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/>
  </bookViews>
  <sheets>
    <sheet name="Rekapitulace stavby" sheetId="1" r:id="rId1"/>
    <sheet name="D.1.4c - TPS Zdravotechnika" sheetId="2" r:id="rId2"/>
  </sheets>
  <definedNames>
    <definedName name="_xlnm._FilterDatabase" localSheetId="1" hidden="1">'D.1.4c - TPS Zdravotechnika'!$G$2:$G$549</definedName>
    <definedName name="_xlnm.Print_Titles" localSheetId="1">'D.1.4c - TPS Zdravotechnika'!$131:$131</definedName>
    <definedName name="_xlnm.Print_Titles" localSheetId="0">'Rekapitulace stavby'!$92:$92</definedName>
    <definedName name="_xlnm.Print_Area" localSheetId="1">'D.1.4c - TPS Zdravotechnika'!$C$4:$J$76,'D.1.4c - TPS Zdravotechnika'!$C$82:$J$113,'D.1.4c - TPS Zdravotechnika'!$C$119:$K$548</definedName>
    <definedName name="_xlnm.Print_Area" localSheetId="0">'Rekapitulace stavby'!$D$4:$AO$76,'Rekapitulace stavby'!$C$82:$AQ$96</definedName>
  </definedNames>
  <calcPr calcId="125725"/>
</workbook>
</file>

<file path=xl/calcChain.xml><?xml version="1.0" encoding="utf-8"?>
<calcChain xmlns="http://schemas.openxmlformats.org/spreadsheetml/2006/main">
  <c r="J37" i="2"/>
  <c r="J36"/>
  <c r="AY95" i="1"/>
  <c r="J35" i="2"/>
  <c r="AX95" i="1"/>
  <c r="BI547" i="2"/>
  <c r="BH547"/>
  <c r="BG547"/>
  <c r="BF547"/>
  <c r="T547"/>
  <c r="T546"/>
  <c r="T545" s="1"/>
  <c r="R547"/>
  <c r="R546" s="1"/>
  <c r="R545" s="1"/>
  <c r="P547"/>
  <c r="P546"/>
  <c r="P545" s="1"/>
  <c r="BK547"/>
  <c r="BK546" s="1"/>
  <c r="J547"/>
  <c r="BE547"/>
  <c r="BI543"/>
  <c r="BH543"/>
  <c r="BG543"/>
  <c r="BF543"/>
  <c r="T543"/>
  <c r="R543"/>
  <c r="P543"/>
  <c r="BK543"/>
  <c r="J543"/>
  <c r="BE543"/>
  <c r="BI541"/>
  <c r="BH541"/>
  <c r="BG541"/>
  <c r="BF541"/>
  <c r="T541"/>
  <c r="T540"/>
  <c r="R541"/>
  <c r="R540"/>
  <c r="P541"/>
  <c r="P540"/>
  <c r="BK541"/>
  <c r="BK540"/>
  <c r="J540" s="1"/>
  <c r="J110" s="1"/>
  <c r="J541"/>
  <c r="BE541" s="1"/>
  <c r="BI538"/>
  <c r="BH538"/>
  <c r="BG538"/>
  <c r="BF538"/>
  <c r="T538"/>
  <c r="T537"/>
  <c r="R538"/>
  <c r="R537"/>
  <c r="P538"/>
  <c r="P537"/>
  <c r="BK538"/>
  <c r="BK537"/>
  <c r="J537" s="1"/>
  <c r="J109" s="1"/>
  <c r="J538"/>
  <c r="BE538" s="1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R532"/>
  <c r="P532"/>
  <c r="BK532"/>
  <c r="J532"/>
  <c r="BE532"/>
  <c r="BI530"/>
  <c r="BH530"/>
  <c r="BG530"/>
  <c r="BF530"/>
  <c r="T530"/>
  <c r="R530"/>
  <c r="P530"/>
  <c r="BK530"/>
  <c r="J530"/>
  <c r="BE530"/>
  <c r="BI528"/>
  <c r="BH528"/>
  <c r="BG528"/>
  <c r="BF528"/>
  <c r="T528"/>
  <c r="T527"/>
  <c r="R528"/>
  <c r="R527"/>
  <c r="P528"/>
  <c r="P527"/>
  <c r="BK528"/>
  <c r="BK527"/>
  <c r="J527" s="1"/>
  <c r="J108" s="1"/>
  <c r="J528"/>
  <c r="BE528" s="1"/>
  <c r="BI526"/>
  <c r="BH526"/>
  <c r="BG526"/>
  <c r="BF526"/>
  <c r="T526"/>
  <c r="R526"/>
  <c r="P526"/>
  <c r="BK526"/>
  <c r="J526"/>
  <c r="BE526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0"/>
  <c r="BH500"/>
  <c r="BG500"/>
  <c r="BF500"/>
  <c r="T500"/>
  <c r="R500"/>
  <c r="P500"/>
  <c r="BK500"/>
  <c r="J500"/>
  <c r="BE500"/>
  <c r="BI498"/>
  <c r="BH498"/>
  <c r="BG498"/>
  <c r="BF498"/>
  <c r="T498"/>
  <c r="R498"/>
  <c r="P498"/>
  <c r="BK498"/>
  <c r="J498"/>
  <c r="BE498"/>
  <c r="BI496"/>
  <c r="BH496"/>
  <c r="BG496"/>
  <c r="BF496"/>
  <c r="T496"/>
  <c r="R496"/>
  <c r="P496"/>
  <c r="BK496"/>
  <c r="J496"/>
  <c r="BE496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8"/>
  <c r="BH488"/>
  <c r="BG488"/>
  <c r="BF488"/>
  <c r="T488"/>
  <c r="R488"/>
  <c r="P488"/>
  <c r="BK488"/>
  <c r="J488"/>
  <c r="BE488"/>
  <c r="BI486"/>
  <c r="BH486"/>
  <c r="BG486"/>
  <c r="BF486"/>
  <c r="T486"/>
  <c r="R486"/>
  <c r="P486"/>
  <c r="BK486"/>
  <c r="J486"/>
  <c r="BE486"/>
  <c r="BI484"/>
  <c r="BH484"/>
  <c r="BG484"/>
  <c r="BF484"/>
  <c r="T484"/>
  <c r="R484"/>
  <c r="P484"/>
  <c r="BK484"/>
  <c r="J484"/>
  <c r="BE484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T463"/>
  <c r="R464"/>
  <c r="R463"/>
  <c r="P464"/>
  <c r="P463"/>
  <c r="BK464"/>
  <c r="BK463"/>
  <c r="J463" s="1"/>
  <c r="J107" s="1"/>
  <c r="J464"/>
  <c r="BE464" s="1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5"/>
  <c r="BH455"/>
  <c r="BG455"/>
  <c r="BF455"/>
  <c r="T455"/>
  <c r="R455"/>
  <c r="P455"/>
  <c r="BK455"/>
  <c r="J455"/>
  <c r="BE455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9"/>
  <c r="BH449"/>
  <c r="BG449"/>
  <c r="BF449"/>
  <c r="T449"/>
  <c r="R449"/>
  <c r="P449"/>
  <c r="BK449"/>
  <c r="J449"/>
  <c r="BE449"/>
  <c r="BI447"/>
  <c r="BH447"/>
  <c r="BG447"/>
  <c r="BF447"/>
  <c r="T447"/>
  <c r="R447"/>
  <c r="P447"/>
  <c r="BK447"/>
  <c r="J447"/>
  <c r="BE447"/>
  <c r="BI445"/>
  <c r="BH445"/>
  <c r="BG445"/>
  <c r="BF445"/>
  <c r="T445"/>
  <c r="R445"/>
  <c r="P445"/>
  <c r="BK445"/>
  <c r="J445"/>
  <c r="BE445"/>
  <c r="BI443"/>
  <c r="BH443"/>
  <c r="BG443"/>
  <c r="BF443"/>
  <c r="T443"/>
  <c r="R443"/>
  <c r="P443"/>
  <c r="BK443"/>
  <c r="J443"/>
  <c r="BE443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23"/>
  <c r="BH423"/>
  <c r="BG423"/>
  <c r="BF423"/>
  <c r="T423"/>
  <c r="R423"/>
  <c r="P423"/>
  <c r="BK423"/>
  <c r="J423"/>
  <c r="BE423"/>
  <c r="BI421"/>
  <c r="BH421"/>
  <c r="BG421"/>
  <c r="BF421"/>
  <c r="T421"/>
  <c r="R421"/>
  <c r="P421"/>
  <c r="BK421"/>
  <c r="J421"/>
  <c r="BE421"/>
  <c r="BI419"/>
  <c r="BH419"/>
  <c r="BG419"/>
  <c r="BF419"/>
  <c r="T419"/>
  <c r="R419"/>
  <c r="P419"/>
  <c r="BK419"/>
  <c r="J419"/>
  <c r="BE419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7"/>
  <c r="BH407"/>
  <c r="BG407"/>
  <c r="BF407"/>
  <c r="T407"/>
  <c r="R407"/>
  <c r="P407"/>
  <c r="BK407"/>
  <c r="J407"/>
  <c r="BE40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399"/>
  <c r="BH399"/>
  <c r="BG399"/>
  <c r="BF399"/>
  <c r="T399"/>
  <c r="R399"/>
  <c r="P399"/>
  <c r="BK399"/>
  <c r="J399"/>
  <c r="BE399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R385"/>
  <c r="P385"/>
  <c r="BK385"/>
  <c r="J385"/>
  <c r="BE385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T368"/>
  <c r="R369"/>
  <c r="R368"/>
  <c r="P369"/>
  <c r="P368"/>
  <c r="BK369"/>
  <c r="BK368"/>
  <c r="J368" s="1"/>
  <c r="J106" s="1"/>
  <c r="J369"/>
  <c r="BE369" s="1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8"/>
  <c r="BH358"/>
  <c r="BG358"/>
  <c r="BF358"/>
  <c r="T358"/>
  <c r="R358"/>
  <c r="P358"/>
  <c r="BK358"/>
  <c r="J358"/>
  <c r="BE358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R341"/>
  <c r="P341"/>
  <c r="BK341"/>
  <c r="J341"/>
  <c r="BE341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0"/>
  <c r="BH320"/>
  <c r="BG320"/>
  <c r="BF320"/>
  <c r="T320"/>
  <c r="R320"/>
  <c r="P320"/>
  <c r="BK320"/>
  <c r="J320"/>
  <c r="BE320"/>
  <c r="BI318"/>
  <c r="BH318"/>
  <c r="BG318"/>
  <c r="BF318"/>
  <c r="T318"/>
  <c r="R318"/>
  <c r="P318"/>
  <c r="BK318"/>
  <c r="J318"/>
  <c r="BE318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T305"/>
  <c r="R306"/>
  <c r="R305"/>
  <c r="P306"/>
  <c r="P305"/>
  <c r="BK306"/>
  <c r="BK305"/>
  <c r="J305" s="1"/>
  <c r="J105" s="1"/>
  <c r="J306"/>
  <c r="BE306" s="1"/>
  <c r="BI303"/>
  <c r="BH303"/>
  <c r="BG303"/>
  <c r="BF303"/>
  <c r="T303"/>
  <c r="R303"/>
  <c r="P303"/>
  <c r="BK303"/>
  <c r="J303"/>
  <c r="BE303"/>
  <c r="BI301"/>
  <c r="BH301"/>
  <c r="BG301"/>
  <c r="BF301"/>
  <c r="T301"/>
  <c r="R301"/>
  <c r="P301"/>
  <c r="BK301"/>
  <c r="J301"/>
  <c r="BE301"/>
  <c r="BI299"/>
  <c r="BH299"/>
  <c r="BG299"/>
  <c r="BF299"/>
  <c r="T299"/>
  <c r="R299"/>
  <c r="P299"/>
  <c r="BK299"/>
  <c r="J299"/>
  <c r="BE299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3"/>
  <c r="BH293"/>
  <c r="BG293"/>
  <c r="BF293"/>
  <c r="T293"/>
  <c r="R293"/>
  <c r="P293"/>
  <c r="BK293"/>
  <c r="J293"/>
  <c r="BE293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3"/>
  <c r="BH273"/>
  <c r="BG273"/>
  <c r="BF273"/>
  <c r="T273"/>
  <c r="T272"/>
  <c r="T271" s="1"/>
  <c r="R273"/>
  <c r="R272" s="1"/>
  <c r="R271" s="1"/>
  <c r="P273"/>
  <c r="P272"/>
  <c r="P271" s="1"/>
  <c r="BK273"/>
  <c r="BK272" s="1"/>
  <c r="J273"/>
  <c r="BE273"/>
  <c r="BI270"/>
  <c r="BH270"/>
  <c r="BG270"/>
  <c r="BF270"/>
  <c r="T270"/>
  <c r="T269"/>
  <c r="R270"/>
  <c r="R269"/>
  <c r="P270"/>
  <c r="P269"/>
  <c r="BK270"/>
  <c r="BK269"/>
  <c r="J269" s="1"/>
  <c r="J102" s="1"/>
  <c r="J270"/>
  <c r="BE270" s="1"/>
  <c r="BI267"/>
  <c r="BH267"/>
  <c r="BG267"/>
  <c r="BF267"/>
  <c r="T267"/>
  <c r="R267"/>
  <c r="P267"/>
  <c r="BK267"/>
  <c r="J267"/>
  <c r="BE267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6"/>
  <c r="BH256"/>
  <c r="BG256"/>
  <c r="BF256"/>
  <c r="T256"/>
  <c r="T255"/>
  <c r="R256"/>
  <c r="R255"/>
  <c r="P256"/>
  <c r="P255"/>
  <c r="BK256"/>
  <c r="BK255"/>
  <c r="J255" s="1"/>
  <c r="J101" s="1"/>
  <c r="J256"/>
  <c r="BE256" s="1"/>
  <c r="BI253"/>
  <c r="BH253"/>
  <c r="BG253"/>
  <c r="BF253"/>
  <c r="T253"/>
  <c r="R253"/>
  <c r="P253"/>
  <c r="BK253"/>
  <c r="J253"/>
  <c r="BE253"/>
  <c r="BI251"/>
  <c r="BH251"/>
  <c r="BG251"/>
  <c r="BF251"/>
  <c r="T251"/>
  <c r="R251"/>
  <c r="P251"/>
  <c r="BK251"/>
  <c r="J251"/>
  <c r="BE251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6"/>
  <c r="BH206"/>
  <c r="BG206"/>
  <c r="BF206"/>
  <c r="T206"/>
  <c r="R206"/>
  <c r="P206"/>
  <c r="BK206"/>
  <c r="J206"/>
  <c r="BE206"/>
  <c r="BI204"/>
  <c r="BH204"/>
  <c r="BG204"/>
  <c r="BF204"/>
  <c r="T204"/>
  <c r="R204"/>
  <c r="P204"/>
  <c r="BK204"/>
  <c r="J204"/>
  <c r="BE204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T161"/>
  <c r="R162"/>
  <c r="R161"/>
  <c r="P162"/>
  <c r="P161"/>
  <c r="BK162"/>
  <c r="BK161"/>
  <c r="J161" s="1"/>
  <c r="J100" s="1"/>
  <c r="J162"/>
  <c r="BE162" s="1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T152"/>
  <c r="R153"/>
  <c r="R152"/>
  <c r="P153"/>
  <c r="P152"/>
  <c r="BK153"/>
  <c r="BK152"/>
  <c r="J152" s="1"/>
  <c r="J99" s="1"/>
  <c r="J153"/>
  <c r="BE153" s="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5"/>
  <c r="F37"/>
  <c r="BD95" i="1" s="1"/>
  <c r="BD94" s="1"/>
  <c r="W33" s="1"/>
  <c r="BH135" i="2"/>
  <c r="F36" s="1"/>
  <c r="BC95" i="1" s="1"/>
  <c r="BC94" s="1"/>
  <c r="BG135" i="2"/>
  <c r="F35"/>
  <c r="BB95" i="1" s="1"/>
  <c r="BB94" s="1"/>
  <c r="BF135" i="2"/>
  <c r="J34" s="1"/>
  <c r="AW95" i="1" s="1"/>
  <c r="T135" i="2"/>
  <c r="T134"/>
  <c r="T133" s="1"/>
  <c r="T132" s="1"/>
  <c r="R135"/>
  <c r="R134"/>
  <c r="R133" s="1"/>
  <c r="R132" s="1"/>
  <c r="P135"/>
  <c r="P134"/>
  <c r="P133" s="1"/>
  <c r="P132" s="1"/>
  <c r="AU95" i="1" s="1"/>
  <c r="AU94" s="1"/>
  <c r="BK135" i="2"/>
  <c r="BK134" s="1"/>
  <c r="J135"/>
  <c r="BE135" s="1"/>
  <c r="J129"/>
  <c r="J128"/>
  <c r="F128"/>
  <c r="F126"/>
  <c r="E124"/>
  <c r="J92"/>
  <c r="J91"/>
  <c r="F91"/>
  <c r="F89"/>
  <c r="E87"/>
  <c r="J18"/>
  <c r="E18"/>
  <c r="F129" s="1"/>
  <c r="J17"/>
  <c r="J12"/>
  <c r="J126" s="1"/>
  <c r="E7"/>
  <c r="E122"/>
  <c r="E85"/>
  <c r="AS94" i="1"/>
  <c r="L90"/>
  <c r="AM90"/>
  <c r="AM89"/>
  <c r="L89"/>
  <c r="AM87"/>
  <c r="L87"/>
  <c r="L85"/>
  <c r="L84"/>
  <c r="BK271" i="2" l="1"/>
  <c r="J271" s="1"/>
  <c r="J103" s="1"/>
  <c r="J272"/>
  <c r="J104" s="1"/>
  <c r="BK545"/>
  <c r="J545" s="1"/>
  <c r="J111" s="1"/>
  <c r="J546"/>
  <c r="J112" s="1"/>
  <c r="F33"/>
  <c r="AZ95" i="1" s="1"/>
  <c r="J33" i="2"/>
  <c r="AV95" i="1" s="1"/>
  <c r="AT95" s="1"/>
  <c r="BK133" i="2"/>
  <c r="J134"/>
  <c r="J98" s="1"/>
  <c r="W31" i="1"/>
  <c r="AX94"/>
  <c r="W32"/>
  <c r="AY94"/>
  <c r="F92" i="2"/>
  <c r="J89"/>
  <c r="F34"/>
  <c r="BA95" i="1" s="1"/>
  <c r="BA94" s="1"/>
  <c r="W30" l="1"/>
  <c r="AW94"/>
  <c r="AK30" s="1"/>
  <c r="BK132" i="2"/>
  <c r="J132" s="1"/>
  <c r="J133"/>
  <c r="J97" s="1"/>
  <c r="AZ94" i="1"/>
  <c r="W29" l="1"/>
  <c r="AV94"/>
  <c r="J96" i="2"/>
  <c r="J30"/>
  <c r="AG95" i="1" l="1"/>
  <c r="J39" i="2"/>
  <c r="AK29" i="1"/>
  <c r="AT94"/>
  <c r="AG94" l="1"/>
  <c r="AN95"/>
  <c r="AN94" l="1"/>
  <c r="AK26"/>
  <c r="AK35" s="1"/>
</calcChain>
</file>

<file path=xl/sharedStrings.xml><?xml version="1.0" encoding="utf-8"?>
<sst xmlns="http://schemas.openxmlformats.org/spreadsheetml/2006/main" count="4962" uniqueCount="992">
  <si>
    <t>Export Komplet</t>
  </si>
  <si>
    <t/>
  </si>
  <si>
    <t>2.0</t>
  </si>
  <si>
    <t>False</t>
  </si>
  <si>
    <t>{048dd99e-385d-421a-8f64-458b76331e24}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</si>
  <si>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</si>
  <si>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</si>
  <si>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</si>
  <si>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</si>
  <si>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</si>
  <si>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</si>
  <si>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</si>
  <si>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</si>
  <si>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</si>
  <si>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179A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</si>
  <si>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</si>
  <si>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</si>
  <si>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STAVBA 25 METROVÉHO BAZÉNU MPS LUŽÁNKY</t>
  </si>
  <si>
    <t>KSO:</t>
  </si>
  <si>
    <t>CC-CZ:</t>
  </si>
  <si>
    <t>Místo:</t>
  </si>
  <si>
    <t>Brno-Královo Pole, MPS Lužánky, ul. Sportovní 4</t>
  </si>
  <si>
    <t>Datum:</t>
  </si>
  <si>
    <t>10. 7. 2020</t>
  </si>
  <si>
    <t>Zadavatel:</t>
  </si>
  <si>
    <t>IČ:</t>
  </si>
  <si>
    <t>Statutární město Brno, Dominikánské nám. 1, Brno</t>
  </si>
  <si>
    <t>DIČ:</t>
  </si>
  <si>
    <t>Uchazeč:</t>
  </si>
  <si>
    <t>Vyplň údaj</t>
  </si>
  <si>
    <t>Projektant:</t>
  </si>
  <si>
    <t>Centroprojekt Group a.s., Štefánikova 167, Zlín</t>
  </si>
  <si>
    <t>True</t>
  </si>
  <si>
    <t>Zpracovatel:</t>
  </si>
  <si>
    <t>Ing. V. Potěšilová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</si>
  <si>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</si>
  <si>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</si>
  <si>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</si>
  <si>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</si>
  <si>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</si>
  <si>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</si>
  <si>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</si>
  <si>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</si>
  <si>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</si>
  <si>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</si>
  <si>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</si>
  <si>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</si>
  <si>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</si>
  <si>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</si>
  <si>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</si>
  <si>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</si>
  <si>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</si>
  <si>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</si>
  <si>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</si>
  <si>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</si>
  <si>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</si>
  <si>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</si>
  <si>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</si>
  <si>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</si>
  <si>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</si>
  <si>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</si>
  <si>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</si>
  <si>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</si>
  <si>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</si>
  <si>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</si>
  <si>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</si>
  <si>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</si>
  <si>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</si>
  <si>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</si>
  <si>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</si>
  <si>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</si>
  <si>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</si>
  <si>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</si>
  <si>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</si>
  <si>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</si>
  <si>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</si>
  <si>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</si>
  <si>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</si>
  <si>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</si>
  <si>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</si>
  <si>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</si>
  <si>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D.1.4c</t>
  </si>
  <si>
    <t>TPS Zdravotechnika</t>
  </si>
  <si>
    <t>STA</t>
  </si>
  <si>
    <t>1</t>
  </si>
  <si>
    <t>{5d881d5a-c652-44b9-8572-9c78478a5470}</t>
  </si>
  <si>
    <t>2</t>
  </si>
  <si>
    <t>F1</t>
  </si>
  <si>
    <t>výkop rýha</t>
  </si>
  <si>
    <t>136,476</t>
  </si>
  <si>
    <t>F3</t>
  </si>
  <si>
    <t>lože</t>
  </si>
  <si>
    <t>26,76</t>
  </si>
  <si>
    <t>KRYCÍ LIST SOUPISU PRACÍ</t>
  </si>
  <si>
    <t>F4</t>
  </si>
  <si>
    <t>obsyp celkem</t>
  </si>
  <si>
    <t>80,28</t>
  </si>
  <si>
    <t>F6</t>
  </si>
  <si>
    <t>vytlačená kubatura</t>
  </si>
  <si>
    <t>107,04</t>
  </si>
  <si>
    <t>F81</t>
  </si>
  <si>
    <t>vodovod do DN50</t>
  </si>
  <si>
    <t>953</t>
  </si>
  <si>
    <t>F82</t>
  </si>
  <si>
    <t>vodovod nad DN50</t>
  </si>
  <si>
    <t>261</t>
  </si>
  <si>
    <t>Objekt:</t>
  </si>
  <si>
    <t>D.1.4c - TPS Zdravotechnika</t>
  </si>
  <si>
    <t>Ing. P. Kučera</t>
  </si>
  <si>
    <t>ZTI obsahuje i objekt IO 410 AREÁLOVÉ ROZVODY KANALIZACE SPLAŠKOVÉ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</si>
  <si>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</si>
  <si>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</si>
  <si>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</si>
  <si>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</si>
  <si>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</si>
  <si>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</si>
  <si>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</si>
  <si>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</si>
  <si>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</si>
  <si>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práce-bourání</t>
  </si>
  <si>
    <t xml:space="preserve">  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</si>
  <si>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</si>
  <si>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</si>
  <si>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</si>
  <si>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</si>
  <si>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</si>
  <si>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732 - Ústřední vytápění - strojovny</t>
  </si>
  <si>
    <t xml:space="preserve">    734 - Ústřední vytápění - armatury</t>
  </si>
  <si>
    <t xml:space="preserve">    771 - Podlahy z dlaždic</t>
  </si>
  <si>
    <t>M - Práce a dodávky M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</si>
  <si>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</si>
  <si>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</si>
  <si>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</si>
  <si>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</si>
  <si>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</si>
  <si>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</si>
  <si>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</si>
  <si>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</si>
  <si>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</si>
  <si>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</si>
  <si>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</si>
  <si>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</si>
  <si>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</si>
  <si>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</si>
  <si>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</si>
  <si>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</si>
  <si>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</si>
  <si>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</si>
  <si>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132201202</t>
  </si>
  <si>
    <t>Hloubení rýh š do 2000 mm v hornině tř. 3 objemu do 1000 m3</t>
  </si>
  <si>
    <t>m3</t>
  </si>
  <si>
    <t>4</t>
  </si>
  <si>
    <t>-1116586634</t>
  </si>
  <si>
    <t>VV</t>
  </si>
  <si>
    <t>(0,5+1,03)/2*0,8*(103+84+25+11)</t>
  </si>
  <si>
    <t>Součet</t>
  </si>
  <si>
    <t>161101101</t>
  </si>
  <si>
    <t>Svislé přemístění výkopku z horniny tř. 1 až 4 hl výkopu do 2,5 m</t>
  </si>
  <si>
    <t>-154060268</t>
  </si>
  <si>
    <t>F1*0,5</t>
  </si>
  <si>
    <t>3</t>
  </si>
  <si>
    <t>162701105</t>
  </si>
  <si>
    <t>Vodorovné přemístění do 10000 m výkopku/sypaniny z horniny tř. 1 až 4</t>
  </si>
  <si>
    <t>361631269</t>
  </si>
  <si>
    <t>lože a obsyp</t>
  </si>
  <si>
    <t>F3+F4</t>
  </si>
  <si>
    <t>171201201</t>
  </si>
  <si>
    <t>Uložení sypaniny na skládky</t>
  </si>
  <si>
    <t>204106263</t>
  </si>
  <si>
    <t>5</t>
  </si>
  <si>
    <t>174101101</t>
  </si>
  <si>
    <t>Zásyp jam, šachet rýh nebo kolem objektů sypaninou se zhutněním</t>
  </si>
  <si>
    <t>-196263740</t>
  </si>
  <si>
    <t>F1-F6</t>
  </si>
  <si>
    <t>6</t>
  </si>
  <si>
    <t>175151101</t>
  </si>
  <si>
    <t>Obsypání potrubí strojně sypaninou bez prohození, uloženou do 3 m</t>
  </si>
  <si>
    <t>-1233150885</t>
  </si>
  <si>
    <t>0,45*0,8*(103+84+25+11)</t>
  </si>
  <si>
    <t>7</t>
  </si>
  <si>
    <t>M</t>
  </si>
  <si>
    <t>583373030</t>
  </si>
  <si>
    <t>štěrkopísek (Bratčice) frakce 0-8</t>
  </si>
  <si>
    <t>t</t>
  </si>
  <si>
    <t>8</t>
  </si>
  <si>
    <t>-1263977080</t>
  </si>
  <si>
    <t>F4*1,80*1,2</t>
  </si>
  <si>
    <t>Vodorovné konstrukce</t>
  </si>
  <si>
    <t>451573111</t>
  </si>
  <si>
    <t>Lože pod potrubí otevřený výkop ze štěrkopísku</t>
  </si>
  <si>
    <t>-1850252462</t>
  </si>
  <si>
    <t>0,15*0,8*(103+84+25+11)</t>
  </si>
  <si>
    <t>9</t>
  </si>
  <si>
    <t>452311141</t>
  </si>
  <si>
    <t>Podkladní desky z betonu prostého tř. C 16/20 otevřený výkop</t>
  </si>
  <si>
    <t>496122009</t>
  </si>
  <si>
    <t>podkladní beton pro vnitřní RŠ</t>
  </si>
  <si>
    <t>1,2*1,2*0,1</t>
  </si>
  <si>
    <t>10</t>
  </si>
  <si>
    <t>452351101</t>
  </si>
  <si>
    <t>Bednění podkladních desek nebo bloků nebo sedlového lože otevřený výkop</t>
  </si>
  <si>
    <t>m2</t>
  </si>
  <si>
    <t>1588939294</t>
  </si>
  <si>
    <t>1,2*0,1*4</t>
  </si>
  <si>
    <t>Trubní vedení</t>
  </si>
  <si>
    <t>11</t>
  </si>
  <si>
    <t>857242122</t>
  </si>
  <si>
    <t>Montáž litinových tvarovek jednoosých přírubových otevřený výkop DN 80</t>
  </si>
  <si>
    <t>kus</t>
  </si>
  <si>
    <t>-808708998</t>
  </si>
  <si>
    <t>12</t>
  </si>
  <si>
    <t>55259PC1</t>
  </si>
  <si>
    <t xml:space="preserve">přechod přírubový (FFR) tvárná litina DN 80/40 </t>
  </si>
  <si>
    <t>889050496</t>
  </si>
  <si>
    <t>2*1,01</t>
  </si>
  <si>
    <t>13</t>
  </si>
  <si>
    <t>55253486</t>
  </si>
  <si>
    <t>tvarovka přírubová litinová s hladkým koncem,práškový epoxid tl 250µm F-kus DN 40 FF</t>
  </si>
  <si>
    <t>690663157</t>
  </si>
  <si>
    <t>14</t>
  </si>
  <si>
    <t>857242192</t>
  </si>
  <si>
    <t>Příplatek za práci ve štole při montáži litinových tvarovek jednoosých přírubových DN 80 až 250</t>
  </si>
  <si>
    <t>-996371881</t>
  </si>
  <si>
    <t>857244192</t>
  </si>
  <si>
    <t>Příplatek za práci ve štole při montáži litinových tvarovek odbočných přírubových DN 80 až 250</t>
  </si>
  <si>
    <t>-1861063725</t>
  </si>
  <si>
    <t>16</t>
  </si>
  <si>
    <t>857262122</t>
  </si>
  <si>
    <t>Montáž litinových tvarovek jednoosých přírubových otevřený výkop DN 100</t>
  </si>
  <si>
    <t>1365248612</t>
  </si>
  <si>
    <t>1+1</t>
  </si>
  <si>
    <t>17</t>
  </si>
  <si>
    <t>55251PC1</t>
  </si>
  <si>
    <t>příruba pro tvarovku vodovodní 100-3''</t>
  </si>
  <si>
    <t>-1982342880</t>
  </si>
  <si>
    <t>1*1,01</t>
  </si>
  <si>
    <t>18</t>
  </si>
  <si>
    <t>55251PC1.1</t>
  </si>
  <si>
    <t>příruba pro tvarovku vodovodní 100-2''</t>
  </si>
  <si>
    <t>-1830538511</t>
  </si>
  <si>
    <t>19</t>
  </si>
  <si>
    <t>857264122</t>
  </si>
  <si>
    <t>Montáž litinových tvarovek odbočných přírubových otevřený výkop DN 100</t>
  </si>
  <si>
    <t>-1482445028</t>
  </si>
  <si>
    <t>20</t>
  </si>
  <si>
    <t>55253PC1</t>
  </si>
  <si>
    <t>tvarovka přírubová litinová s přírubovou odbočkou, T-kus DN 100/80</t>
  </si>
  <si>
    <t>2124268886</t>
  </si>
  <si>
    <t>857312122</t>
  </si>
  <si>
    <t>Montáž litinových tvarovek jednoosých přírubových otevřený výkop DN 150</t>
  </si>
  <si>
    <t>665390551</t>
  </si>
  <si>
    <t>22</t>
  </si>
  <si>
    <t>55253PC1.1</t>
  </si>
  <si>
    <t>trouba přírubová litinová vodovodní  PN 10/16 DN 150 dl 300mm</t>
  </si>
  <si>
    <t>101086141</t>
  </si>
  <si>
    <t>23</t>
  </si>
  <si>
    <t>55253PC2</t>
  </si>
  <si>
    <t>trouba přírubová litinová vodovodní  PN 10/16 DN 150 dl 370mm FF</t>
  </si>
  <si>
    <t>1617549630</t>
  </si>
  <si>
    <t>24</t>
  </si>
  <si>
    <t>55259PC1.1</t>
  </si>
  <si>
    <t>koleno přírubové  tvárná litina DN150-90°</t>
  </si>
  <si>
    <t>34160046</t>
  </si>
  <si>
    <t>25</t>
  </si>
  <si>
    <t>857314122</t>
  </si>
  <si>
    <t>Montáž litinových tvarovek odbočných přírubových otevřený výkop DN 150</t>
  </si>
  <si>
    <t>1919820054</t>
  </si>
  <si>
    <t>26</t>
  </si>
  <si>
    <t>55253PC3</t>
  </si>
  <si>
    <t>tvarovka přírubová litinová s přírubovou odbočkou, T-kus DN 150/100</t>
  </si>
  <si>
    <t>648295443</t>
  </si>
  <si>
    <t>27</t>
  </si>
  <si>
    <t>857352122</t>
  </si>
  <si>
    <t>Montáž litinových tvarovek jednoosých přírubových otevřený výkop DN 200</t>
  </si>
  <si>
    <t>-1439875820</t>
  </si>
  <si>
    <t>28</t>
  </si>
  <si>
    <t>55253PC4</t>
  </si>
  <si>
    <t>přechod přírubový litinový PN 10 FFR-kus DN 200/150</t>
  </si>
  <si>
    <t>397514440</t>
  </si>
  <si>
    <t>29</t>
  </si>
  <si>
    <t>871310310</t>
  </si>
  <si>
    <t>Montáž kanalizačního potrubí hladkého plnostěnného SN 10 z polypropylenu DN 150</t>
  </si>
  <si>
    <t>m</t>
  </si>
  <si>
    <t>-1320629191</t>
  </si>
  <si>
    <t>30</t>
  </si>
  <si>
    <t>286170PC1</t>
  </si>
  <si>
    <t>trubka kanalizační PP EQ plnostěnná třívrstvá DN 150x1000 mm SN 10</t>
  </si>
  <si>
    <t>749176687</t>
  </si>
  <si>
    <t>6*1,015</t>
  </si>
  <si>
    <t>31</t>
  </si>
  <si>
    <t>871350310</t>
  </si>
  <si>
    <t>Montáž kanalizačního potrubí hladkého plnostěnného SN 10 z polypropylenu DN 200</t>
  </si>
  <si>
    <t>1436337846</t>
  </si>
  <si>
    <t>52</t>
  </si>
  <si>
    <t>32</t>
  </si>
  <si>
    <t>286170PC2</t>
  </si>
  <si>
    <t>trubka kanalizační PP EQ plnostěnná třívrstvá DN 200x1000 mm SN 10</t>
  </si>
  <si>
    <t>1440041537</t>
  </si>
  <si>
    <t>52*1,015</t>
  </si>
  <si>
    <t>33</t>
  </si>
  <si>
    <t>877310310</t>
  </si>
  <si>
    <t>Montáž kolen na kanalizačním potrubí z PP trub hladkých plnostěnných DN 150</t>
  </si>
  <si>
    <t>129723121</t>
  </si>
  <si>
    <t>3+1</t>
  </si>
  <si>
    <t>34</t>
  </si>
  <si>
    <t>2861718PC1</t>
  </si>
  <si>
    <t>koleno kanalizační PP KGB SN 16 45 ° DN 150</t>
  </si>
  <si>
    <t>243457907</t>
  </si>
  <si>
    <t>3*1,015</t>
  </si>
  <si>
    <t>35</t>
  </si>
  <si>
    <t>2861718PC2</t>
  </si>
  <si>
    <t>koleno kanalizační PP KGB SN 16 88 ° DN 150</t>
  </si>
  <si>
    <t>-1726306619</t>
  </si>
  <si>
    <t>1*1,015</t>
  </si>
  <si>
    <t>36</t>
  </si>
  <si>
    <t>877350310</t>
  </si>
  <si>
    <t>Montáž kolen na kanalizačním potrubí z PP trub hladkých plnostěnných DN 200</t>
  </si>
  <si>
    <t>-829821879</t>
  </si>
  <si>
    <t>4+1</t>
  </si>
  <si>
    <t>37</t>
  </si>
  <si>
    <t>2861718PC3</t>
  </si>
  <si>
    <t>koleno kanalizační PP KGB SN 16 45 ° DN 200</t>
  </si>
  <si>
    <t>-49214700</t>
  </si>
  <si>
    <t>4*1,015</t>
  </si>
  <si>
    <t>38</t>
  </si>
  <si>
    <t>2861718PC4</t>
  </si>
  <si>
    <t>koleno kanalizační PP KGB SN 16 88 ° DN 200</t>
  </si>
  <si>
    <t>-432604448</t>
  </si>
  <si>
    <t>39</t>
  </si>
  <si>
    <t>877350320</t>
  </si>
  <si>
    <t>Montáž odboček na kanalizačním potrubí z PP trub hladkých plnostěnných DN 200</t>
  </si>
  <si>
    <t>151891919</t>
  </si>
  <si>
    <t>40</t>
  </si>
  <si>
    <t>2861720PC</t>
  </si>
  <si>
    <t>odbočka kanalizační PP KGEA SN 16 45° DN 200/DN150</t>
  </si>
  <si>
    <t>-1234952865</t>
  </si>
  <si>
    <t>41</t>
  </si>
  <si>
    <t>891181295</t>
  </si>
  <si>
    <t>Příplatek za montáž šoupátek v objektech DN 40 až 1200</t>
  </si>
  <si>
    <t>-14378343</t>
  </si>
  <si>
    <t>42</t>
  </si>
  <si>
    <t>891241222</t>
  </si>
  <si>
    <t>Montáž vodovodních šoupátek s ručním kolečkem v šachtách DN 80</t>
  </si>
  <si>
    <t>49298868</t>
  </si>
  <si>
    <t>2+1</t>
  </si>
  <si>
    <t>43</t>
  </si>
  <si>
    <t>55128077</t>
  </si>
  <si>
    <t>klapka uzavírací mezipřírubová PN 16 T 120°C disk litina DN 80</t>
  </si>
  <si>
    <t>-1255205102</t>
  </si>
  <si>
    <t>44</t>
  </si>
  <si>
    <t>422835PC</t>
  </si>
  <si>
    <t>klapka zpětná litinová PN16 DN 80</t>
  </si>
  <si>
    <t>2048234701</t>
  </si>
  <si>
    <t>45</t>
  </si>
  <si>
    <t>891311222</t>
  </si>
  <si>
    <t>Montáž vodovodních šoupátek s ručním kolečkem v šachtách DN 150</t>
  </si>
  <si>
    <t>-1149470111</t>
  </si>
  <si>
    <t>46</t>
  </si>
  <si>
    <t>55128080</t>
  </si>
  <si>
    <t>klapka uzavírací mezipřírubová PN 16 T 120°C disk litina DN 150</t>
  </si>
  <si>
    <t>-1011160319</t>
  </si>
  <si>
    <t>47</t>
  </si>
  <si>
    <t>892271111</t>
  </si>
  <si>
    <t>Tlaková zkouška vodou potrubí DN 100 nebo 125</t>
  </si>
  <si>
    <t>-1014609643</t>
  </si>
  <si>
    <t>48</t>
  </si>
  <si>
    <t>892351111</t>
  </si>
  <si>
    <t>Tlaková zkouška vodou potrubí DN 150 nebo 200</t>
  </si>
  <si>
    <t>-78157657</t>
  </si>
  <si>
    <t>49</t>
  </si>
  <si>
    <t>8948121PC</t>
  </si>
  <si>
    <t>Revizní a čistící šachta z PP šachtové dno se zpětnou klapkou DN 315/150 přímý tok</t>
  </si>
  <si>
    <t>1982394532</t>
  </si>
  <si>
    <t>50</t>
  </si>
  <si>
    <t>894812132</t>
  </si>
  <si>
    <t>Revizní a čistící šachta z PP DN 315 šachtová roura korugovaná bez hrdla světlé hloubky 2000 mm</t>
  </si>
  <si>
    <t>-1217660690</t>
  </si>
  <si>
    <t>51</t>
  </si>
  <si>
    <t>894812149</t>
  </si>
  <si>
    <t>Příplatek k rourám revizní a čistící šachty z PP DN 315 za uříznutí šachtové roury</t>
  </si>
  <si>
    <t>122131608</t>
  </si>
  <si>
    <t>894812156</t>
  </si>
  <si>
    <t>Revizní a čistící šachta z PP DN 315 poklop plastový pro třídu zatížení A15 s teleskopickou trubkou</t>
  </si>
  <si>
    <t>-1121066553</t>
  </si>
  <si>
    <t>53</t>
  </si>
  <si>
    <t>894812529</t>
  </si>
  <si>
    <t>Příplatek k rourám revizní a čistící šachty z PP DN 1000 za uříznutí šachtové skruže</t>
  </si>
  <si>
    <t>-1227079071</t>
  </si>
  <si>
    <t>54</t>
  </si>
  <si>
    <t>8948125PC1</t>
  </si>
  <si>
    <t>Revizní a čistící šachta z PP DN 800 šachtová roura korugovaná světlé hloubky 500 mm</t>
  </si>
  <si>
    <t>1315715700</t>
  </si>
  <si>
    <t>RŠ pro čistící tvarovku</t>
  </si>
  <si>
    <t>55</t>
  </si>
  <si>
    <t>8948125PC2</t>
  </si>
  <si>
    <t>Revizní a čistící šachta z PP DN 800 ŠACHTY kónus DN800x600</t>
  </si>
  <si>
    <t>-1907968846</t>
  </si>
  <si>
    <t>56</t>
  </si>
  <si>
    <t>8948125PC3</t>
  </si>
  <si>
    <t xml:space="preserve">Revizní a čistící šachta z PP DN 1000 poklop BEGU plný A15 DN600 </t>
  </si>
  <si>
    <t>-1388227265</t>
  </si>
  <si>
    <t>Ostatní konstrukce a práce-bourání</t>
  </si>
  <si>
    <t>57</t>
  </si>
  <si>
    <t>9351132PC</t>
  </si>
  <si>
    <t>Osazení odvodňovacího žlabu s krycím roštem šířky do 200 mm</t>
  </si>
  <si>
    <t>220695448</t>
  </si>
  <si>
    <t>130,96+4,46+19,46+1,32+2*11,06</t>
  </si>
  <si>
    <t>58</t>
  </si>
  <si>
    <t>59228PC</t>
  </si>
  <si>
    <t>žlab štěrbinový 8mm vnitřní-viz nabídka ACO č. 1200005992</t>
  </si>
  <si>
    <t>1950911811</t>
  </si>
  <si>
    <t>59</t>
  </si>
  <si>
    <t>953943112</t>
  </si>
  <si>
    <t>Osazování výrobků do 5 kg/kus do vysekaných kapes zdiva</t>
  </si>
  <si>
    <t>737626452</t>
  </si>
  <si>
    <t>kanalizace pažnice</t>
  </si>
  <si>
    <t>11+10+3+2+2+2</t>
  </si>
  <si>
    <t>vodovod pažnice</t>
  </si>
  <si>
    <t>60</t>
  </si>
  <si>
    <t>59164PC</t>
  </si>
  <si>
    <t>Prvek těsnicí plast -viz nabídka Bettra</t>
  </si>
  <si>
    <t>-1097654392</t>
  </si>
  <si>
    <t>99</t>
  </si>
  <si>
    <t>Přesun hmot</t>
  </si>
  <si>
    <t>61</t>
  </si>
  <si>
    <t>998276101</t>
  </si>
  <si>
    <t>Přesun hmot pro trubní vedení z trub z plastických hmot otevřený výkop</t>
  </si>
  <si>
    <t>-1063128279</t>
  </si>
  <si>
    <t>PSV</t>
  </si>
  <si>
    <t>Práce a dodávky PSV</t>
  </si>
  <si>
    <t>713</t>
  </si>
  <si>
    <t>Izolace tepelné</t>
  </si>
  <si>
    <t>62</t>
  </si>
  <si>
    <t>713463411</t>
  </si>
  <si>
    <t>Montáž izolace tepelné potrubí a ohybů návlekovými izolačními pouzdry</t>
  </si>
  <si>
    <t>-220620864</t>
  </si>
  <si>
    <t>91</t>
  </si>
  <si>
    <t>142+66+6+48+6+80+100+1</t>
  </si>
  <si>
    <t>349+111+26+108+20+60</t>
  </si>
  <si>
    <t>63</t>
  </si>
  <si>
    <t>28377103</t>
  </si>
  <si>
    <t>pouzdro izolační potrubní z pěnového polyetylenu 22/9mm</t>
  </si>
  <si>
    <t>-357913430</t>
  </si>
  <si>
    <t>142</t>
  </si>
  <si>
    <t>64</t>
  </si>
  <si>
    <t>28377045</t>
  </si>
  <si>
    <t>pouzdro izolační potrubní z pěnového polyetylenu 22/20mm</t>
  </si>
  <si>
    <t>493637353</t>
  </si>
  <si>
    <t>349</t>
  </si>
  <si>
    <t>65</t>
  </si>
  <si>
    <t>28377111</t>
  </si>
  <si>
    <t>pouzdro izolační potrubní z pěnového polyetylenu 28/9mm</t>
  </si>
  <si>
    <t>-864733435</t>
  </si>
  <si>
    <t>66</t>
  </si>
  <si>
    <t>28377048</t>
  </si>
  <si>
    <t>pouzdro izolační potrubní z pěnového polyetylenu 28/20mm</t>
  </si>
  <si>
    <t>716306710</t>
  </si>
  <si>
    <t>111</t>
  </si>
  <si>
    <t>67</t>
  </si>
  <si>
    <t>28377051</t>
  </si>
  <si>
    <t>pouzdro izolační potrubní z pěnového polyetylenu 32/9mm</t>
  </si>
  <si>
    <t>1630630848</t>
  </si>
  <si>
    <t>6+91</t>
  </si>
  <si>
    <t>68</t>
  </si>
  <si>
    <t>28377053</t>
  </si>
  <si>
    <t>pouzdro izolační potrubní z pěnového polyetylenu 32/20mm</t>
  </si>
  <si>
    <t>667078070</t>
  </si>
  <si>
    <t>69</t>
  </si>
  <si>
    <t>28377057</t>
  </si>
  <si>
    <t>pouzdro izolační potrubní z pěnového polyetylenu 40/9mm</t>
  </si>
  <si>
    <t>1007262079</t>
  </si>
  <si>
    <t>70</t>
  </si>
  <si>
    <t>28377059</t>
  </si>
  <si>
    <t>pouzdro izolační potrubní z pěnového polyetylenu 40/20mm</t>
  </si>
  <si>
    <t>-784693914</t>
  </si>
  <si>
    <t>108</t>
  </si>
  <si>
    <t>71</t>
  </si>
  <si>
    <t>28377121</t>
  </si>
  <si>
    <t>pouzdro izolační potrubní z pěnového polyetylenu 54/9mm</t>
  </si>
  <si>
    <t>-700425855</t>
  </si>
  <si>
    <t>72</t>
  </si>
  <si>
    <t>28377120</t>
  </si>
  <si>
    <t>pouzdro izolační potrubní z pěnového polyetylenu 63/9mm</t>
  </si>
  <si>
    <t>890258776</t>
  </si>
  <si>
    <t>80</t>
  </si>
  <si>
    <t>73</t>
  </si>
  <si>
    <t>28377066</t>
  </si>
  <si>
    <t>pouzdro izolační potrubní z pěnového polyetylenu 63/20mm</t>
  </si>
  <si>
    <t>140748004</t>
  </si>
  <si>
    <t>74</t>
  </si>
  <si>
    <t>28377070</t>
  </si>
  <si>
    <t>pouzdro izolační potrubní z pěnového polyetylenu 76/9mm</t>
  </si>
  <si>
    <t>-1709498754</t>
  </si>
  <si>
    <t>100</t>
  </si>
  <si>
    <t>75</t>
  </si>
  <si>
    <t>28377072</t>
  </si>
  <si>
    <t>pouzdro izolační potrubní z pěnového polyetylenu 76/20mm</t>
  </si>
  <si>
    <t>219616718</t>
  </si>
  <si>
    <t>76</t>
  </si>
  <si>
    <t>28377074</t>
  </si>
  <si>
    <t>pouzdro izolační potrubní z pěnového polyetylenu 89/13mm</t>
  </si>
  <si>
    <t>-1022082008</t>
  </si>
  <si>
    <t>721</t>
  </si>
  <si>
    <t>Zdravotechnika - vnitřní kanalizace</t>
  </si>
  <si>
    <t>77</t>
  </si>
  <si>
    <t>721173401</t>
  </si>
  <si>
    <t>Potrubí kanalizační z PVC SN 4 svodné DN 110</t>
  </si>
  <si>
    <t>2096489048</t>
  </si>
  <si>
    <t>103</t>
  </si>
  <si>
    <t>78</t>
  </si>
  <si>
    <t>721173402</t>
  </si>
  <si>
    <t>Potrubí kanalizační z PVC SN 4 svodné DN 125</t>
  </si>
  <si>
    <t>755162421</t>
  </si>
  <si>
    <t>84</t>
  </si>
  <si>
    <t>79</t>
  </si>
  <si>
    <t>721173403</t>
  </si>
  <si>
    <t>Potrubí kanalizační z PVC SN 4 svodné DN 160</t>
  </si>
  <si>
    <t>76676702</t>
  </si>
  <si>
    <t>721173404</t>
  </si>
  <si>
    <t>Potrubí kanalizační z PVC SN 4 svodné DN 200</t>
  </si>
  <si>
    <t>430746180</t>
  </si>
  <si>
    <t>81</t>
  </si>
  <si>
    <t>721174024</t>
  </si>
  <si>
    <t>Potrubí kanalizační z PP odpadní DN 75</t>
  </si>
  <si>
    <t>-1053014551</t>
  </si>
  <si>
    <t>82</t>
  </si>
  <si>
    <t>721174025</t>
  </si>
  <si>
    <t>Potrubí kanalizační z PP odpadní DN 110</t>
  </si>
  <si>
    <t>1335438985</t>
  </si>
  <si>
    <t>83</t>
  </si>
  <si>
    <t>721174042</t>
  </si>
  <si>
    <t>Potrubí kanalizační z PP připojovací DN 40</t>
  </si>
  <si>
    <t>-17930600</t>
  </si>
  <si>
    <t>721174043</t>
  </si>
  <si>
    <t>Potrubí kanalizační z PP připojovací DN 50</t>
  </si>
  <si>
    <t>-1043466768</t>
  </si>
  <si>
    <t>85</t>
  </si>
  <si>
    <t>721194104</t>
  </si>
  <si>
    <t>Vyvedení a upevnění odpadních výpustek DN 40</t>
  </si>
  <si>
    <t>-1016398399</t>
  </si>
  <si>
    <t>15+3+2+1</t>
  </si>
  <si>
    <t>86</t>
  </si>
  <si>
    <t>721194105</t>
  </si>
  <si>
    <t>Vyvedení a upevnění odpadních výpustek DN 50</t>
  </si>
  <si>
    <t>618205479</t>
  </si>
  <si>
    <t>6+1</t>
  </si>
  <si>
    <t>87</t>
  </si>
  <si>
    <t>721194109</t>
  </si>
  <si>
    <t>Vyvedení a upevnění odpadních výpustek DN 100</t>
  </si>
  <si>
    <t>220784806</t>
  </si>
  <si>
    <t>16+3+5</t>
  </si>
  <si>
    <t>88</t>
  </si>
  <si>
    <t>721211912</t>
  </si>
  <si>
    <t>Montáž vpustí podlahových DN 50/75</t>
  </si>
  <si>
    <t>2109293787</t>
  </si>
  <si>
    <t>89</t>
  </si>
  <si>
    <t>HLE.HL310PC1</t>
  </si>
  <si>
    <t>Podlahová vpust DN50/75/110, svislý odtok se zápachovým uzávěrem PRIMUS, 145x145mm systém Klick-Klack/138x138mm HL3100Pr</t>
  </si>
  <si>
    <t>865889849</t>
  </si>
  <si>
    <t>DN50</t>
  </si>
  <si>
    <t>90</t>
  </si>
  <si>
    <t>HLE.HL310PC11</t>
  </si>
  <si>
    <t>Izolační souprava s textílií nakašírovanou fólií HL8300.M</t>
  </si>
  <si>
    <t>313081074</t>
  </si>
  <si>
    <t>HLE.HL310PC12</t>
  </si>
  <si>
    <t>Prodlužovací nástavec d 146mm/ 200mm s izolační přírubou včetně O-kroužku HL8500</t>
  </si>
  <si>
    <t>-1445631290</t>
  </si>
  <si>
    <t>92</t>
  </si>
  <si>
    <t>721211913</t>
  </si>
  <si>
    <t>Montáž vpustí podlahových DN 110</t>
  </si>
  <si>
    <t>1010748864</t>
  </si>
  <si>
    <t>93</t>
  </si>
  <si>
    <t>HLE.HL300PC2</t>
  </si>
  <si>
    <t>1120780286</t>
  </si>
  <si>
    <t>DN100</t>
  </si>
  <si>
    <t>94</t>
  </si>
  <si>
    <t>HLE.HL300PC21</t>
  </si>
  <si>
    <t>-2008092996</t>
  </si>
  <si>
    <t>95</t>
  </si>
  <si>
    <t>HLE.HL300PC22</t>
  </si>
  <si>
    <t>1616908532</t>
  </si>
  <si>
    <t>96</t>
  </si>
  <si>
    <t>HLE.HL300PC3</t>
  </si>
  <si>
    <t>Balkonový a terasový vtok DN75/110 se svislým odtokem a s nezámrznou zápachovou klapkou, 145x145mm/138x138mm HL3100T</t>
  </si>
  <si>
    <t>-654382884</t>
  </si>
  <si>
    <t>97</t>
  </si>
  <si>
    <t>72121191PC</t>
  </si>
  <si>
    <t xml:space="preserve">Montáž zápach. uzávěr plast </t>
  </si>
  <si>
    <t>2110881725</t>
  </si>
  <si>
    <t>98</t>
  </si>
  <si>
    <t>551666200</t>
  </si>
  <si>
    <t>Napojovací koleno pro záchodovou mísu, DN110 s kulovým kloubem, bílé</t>
  </si>
  <si>
    <t>1224758387</t>
  </si>
  <si>
    <t>16+3</t>
  </si>
  <si>
    <t>721226512</t>
  </si>
  <si>
    <t>Zápachová uzávěrka podomítková pro pračku a myčku DN 50</t>
  </si>
  <si>
    <t>-1978424248</t>
  </si>
  <si>
    <t>721274103.HLE</t>
  </si>
  <si>
    <t>Přivzdušňovací ventil HL 900N venkovní odpadních potrubí DN 110</t>
  </si>
  <si>
    <t>450250044</t>
  </si>
  <si>
    <t>2+5</t>
  </si>
  <si>
    <t>101</t>
  </si>
  <si>
    <t>721290111</t>
  </si>
  <si>
    <t>Zkouška těsnosti potrubí kanalizace vodou do DN 125</t>
  </si>
  <si>
    <t>-148179202</t>
  </si>
  <si>
    <t>103+84</t>
  </si>
  <si>
    <t>20+70+8+55</t>
  </si>
  <si>
    <t>102</t>
  </si>
  <si>
    <t>721290112</t>
  </si>
  <si>
    <t>Zkouška těsnosti potrubí kanalizace vodou do DN 200</t>
  </si>
  <si>
    <t>-1073068256</t>
  </si>
  <si>
    <t>25+11</t>
  </si>
  <si>
    <t>998721103</t>
  </si>
  <si>
    <t>Přesun hmot tonážní pro vnitřní kanalizace v objektech v do 24 m</t>
  </si>
  <si>
    <t>-13438021</t>
  </si>
  <si>
    <t>722</t>
  </si>
  <si>
    <t>Zdravotechnika - vnitřní vodovod</t>
  </si>
  <si>
    <t>104</t>
  </si>
  <si>
    <t>722130233</t>
  </si>
  <si>
    <t>Potrubí vodovodní ocelové závitové pozinkované svařované běžné DN 25</t>
  </si>
  <si>
    <t>-1677049507</t>
  </si>
  <si>
    <t>105</t>
  </si>
  <si>
    <t>7221740PC1</t>
  </si>
  <si>
    <t>Potrubí vodovodní plastové PPR-RCT svar polyfuze PN 22 D 20 x 2,3 mm</t>
  </si>
  <si>
    <t>1467094710</t>
  </si>
  <si>
    <t>142+53+34+262</t>
  </si>
  <si>
    <t>106</t>
  </si>
  <si>
    <t>7221740PC2</t>
  </si>
  <si>
    <t>Potrubí vodovodní plastové PPR-RCT svar polyfuze PN 22D 25 x 2,8 mm</t>
  </si>
  <si>
    <t>1060300546</t>
  </si>
  <si>
    <t>66+57+54</t>
  </si>
  <si>
    <t>107</t>
  </si>
  <si>
    <t>7221740PC3</t>
  </si>
  <si>
    <t xml:space="preserve">Potrubí vodovodní plastové PPR-RCT svar polyfuze PN 22 D 32 x3,6 mm </t>
  </si>
  <si>
    <t>1434322418</t>
  </si>
  <si>
    <t>6+6+20</t>
  </si>
  <si>
    <t>7221740PC4</t>
  </si>
  <si>
    <t>Potrubí vodovodní plastové PPR-RCT svar polyfuze PN 22 D 40 x 4,5 mm</t>
  </si>
  <si>
    <t>-657566856</t>
  </si>
  <si>
    <t>48+48+60</t>
  </si>
  <si>
    <t>109</t>
  </si>
  <si>
    <t>7221740PC5</t>
  </si>
  <si>
    <t>Potrubí vodovodní plastové PPR-RCT svar polyfuze PN 22 D 50 x 5,6mm</t>
  </si>
  <si>
    <t>123635172</t>
  </si>
  <si>
    <t>110</t>
  </si>
  <si>
    <t>7221740PC6</t>
  </si>
  <si>
    <t>Potrubí vodovodní plastové PPR-RCT svar polyfuze PN 22 D 63 x 7,1mm</t>
  </si>
  <si>
    <t>-1991184865</t>
  </si>
  <si>
    <t>80+20</t>
  </si>
  <si>
    <t>7221740PC7</t>
  </si>
  <si>
    <t>Potrubí vodovodní plastové PPR-RCT svar polyfuze PN 22 D 75 x 8,4</t>
  </si>
  <si>
    <t>-464314813</t>
  </si>
  <si>
    <t>100+60</t>
  </si>
  <si>
    <t>112</t>
  </si>
  <si>
    <t>7221740PC8</t>
  </si>
  <si>
    <t>Potrubí vodovodní plastové PPR-RCT svar polyfuze PN 22 D 90 x 10,1</t>
  </si>
  <si>
    <t>408338257</t>
  </si>
  <si>
    <t>113</t>
  </si>
  <si>
    <t>722181123</t>
  </si>
  <si>
    <t>Ochrana vodovodního potrubí zvuk tlumícími objímkami do DN 25 mm</t>
  </si>
  <si>
    <t>-1927971016</t>
  </si>
  <si>
    <t>114</t>
  </si>
  <si>
    <t>722181126</t>
  </si>
  <si>
    <t>Ochrana vodovodního potrubí zvuk tlumícími objímkami do DN 50 mm</t>
  </si>
  <si>
    <t>-744011247</t>
  </si>
  <si>
    <t>80+4</t>
  </si>
  <si>
    <t>115</t>
  </si>
  <si>
    <t>722181127</t>
  </si>
  <si>
    <t>Ochrana vodovodního potrubí zvuk tlumícími objímkami do DN 100 mm</t>
  </si>
  <si>
    <t>1554330258</t>
  </si>
  <si>
    <t>50+80</t>
  </si>
  <si>
    <t>116</t>
  </si>
  <si>
    <t>722182011</t>
  </si>
  <si>
    <t>Podpůrný žlab pro potrubí D 20</t>
  </si>
  <si>
    <t>-766632986</t>
  </si>
  <si>
    <t>350</t>
  </si>
  <si>
    <t>117</t>
  </si>
  <si>
    <t>722182012</t>
  </si>
  <si>
    <t>Podpůrný žlab pro potrubí D 25</t>
  </si>
  <si>
    <t>1392451924</t>
  </si>
  <si>
    <t>150</t>
  </si>
  <si>
    <t>118</t>
  </si>
  <si>
    <t>722182013</t>
  </si>
  <si>
    <t>Podpůrný žlab pro potrubí D 32</t>
  </si>
  <si>
    <t>-1465862190</t>
  </si>
  <si>
    <t>119</t>
  </si>
  <si>
    <t>722220111</t>
  </si>
  <si>
    <t>Nástěnka pro výtokový ventil G 1/2 s jedním závitem</t>
  </si>
  <si>
    <t>-981589515</t>
  </si>
  <si>
    <t>16+3+6+2+1+(15+3+1)*2</t>
  </si>
  <si>
    <t>5*2</t>
  </si>
  <si>
    <t>120</t>
  </si>
  <si>
    <t>722220121</t>
  </si>
  <si>
    <t>Nástěnka pro baterii G 1/2 s jedním závitem</t>
  </si>
  <si>
    <t>-445198076</t>
  </si>
  <si>
    <t>5+5</t>
  </si>
  <si>
    <t>121</t>
  </si>
  <si>
    <t>722231075</t>
  </si>
  <si>
    <t>Ventil zpětný mosazný G 5/4 PN 10 do 110°C se dvěma závity</t>
  </si>
  <si>
    <t>-180411941</t>
  </si>
  <si>
    <t>122</t>
  </si>
  <si>
    <t>722231077</t>
  </si>
  <si>
    <t>Ventil zpětný mosazný G 2 PN 10 do 110°C se dvěma závity</t>
  </si>
  <si>
    <t>-518415073</t>
  </si>
  <si>
    <t>123</t>
  </si>
  <si>
    <t>722239101</t>
  </si>
  <si>
    <t>Montáž armatur vodovodních se dvěma závity G 1/2</t>
  </si>
  <si>
    <t>-332880448</t>
  </si>
  <si>
    <t>39+12+4</t>
  </si>
  <si>
    <t>124</t>
  </si>
  <si>
    <t>551141240</t>
  </si>
  <si>
    <t>kulový kohout, PN 42, T 185 C, chromovaný R250D 1/2" červený</t>
  </si>
  <si>
    <t>856992608</t>
  </si>
  <si>
    <t>125</t>
  </si>
  <si>
    <t>55114210</t>
  </si>
  <si>
    <t>kohout kulový s vypouštěním PN 42 T 185°C chromovaný R250DS 1/2"</t>
  </si>
  <si>
    <t>1775639199</t>
  </si>
  <si>
    <t>126</t>
  </si>
  <si>
    <t>55111420</t>
  </si>
  <si>
    <t>uzávěr kulový zahradní provedení páčka niklovaná mosaz vnější závit PN 15 T 120°C 3/8"-3/4"</t>
  </si>
  <si>
    <t>9745420</t>
  </si>
  <si>
    <t>127</t>
  </si>
  <si>
    <t>722239102</t>
  </si>
  <si>
    <t>Montáž armatur vodovodních se dvěma závity G 3/4</t>
  </si>
  <si>
    <t>1349232390</t>
  </si>
  <si>
    <t>14+17</t>
  </si>
  <si>
    <t>128</t>
  </si>
  <si>
    <t>55114126</t>
  </si>
  <si>
    <t>kohout kulový PN 42 T 185°C chromovaný 3/4" červený</t>
  </si>
  <si>
    <t>-2057278918</t>
  </si>
  <si>
    <t>129</t>
  </si>
  <si>
    <t>55114212</t>
  </si>
  <si>
    <t>kohout kulový s vypouštěním PN 42 T 185°C chromovaný R250DS 3/4"</t>
  </si>
  <si>
    <t>1600060582</t>
  </si>
  <si>
    <t>130</t>
  </si>
  <si>
    <t>722239103</t>
  </si>
  <si>
    <t>Montáž armatur vodovodních se dvěma závity G 1</t>
  </si>
  <si>
    <t>480734864</t>
  </si>
  <si>
    <t>131</t>
  </si>
  <si>
    <t>55114214</t>
  </si>
  <si>
    <t>kohout kulový s vypouštěním PN 35 T 185°C chromovaný R250DS 1"</t>
  </si>
  <si>
    <t>-1688094139</t>
  </si>
  <si>
    <t>132</t>
  </si>
  <si>
    <t>722239104</t>
  </si>
  <si>
    <t>Montáž armatur vodovodních se dvěma závity G 5/4</t>
  </si>
  <si>
    <t>947405046</t>
  </si>
  <si>
    <t>1+4+1</t>
  </si>
  <si>
    <t>133</t>
  </si>
  <si>
    <t>551141300</t>
  </si>
  <si>
    <t>kulový kohout, PN 35, T 185 C, chromovaný R250D 1"1/4 červený</t>
  </si>
  <si>
    <t>-1086786678</t>
  </si>
  <si>
    <t>134</t>
  </si>
  <si>
    <t>STL.0002738.URS</t>
  </si>
  <si>
    <t>filtr s výměnnou vložkou D71 118 540 DN32 mm</t>
  </si>
  <si>
    <t>-313345930</t>
  </si>
  <si>
    <t>135</t>
  </si>
  <si>
    <t>55114218</t>
  </si>
  <si>
    <t>kohout kulový s vypouštěním PN 35 T 185°C chromovaný R250DS 1"1/4</t>
  </si>
  <si>
    <t>-2066425499</t>
  </si>
  <si>
    <t>136</t>
  </si>
  <si>
    <t>722239105</t>
  </si>
  <si>
    <t>Montáž armatur vodovodních se dvěma závity G 6/4</t>
  </si>
  <si>
    <t>649224509</t>
  </si>
  <si>
    <t>137</t>
  </si>
  <si>
    <t>55114216</t>
  </si>
  <si>
    <t>kohout kulový s vypouštěním PN 35 T 185°C chromovaný R250DS 1"1/2</t>
  </si>
  <si>
    <t>-1625898331</t>
  </si>
  <si>
    <t>138</t>
  </si>
  <si>
    <t>722239106</t>
  </si>
  <si>
    <t>Montáž armatur vodovodních se dvěma závity G 2</t>
  </si>
  <si>
    <t>-228973804</t>
  </si>
  <si>
    <t>3+5+1</t>
  </si>
  <si>
    <t>139</t>
  </si>
  <si>
    <t>55114134</t>
  </si>
  <si>
    <t>kohout kulový PN 35 T 185°C chromovaný 2" červený</t>
  </si>
  <si>
    <t>408002182</t>
  </si>
  <si>
    <t>140</t>
  </si>
  <si>
    <t>55114220</t>
  </si>
  <si>
    <t>kohout kulový s vypouštěním PN 35 T 185°C chromovaný R250DS 2"</t>
  </si>
  <si>
    <t>-121496084</t>
  </si>
  <si>
    <t>141</t>
  </si>
  <si>
    <t>KIS.JD40003100</t>
  </si>
  <si>
    <t>filtr domácí na studenou vodu JUDO JPF 2", se zpětným manuálním proplachem</t>
  </si>
  <si>
    <t>-2125299703</t>
  </si>
  <si>
    <t>72225014PC1</t>
  </si>
  <si>
    <t>Hydrantový systém s tvarově stálou hadicí D19 -30bm - prosklená  dvířka - proudnice ekv. 6 -  710/710/200 montáž do zdi</t>
  </si>
  <si>
    <t>120349863</t>
  </si>
  <si>
    <t>143</t>
  </si>
  <si>
    <t>7222621PC</t>
  </si>
  <si>
    <t>Vodoměr přírubový šroubový do 40°C DN 40 horizontální</t>
  </si>
  <si>
    <t>1934658857</t>
  </si>
  <si>
    <t>144</t>
  </si>
  <si>
    <t>7222632PC</t>
  </si>
  <si>
    <t>Vodoměr závitový vícevtokový mokroběžný do 100°C G 5/4 horizontální</t>
  </si>
  <si>
    <t>1630360617</t>
  </si>
  <si>
    <t>145</t>
  </si>
  <si>
    <t>7222632PC1</t>
  </si>
  <si>
    <t xml:space="preserve">M-Bus modul pro vodoměry </t>
  </si>
  <si>
    <t>-1567470897</t>
  </si>
  <si>
    <t>146</t>
  </si>
  <si>
    <t>722290226</t>
  </si>
  <si>
    <t>Zkouška těsnosti vodovodního potrubí závitového do DN 50</t>
  </si>
  <si>
    <t>-1704668496</t>
  </si>
  <si>
    <t>142+349+66+111+6+26+48+108+6</t>
  </si>
  <si>
    <t>147</t>
  </si>
  <si>
    <t>722290229</t>
  </si>
  <si>
    <t>Zkouška těsnosti vodovodního potrubí závitového do DN 100</t>
  </si>
  <si>
    <t>-811729704</t>
  </si>
  <si>
    <t>80+20+100+60+1</t>
  </si>
  <si>
    <t>148</t>
  </si>
  <si>
    <t>722290234</t>
  </si>
  <si>
    <t>Proplach a dezinfekce vodovodního potrubí do DN 80</t>
  </si>
  <si>
    <t>-603975596</t>
  </si>
  <si>
    <t>F81+F82</t>
  </si>
  <si>
    <t>149</t>
  </si>
  <si>
    <t>998722103</t>
  </si>
  <si>
    <t>Přesun hmot tonážní tonážní pro vnitřní vodovod v objektech v do 24 m</t>
  </si>
  <si>
    <t>-1413734829</t>
  </si>
  <si>
    <t>725</t>
  </si>
  <si>
    <t>Zdravotechnika - zařizovací předměty</t>
  </si>
  <si>
    <t>72511912PC</t>
  </si>
  <si>
    <t>Montáž klozetových mís závěsných na nosné stěny</t>
  </si>
  <si>
    <t>-1221097407</t>
  </si>
  <si>
    <t>151</t>
  </si>
  <si>
    <t>642360PC1</t>
  </si>
  <si>
    <t>klozet keramický závěsný hluboké splachování bílý vč. slim sedátka</t>
  </si>
  <si>
    <t>-1023869641</t>
  </si>
  <si>
    <t>152</t>
  </si>
  <si>
    <t>642360PC2</t>
  </si>
  <si>
    <t>klozet keramický závěsný hluboké splachování handicap bílý</t>
  </si>
  <si>
    <t>-1846657119</t>
  </si>
  <si>
    <t>153</t>
  </si>
  <si>
    <t>552817PC1</t>
  </si>
  <si>
    <t>montážní prvek pro závěsné WC ovládání zepředu, hloubka 12 cm,výška 112cm, se plachovací nádržkou pod omítku</t>
  </si>
  <si>
    <t>-726419661</t>
  </si>
  <si>
    <t>154</t>
  </si>
  <si>
    <t>552817PC2</t>
  </si>
  <si>
    <t>montážní prvek pro závěsné WC ovládání zepředu, tlačítko</t>
  </si>
  <si>
    <t>-1009823103</t>
  </si>
  <si>
    <t>155</t>
  </si>
  <si>
    <t>552817PC3</t>
  </si>
  <si>
    <t>Montážní prvek pro závěsné WC tlačítko,výška 112cm, se plachovací nádržkou pod omítku, pro konstrukce prováděné suchým procesem, bezbariérový, pro madla, komplet</t>
  </si>
  <si>
    <t>1961839735</t>
  </si>
  <si>
    <t>156</t>
  </si>
  <si>
    <t>64236041PC5</t>
  </si>
  <si>
    <t>sedátko k handicap</t>
  </si>
  <si>
    <t>-1912611801</t>
  </si>
  <si>
    <t>157</t>
  </si>
  <si>
    <t>725129102</t>
  </si>
  <si>
    <t>Montáž pisoáru s automatickým splachováním</t>
  </si>
  <si>
    <t>-169866965</t>
  </si>
  <si>
    <t>158</t>
  </si>
  <si>
    <t>551456PC</t>
  </si>
  <si>
    <t>pisoár  s vestavěným automatickým inteligentním (IQ) splachovačem + zdroj</t>
  </si>
  <si>
    <t>181667670</t>
  </si>
  <si>
    <t>159</t>
  </si>
  <si>
    <t>72521910PC</t>
  </si>
  <si>
    <t>Montáž umyvadla připevněného na šrouby do zdiva</t>
  </si>
  <si>
    <t>906978629</t>
  </si>
  <si>
    <t>15+3</t>
  </si>
  <si>
    <t>160</t>
  </si>
  <si>
    <t>642110PC1</t>
  </si>
  <si>
    <t>umyvadlo keramické závěsné 55x46cm bílé hranaté</t>
  </si>
  <si>
    <t>-386672173</t>
  </si>
  <si>
    <t>161</t>
  </si>
  <si>
    <t>642110PC2</t>
  </si>
  <si>
    <t>umyvadlo keramické závěsné bezbariérové 64 x 55 cmx16,5 bílé</t>
  </si>
  <si>
    <t>954192190</t>
  </si>
  <si>
    <t>162</t>
  </si>
  <si>
    <t>642110PC3</t>
  </si>
  <si>
    <t>Sifon umyvadlový celokovový kulatý</t>
  </si>
  <si>
    <t>-923640793</t>
  </si>
  <si>
    <t>163</t>
  </si>
  <si>
    <t>642110PC4</t>
  </si>
  <si>
    <t>Sifon umyvadlový prostorově úsporný chrom</t>
  </si>
  <si>
    <t>64140552</t>
  </si>
  <si>
    <t>164</t>
  </si>
  <si>
    <t>725319111</t>
  </si>
  <si>
    <t>Montáž dřezu ostatních typů-příprava</t>
  </si>
  <si>
    <t>570616019</t>
  </si>
  <si>
    <t>165</t>
  </si>
  <si>
    <t>725339111</t>
  </si>
  <si>
    <t>Montáž výlevky</t>
  </si>
  <si>
    <t>-2104076038</t>
  </si>
  <si>
    <t>166</t>
  </si>
  <si>
    <t>642711PC1</t>
  </si>
  <si>
    <t>výlevka keramická bílá závěsná</t>
  </si>
  <si>
    <t>-1444259575</t>
  </si>
  <si>
    <t>167</t>
  </si>
  <si>
    <t>642711PC2</t>
  </si>
  <si>
    <t xml:space="preserve">Podomítkový systém pro výlevku + tlačítko </t>
  </si>
  <si>
    <t>319473240</t>
  </si>
  <si>
    <t>168</t>
  </si>
  <si>
    <t>725819401</t>
  </si>
  <si>
    <t>Montáž ventilů rohových G 1/2 s připojovací trubičkou</t>
  </si>
  <si>
    <t>766057203</t>
  </si>
  <si>
    <t>169</t>
  </si>
  <si>
    <t>5514104PC</t>
  </si>
  <si>
    <t>ventil rohový TE67  s trubičkou 1/2"</t>
  </si>
  <si>
    <t>-1683969682</t>
  </si>
  <si>
    <t>170</t>
  </si>
  <si>
    <t>725829121</t>
  </si>
  <si>
    <t>Montáž baterie umyvadlové nástěnné pákové a klasické ostatní typ</t>
  </si>
  <si>
    <t>-799053194</t>
  </si>
  <si>
    <t>171</t>
  </si>
  <si>
    <t>551431PC</t>
  </si>
  <si>
    <t>baterie nástěnná páková 1/2"x150 mm- k výlevce</t>
  </si>
  <si>
    <t>1842307774</t>
  </si>
  <si>
    <t>172</t>
  </si>
  <si>
    <t>725829131</t>
  </si>
  <si>
    <t>Montáž baterie umyvadlové stojánkové G 1/2 ostatní typ</t>
  </si>
  <si>
    <t>-1534176920</t>
  </si>
  <si>
    <t>15+3+1</t>
  </si>
  <si>
    <t>173</t>
  </si>
  <si>
    <t>5514314PC</t>
  </si>
  <si>
    <t xml:space="preserve">baterie umyvadlová páková stojánková -Infračervená elektronická umyvadlová baterie DN15 se směšovacím zařízením a nastavitelným omezovačem teploty,s trafem </t>
  </si>
  <si>
    <t>-183413489</t>
  </si>
  <si>
    <t>174</t>
  </si>
  <si>
    <t>55145723</t>
  </si>
  <si>
    <t>baterie dřezová páková stojánková se sprškou chrom</t>
  </si>
  <si>
    <t>78340737</t>
  </si>
  <si>
    <t>175</t>
  </si>
  <si>
    <t>725849411</t>
  </si>
  <si>
    <t>Montáž baterie sprchová nástěnnás nastavitelnou výškou sprchy</t>
  </si>
  <si>
    <t>522782609</t>
  </si>
  <si>
    <t>176</t>
  </si>
  <si>
    <t>55144949</t>
  </si>
  <si>
    <t>baterie vanová/sprchová nástěnná páková 150mm chrom</t>
  </si>
  <si>
    <t>620176707</t>
  </si>
  <si>
    <t>177</t>
  </si>
  <si>
    <t>725849413</t>
  </si>
  <si>
    <t>Montáž baterie sprchová nástěnnátermostatické</t>
  </si>
  <si>
    <t>-1846714239</t>
  </si>
  <si>
    <t>178</t>
  </si>
  <si>
    <t>551455PC</t>
  </si>
  <si>
    <t>Sprchová sestava + ovládání + bezpečné směšování vody, řídící jednotka-včetně dopravy a práce technika- viz nabídka č. 520200891</t>
  </si>
  <si>
    <t>1499542148</t>
  </si>
  <si>
    <t>179</t>
  </si>
  <si>
    <t>72593112PC</t>
  </si>
  <si>
    <t>Pitná fontánka nerez G 1/2</t>
  </si>
  <si>
    <t>-923024428</t>
  </si>
  <si>
    <t>180</t>
  </si>
  <si>
    <t>998725103</t>
  </si>
  <si>
    <t>Přesun hmot tonážní pro zařizovací předměty v objektech v do 24 m</t>
  </si>
  <si>
    <t>670002659</t>
  </si>
  <si>
    <t>732</t>
  </si>
  <si>
    <t>Ústřední vytápění - strojovny</t>
  </si>
  <si>
    <t>181</t>
  </si>
  <si>
    <t>7323317PC1</t>
  </si>
  <si>
    <t>Nádoba tlaková expanzní s membránou závitové připojení PN 1,0 o objemu 80 l -DT80/10</t>
  </si>
  <si>
    <t>1270573691</t>
  </si>
  <si>
    <t>182</t>
  </si>
  <si>
    <t>7323317PC2</t>
  </si>
  <si>
    <t>FLOWJET VENTIL 5/4“</t>
  </si>
  <si>
    <t>2145363251</t>
  </si>
  <si>
    <t>183</t>
  </si>
  <si>
    <t>732429215</t>
  </si>
  <si>
    <t>Montáž čerpadla oběhového mokroběžného závitového DN 32</t>
  </si>
  <si>
    <t>-1035543825</t>
  </si>
  <si>
    <t>184</t>
  </si>
  <si>
    <t>426105PC</t>
  </si>
  <si>
    <t>čerpadlo oběhové teplovodní závitové DN 32 cirkulační pro TUV výtlak 5,5m Qmax 7,1m3/h PN 10 nerezové T 80°C, 230V</t>
  </si>
  <si>
    <t>630149006</t>
  </si>
  <si>
    <t>185</t>
  </si>
  <si>
    <t>998732102</t>
  </si>
  <si>
    <t>Přesun hmot tonážní pro strojovny v objektech v do 12 m</t>
  </si>
  <si>
    <t>1760470461</t>
  </si>
  <si>
    <t>734</t>
  </si>
  <si>
    <t>Ústřední vytápění - armatury</t>
  </si>
  <si>
    <t>186</t>
  </si>
  <si>
    <t>734421102</t>
  </si>
  <si>
    <t>Tlakoměr s pevným stonkem a zpětnou klapkou tlak 0-16 bar průměr 63 mm spodní připojení+ návarek</t>
  </si>
  <si>
    <t>-1522181407</t>
  </si>
  <si>
    <t>771</t>
  </si>
  <si>
    <t>Podlahy z dlaždic</t>
  </si>
  <si>
    <t>187</t>
  </si>
  <si>
    <t>771591321</t>
  </si>
  <si>
    <t>Montáž žlabu pro odvodnění balkonu nebo terasy-montáž sprchového žlabu</t>
  </si>
  <si>
    <t>428377616</t>
  </si>
  <si>
    <t>43,1</t>
  </si>
  <si>
    <t>188</t>
  </si>
  <si>
    <t>592270PC</t>
  </si>
  <si>
    <t>žlab odvodňovací polymerbetonový vč. krytu -viz nabídka ACO</t>
  </si>
  <si>
    <t>715361885</t>
  </si>
  <si>
    <t>43,1*1,01</t>
  </si>
  <si>
    <t>Práce a dodávky M</t>
  </si>
  <si>
    <t>23-M</t>
  </si>
  <si>
    <t>Montáže potrubí</t>
  </si>
  <si>
    <t>189</t>
  </si>
  <si>
    <t>230082087</t>
  </si>
  <si>
    <t>Demontáž potrubí do šrotu do 50 kg D 159 mm, tl 4,5 mm</t>
  </si>
  <si>
    <t>-1060648980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</si>
</sst>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97"/>
  <sheetViews>
    <sheetView showGridLines="0" tabSelected="1" workbookViewId="0">
      <selection activeCell="AJ24" sqref="AJ24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33" width="2.33203125" style="1" customWidth="1"/>
    <col min="34" max="34" width="2.83203125" style="1" customWidth="1"/>
    <col min="35" max="35" width="27.1640625" style="1" customWidth="1"/>
    <col min="36" max="37" width="2.1640625" style="1" customWidth="1"/>
    <col min="38" max="38" width="7.1640625" style="1" customWidth="1"/>
    <col min="39" max="39" width="2.83203125" style="1" customWidth="1"/>
    <col min="40" max="40" width="11.5" style="1" customWidth="1"/>
    <col min="41" max="41" width="6.5" style="1" customWidth="1"/>
    <col min="42" max="42" width="3.5" style="1" customWidth="1"/>
    <col min="43" max="43" width="13.5" style="1" hidden="1" customWidth="1"/>
    <col min="44" max="44" width="11.6640625" style="1" customWidth="1"/>
    <col min="45" max="47" width="22.1640625" style="1" hidden="1" customWidth="1"/>
    <col min="48" max="49" width="18.5" style="1" hidden="1" customWidth="1"/>
    <col min="50" max="51" width="21.5" style="1" hidden="1" customWidth="1"/>
    <col min="52" max="52" width="18.5" style="1" hidden="1" customWidth="1"/>
    <col min="53" max="53" width="16.5" style="1" hidden="1" customWidth="1"/>
    <col min="54" max="54" width="21.5" style="1" hidden="1" customWidth="1"/>
    <col min="55" max="55" width="18.5" style="1" hidden="1" customWidth="1"/>
    <col min="56" max="56" width="16.5" style="1" hidden="1" customWidth="1"/>
    <col min="57" max="57" width="57" style="1" customWidth="1"/>
    <col min="71" max="91" width="9.16406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7" t="s">
        <v>5</v>
      </c>
      <c r="AS2" s="228"/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38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R5" s="20"/>
      <c r="BE5" s="245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3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R6" s="20"/>
      <c r="BE6" s="246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46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46"/>
      <c r="BS8" s="17" t="s">
        <v>6</v>
      </c>
    </row>
    <row r="9" spans="1:74" s="1" customFormat="1" ht="14.45" customHeight="1">
      <c r="B9" s="20"/>
      <c r="AR9" s="20"/>
      <c r="BE9" s="246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1</v>
      </c>
      <c r="AR10" s="20"/>
      <c r="BE10" s="246"/>
      <c r="BS10" s="17" t="s">
        <v>6</v>
      </c>
    </row>
    <row r="11" spans="1:74" s="1" customFormat="1" ht="18.399999999999999" customHeight="1">
      <c r="B11" s="20"/>
      <c r="E11" s="25" t="s">
        <v>26</v>
      </c>
      <c r="AK11" s="27" t="s">
        <v>27</v>
      </c>
      <c r="AN11" s="25" t="s">
        <v>1</v>
      </c>
      <c r="AR11" s="20"/>
      <c r="BE11" s="246"/>
      <c r="BS11" s="17" t="s">
        <v>6</v>
      </c>
    </row>
    <row r="12" spans="1:74" s="1" customFormat="1" ht="6.95" customHeight="1">
      <c r="B12" s="20"/>
      <c r="AR12" s="20"/>
      <c r="BE12" s="246"/>
      <c r="BS12" s="17" t="s">
        <v>6</v>
      </c>
    </row>
    <row r="13" spans="1:74" s="1" customFormat="1" ht="12" customHeight="1">
      <c r="B13" s="20"/>
      <c r="D13" s="27" t="s">
        <v>28</v>
      </c>
      <c r="AK13" s="27" t="s">
        <v>25</v>
      </c>
      <c r="AN13" s="29" t="s">
        <v>29</v>
      </c>
      <c r="AR13" s="20"/>
      <c r="BE13" s="246"/>
      <c r="BS13" s="17" t="s">
        <v>6</v>
      </c>
    </row>
    <row r="14" spans="1:74" ht="12.75">
      <c r="B14" s="20"/>
      <c r="E14" s="240" t="s">
        <v>29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7" t="s">
        <v>27</v>
      </c>
      <c r="AN14" s="29" t="s">
        <v>29</v>
      </c>
      <c r="AR14" s="20"/>
      <c r="BE14" s="246"/>
      <c r="BS14" s="17" t="s">
        <v>6</v>
      </c>
    </row>
    <row r="15" spans="1:74" s="1" customFormat="1" ht="6.95" customHeight="1">
      <c r="B15" s="20"/>
      <c r="AR15" s="20"/>
      <c r="BE15" s="246"/>
      <c r="BS15" s="17" t="s">
        <v>3</v>
      </c>
    </row>
    <row r="16" spans="1:74" s="1" customFormat="1" ht="12" customHeight="1">
      <c r="B16" s="20"/>
      <c r="D16" s="27" t="s">
        <v>30</v>
      </c>
      <c r="AK16" s="27" t="s">
        <v>25</v>
      </c>
      <c r="AN16" s="25" t="s">
        <v>1</v>
      </c>
      <c r="AR16" s="20"/>
      <c r="BE16" s="246"/>
      <c r="BS16" s="17" t="s">
        <v>3</v>
      </c>
    </row>
    <row r="17" spans="1:71" s="1" customFormat="1" ht="18.399999999999999" customHeight="1">
      <c r="B17" s="20"/>
      <c r="E17" s="25" t="s">
        <v>31</v>
      </c>
      <c r="AK17" s="27" t="s">
        <v>27</v>
      </c>
      <c r="AN17" s="25" t="s">
        <v>1</v>
      </c>
      <c r="AR17" s="20"/>
      <c r="BE17" s="246"/>
      <c r="BS17" s="17" t="s">
        <v>32</v>
      </c>
    </row>
    <row r="18" spans="1:71" s="1" customFormat="1" ht="6.95" customHeight="1">
      <c r="B18" s="20"/>
      <c r="AR18" s="20"/>
      <c r="BE18" s="246"/>
      <c r="BS18" s="17" t="s">
        <v>6</v>
      </c>
    </row>
    <row r="19" spans="1:71" s="1" customFormat="1" ht="12" customHeight="1">
      <c r="B19" s="20"/>
      <c r="D19" s="27" t="s">
        <v>33</v>
      </c>
      <c r="AK19" s="27" t="s">
        <v>25</v>
      </c>
      <c r="AN19" s="25" t="s">
        <v>1</v>
      </c>
      <c r="AR19" s="20"/>
      <c r="BE19" s="246"/>
      <c r="BS19" s="17" t="s">
        <v>6</v>
      </c>
    </row>
    <row r="20" spans="1:71" s="1" customFormat="1" ht="18.399999999999999" customHeight="1">
      <c r="B20" s="20"/>
      <c r="E20" s="25" t="s">
        <v>34</v>
      </c>
      <c r="AK20" s="27" t="s">
        <v>27</v>
      </c>
      <c r="AN20" s="25" t="s">
        <v>1</v>
      </c>
      <c r="AR20" s="20"/>
      <c r="BE20" s="246"/>
      <c r="BS20" s="17" t="s">
        <v>32</v>
      </c>
    </row>
    <row r="21" spans="1:71" s="1" customFormat="1" ht="6.95" customHeight="1">
      <c r="B21" s="20"/>
      <c r="AR21" s="20"/>
      <c r="BE21" s="246"/>
    </row>
    <row r="22" spans="1:71" s="1" customFormat="1" ht="12" customHeight="1">
      <c r="B22" s="20"/>
      <c r="D22" s="27" t="s">
        <v>35</v>
      </c>
      <c r="AR22" s="20"/>
      <c r="BE22" s="246"/>
    </row>
    <row r="23" spans="1:71" s="1" customFormat="1" ht="14.45" customHeight="1">
      <c r="B23" s="20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R23" s="20"/>
      <c r="BE23" s="246"/>
    </row>
    <row r="24" spans="1:71" s="1" customFormat="1" ht="6.95" customHeight="1">
      <c r="B24" s="20"/>
      <c r="AR24" s="20"/>
      <c r="BE24" s="246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46"/>
    </row>
    <row r="26" spans="1:71" s="2" customFormat="1" ht="25.9" customHeight="1">
      <c r="A26" s="32"/>
      <c r="B26" s="33"/>
      <c r="C26" s="32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8">
        <f>ROUND(AG94,2)</f>
        <v>0</v>
      </c>
      <c r="AL26" s="249"/>
      <c r="AM26" s="249"/>
      <c r="AN26" s="249"/>
      <c r="AO26" s="249"/>
      <c r="AP26" s="32"/>
      <c r="AQ26" s="32"/>
      <c r="AR26" s="33"/>
      <c r="BE26" s="246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46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43" t="s">
        <v>37</v>
      </c>
      <c r="M28" s="243"/>
      <c r="N28" s="243"/>
      <c r="O28" s="243"/>
      <c r="P28" s="243"/>
      <c r="Q28" s="32"/>
      <c r="R28" s="32"/>
      <c r="S28" s="32"/>
      <c r="T28" s="32"/>
      <c r="U28" s="32"/>
      <c r="V28" s="32"/>
      <c r="W28" s="243" t="s">
        <v>38</v>
      </c>
      <c r="X28" s="243"/>
      <c r="Y28" s="243"/>
      <c r="Z28" s="243"/>
      <c r="AA28" s="243"/>
      <c r="AB28" s="243"/>
      <c r="AC28" s="243"/>
      <c r="AD28" s="243"/>
      <c r="AE28" s="243"/>
      <c r="AF28" s="32"/>
      <c r="AG28" s="32"/>
      <c r="AH28" s="32"/>
      <c r="AI28" s="32"/>
      <c r="AJ28" s="32"/>
      <c r="AK28" s="243" t="s">
        <v>39</v>
      </c>
      <c r="AL28" s="243"/>
      <c r="AM28" s="243"/>
      <c r="AN28" s="243"/>
      <c r="AO28" s="243"/>
      <c r="AP28" s="32"/>
      <c r="AQ28" s="32"/>
      <c r="AR28" s="33"/>
      <c r="BE28" s="246"/>
    </row>
    <row r="29" spans="1:71" s="3" customFormat="1" ht="14.45" customHeight="1">
      <c r="B29" s="37"/>
      <c r="D29" s="27" t="s">
        <v>40</v>
      </c>
      <c r="F29" s="27" t="s">
        <v>41</v>
      </c>
      <c r="L29" s="219">
        <v>0.21</v>
      </c>
      <c r="M29" s="220"/>
      <c r="N29" s="220"/>
      <c r="O29" s="220"/>
      <c r="P29" s="220"/>
      <c r="W29" s="244">
        <f>ROUND(AZ94, 2)</f>
        <v>0</v>
      </c>
      <c r="X29" s="220"/>
      <c r="Y29" s="220"/>
      <c r="Z29" s="220"/>
      <c r="AA29" s="220"/>
      <c r="AB29" s="220"/>
      <c r="AC29" s="220"/>
      <c r="AD29" s="220"/>
      <c r="AE29" s="220"/>
      <c r="AK29" s="244">
        <f>ROUND(AV94, 2)</f>
        <v>0</v>
      </c>
      <c r="AL29" s="220"/>
      <c r="AM29" s="220"/>
      <c r="AN29" s="220"/>
      <c r="AO29" s="220"/>
      <c r="AR29" s="37"/>
      <c r="BE29" s="247"/>
    </row>
    <row r="30" spans="1:71" s="3" customFormat="1" ht="14.45" customHeight="1">
      <c r="B30" s="37"/>
      <c r="F30" s="27" t="s">
        <v>42</v>
      </c>
      <c r="L30" s="219">
        <v>0.15</v>
      </c>
      <c r="M30" s="220"/>
      <c r="N30" s="220"/>
      <c r="O30" s="220"/>
      <c r="P30" s="220"/>
      <c r="W30" s="244">
        <f>ROUND(BA94, 2)</f>
        <v>0</v>
      </c>
      <c r="X30" s="220"/>
      <c r="Y30" s="220"/>
      <c r="Z30" s="220"/>
      <c r="AA30" s="220"/>
      <c r="AB30" s="220"/>
      <c r="AC30" s="220"/>
      <c r="AD30" s="220"/>
      <c r="AE30" s="220"/>
      <c r="AK30" s="244">
        <f>ROUND(AW94, 2)</f>
        <v>0</v>
      </c>
      <c r="AL30" s="220"/>
      <c r="AM30" s="220"/>
      <c r="AN30" s="220"/>
      <c r="AO30" s="220"/>
      <c r="AR30" s="37"/>
      <c r="BE30" s="247"/>
    </row>
    <row r="31" spans="1:71" s="3" customFormat="1" ht="14.45" hidden="1" customHeight="1">
      <c r="B31" s="37"/>
      <c r="F31" s="27" t="s">
        <v>43</v>
      </c>
      <c r="L31" s="219">
        <v>0.21</v>
      </c>
      <c r="M31" s="220"/>
      <c r="N31" s="220"/>
      <c r="O31" s="220"/>
      <c r="P31" s="220"/>
      <c r="W31" s="244">
        <f>ROUND(BB94, 2)</f>
        <v>0</v>
      </c>
      <c r="X31" s="220"/>
      <c r="Y31" s="220"/>
      <c r="Z31" s="220"/>
      <c r="AA31" s="220"/>
      <c r="AB31" s="220"/>
      <c r="AC31" s="220"/>
      <c r="AD31" s="220"/>
      <c r="AE31" s="220"/>
      <c r="AK31" s="244">
        <v>0</v>
      </c>
      <c r="AL31" s="220"/>
      <c r="AM31" s="220"/>
      <c r="AN31" s="220"/>
      <c r="AO31" s="220"/>
      <c r="AR31" s="37"/>
      <c r="BE31" s="247"/>
    </row>
    <row r="32" spans="1:71" s="3" customFormat="1" ht="14.45" hidden="1" customHeight="1">
      <c r="B32" s="37"/>
      <c r="F32" s="27" t="s">
        <v>44</v>
      </c>
      <c r="L32" s="219">
        <v>0.15</v>
      </c>
      <c r="M32" s="220"/>
      <c r="N32" s="220"/>
      <c r="O32" s="220"/>
      <c r="P32" s="220"/>
      <c r="W32" s="244">
        <f>ROUND(BC94, 2)</f>
        <v>0</v>
      </c>
      <c r="X32" s="220"/>
      <c r="Y32" s="220"/>
      <c r="Z32" s="220"/>
      <c r="AA32" s="220"/>
      <c r="AB32" s="220"/>
      <c r="AC32" s="220"/>
      <c r="AD32" s="220"/>
      <c r="AE32" s="220"/>
      <c r="AK32" s="244">
        <v>0</v>
      </c>
      <c r="AL32" s="220"/>
      <c r="AM32" s="220"/>
      <c r="AN32" s="220"/>
      <c r="AO32" s="220"/>
      <c r="AR32" s="37"/>
      <c r="BE32" s="247"/>
    </row>
    <row r="33" spans="1:57" s="3" customFormat="1" ht="14.45" hidden="1" customHeight="1">
      <c r="B33" s="37"/>
      <c r="F33" s="27" t="s">
        <v>45</v>
      </c>
      <c r="L33" s="219">
        <v>0</v>
      </c>
      <c r="M33" s="220"/>
      <c r="N33" s="220"/>
      <c r="O33" s="220"/>
      <c r="P33" s="220"/>
      <c r="W33" s="244">
        <f>ROUND(BD94, 2)</f>
        <v>0</v>
      </c>
      <c r="X33" s="220"/>
      <c r="Y33" s="220"/>
      <c r="Z33" s="220"/>
      <c r="AA33" s="220"/>
      <c r="AB33" s="220"/>
      <c r="AC33" s="220"/>
      <c r="AD33" s="220"/>
      <c r="AE33" s="220"/>
      <c r="AK33" s="244">
        <v>0</v>
      </c>
      <c r="AL33" s="220"/>
      <c r="AM33" s="220"/>
      <c r="AN33" s="220"/>
      <c r="AO33" s="220"/>
      <c r="AR33" s="37"/>
      <c r="BE33" s="247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46"/>
    </row>
    <row r="35" spans="1:57" s="2" customFormat="1" ht="25.9" customHeight="1">
      <c r="A35" s="32"/>
      <c r="B35" s="33"/>
      <c r="C35" s="38"/>
      <c r="D35" s="39" t="s">
        <v>46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47</v>
      </c>
      <c r="U35" s="40"/>
      <c r="V35" s="40"/>
      <c r="W35" s="40"/>
      <c r="X35" s="223" t="s">
        <v>48</v>
      </c>
      <c r="Y35" s="224"/>
      <c r="Z35" s="224"/>
      <c r="AA35" s="224"/>
      <c r="AB35" s="224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4"/>
      <c r="AM35" s="224"/>
      <c r="AN35" s="224"/>
      <c r="AO35" s="226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49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50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51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52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51</v>
      </c>
      <c r="AI60" s="35"/>
      <c r="AJ60" s="35"/>
      <c r="AK60" s="35"/>
      <c r="AL60" s="35"/>
      <c r="AM60" s="45" t="s">
        <v>52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53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54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51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52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51</v>
      </c>
      <c r="AI75" s="35"/>
      <c r="AJ75" s="35"/>
      <c r="AK75" s="35"/>
      <c r="AL75" s="35"/>
      <c r="AM75" s="45" t="s">
        <v>52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179A</v>
      </c>
      <c r="AR84" s="51"/>
    </row>
    <row r="85" spans="1:91" s="5" customFormat="1" ht="36.950000000000003" customHeight="1">
      <c r="B85" s="52"/>
      <c r="C85" s="53" t="s">
        <v>16</v>
      </c>
      <c r="L85" s="235" t="str">
        <f>K6</f>
        <v>STAVBA 25 METROVÉHO BAZÉNU MPS LUŽÁNKY</v>
      </c>
      <c r="M85" s="236"/>
      <c r="N85" s="236"/>
      <c r="O85" s="236"/>
      <c r="P85" s="236"/>
      <c r="Q85" s="236"/>
      <c r="R85" s="236"/>
      <c r="S85" s="236"/>
      <c r="T85" s="236"/>
      <c r="U85" s="236"/>
      <c r="V85" s="236"/>
      <c r="W85" s="236"/>
      <c r="X85" s="236"/>
      <c r="Y85" s="236"/>
      <c r="Z85" s="236"/>
      <c r="AA85" s="236"/>
      <c r="AB85" s="236"/>
      <c r="AC85" s="236"/>
      <c r="AD85" s="236"/>
      <c r="AE85" s="236"/>
      <c r="AF85" s="236"/>
      <c r="AG85" s="236"/>
      <c r="AH85" s="236"/>
      <c r="AI85" s="236"/>
      <c r="AJ85" s="236"/>
      <c r="AK85" s="236"/>
      <c r="AL85" s="236"/>
      <c r="AM85" s="236"/>
      <c r="AN85" s="236"/>
      <c r="AO85" s="236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Brno-Královo Pole, MPS Lužánky, ul. Sportovní 4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37" t="str">
        <f>IF(AN8= "","",AN8)</f>
        <v>10. 7. 2020</v>
      </c>
      <c r="AN87" s="237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40.9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Statutární město Brno, Dominikánské nám. 1, Brno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30</v>
      </c>
      <c r="AJ89" s="32"/>
      <c r="AK89" s="32"/>
      <c r="AL89" s="32"/>
      <c r="AM89" s="233" t="str">
        <f>IF(E17="","",E17)</f>
        <v>Centroprojekt Group a.s., Štefánikova 167, Zlín</v>
      </c>
      <c r="AN89" s="234"/>
      <c r="AO89" s="234"/>
      <c r="AP89" s="234"/>
      <c r="AQ89" s="32"/>
      <c r="AR89" s="33"/>
      <c r="AS89" s="229" t="s">
        <v>56</v>
      </c>
      <c r="AT89" s="23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6" customHeight="1">
      <c r="A90" s="32"/>
      <c r="B90" s="33"/>
      <c r="C90" s="27" t="s">
        <v>28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33</v>
      </c>
      <c r="AJ90" s="32"/>
      <c r="AK90" s="32"/>
      <c r="AL90" s="32"/>
      <c r="AM90" s="233" t="str">
        <f>IF(E20="","",E20)</f>
        <v>Ing. V. Potěšilová</v>
      </c>
      <c r="AN90" s="234"/>
      <c r="AO90" s="234"/>
      <c r="AP90" s="234"/>
      <c r="AQ90" s="32"/>
      <c r="AR90" s="33"/>
      <c r="AS90" s="231"/>
      <c r="AT90" s="23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31"/>
      <c r="AT91" s="23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13" t="s">
        <v>57</v>
      </c>
      <c r="D92" s="214"/>
      <c r="E92" s="214"/>
      <c r="F92" s="214"/>
      <c r="G92" s="214"/>
      <c r="H92" s="60"/>
      <c r="I92" s="215" t="s">
        <v>58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22" t="s">
        <v>59</v>
      </c>
      <c r="AH92" s="214"/>
      <c r="AI92" s="214"/>
      <c r="AJ92" s="214"/>
      <c r="AK92" s="214"/>
      <c r="AL92" s="214"/>
      <c r="AM92" s="214"/>
      <c r="AN92" s="215" t="s">
        <v>60</v>
      </c>
      <c r="AO92" s="214"/>
      <c r="AP92" s="221"/>
      <c r="AQ92" s="61" t="s">
        <v>61</v>
      </c>
      <c r="AR92" s="33"/>
      <c r="AS92" s="62" t="s">
        <v>62</v>
      </c>
      <c r="AT92" s="63" t="s">
        <v>63</v>
      </c>
      <c r="AU92" s="63" t="s">
        <v>64</v>
      </c>
      <c r="AV92" s="63" t="s">
        <v>65</v>
      </c>
      <c r="AW92" s="63" t="s">
        <v>66</v>
      </c>
      <c r="AX92" s="63" t="s">
        <v>67</v>
      </c>
      <c r="AY92" s="63" t="s">
        <v>68</v>
      </c>
      <c r="AZ92" s="63" t="s">
        <v>69</v>
      </c>
      <c r="BA92" s="63" t="s">
        <v>70</v>
      </c>
      <c r="BB92" s="63" t="s">
        <v>71</v>
      </c>
      <c r="BC92" s="63" t="s">
        <v>72</v>
      </c>
      <c r="BD92" s="64" t="s">
        <v>73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74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1">
        <f>ROUND(SUM(AG95:AG95),2)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72" t="s">
        <v>1</v>
      </c>
      <c r="AR94" s="68"/>
      <c r="AS94" s="73">
        <f>ROUND(SUM(AS95:AS95),2)</f>
        <v>0</v>
      </c>
      <c r="AT94" s="74">
        <f>ROUND(SUM(AV94:AW94),2)</f>
        <v>0</v>
      </c>
      <c r="AU94" s="75">
        <f>ROUND(SUM(AU95:AU95),5)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ROUND(SUM(AZ95:AZ95),2)</f>
        <v>0</v>
      </c>
      <c r="BA94" s="74">
        <f>ROUND(SUM(BA95:BA95),2)</f>
        <v>0</v>
      </c>
      <c r="BB94" s="74">
        <f>ROUND(SUM(BB95:BB95),2)</f>
        <v>0</v>
      </c>
      <c r="BC94" s="74">
        <f>ROUND(SUM(BC95:BC95),2)</f>
        <v>0</v>
      </c>
      <c r="BD94" s="76">
        <f>ROUND(SUM(BD95:BD95),2)</f>
        <v>0</v>
      </c>
      <c r="BS94" s="77" t="s">
        <v>75</v>
      </c>
      <c r="BT94" s="77" t="s">
        <v>76</v>
      </c>
      <c r="BU94" s="78" t="s">
        <v>77</v>
      </c>
      <c r="BV94" s="77" t="s">
        <v>78</v>
      </c>
      <c r="BW94" s="77" t="s">
        <v>4</v>
      </c>
      <c r="BX94" s="77" t="s">
        <v>79</v>
      </c>
      <c r="CL94" s="77" t="s">
        <v>1</v>
      </c>
    </row>
    <row r="95" spans="1:91" s="7" customFormat="1" ht="14.45" customHeight="1">
      <c r="A95" s="79" t="s">
        <v>80</v>
      </c>
      <c r="B95" s="80"/>
      <c r="C95" s="81"/>
      <c r="D95" s="216" t="s">
        <v>81</v>
      </c>
      <c r="E95" s="216"/>
      <c r="F95" s="216"/>
      <c r="G95" s="216"/>
      <c r="H95" s="216"/>
      <c r="I95" s="82"/>
      <c r="J95" s="216" t="s">
        <v>82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7">
        <f>'D.1.4c - TPS Zdravotechnika'!J30</f>
        <v>0</v>
      </c>
      <c r="AH95" s="218"/>
      <c r="AI95" s="218"/>
      <c r="AJ95" s="218"/>
      <c r="AK95" s="218"/>
      <c r="AL95" s="218"/>
      <c r="AM95" s="218"/>
      <c r="AN95" s="217">
        <f>SUM(AG95,AT95)</f>
        <v>0</v>
      </c>
      <c r="AO95" s="218"/>
      <c r="AP95" s="218"/>
      <c r="AQ95" s="83" t="s">
        <v>83</v>
      </c>
      <c r="AR95" s="80"/>
      <c r="AS95" s="84">
        <v>0</v>
      </c>
      <c r="AT95" s="85">
        <f>ROUND(SUM(AV95:AW95),2)</f>
        <v>0</v>
      </c>
      <c r="AU95" s="86">
        <f>'D.1.4c - TPS Zdravotechnika'!P132</f>
        <v>0</v>
      </c>
      <c r="AV95" s="85">
        <f>'D.1.4c - TPS Zdravotechnika'!J33</f>
        <v>0</v>
      </c>
      <c r="AW95" s="85">
        <f>'D.1.4c - TPS Zdravotechnika'!J34</f>
        <v>0</v>
      </c>
      <c r="AX95" s="85">
        <f>'D.1.4c - TPS Zdravotechnika'!J35</f>
        <v>0</v>
      </c>
      <c r="AY95" s="85">
        <f>'D.1.4c - TPS Zdravotechnika'!J36</f>
        <v>0</v>
      </c>
      <c r="AZ95" s="85">
        <f>'D.1.4c - TPS Zdravotechnika'!F33</f>
        <v>0</v>
      </c>
      <c r="BA95" s="85">
        <f>'D.1.4c - TPS Zdravotechnika'!F34</f>
        <v>0</v>
      </c>
      <c r="BB95" s="85">
        <f>'D.1.4c - TPS Zdravotechnika'!F35</f>
        <v>0</v>
      </c>
      <c r="BC95" s="85">
        <f>'D.1.4c - TPS Zdravotechnika'!F36</f>
        <v>0</v>
      </c>
      <c r="BD95" s="87">
        <f>'D.1.4c - TPS Zdravotechnika'!F37</f>
        <v>0</v>
      </c>
      <c r="BT95" s="88" t="s">
        <v>84</v>
      </c>
      <c r="BV95" s="88" t="s">
        <v>78</v>
      </c>
      <c r="BW95" s="88" t="s">
        <v>85</v>
      </c>
      <c r="BX95" s="88" t="s">
        <v>4</v>
      </c>
      <c r="CL95" s="88" t="s">
        <v>1</v>
      </c>
      <c r="CM95" s="88" t="s">
        <v>86</v>
      </c>
    </row>
    <row r="96" spans="1:91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2">
    <mergeCell ref="AK26:AO26"/>
    <mergeCell ref="W29:AE29"/>
    <mergeCell ref="AK29:AO29"/>
    <mergeCell ref="W30:AE30"/>
    <mergeCell ref="AK30:AO30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K31:AO31"/>
    <mergeCell ref="W32:AE32"/>
    <mergeCell ref="AK32:AO32"/>
    <mergeCell ref="W33:AE33"/>
    <mergeCell ref="AK33:AO33"/>
    <mergeCell ref="AG94:AM94"/>
    <mergeCell ref="AN94:AP94"/>
    <mergeCell ref="C92:G92"/>
    <mergeCell ref="I92:AF92"/>
    <mergeCell ref="D95:H95"/>
    <mergeCell ref="J95:AF95"/>
    <mergeCell ref="AN95:AP95"/>
    <mergeCell ref="AG95:AM95"/>
  </mergeCells>
  <hyperlinks>
    <hyperlink ref="A95" location="'D.1.4c - TPS Zdravotechnik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549"/>
  <sheetViews>
    <sheetView showGridLines="0" topLeftCell="A2" workbookViewId="0">
      <selection activeCell="W18" sqref="W18"/>
    </sheetView>
  </sheetViews>
  <sheetFormatPr defaultRowHeight="11.25"/>
  <cols>
    <col min="1" max="1" width="7.1640625" style="1" customWidth="1"/>
    <col min="2" max="2" width="1.5" style="1" customWidth="1"/>
    <col min="3" max="3" width="3.5" style="1" customWidth="1"/>
    <col min="4" max="4" width="3.6640625" style="1" customWidth="1"/>
    <col min="5" max="5" width="14.6640625" style="1" customWidth="1"/>
    <col min="6" max="6" width="43.5" style="1" customWidth="1"/>
    <col min="7" max="7" width="6" style="1" customWidth="1"/>
    <col min="8" max="8" width="9.83203125" style="1" customWidth="1"/>
    <col min="9" max="9" width="17.33203125" style="89" customWidth="1"/>
    <col min="10" max="10" width="17.33203125" style="1" customWidth="1"/>
    <col min="11" max="11" width="17.33203125" style="1" hidden="1" customWidth="1"/>
    <col min="12" max="12" width="8" style="1" customWidth="1"/>
    <col min="13" max="13" width="9.33203125" style="1" hidden="1" customWidth="1"/>
    <col min="14" max="14" width="9.1640625" style="1" hidden="1"/>
    <col min="15" max="20" width="12.1640625" style="1" hidden="1" customWidth="1"/>
    <col min="21" max="21" width="14" style="1" hidden="1" customWidth="1"/>
    <col min="22" max="22" width="10.5" style="1" customWidth="1"/>
    <col min="23" max="23" width="14" style="1" customWidth="1"/>
    <col min="24" max="24" width="10.5" style="1" customWidth="1"/>
    <col min="25" max="25" width="12.83203125" style="1" customWidth="1"/>
    <col min="26" max="26" width="9.5" style="1" customWidth="1"/>
    <col min="27" max="27" width="12.83203125" style="1" customWidth="1"/>
    <col min="28" max="28" width="14" style="1" customWidth="1"/>
    <col min="29" max="29" width="9.5" style="1" customWidth="1"/>
    <col min="30" max="30" width="12.83203125" style="1" customWidth="1"/>
    <col min="31" max="31" width="14" style="1" customWidth="1"/>
    <col min="44" max="65" width="9.1640625" style="1" hidden="1"/>
  </cols>
  <sheetData>
    <row r="2" spans="1:56" s="1" customFormat="1" ht="36.950000000000003" customHeight="1">
      <c r="I2" s="89"/>
      <c r="L2" s="227" t="s">
        <v>5</v>
      </c>
      <c r="M2" s="228"/>
      <c r="N2" s="228"/>
      <c r="O2" s="228"/>
      <c r="P2" s="228"/>
      <c r="Q2" s="228"/>
      <c r="R2" s="228"/>
      <c r="S2" s="228"/>
      <c r="T2" s="228"/>
      <c r="U2" s="228"/>
      <c r="V2" s="228"/>
      <c r="AT2" s="17" t="s">
        <v>85</v>
      </c>
      <c r="AZ2" s="90" t="s">
        <v>87</v>
      </c>
      <c r="BA2" s="90" t="s">
        <v>88</v>
      </c>
      <c r="BB2" s="90" t="s">
        <v>1</v>
      </c>
      <c r="BC2" s="90" t="s">
        <v>89</v>
      </c>
      <c r="BD2" s="90" t="s">
        <v>86</v>
      </c>
    </row>
    <row r="3" spans="1:56" s="1" customFormat="1" ht="6.95" customHeight="1">
      <c r="B3" s="18"/>
      <c r="C3" s="19"/>
      <c r="D3" s="19"/>
      <c r="E3" s="19"/>
      <c r="F3" s="19"/>
      <c r="G3" s="19"/>
      <c r="H3" s="19"/>
      <c r="I3" s="91"/>
      <c r="J3" s="19"/>
      <c r="K3" s="19"/>
      <c r="L3" s="20"/>
      <c r="AT3" s="17" t="s">
        <v>86</v>
      </c>
      <c r="AZ3" s="90" t="s">
        <v>90</v>
      </c>
      <c r="BA3" s="90" t="s">
        <v>91</v>
      </c>
      <c r="BB3" s="90" t="s">
        <v>1</v>
      </c>
      <c r="BC3" s="90" t="s">
        <v>92</v>
      </c>
      <c r="BD3" s="90" t="s">
        <v>86</v>
      </c>
    </row>
    <row r="4" spans="1:56" s="1" customFormat="1" ht="24.95" customHeight="1">
      <c r="B4" s="20"/>
      <c r="D4" s="21" t="s">
        <v>93</v>
      </c>
      <c r="I4" s="89"/>
      <c r="L4" s="20"/>
      <c r="M4" s="92" t="s">
        <v>10</v>
      </c>
      <c r="AT4" s="17" t="s">
        <v>3</v>
      </c>
      <c r="AZ4" s="90" t="s">
        <v>94</v>
      </c>
      <c r="BA4" s="90" t="s">
        <v>95</v>
      </c>
      <c r="BB4" s="90" t="s">
        <v>1</v>
      </c>
      <c r="BC4" s="90" t="s">
        <v>96</v>
      </c>
      <c r="BD4" s="90" t="s">
        <v>86</v>
      </c>
    </row>
    <row r="5" spans="1:56" s="1" customFormat="1" ht="6.95" customHeight="1">
      <c r="B5" s="20"/>
      <c r="I5" s="89"/>
      <c r="L5" s="20"/>
      <c r="AZ5" s="90" t="s">
        <v>97</v>
      </c>
      <c r="BA5" s="90" t="s">
        <v>98</v>
      </c>
      <c r="BB5" s="90" t="s">
        <v>1</v>
      </c>
      <c r="BC5" s="90" t="s">
        <v>99</v>
      </c>
      <c r="BD5" s="90" t="s">
        <v>86</v>
      </c>
    </row>
    <row r="6" spans="1:56" s="1" customFormat="1" ht="12" customHeight="1">
      <c r="B6" s="20"/>
      <c r="D6" s="27" t="s">
        <v>16</v>
      </c>
      <c r="I6" s="89"/>
      <c r="L6" s="20"/>
      <c r="AZ6" s="90" t="s">
        <v>100</v>
      </c>
      <c r="BA6" s="90" t="s">
        <v>101</v>
      </c>
      <c r="BB6" s="90" t="s">
        <v>1</v>
      </c>
      <c r="BC6" s="90" t="s">
        <v>102</v>
      </c>
      <c r="BD6" s="90" t="s">
        <v>86</v>
      </c>
    </row>
    <row r="7" spans="1:56" s="1" customFormat="1" ht="14.45" customHeight="1">
      <c r="B7" s="20"/>
      <c r="E7" s="251" t="str">
        <f>'Rekapitulace stavby'!K6</f>
        <v>STAVBA 25 METROVÉHO BAZÉNU MPS LUŽÁNKY</v>
      </c>
      <c r="F7" s="252"/>
      <c r="G7" s="252"/>
      <c r="H7" s="252"/>
      <c r="I7" s="89"/>
      <c r="L7" s="20"/>
      <c r="AZ7" s="90" t="s">
        <v>103</v>
      </c>
      <c r="BA7" s="90" t="s">
        <v>104</v>
      </c>
      <c r="BB7" s="90" t="s">
        <v>1</v>
      </c>
      <c r="BC7" s="90" t="s">
        <v>105</v>
      </c>
      <c r="BD7" s="90" t="s">
        <v>86</v>
      </c>
    </row>
    <row r="8" spans="1:56" s="2" customFormat="1" ht="12" customHeight="1">
      <c r="A8" s="32"/>
      <c r="B8" s="33"/>
      <c r="C8" s="32"/>
      <c r="D8" s="27" t="s">
        <v>106</v>
      </c>
      <c r="E8" s="32"/>
      <c r="F8" s="32"/>
      <c r="G8" s="32"/>
      <c r="H8" s="32"/>
      <c r="I8" s="93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56" s="2" customFormat="1" ht="14.45" customHeight="1">
      <c r="A9" s="32"/>
      <c r="B9" s="33"/>
      <c r="C9" s="32"/>
      <c r="D9" s="32"/>
      <c r="E9" s="235" t="s">
        <v>107</v>
      </c>
      <c r="F9" s="250"/>
      <c r="G9" s="250"/>
      <c r="H9" s="250"/>
      <c r="I9" s="93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56" s="2" customFormat="1">
      <c r="A10" s="32"/>
      <c r="B10" s="33"/>
      <c r="C10" s="32"/>
      <c r="D10" s="32"/>
      <c r="E10" s="32"/>
      <c r="F10" s="32"/>
      <c r="G10" s="32"/>
      <c r="H10" s="32"/>
      <c r="I10" s="93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56" s="2" customFormat="1" ht="12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94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56" s="2" customFormat="1" ht="12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94" t="s">
        <v>22</v>
      </c>
      <c r="J12" s="55" t="str">
        <f>'Rekapitulace stavby'!AN8</f>
        <v>10. 7. 2020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56" s="2" customFormat="1" ht="10.9" customHeight="1">
      <c r="A13" s="32"/>
      <c r="B13" s="33"/>
      <c r="C13" s="32"/>
      <c r="D13" s="32"/>
      <c r="E13" s="32"/>
      <c r="F13" s="32"/>
      <c r="G13" s="32"/>
      <c r="H13" s="32"/>
      <c r="I13" s="93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56" s="2" customFormat="1" ht="12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94" t="s">
        <v>25</v>
      </c>
      <c r="J14" s="25" t="s">
        <v>1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56" s="2" customFormat="1" ht="18" customHeight="1">
      <c r="A15" s="32"/>
      <c r="B15" s="33"/>
      <c r="C15" s="32"/>
      <c r="D15" s="32"/>
      <c r="E15" s="25" t="s">
        <v>26</v>
      </c>
      <c r="F15" s="32"/>
      <c r="G15" s="32"/>
      <c r="H15" s="32"/>
      <c r="I15" s="94" t="s">
        <v>27</v>
      </c>
      <c r="J15" s="25" t="s">
        <v>1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56" s="2" customFormat="1" ht="6.95" customHeight="1">
      <c r="A16" s="32"/>
      <c r="B16" s="33"/>
      <c r="C16" s="32"/>
      <c r="D16" s="32"/>
      <c r="E16" s="32"/>
      <c r="F16" s="32"/>
      <c r="G16" s="32"/>
      <c r="H16" s="32"/>
      <c r="I16" s="93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3"/>
      <c r="C17" s="32"/>
      <c r="D17" s="27" t="s">
        <v>28</v>
      </c>
      <c r="E17" s="32"/>
      <c r="F17" s="32"/>
      <c r="G17" s="32"/>
      <c r="H17" s="32"/>
      <c r="I17" s="94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3"/>
      <c r="C18" s="32"/>
      <c r="D18" s="32"/>
      <c r="E18" s="253" t="str">
        <f>'Rekapitulace stavby'!E14</f>
        <v>Vyplň údaj</v>
      </c>
      <c r="F18" s="238"/>
      <c r="G18" s="238"/>
      <c r="H18" s="238"/>
      <c r="I18" s="94" t="s">
        <v>27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3"/>
      <c r="C19" s="32"/>
      <c r="D19" s="32"/>
      <c r="E19" s="32"/>
      <c r="F19" s="32"/>
      <c r="G19" s="32"/>
      <c r="H19" s="32"/>
      <c r="I19" s="93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3"/>
      <c r="C20" s="32"/>
      <c r="D20" s="27" t="s">
        <v>30</v>
      </c>
      <c r="E20" s="32"/>
      <c r="F20" s="32"/>
      <c r="G20" s="32"/>
      <c r="H20" s="32"/>
      <c r="I20" s="94" t="s">
        <v>25</v>
      </c>
      <c r="J20" s="25" t="s">
        <v>1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3"/>
      <c r="C21" s="32"/>
      <c r="D21" s="32"/>
      <c r="E21" s="25" t="s">
        <v>108</v>
      </c>
      <c r="F21" s="32"/>
      <c r="G21" s="32"/>
      <c r="H21" s="32"/>
      <c r="I21" s="94" t="s">
        <v>27</v>
      </c>
      <c r="J21" s="25" t="s">
        <v>1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3"/>
      <c r="C22" s="32"/>
      <c r="D22" s="32"/>
      <c r="E22" s="32"/>
      <c r="F22" s="32"/>
      <c r="G22" s="32"/>
      <c r="H22" s="32"/>
      <c r="I22" s="93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3"/>
      <c r="C23" s="32"/>
      <c r="D23" s="27" t="s">
        <v>33</v>
      </c>
      <c r="E23" s="32"/>
      <c r="F23" s="32"/>
      <c r="G23" s="32"/>
      <c r="H23" s="32"/>
      <c r="I23" s="94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3"/>
      <c r="C24" s="32"/>
      <c r="D24" s="32"/>
      <c r="E24" s="25" t="s">
        <v>34</v>
      </c>
      <c r="F24" s="32"/>
      <c r="G24" s="32"/>
      <c r="H24" s="32"/>
      <c r="I24" s="94" t="s">
        <v>27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3"/>
      <c r="C25" s="32"/>
      <c r="D25" s="32"/>
      <c r="E25" s="32"/>
      <c r="F25" s="32"/>
      <c r="G25" s="32"/>
      <c r="H25" s="32"/>
      <c r="I25" s="93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3"/>
      <c r="C26" s="32"/>
      <c r="D26" s="27" t="s">
        <v>35</v>
      </c>
      <c r="E26" s="32"/>
      <c r="F26" s="32"/>
      <c r="G26" s="32"/>
      <c r="H26" s="32"/>
      <c r="I26" s="93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24" customHeight="1">
      <c r="A27" s="95"/>
      <c r="B27" s="96"/>
      <c r="C27" s="95"/>
      <c r="D27" s="95"/>
      <c r="E27" s="242" t="s">
        <v>109</v>
      </c>
      <c r="F27" s="242"/>
      <c r="G27" s="242"/>
      <c r="H27" s="242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5" customHeight="1">
      <c r="A28" s="32"/>
      <c r="B28" s="33"/>
      <c r="C28" s="32"/>
      <c r="D28" s="32"/>
      <c r="E28" s="32"/>
      <c r="F28" s="32"/>
      <c r="G28" s="32"/>
      <c r="H28" s="32"/>
      <c r="I28" s="93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99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3"/>
      <c r="C30" s="32"/>
      <c r="D30" s="100" t="s">
        <v>36</v>
      </c>
      <c r="E30" s="32"/>
      <c r="F30" s="32"/>
      <c r="G30" s="32"/>
      <c r="H30" s="32"/>
      <c r="I30" s="93"/>
      <c r="J30" s="71">
        <f>ROUND(J132,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3"/>
      <c r="C31" s="32"/>
      <c r="D31" s="66"/>
      <c r="E31" s="66"/>
      <c r="F31" s="66"/>
      <c r="G31" s="66"/>
      <c r="H31" s="66"/>
      <c r="I31" s="99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32"/>
      <c r="F32" s="36" t="s">
        <v>38</v>
      </c>
      <c r="G32" s="32"/>
      <c r="H32" s="32"/>
      <c r="I32" s="101" t="s">
        <v>37</v>
      </c>
      <c r="J32" s="36" t="s">
        <v>39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3"/>
      <c r="C33" s="32"/>
      <c r="D33" s="102" t="s">
        <v>40</v>
      </c>
      <c r="E33" s="27" t="s">
        <v>41</v>
      </c>
      <c r="F33" s="103">
        <f>ROUND((SUM(BE132:BE548)),  2)</f>
        <v>0</v>
      </c>
      <c r="G33" s="32"/>
      <c r="H33" s="32"/>
      <c r="I33" s="104">
        <v>0.21</v>
      </c>
      <c r="J33" s="103">
        <f>ROUND(((SUM(BE132:BE548))*I33),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3"/>
      <c r="C34" s="32"/>
      <c r="D34" s="32"/>
      <c r="E34" s="27" t="s">
        <v>42</v>
      </c>
      <c r="F34" s="103">
        <f>ROUND((SUM(BF132:BF548)),  2)</f>
        <v>0</v>
      </c>
      <c r="G34" s="32"/>
      <c r="H34" s="32"/>
      <c r="I34" s="104">
        <v>0.15</v>
      </c>
      <c r="J34" s="103">
        <f>ROUND(((SUM(BF132:BF548))*I34),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43</v>
      </c>
      <c r="F35" s="103">
        <f>ROUND((SUM(BG132:BG548)),  2)</f>
        <v>0</v>
      </c>
      <c r="G35" s="32"/>
      <c r="H35" s="32"/>
      <c r="I35" s="104">
        <v>0.21</v>
      </c>
      <c r="J35" s="103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44</v>
      </c>
      <c r="F36" s="103">
        <f>ROUND((SUM(BH132:BH548)),  2)</f>
        <v>0</v>
      </c>
      <c r="G36" s="32"/>
      <c r="H36" s="32"/>
      <c r="I36" s="104">
        <v>0.15</v>
      </c>
      <c r="J36" s="103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45</v>
      </c>
      <c r="F37" s="103">
        <f>ROUND((SUM(BI132:BI548)),  2)</f>
        <v>0</v>
      </c>
      <c r="G37" s="32"/>
      <c r="H37" s="32"/>
      <c r="I37" s="104">
        <v>0</v>
      </c>
      <c r="J37" s="103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3"/>
      <c r="C38" s="32"/>
      <c r="D38" s="32"/>
      <c r="E38" s="32"/>
      <c r="F38" s="32"/>
      <c r="G38" s="32"/>
      <c r="H38" s="32"/>
      <c r="I38" s="93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3"/>
      <c r="C39" s="105"/>
      <c r="D39" s="106" t="s">
        <v>46</v>
      </c>
      <c r="E39" s="60"/>
      <c r="F39" s="60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3"/>
      <c r="C40" s="32"/>
      <c r="D40" s="32"/>
      <c r="E40" s="32"/>
      <c r="F40" s="32"/>
      <c r="G40" s="32"/>
      <c r="H40" s="32"/>
      <c r="I40" s="93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20"/>
      <c r="I41" s="89"/>
      <c r="L41" s="20"/>
    </row>
    <row r="42" spans="1:31" s="1" customFormat="1" ht="14.45" customHeight="1">
      <c r="B42" s="20"/>
      <c r="I42" s="89"/>
      <c r="L42" s="20"/>
    </row>
    <row r="43" spans="1:31" s="1" customFormat="1" ht="14.45" customHeight="1">
      <c r="B43" s="20"/>
      <c r="I43" s="89"/>
      <c r="L43" s="20"/>
    </row>
    <row r="44" spans="1:31" s="1" customFormat="1" ht="14.45" customHeight="1">
      <c r="B44" s="20"/>
      <c r="I44" s="89"/>
      <c r="L44" s="20"/>
    </row>
    <row r="45" spans="1:31" s="1" customFormat="1" ht="14.45" customHeight="1">
      <c r="B45" s="20"/>
      <c r="I45" s="89"/>
      <c r="L45" s="20"/>
    </row>
    <row r="46" spans="1:31" s="1" customFormat="1" ht="14.45" customHeight="1">
      <c r="B46" s="20"/>
      <c r="I46" s="89"/>
      <c r="L46" s="20"/>
    </row>
    <row r="47" spans="1:31" s="1" customFormat="1" ht="14.45" customHeight="1">
      <c r="B47" s="20"/>
      <c r="I47" s="89"/>
      <c r="L47" s="20"/>
    </row>
    <row r="48" spans="1:31" s="1" customFormat="1" ht="14.45" customHeight="1">
      <c r="B48" s="20"/>
      <c r="I48" s="89"/>
      <c r="L48" s="20"/>
    </row>
    <row r="49" spans="1:31" s="1" customFormat="1" ht="14.45" customHeight="1">
      <c r="B49" s="20"/>
      <c r="I49" s="89"/>
      <c r="L49" s="20"/>
    </row>
    <row r="50" spans="1:31" s="2" customFormat="1" ht="14.45" customHeight="1">
      <c r="B50" s="42"/>
      <c r="D50" s="43" t="s">
        <v>49</v>
      </c>
      <c r="E50" s="44"/>
      <c r="F50" s="44"/>
      <c r="G50" s="43" t="s">
        <v>50</v>
      </c>
      <c r="H50" s="44"/>
      <c r="I50" s="112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51</v>
      </c>
      <c r="E61" s="35"/>
      <c r="F61" s="113" t="s">
        <v>52</v>
      </c>
      <c r="G61" s="45" t="s">
        <v>51</v>
      </c>
      <c r="H61" s="35"/>
      <c r="I61" s="114"/>
      <c r="J61" s="115" t="s">
        <v>52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53</v>
      </c>
      <c r="E65" s="46"/>
      <c r="F65" s="46"/>
      <c r="G65" s="43" t="s">
        <v>54</v>
      </c>
      <c r="H65" s="46"/>
      <c r="I65" s="11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51</v>
      </c>
      <c r="E76" s="35"/>
      <c r="F76" s="113" t="s">
        <v>52</v>
      </c>
      <c r="G76" s="45" t="s">
        <v>51</v>
      </c>
      <c r="H76" s="35"/>
      <c r="I76" s="114"/>
      <c r="J76" s="115" t="s">
        <v>52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117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118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110</v>
      </c>
      <c r="D82" s="32"/>
      <c r="E82" s="32"/>
      <c r="F82" s="32"/>
      <c r="G82" s="32"/>
      <c r="H82" s="32"/>
      <c r="I82" s="93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93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93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4.45" customHeight="1">
      <c r="A85" s="32"/>
      <c r="B85" s="33"/>
      <c r="C85" s="32"/>
      <c r="D85" s="32"/>
      <c r="E85" s="251" t="str">
        <f>E7</f>
        <v>STAVBA 25 METROVÉHO BAZÉNU MPS LUŽÁNKY</v>
      </c>
      <c r="F85" s="252"/>
      <c r="G85" s="252"/>
      <c r="H85" s="252"/>
      <c r="I85" s="93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106</v>
      </c>
      <c r="D86" s="32"/>
      <c r="E86" s="32"/>
      <c r="F86" s="32"/>
      <c r="G86" s="32"/>
      <c r="H86" s="32"/>
      <c r="I86" s="93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4.45" customHeight="1">
      <c r="A87" s="32"/>
      <c r="B87" s="33"/>
      <c r="C87" s="32"/>
      <c r="D87" s="32"/>
      <c r="E87" s="235" t="str">
        <f>E9</f>
        <v>D.1.4c - TPS Zdravotechnika</v>
      </c>
      <c r="F87" s="250"/>
      <c r="G87" s="250"/>
      <c r="H87" s="250"/>
      <c r="I87" s="93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93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Brno-Královo Pole, MPS Lužánky, ul. Sportovní 4</v>
      </c>
      <c r="G89" s="32"/>
      <c r="H89" s="32"/>
      <c r="I89" s="94" t="s">
        <v>22</v>
      </c>
      <c r="J89" s="55" t="str">
        <f>IF(J12="","",J12)</f>
        <v>10. 7. 2020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93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5.6" customHeight="1">
      <c r="A91" s="32"/>
      <c r="B91" s="33"/>
      <c r="C91" s="27" t="s">
        <v>24</v>
      </c>
      <c r="D91" s="32"/>
      <c r="E91" s="32"/>
      <c r="F91" s="25" t="str">
        <f>E15</f>
        <v>Statutární město Brno, Dominikánské nám. 1, Brno</v>
      </c>
      <c r="G91" s="32"/>
      <c r="H91" s="32"/>
      <c r="I91" s="94" t="s">
        <v>30</v>
      </c>
      <c r="J91" s="30" t="str">
        <f>E21</f>
        <v>Ing. P. Kučera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6.45" customHeight="1">
      <c r="A92" s="32"/>
      <c r="B92" s="33"/>
      <c r="C92" s="27" t="s">
        <v>28</v>
      </c>
      <c r="D92" s="32"/>
      <c r="E92" s="32"/>
      <c r="F92" s="25" t="str">
        <f>IF(E18="","",E18)</f>
        <v>Vyplň údaj</v>
      </c>
      <c r="G92" s="32"/>
      <c r="H92" s="32"/>
      <c r="I92" s="94" t="s">
        <v>33</v>
      </c>
      <c r="J92" s="30" t="str">
        <f>E24</f>
        <v>Ing. V. Potěšilová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93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19" t="s">
        <v>111</v>
      </c>
      <c r="D94" s="105"/>
      <c r="E94" s="105"/>
      <c r="F94" s="105"/>
      <c r="G94" s="105"/>
      <c r="H94" s="105"/>
      <c r="I94" s="120"/>
      <c r="J94" s="121" t="s">
        <v>112</v>
      </c>
      <c r="K94" s="105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93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22" t="s">
        <v>113</v>
      </c>
      <c r="D96" s="32"/>
      <c r="E96" s="32"/>
      <c r="F96" s="32"/>
      <c r="G96" s="32"/>
      <c r="H96" s="32"/>
      <c r="I96" s="93"/>
      <c r="J96" s="71">
        <f>J132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114</v>
      </c>
    </row>
    <row r="97" spans="2:12" s="9" customFormat="1" ht="24.95" customHeight="1">
      <c r="B97" s="123"/>
      <c r="D97" s="124" t="s">
        <v>115</v>
      </c>
      <c r="E97" s="125"/>
      <c r="F97" s="125"/>
      <c r="G97" s="125"/>
      <c r="H97" s="125"/>
      <c r="I97" s="126"/>
      <c r="J97" s="127">
        <f>J133</f>
        <v>0</v>
      </c>
      <c r="L97" s="123"/>
    </row>
    <row r="98" spans="2:12" s="10" customFormat="1" ht="19.899999999999999" customHeight="1">
      <c r="B98" s="128"/>
      <c r="D98" s="129" t="s">
        <v>116</v>
      </c>
      <c r="E98" s="130"/>
      <c r="F98" s="130"/>
      <c r="G98" s="130"/>
      <c r="H98" s="130"/>
      <c r="I98" s="131"/>
      <c r="J98" s="132">
        <f>J134</f>
        <v>0</v>
      </c>
      <c r="L98" s="128"/>
    </row>
    <row r="99" spans="2:12" s="10" customFormat="1" ht="19.899999999999999" customHeight="1">
      <c r="B99" s="128"/>
      <c r="D99" s="129" t="s">
        <v>117</v>
      </c>
      <c r="E99" s="130"/>
      <c r="F99" s="130"/>
      <c r="G99" s="130"/>
      <c r="H99" s="130"/>
      <c r="I99" s="131"/>
      <c r="J99" s="132">
        <f>J152</f>
        <v>0</v>
      </c>
      <c r="L99" s="128"/>
    </row>
    <row r="100" spans="2:12" s="10" customFormat="1" ht="19.899999999999999" customHeight="1">
      <c r="B100" s="128"/>
      <c r="D100" s="129" t="s">
        <v>118</v>
      </c>
      <c r="E100" s="130"/>
      <c r="F100" s="130"/>
      <c r="G100" s="130"/>
      <c r="H100" s="130"/>
      <c r="I100" s="131"/>
      <c r="J100" s="132">
        <f>J161</f>
        <v>0</v>
      </c>
      <c r="L100" s="128"/>
    </row>
    <row r="101" spans="2:12" s="10" customFormat="1" ht="19.899999999999999" customHeight="1">
      <c r="B101" s="128"/>
      <c r="D101" s="129" t="s">
        <v>119</v>
      </c>
      <c r="E101" s="130"/>
      <c r="F101" s="130"/>
      <c r="G101" s="130"/>
      <c r="H101" s="130"/>
      <c r="I101" s="131"/>
      <c r="J101" s="132">
        <f>J255</f>
        <v>0</v>
      </c>
      <c r="L101" s="128"/>
    </row>
    <row r="102" spans="2:12" s="10" customFormat="1" ht="14.85" customHeight="1">
      <c r="B102" s="128"/>
      <c r="D102" s="129" t="s">
        <v>120</v>
      </c>
      <c r="E102" s="130"/>
      <c r="F102" s="130"/>
      <c r="G102" s="130"/>
      <c r="H102" s="130"/>
      <c r="I102" s="131"/>
      <c r="J102" s="132">
        <f>J269</f>
        <v>0</v>
      </c>
      <c r="L102" s="128"/>
    </row>
    <row r="103" spans="2:12" s="9" customFormat="1" ht="24.95" customHeight="1">
      <c r="B103" s="123"/>
      <c r="D103" s="124" t="s">
        <v>121</v>
      </c>
      <c r="E103" s="125"/>
      <c r="F103" s="125"/>
      <c r="G103" s="125"/>
      <c r="H103" s="125"/>
      <c r="I103" s="126"/>
      <c r="J103" s="127">
        <f>J271</f>
        <v>0</v>
      </c>
      <c r="L103" s="123"/>
    </row>
    <row r="104" spans="2:12" s="10" customFormat="1" ht="19.899999999999999" customHeight="1">
      <c r="B104" s="128"/>
      <c r="D104" s="129" t="s">
        <v>122</v>
      </c>
      <c r="E104" s="130"/>
      <c r="F104" s="130"/>
      <c r="G104" s="130"/>
      <c r="H104" s="130"/>
      <c r="I104" s="131"/>
      <c r="J104" s="132">
        <f>J272</f>
        <v>0</v>
      </c>
      <c r="L104" s="128"/>
    </row>
    <row r="105" spans="2:12" s="10" customFormat="1" ht="19.899999999999999" customHeight="1">
      <c r="B105" s="128"/>
      <c r="D105" s="129" t="s">
        <v>123</v>
      </c>
      <c r="E105" s="130"/>
      <c r="F105" s="130"/>
      <c r="G105" s="130"/>
      <c r="H105" s="130"/>
      <c r="I105" s="131"/>
      <c r="J105" s="132">
        <f>J305</f>
        <v>0</v>
      </c>
      <c r="L105" s="128"/>
    </row>
    <row r="106" spans="2:12" s="10" customFormat="1" ht="19.899999999999999" customHeight="1">
      <c r="B106" s="128"/>
      <c r="D106" s="129" t="s">
        <v>124</v>
      </c>
      <c r="E106" s="130"/>
      <c r="F106" s="130"/>
      <c r="G106" s="130"/>
      <c r="H106" s="130"/>
      <c r="I106" s="131"/>
      <c r="J106" s="132">
        <f>J368</f>
        <v>0</v>
      </c>
      <c r="L106" s="128"/>
    </row>
    <row r="107" spans="2:12" s="10" customFormat="1" ht="19.899999999999999" customHeight="1">
      <c r="B107" s="128"/>
      <c r="D107" s="129" t="s">
        <v>125</v>
      </c>
      <c r="E107" s="130"/>
      <c r="F107" s="130"/>
      <c r="G107" s="130"/>
      <c r="H107" s="130"/>
      <c r="I107" s="131"/>
      <c r="J107" s="132">
        <f>J463</f>
        <v>0</v>
      </c>
      <c r="L107" s="128"/>
    </row>
    <row r="108" spans="2:12" s="10" customFormat="1" ht="19.899999999999999" customHeight="1">
      <c r="B108" s="128"/>
      <c r="D108" s="129" t="s">
        <v>126</v>
      </c>
      <c r="E108" s="130"/>
      <c r="F108" s="130"/>
      <c r="G108" s="130"/>
      <c r="H108" s="130"/>
      <c r="I108" s="131"/>
      <c r="J108" s="132">
        <f>J527</f>
        <v>0</v>
      </c>
      <c r="L108" s="128"/>
    </row>
    <row r="109" spans="2:12" s="10" customFormat="1" ht="19.899999999999999" customHeight="1">
      <c r="B109" s="128"/>
      <c r="D109" s="129" t="s">
        <v>127</v>
      </c>
      <c r="E109" s="130"/>
      <c r="F109" s="130"/>
      <c r="G109" s="130"/>
      <c r="H109" s="130"/>
      <c r="I109" s="131"/>
      <c r="J109" s="132">
        <f>J537</f>
        <v>0</v>
      </c>
      <c r="L109" s="128"/>
    </row>
    <row r="110" spans="2:12" s="10" customFormat="1" ht="19.899999999999999" customHeight="1">
      <c r="B110" s="128"/>
      <c r="D110" s="129" t="s">
        <v>128</v>
      </c>
      <c r="E110" s="130"/>
      <c r="F110" s="130"/>
      <c r="G110" s="130"/>
      <c r="H110" s="130"/>
      <c r="I110" s="131"/>
      <c r="J110" s="132">
        <f>J540</f>
        <v>0</v>
      </c>
      <c r="L110" s="128"/>
    </row>
    <row r="111" spans="2:12" s="9" customFormat="1" ht="24.95" customHeight="1">
      <c r="B111" s="123"/>
      <c r="D111" s="124" t="s">
        <v>129</v>
      </c>
      <c r="E111" s="125"/>
      <c r="F111" s="125"/>
      <c r="G111" s="125"/>
      <c r="H111" s="125"/>
      <c r="I111" s="126"/>
      <c r="J111" s="127">
        <f>J545</f>
        <v>0</v>
      </c>
      <c r="L111" s="123"/>
    </row>
    <row r="112" spans="2:12" s="10" customFormat="1" ht="19.899999999999999" customHeight="1">
      <c r="B112" s="128"/>
      <c r="D112" s="129" t="s">
        <v>130</v>
      </c>
      <c r="E112" s="130"/>
      <c r="F112" s="130"/>
      <c r="G112" s="130"/>
      <c r="H112" s="130"/>
      <c r="I112" s="131"/>
      <c r="J112" s="132">
        <f>J546</f>
        <v>0</v>
      </c>
      <c r="L112" s="128"/>
    </row>
    <row r="113" spans="1:31" s="2" customFormat="1" ht="21.75" customHeight="1">
      <c r="A113" s="32"/>
      <c r="B113" s="33"/>
      <c r="C113" s="32"/>
      <c r="D113" s="32"/>
      <c r="E113" s="32"/>
      <c r="F113" s="32"/>
      <c r="G113" s="32"/>
      <c r="H113" s="32"/>
      <c r="I113" s="93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31" s="2" customFormat="1" ht="6.95" customHeight="1">
      <c r="A114" s="32"/>
      <c r="B114" s="47"/>
      <c r="C114" s="48"/>
      <c r="D114" s="48"/>
      <c r="E114" s="48"/>
      <c r="F114" s="48"/>
      <c r="G114" s="48"/>
      <c r="H114" s="48"/>
      <c r="I114" s="117"/>
      <c r="J114" s="48"/>
      <c r="K114" s="48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8" spans="1:31" s="2" customFormat="1" ht="6.95" customHeight="1">
      <c r="A118" s="32"/>
      <c r="B118" s="49"/>
      <c r="C118" s="50"/>
      <c r="D118" s="50"/>
      <c r="E118" s="50"/>
      <c r="F118" s="50"/>
      <c r="G118" s="50"/>
      <c r="H118" s="50"/>
      <c r="I118" s="118"/>
      <c r="J118" s="50"/>
      <c r="K118" s="50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31" s="2" customFormat="1" ht="24.95" customHeight="1">
      <c r="A119" s="32"/>
      <c r="B119" s="33"/>
      <c r="C119" s="21" t="s">
        <v>131</v>
      </c>
      <c r="D119" s="32"/>
      <c r="E119" s="32"/>
      <c r="F119" s="32"/>
      <c r="G119" s="32"/>
      <c r="H119" s="32"/>
      <c r="I119" s="93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31" s="2" customFormat="1" ht="6.95" customHeight="1">
      <c r="A120" s="32"/>
      <c r="B120" s="33"/>
      <c r="C120" s="32"/>
      <c r="D120" s="32"/>
      <c r="E120" s="32"/>
      <c r="F120" s="32"/>
      <c r="G120" s="32"/>
      <c r="H120" s="32"/>
      <c r="I120" s="93"/>
      <c r="J120" s="32"/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31" s="2" customFormat="1" ht="12" customHeight="1">
      <c r="A121" s="32"/>
      <c r="B121" s="33"/>
      <c r="C121" s="27" t="s">
        <v>16</v>
      </c>
      <c r="D121" s="32"/>
      <c r="E121" s="32"/>
      <c r="F121" s="32"/>
      <c r="G121" s="32"/>
      <c r="H121" s="32"/>
      <c r="I121" s="93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31" s="2" customFormat="1" ht="14.45" customHeight="1">
      <c r="A122" s="32"/>
      <c r="B122" s="33"/>
      <c r="C122" s="32"/>
      <c r="D122" s="32"/>
      <c r="E122" s="251" t="str">
        <f>E7</f>
        <v>STAVBA 25 METROVÉHO BAZÉNU MPS LUŽÁNKY</v>
      </c>
      <c r="F122" s="252"/>
      <c r="G122" s="252"/>
      <c r="H122" s="252"/>
      <c r="I122" s="93"/>
      <c r="J122" s="32"/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pans="1:31" s="2" customFormat="1" ht="12" customHeight="1">
      <c r="A123" s="32"/>
      <c r="B123" s="33"/>
      <c r="C123" s="27" t="s">
        <v>106</v>
      </c>
      <c r="D123" s="32"/>
      <c r="E123" s="32"/>
      <c r="F123" s="32"/>
      <c r="G123" s="32"/>
      <c r="H123" s="32"/>
      <c r="I123" s="93"/>
      <c r="J123" s="32"/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pans="1:31" s="2" customFormat="1" ht="14.45" customHeight="1">
      <c r="A124" s="32"/>
      <c r="B124" s="33"/>
      <c r="C124" s="32"/>
      <c r="D124" s="32"/>
      <c r="E124" s="235" t="str">
        <f>E9</f>
        <v>D.1.4c - TPS Zdravotechnika</v>
      </c>
      <c r="F124" s="250"/>
      <c r="G124" s="250"/>
      <c r="H124" s="250"/>
      <c r="I124" s="93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pans="1:31" s="2" customFormat="1" ht="6.95" customHeight="1">
      <c r="A125" s="32"/>
      <c r="B125" s="33"/>
      <c r="C125" s="32"/>
      <c r="D125" s="32"/>
      <c r="E125" s="32"/>
      <c r="F125" s="32"/>
      <c r="G125" s="32"/>
      <c r="H125" s="32"/>
      <c r="I125" s="93"/>
      <c r="J125" s="32"/>
      <c r="K125" s="32"/>
      <c r="L125" s="4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pans="1:31" s="2" customFormat="1" ht="12" customHeight="1">
      <c r="A126" s="32"/>
      <c r="B126" s="33"/>
      <c r="C126" s="27" t="s">
        <v>20</v>
      </c>
      <c r="D126" s="32"/>
      <c r="E126" s="32"/>
      <c r="F126" s="25" t="str">
        <f>F12</f>
        <v>Brno-Královo Pole, MPS Lužánky, ul. Sportovní 4</v>
      </c>
      <c r="G126" s="32"/>
      <c r="H126" s="32"/>
      <c r="I126" s="94" t="s">
        <v>22</v>
      </c>
      <c r="J126" s="55" t="str">
        <f>IF(J12="","",J12)</f>
        <v>10. 7. 2020</v>
      </c>
      <c r="K126" s="32"/>
      <c r="L126" s="4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pans="1:31" s="2" customFormat="1" ht="6.95" customHeight="1">
      <c r="A127" s="32"/>
      <c r="B127" s="33"/>
      <c r="C127" s="32"/>
      <c r="D127" s="32"/>
      <c r="E127" s="32"/>
      <c r="F127" s="32"/>
      <c r="G127" s="32"/>
      <c r="H127" s="32"/>
      <c r="I127" s="93"/>
      <c r="J127" s="32"/>
      <c r="K127" s="32"/>
      <c r="L127" s="4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pans="1:31" s="2" customFormat="1" ht="15.6" customHeight="1">
      <c r="A128" s="32"/>
      <c r="B128" s="33"/>
      <c r="C128" s="27" t="s">
        <v>24</v>
      </c>
      <c r="D128" s="32"/>
      <c r="E128" s="32"/>
      <c r="F128" s="25" t="str">
        <f>E15</f>
        <v>Statutární město Brno, Dominikánské nám. 1, Brno</v>
      </c>
      <c r="G128" s="32"/>
      <c r="H128" s="32"/>
      <c r="I128" s="94" t="s">
        <v>30</v>
      </c>
      <c r="J128" s="30" t="str">
        <f>E21</f>
        <v>Ing. P. Kučera</v>
      </c>
      <c r="K128" s="32"/>
      <c r="L128" s="4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pans="1:65" s="2" customFormat="1" ht="26.45" customHeight="1">
      <c r="A129" s="32"/>
      <c r="B129" s="33"/>
      <c r="C129" s="27" t="s">
        <v>28</v>
      </c>
      <c r="D129" s="32"/>
      <c r="E129" s="32"/>
      <c r="F129" s="25" t="str">
        <f>IF(E18="","",E18)</f>
        <v>Vyplň údaj</v>
      </c>
      <c r="G129" s="32"/>
      <c r="H129" s="32"/>
      <c r="I129" s="94" t="s">
        <v>33</v>
      </c>
      <c r="J129" s="30" t="str">
        <f>E24</f>
        <v>Ing. V. Potěšilová</v>
      </c>
      <c r="K129" s="32"/>
      <c r="L129" s="4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pans="1:65" s="2" customFormat="1" ht="10.35" customHeight="1">
      <c r="A130" s="32"/>
      <c r="B130" s="33"/>
      <c r="C130" s="32"/>
      <c r="D130" s="32"/>
      <c r="E130" s="32"/>
      <c r="F130" s="32"/>
      <c r="G130" s="32"/>
      <c r="H130" s="32"/>
      <c r="I130" s="93"/>
      <c r="J130" s="32"/>
      <c r="K130" s="32"/>
      <c r="L130" s="4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</row>
    <row r="131" spans="1:65" s="11" customFormat="1" ht="29.25" customHeight="1">
      <c r="A131" s="133"/>
      <c r="B131" s="134"/>
      <c r="C131" s="135" t="s">
        <v>132</v>
      </c>
      <c r="D131" s="136" t="s">
        <v>61</v>
      </c>
      <c r="E131" s="136" t="s">
        <v>57</v>
      </c>
      <c r="F131" s="136" t="s">
        <v>58</v>
      </c>
      <c r="G131" s="136" t="s">
        <v>133</v>
      </c>
      <c r="H131" s="136" t="s">
        <v>134</v>
      </c>
      <c r="I131" s="137" t="s">
        <v>135</v>
      </c>
      <c r="J131" s="138" t="s">
        <v>112</v>
      </c>
      <c r="K131" s="139" t="s">
        <v>136</v>
      </c>
      <c r="L131" s="140"/>
      <c r="M131" s="62" t="s">
        <v>1</v>
      </c>
      <c r="N131" s="63" t="s">
        <v>40</v>
      </c>
      <c r="O131" s="63" t="s">
        <v>137</v>
      </c>
      <c r="P131" s="63" t="s">
        <v>138</v>
      </c>
      <c r="Q131" s="63" t="s">
        <v>139</v>
      </c>
      <c r="R131" s="63" t="s">
        <v>140</v>
      </c>
      <c r="S131" s="63" t="s">
        <v>141</v>
      </c>
      <c r="T131" s="64" t="s">
        <v>142</v>
      </c>
      <c r="U131" s="133"/>
      <c r="V131" s="133"/>
      <c r="W131" s="133"/>
      <c r="X131" s="133"/>
      <c r="Y131" s="133"/>
      <c r="Z131" s="133"/>
      <c r="AA131" s="133"/>
      <c r="AB131" s="133"/>
      <c r="AC131" s="133"/>
      <c r="AD131" s="133"/>
      <c r="AE131" s="133"/>
    </row>
    <row r="132" spans="1:65" s="2" customFormat="1" ht="22.9" customHeight="1">
      <c r="A132" s="32"/>
      <c r="B132" s="33"/>
      <c r="C132" s="69" t="s">
        <v>143</v>
      </c>
      <c r="D132" s="32"/>
      <c r="E132" s="32"/>
      <c r="F132" s="32"/>
      <c r="G132" s="32"/>
      <c r="H132" s="32"/>
      <c r="I132" s="93"/>
      <c r="J132" s="141">
        <f>BK132</f>
        <v>0</v>
      </c>
      <c r="K132" s="32"/>
      <c r="L132" s="33"/>
      <c r="M132" s="65"/>
      <c r="N132" s="56"/>
      <c r="O132" s="66"/>
      <c r="P132" s="142">
        <f>P133+P271+P545</f>
        <v>0</v>
      </c>
      <c r="Q132" s="66"/>
      <c r="R132" s="142">
        <f>R133+R271+R545</f>
        <v>61.771798283200006</v>
      </c>
      <c r="S132" s="66"/>
      <c r="T132" s="143">
        <f>T133+T271+T545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T132" s="17" t="s">
        <v>75</v>
      </c>
      <c r="AU132" s="17" t="s">
        <v>114</v>
      </c>
      <c r="BK132" s="144">
        <f>BK133+BK271+BK545</f>
        <v>0</v>
      </c>
    </row>
    <row r="133" spans="1:65" s="12" customFormat="1" ht="25.9" customHeight="1">
      <c r="B133" s="145"/>
      <c r="D133" s="146" t="s">
        <v>75</v>
      </c>
      <c r="E133" s="147" t="s">
        <v>144</v>
      </c>
      <c r="F133" s="147" t="s">
        <v>144</v>
      </c>
      <c r="I133" s="148"/>
      <c r="J133" s="149">
        <f>BK133</f>
        <v>0</v>
      </c>
      <c r="L133" s="145"/>
      <c r="M133" s="150"/>
      <c r="N133" s="151"/>
      <c r="O133" s="151"/>
      <c r="P133" s="152">
        <f>P134+P152+P161+P255</f>
        <v>0</v>
      </c>
      <c r="Q133" s="151"/>
      <c r="R133" s="152">
        <f>R134+R152+R161+R255</f>
        <v>54.234546700000003</v>
      </c>
      <c r="S133" s="151"/>
      <c r="T133" s="153">
        <f>T134+T152+T161+T255</f>
        <v>0</v>
      </c>
      <c r="AR133" s="146" t="s">
        <v>84</v>
      </c>
      <c r="AT133" s="154" t="s">
        <v>75</v>
      </c>
      <c r="AU133" s="154" t="s">
        <v>76</v>
      </c>
      <c r="AY133" s="146" t="s">
        <v>145</v>
      </c>
      <c r="BK133" s="155">
        <f>BK134+BK152+BK161+BK255</f>
        <v>0</v>
      </c>
    </row>
    <row r="134" spans="1:65" s="12" customFormat="1" ht="22.9" customHeight="1">
      <c r="B134" s="145"/>
      <c r="D134" s="146" t="s">
        <v>75</v>
      </c>
      <c r="E134" s="156" t="s">
        <v>84</v>
      </c>
      <c r="F134" s="156" t="s">
        <v>146</v>
      </c>
      <c r="I134" s="148"/>
      <c r="J134" s="157">
        <f>BK134</f>
        <v>0</v>
      </c>
      <c r="L134" s="145"/>
      <c r="M134" s="150"/>
      <c r="N134" s="151"/>
      <c r="O134" s="151"/>
      <c r="P134" s="152">
        <f>SUM(P135:P151)</f>
        <v>0</v>
      </c>
      <c r="Q134" s="151"/>
      <c r="R134" s="152">
        <f>SUM(R135:R151)</f>
        <v>0</v>
      </c>
      <c r="S134" s="151"/>
      <c r="T134" s="153">
        <f>SUM(T135:T151)</f>
        <v>0</v>
      </c>
      <c r="AR134" s="146" t="s">
        <v>84</v>
      </c>
      <c r="AT134" s="154" t="s">
        <v>75</v>
      </c>
      <c r="AU134" s="154" t="s">
        <v>84</v>
      </c>
      <c r="AY134" s="146" t="s">
        <v>145</v>
      </c>
      <c r="BK134" s="155">
        <f>SUM(BK135:BK151)</f>
        <v>0</v>
      </c>
    </row>
    <row r="135" spans="1:65" s="2" customFormat="1" ht="21.6" customHeight="1">
      <c r="A135" s="32"/>
      <c r="B135" s="158"/>
      <c r="C135" s="159" t="s">
        <v>84</v>
      </c>
      <c r="D135" s="159" t="s">
        <v>147</v>
      </c>
      <c r="E135" s="160" t="s">
        <v>148</v>
      </c>
      <c r="F135" s="161" t="s">
        <v>149</v>
      </c>
      <c r="G135" s="162" t="s">
        <v>150</v>
      </c>
      <c r="H135" s="163">
        <v>136.476</v>
      </c>
      <c r="I135" s="164"/>
      <c r="J135" s="165">
        <f>ROUND(I135*H135,2)</f>
        <v>0</v>
      </c>
      <c r="K135" s="166"/>
      <c r="L135" s="33"/>
      <c r="M135" s="167" t="s">
        <v>1</v>
      </c>
      <c r="N135" s="168" t="s">
        <v>41</v>
      </c>
      <c r="O135" s="58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71" t="s">
        <v>151</v>
      </c>
      <c r="AT135" s="171" t="s">
        <v>147</v>
      </c>
      <c r="AU135" s="171" t="s">
        <v>86</v>
      </c>
      <c r="AY135" s="17" t="s">
        <v>145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7" t="s">
        <v>84</v>
      </c>
      <c r="BK135" s="172">
        <f>ROUND(I135*H135,2)</f>
        <v>0</v>
      </c>
      <c r="BL135" s="17" t="s">
        <v>151</v>
      </c>
      <c r="BM135" s="171" t="s">
        <v>152</v>
      </c>
    </row>
    <row r="136" spans="1:65" s="13" customFormat="1">
      <c r="B136" s="173"/>
      <c r="D136" s="174" t="s">
        <v>153</v>
      </c>
      <c r="E136" s="175" t="s">
        <v>1</v>
      </c>
      <c r="F136" s="176" t="s">
        <v>154</v>
      </c>
      <c r="H136" s="177">
        <v>136.476</v>
      </c>
      <c r="I136" s="178"/>
      <c r="L136" s="173"/>
      <c r="M136" s="179"/>
      <c r="N136" s="180"/>
      <c r="O136" s="180"/>
      <c r="P136" s="180"/>
      <c r="Q136" s="180"/>
      <c r="R136" s="180"/>
      <c r="S136" s="180"/>
      <c r="T136" s="181"/>
      <c r="AT136" s="175" t="s">
        <v>153</v>
      </c>
      <c r="AU136" s="175" t="s">
        <v>86</v>
      </c>
      <c r="AV136" s="13" t="s">
        <v>86</v>
      </c>
      <c r="AW136" s="13" t="s">
        <v>32</v>
      </c>
      <c r="AX136" s="13" t="s">
        <v>76</v>
      </c>
      <c r="AY136" s="175" t="s">
        <v>145</v>
      </c>
    </row>
    <row r="137" spans="1:65" s="14" customFormat="1">
      <c r="B137" s="182"/>
      <c r="D137" s="174" t="s">
        <v>153</v>
      </c>
      <c r="E137" s="183" t="s">
        <v>87</v>
      </c>
      <c r="F137" s="184" t="s">
        <v>155</v>
      </c>
      <c r="H137" s="185">
        <v>136.476</v>
      </c>
      <c r="I137" s="186"/>
      <c r="L137" s="182"/>
      <c r="M137" s="187"/>
      <c r="N137" s="188"/>
      <c r="O137" s="188"/>
      <c r="P137" s="188"/>
      <c r="Q137" s="188"/>
      <c r="R137" s="188"/>
      <c r="S137" s="188"/>
      <c r="T137" s="189"/>
      <c r="AT137" s="183" t="s">
        <v>153</v>
      </c>
      <c r="AU137" s="183" t="s">
        <v>86</v>
      </c>
      <c r="AV137" s="14" t="s">
        <v>151</v>
      </c>
      <c r="AW137" s="14" t="s">
        <v>32</v>
      </c>
      <c r="AX137" s="14" t="s">
        <v>84</v>
      </c>
      <c r="AY137" s="183" t="s">
        <v>145</v>
      </c>
    </row>
    <row r="138" spans="1:65" s="2" customFormat="1" ht="21.6" customHeight="1">
      <c r="A138" s="32"/>
      <c r="B138" s="158"/>
      <c r="C138" s="159" t="s">
        <v>86</v>
      </c>
      <c r="D138" s="159" t="s">
        <v>147</v>
      </c>
      <c r="E138" s="160" t="s">
        <v>156</v>
      </c>
      <c r="F138" s="161" t="s">
        <v>157</v>
      </c>
      <c r="G138" s="162" t="s">
        <v>150</v>
      </c>
      <c r="H138" s="163">
        <v>68.238</v>
      </c>
      <c r="I138" s="164"/>
      <c r="J138" s="165">
        <f>ROUND(I138*H138,2)</f>
        <v>0</v>
      </c>
      <c r="K138" s="166"/>
      <c r="L138" s="33"/>
      <c r="M138" s="167" t="s">
        <v>1</v>
      </c>
      <c r="N138" s="168" t="s">
        <v>41</v>
      </c>
      <c r="O138" s="58"/>
      <c r="P138" s="169">
        <f>O138*H138</f>
        <v>0</v>
      </c>
      <c r="Q138" s="169">
        <v>0</v>
      </c>
      <c r="R138" s="169">
        <f>Q138*H138</f>
        <v>0</v>
      </c>
      <c r="S138" s="169">
        <v>0</v>
      </c>
      <c r="T138" s="170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71" t="s">
        <v>151</v>
      </c>
      <c r="AT138" s="171" t="s">
        <v>147</v>
      </c>
      <c r="AU138" s="171" t="s">
        <v>86</v>
      </c>
      <c r="AY138" s="17" t="s">
        <v>145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7" t="s">
        <v>84</v>
      </c>
      <c r="BK138" s="172">
        <f>ROUND(I138*H138,2)</f>
        <v>0</v>
      </c>
      <c r="BL138" s="17" t="s">
        <v>151</v>
      </c>
      <c r="BM138" s="171" t="s">
        <v>158</v>
      </c>
    </row>
    <row r="139" spans="1:65" s="13" customFormat="1">
      <c r="B139" s="173"/>
      <c r="D139" s="174" t="s">
        <v>153</v>
      </c>
      <c r="E139" s="175" t="s">
        <v>1</v>
      </c>
      <c r="F139" s="176" t="s">
        <v>159</v>
      </c>
      <c r="H139" s="177">
        <v>68.238</v>
      </c>
      <c r="I139" s="178"/>
      <c r="L139" s="173"/>
      <c r="M139" s="179"/>
      <c r="N139" s="180"/>
      <c r="O139" s="180"/>
      <c r="P139" s="180"/>
      <c r="Q139" s="180"/>
      <c r="R139" s="180"/>
      <c r="S139" s="180"/>
      <c r="T139" s="181"/>
      <c r="AT139" s="175" t="s">
        <v>153</v>
      </c>
      <c r="AU139" s="175" t="s">
        <v>86</v>
      </c>
      <c r="AV139" s="13" t="s">
        <v>86</v>
      </c>
      <c r="AW139" s="13" t="s">
        <v>32</v>
      </c>
      <c r="AX139" s="13" t="s">
        <v>84</v>
      </c>
      <c r="AY139" s="175" t="s">
        <v>145</v>
      </c>
    </row>
    <row r="140" spans="1:65" s="2" customFormat="1" ht="21.6" customHeight="1">
      <c r="A140" s="32"/>
      <c r="B140" s="158"/>
      <c r="C140" s="159" t="s">
        <v>160</v>
      </c>
      <c r="D140" s="159" t="s">
        <v>147</v>
      </c>
      <c r="E140" s="160" t="s">
        <v>161</v>
      </c>
      <c r="F140" s="161" t="s">
        <v>162</v>
      </c>
      <c r="G140" s="162" t="s">
        <v>150</v>
      </c>
      <c r="H140" s="163">
        <v>107.04</v>
      </c>
      <c r="I140" s="164"/>
      <c r="J140" s="165">
        <f>ROUND(I140*H140,2)</f>
        <v>0</v>
      </c>
      <c r="K140" s="166"/>
      <c r="L140" s="33"/>
      <c r="M140" s="167" t="s">
        <v>1</v>
      </c>
      <c r="N140" s="168" t="s">
        <v>41</v>
      </c>
      <c r="O140" s="58"/>
      <c r="P140" s="169">
        <f>O140*H140</f>
        <v>0</v>
      </c>
      <c r="Q140" s="169">
        <v>0</v>
      </c>
      <c r="R140" s="169">
        <f>Q140*H140</f>
        <v>0</v>
      </c>
      <c r="S140" s="169">
        <v>0</v>
      </c>
      <c r="T140" s="170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71" t="s">
        <v>151</v>
      </c>
      <c r="AT140" s="171" t="s">
        <v>147</v>
      </c>
      <c r="AU140" s="171" t="s">
        <v>86</v>
      </c>
      <c r="AY140" s="17" t="s">
        <v>145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7" t="s">
        <v>84</v>
      </c>
      <c r="BK140" s="172">
        <f>ROUND(I140*H140,2)</f>
        <v>0</v>
      </c>
      <c r="BL140" s="17" t="s">
        <v>151</v>
      </c>
      <c r="BM140" s="171" t="s">
        <v>163</v>
      </c>
    </row>
    <row r="141" spans="1:65" s="15" customFormat="1">
      <c r="B141" s="190"/>
      <c r="D141" s="174" t="s">
        <v>153</v>
      </c>
      <c r="E141" s="191" t="s">
        <v>1</v>
      </c>
      <c r="F141" s="192" t="s">
        <v>164</v>
      </c>
      <c r="H141" s="191" t="s">
        <v>1</v>
      </c>
      <c r="I141" s="193"/>
      <c r="L141" s="190"/>
      <c r="M141" s="194"/>
      <c r="N141" s="195"/>
      <c r="O141" s="195"/>
      <c r="P141" s="195"/>
      <c r="Q141" s="195"/>
      <c r="R141" s="195"/>
      <c r="S141" s="195"/>
      <c r="T141" s="196"/>
      <c r="AT141" s="191" t="s">
        <v>153</v>
      </c>
      <c r="AU141" s="191" t="s">
        <v>86</v>
      </c>
      <c r="AV141" s="15" t="s">
        <v>84</v>
      </c>
      <c r="AW141" s="15" t="s">
        <v>3</v>
      </c>
      <c r="AX141" s="15" t="s">
        <v>76</v>
      </c>
      <c r="AY141" s="191" t="s">
        <v>145</v>
      </c>
    </row>
    <row r="142" spans="1:65" s="13" customFormat="1">
      <c r="B142" s="173"/>
      <c r="D142" s="174" t="s">
        <v>153</v>
      </c>
      <c r="E142" s="175" t="s">
        <v>1</v>
      </c>
      <c r="F142" s="176" t="s">
        <v>165</v>
      </c>
      <c r="H142" s="177">
        <v>107.04</v>
      </c>
      <c r="I142" s="178"/>
      <c r="L142" s="173"/>
      <c r="M142" s="179"/>
      <c r="N142" s="180"/>
      <c r="O142" s="180"/>
      <c r="P142" s="180"/>
      <c r="Q142" s="180"/>
      <c r="R142" s="180"/>
      <c r="S142" s="180"/>
      <c r="T142" s="181"/>
      <c r="AT142" s="175" t="s">
        <v>153</v>
      </c>
      <c r="AU142" s="175" t="s">
        <v>86</v>
      </c>
      <c r="AV142" s="13" t="s">
        <v>86</v>
      </c>
      <c r="AW142" s="13" t="s">
        <v>32</v>
      </c>
      <c r="AX142" s="13" t="s">
        <v>76</v>
      </c>
      <c r="AY142" s="175" t="s">
        <v>145</v>
      </c>
    </row>
    <row r="143" spans="1:65" s="14" customFormat="1">
      <c r="B143" s="182"/>
      <c r="D143" s="174" t="s">
        <v>153</v>
      </c>
      <c r="E143" s="183" t="s">
        <v>1</v>
      </c>
      <c r="F143" s="184" t="s">
        <v>155</v>
      </c>
      <c r="H143" s="185">
        <v>107.04</v>
      </c>
      <c r="I143" s="186"/>
      <c r="L143" s="182"/>
      <c r="M143" s="187"/>
      <c r="N143" s="188"/>
      <c r="O143" s="188"/>
      <c r="P143" s="188"/>
      <c r="Q143" s="188"/>
      <c r="R143" s="188"/>
      <c r="S143" s="188"/>
      <c r="T143" s="189"/>
      <c r="AT143" s="183" t="s">
        <v>153</v>
      </c>
      <c r="AU143" s="183" t="s">
        <v>86</v>
      </c>
      <c r="AV143" s="14" t="s">
        <v>151</v>
      </c>
      <c r="AW143" s="14" t="s">
        <v>3</v>
      </c>
      <c r="AX143" s="14" t="s">
        <v>84</v>
      </c>
      <c r="AY143" s="183" t="s">
        <v>145</v>
      </c>
    </row>
    <row r="144" spans="1:65" s="2" customFormat="1" ht="14.45" customHeight="1">
      <c r="A144" s="32"/>
      <c r="B144" s="158"/>
      <c r="C144" s="159" t="s">
        <v>151</v>
      </c>
      <c r="D144" s="159" t="s">
        <v>147</v>
      </c>
      <c r="E144" s="160" t="s">
        <v>166</v>
      </c>
      <c r="F144" s="161" t="s">
        <v>167</v>
      </c>
      <c r="G144" s="162" t="s">
        <v>150</v>
      </c>
      <c r="H144" s="163">
        <v>107.04</v>
      </c>
      <c r="I144" s="164"/>
      <c r="J144" s="165">
        <f>ROUND(I144*H144,2)</f>
        <v>0</v>
      </c>
      <c r="K144" s="166"/>
      <c r="L144" s="33"/>
      <c r="M144" s="167" t="s">
        <v>1</v>
      </c>
      <c r="N144" s="168" t="s">
        <v>41</v>
      </c>
      <c r="O144" s="58"/>
      <c r="P144" s="169">
        <f>O144*H144</f>
        <v>0</v>
      </c>
      <c r="Q144" s="169">
        <v>0</v>
      </c>
      <c r="R144" s="169">
        <f>Q144*H144</f>
        <v>0</v>
      </c>
      <c r="S144" s="169">
        <v>0</v>
      </c>
      <c r="T144" s="170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71" t="s">
        <v>151</v>
      </c>
      <c r="AT144" s="171" t="s">
        <v>147</v>
      </c>
      <c r="AU144" s="171" t="s">
        <v>86</v>
      </c>
      <c r="AY144" s="17" t="s">
        <v>145</v>
      </c>
      <c r="BE144" s="172">
        <f>IF(N144="základní",J144,0)</f>
        <v>0</v>
      </c>
      <c r="BF144" s="172">
        <f>IF(N144="snížená",J144,0)</f>
        <v>0</v>
      </c>
      <c r="BG144" s="172">
        <f>IF(N144="zákl. přenesená",J144,0)</f>
        <v>0</v>
      </c>
      <c r="BH144" s="172">
        <f>IF(N144="sníž. přenesená",J144,0)</f>
        <v>0</v>
      </c>
      <c r="BI144" s="172">
        <f>IF(N144="nulová",J144,0)</f>
        <v>0</v>
      </c>
      <c r="BJ144" s="17" t="s">
        <v>84</v>
      </c>
      <c r="BK144" s="172">
        <f>ROUND(I144*H144,2)</f>
        <v>0</v>
      </c>
      <c r="BL144" s="17" t="s">
        <v>151</v>
      </c>
      <c r="BM144" s="171" t="s">
        <v>168</v>
      </c>
    </row>
    <row r="145" spans="1:65" s="13" customFormat="1">
      <c r="B145" s="173"/>
      <c r="D145" s="174" t="s">
        <v>153</v>
      </c>
      <c r="E145" s="175" t="s">
        <v>1</v>
      </c>
      <c r="F145" s="176" t="s">
        <v>97</v>
      </c>
      <c r="H145" s="177">
        <v>107.04</v>
      </c>
      <c r="I145" s="178"/>
      <c r="L145" s="173"/>
      <c r="M145" s="179"/>
      <c r="N145" s="180"/>
      <c r="O145" s="180"/>
      <c r="P145" s="180"/>
      <c r="Q145" s="180"/>
      <c r="R145" s="180"/>
      <c r="S145" s="180"/>
      <c r="T145" s="181"/>
      <c r="AT145" s="175" t="s">
        <v>153</v>
      </c>
      <c r="AU145" s="175" t="s">
        <v>86</v>
      </c>
      <c r="AV145" s="13" t="s">
        <v>86</v>
      </c>
      <c r="AW145" s="13" t="s">
        <v>32</v>
      </c>
      <c r="AX145" s="13" t="s">
        <v>76</v>
      </c>
      <c r="AY145" s="175" t="s">
        <v>145</v>
      </c>
    </row>
    <row r="146" spans="1:65" s="2" customFormat="1" ht="21.6" customHeight="1">
      <c r="A146" s="32"/>
      <c r="B146" s="158"/>
      <c r="C146" s="159" t="s">
        <v>169</v>
      </c>
      <c r="D146" s="159" t="s">
        <v>147</v>
      </c>
      <c r="E146" s="160" t="s">
        <v>170</v>
      </c>
      <c r="F146" s="161" t="s">
        <v>171</v>
      </c>
      <c r="G146" s="162" t="s">
        <v>150</v>
      </c>
      <c r="H146" s="163">
        <v>29.436</v>
      </c>
      <c r="I146" s="164"/>
      <c r="J146" s="165">
        <f>ROUND(I146*H146,2)</f>
        <v>0</v>
      </c>
      <c r="K146" s="166"/>
      <c r="L146" s="33"/>
      <c r="M146" s="167" t="s">
        <v>1</v>
      </c>
      <c r="N146" s="168" t="s">
        <v>41</v>
      </c>
      <c r="O146" s="58"/>
      <c r="P146" s="169">
        <f>O146*H146</f>
        <v>0</v>
      </c>
      <c r="Q146" s="169">
        <v>0</v>
      </c>
      <c r="R146" s="169">
        <f>Q146*H146</f>
        <v>0</v>
      </c>
      <c r="S146" s="169">
        <v>0</v>
      </c>
      <c r="T146" s="170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71" t="s">
        <v>151</v>
      </c>
      <c r="AT146" s="171" t="s">
        <v>147</v>
      </c>
      <c r="AU146" s="171" t="s">
        <v>86</v>
      </c>
      <c r="AY146" s="17" t="s">
        <v>145</v>
      </c>
      <c r="BE146" s="172">
        <f>IF(N146="základní",J146,0)</f>
        <v>0</v>
      </c>
      <c r="BF146" s="172">
        <f>IF(N146="snížená",J146,0)</f>
        <v>0</v>
      </c>
      <c r="BG146" s="172">
        <f>IF(N146="zákl. přenesená",J146,0)</f>
        <v>0</v>
      </c>
      <c r="BH146" s="172">
        <f>IF(N146="sníž. přenesená",J146,0)</f>
        <v>0</v>
      </c>
      <c r="BI146" s="172">
        <f>IF(N146="nulová",J146,0)</f>
        <v>0</v>
      </c>
      <c r="BJ146" s="17" t="s">
        <v>84</v>
      </c>
      <c r="BK146" s="172">
        <f>ROUND(I146*H146,2)</f>
        <v>0</v>
      </c>
      <c r="BL146" s="17" t="s">
        <v>151</v>
      </c>
      <c r="BM146" s="171" t="s">
        <v>172</v>
      </c>
    </row>
    <row r="147" spans="1:65" s="13" customFormat="1">
      <c r="B147" s="173"/>
      <c r="D147" s="174" t="s">
        <v>153</v>
      </c>
      <c r="E147" s="175" t="s">
        <v>1</v>
      </c>
      <c r="F147" s="176" t="s">
        <v>173</v>
      </c>
      <c r="H147" s="177">
        <v>29.436</v>
      </c>
      <c r="I147" s="178"/>
      <c r="L147" s="173"/>
      <c r="M147" s="179"/>
      <c r="N147" s="180"/>
      <c r="O147" s="180"/>
      <c r="P147" s="180"/>
      <c r="Q147" s="180"/>
      <c r="R147" s="180"/>
      <c r="S147" s="180"/>
      <c r="T147" s="181"/>
      <c r="AT147" s="175" t="s">
        <v>153</v>
      </c>
      <c r="AU147" s="175" t="s">
        <v>86</v>
      </c>
      <c r="AV147" s="13" t="s">
        <v>86</v>
      </c>
      <c r="AW147" s="13" t="s">
        <v>32</v>
      </c>
      <c r="AX147" s="13" t="s">
        <v>84</v>
      </c>
      <c r="AY147" s="175" t="s">
        <v>145</v>
      </c>
    </row>
    <row r="148" spans="1:65" s="2" customFormat="1" ht="21.6" customHeight="1">
      <c r="A148" s="32"/>
      <c r="B148" s="158"/>
      <c r="C148" s="159" t="s">
        <v>174</v>
      </c>
      <c r="D148" s="159" t="s">
        <v>147</v>
      </c>
      <c r="E148" s="160" t="s">
        <v>175</v>
      </c>
      <c r="F148" s="161" t="s">
        <v>176</v>
      </c>
      <c r="G148" s="162" t="s">
        <v>150</v>
      </c>
      <c r="H148" s="163">
        <v>80.28</v>
      </c>
      <c r="I148" s="164"/>
      <c r="J148" s="165">
        <f>ROUND(I148*H148,2)</f>
        <v>0</v>
      </c>
      <c r="K148" s="166"/>
      <c r="L148" s="33"/>
      <c r="M148" s="167" t="s">
        <v>1</v>
      </c>
      <c r="N148" s="168" t="s">
        <v>41</v>
      </c>
      <c r="O148" s="58"/>
      <c r="P148" s="169">
        <f>O148*H148</f>
        <v>0</v>
      </c>
      <c r="Q148" s="169">
        <v>0</v>
      </c>
      <c r="R148" s="169">
        <f>Q148*H148</f>
        <v>0</v>
      </c>
      <c r="S148" s="169">
        <v>0</v>
      </c>
      <c r="T148" s="170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71" t="s">
        <v>151</v>
      </c>
      <c r="AT148" s="171" t="s">
        <v>147</v>
      </c>
      <c r="AU148" s="171" t="s">
        <v>86</v>
      </c>
      <c r="AY148" s="17" t="s">
        <v>145</v>
      </c>
      <c r="BE148" s="172">
        <f>IF(N148="základní",J148,0)</f>
        <v>0</v>
      </c>
      <c r="BF148" s="172">
        <f>IF(N148="snížená",J148,0)</f>
        <v>0</v>
      </c>
      <c r="BG148" s="172">
        <f>IF(N148="zákl. přenesená",J148,0)</f>
        <v>0</v>
      </c>
      <c r="BH148" s="172">
        <f>IF(N148="sníž. přenesená",J148,0)</f>
        <v>0</v>
      </c>
      <c r="BI148" s="172">
        <f>IF(N148="nulová",J148,0)</f>
        <v>0</v>
      </c>
      <c r="BJ148" s="17" t="s">
        <v>84</v>
      </c>
      <c r="BK148" s="172">
        <f>ROUND(I148*H148,2)</f>
        <v>0</v>
      </c>
      <c r="BL148" s="17" t="s">
        <v>151</v>
      </c>
      <c r="BM148" s="171" t="s">
        <v>177</v>
      </c>
    </row>
    <row r="149" spans="1:65" s="13" customFormat="1">
      <c r="B149" s="173"/>
      <c r="D149" s="174" t="s">
        <v>153</v>
      </c>
      <c r="E149" s="175" t="s">
        <v>1</v>
      </c>
      <c r="F149" s="176" t="s">
        <v>178</v>
      </c>
      <c r="H149" s="177">
        <v>80.28</v>
      </c>
      <c r="I149" s="178"/>
      <c r="L149" s="173"/>
      <c r="M149" s="179"/>
      <c r="N149" s="180"/>
      <c r="O149" s="180"/>
      <c r="P149" s="180"/>
      <c r="Q149" s="180"/>
      <c r="R149" s="180"/>
      <c r="S149" s="180"/>
      <c r="T149" s="181"/>
      <c r="AT149" s="175" t="s">
        <v>153</v>
      </c>
      <c r="AU149" s="175" t="s">
        <v>86</v>
      </c>
      <c r="AV149" s="13" t="s">
        <v>86</v>
      </c>
      <c r="AW149" s="13" t="s">
        <v>32</v>
      </c>
      <c r="AX149" s="13" t="s">
        <v>76</v>
      </c>
      <c r="AY149" s="175" t="s">
        <v>145</v>
      </c>
    </row>
    <row r="150" spans="1:65" s="2" customFormat="1" ht="14.45" customHeight="1">
      <c r="A150" s="32"/>
      <c r="B150" s="158"/>
      <c r="C150" s="197" t="s">
        <v>179</v>
      </c>
      <c r="D150" s="197" t="s">
        <v>180</v>
      </c>
      <c r="E150" s="198" t="s">
        <v>181</v>
      </c>
      <c r="F150" s="199" t="s">
        <v>182</v>
      </c>
      <c r="G150" s="200" t="s">
        <v>183</v>
      </c>
      <c r="H150" s="201">
        <v>173.405</v>
      </c>
      <c r="I150" s="202"/>
      <c r="J150" s="203">
        <f>ROUND(I150*H150,2)</f>
        <v>0</v>
      </c>
      <c r="K150" s="204"/>
      <c r="L150" s="205"/>
      <c r="M150" s="206" t="s">
        <v>1</v>
      </c>
      <c r="N150" s="207" t="s">
        <v>41</v>
      </c>
      <c r="O150" s="58"/>
      <c r="P150" s="169">
        <f>O150*H150</f>
        <v>0</v>
      </c>
      <c r="Q150" s="169">
        <v>0</v>
      </c>
      <c r="R150" s="169">
        <f>Q150*H150</f>
        <v>0</v>
      </c>
      <c r="S150" s="169">
        <v>0</v>
      </c>
      <c r="T150" s="170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71" t="s">
        <v>184</v>
      </c>
      <c r="AT150" s="171" t="s">
        <v>180</v>
      </c>
      <c r="AU150" s="171" t="s">
        <v>86</v>
      </c>
      <c r="AY150" s="17" t="s">
        <v>145</v>
      </c>
      <c r="BE150" s="172">
        <f>IF(N150="základní",J150,0)</f>
        <v>0</v>
      </c>
      <c r="BF150" s="172">
        <f>IF(N150="snížená",J150,0)</f>
        <v>0</v>
      </c>
      <c r="BG150" s="172">
        <f>IF(N150="zákl. přenesená",J150,0)</f>
        <v>0</v>
      </c>
      <c r="BH150" s="172">
        <f>IF(N150="sníž. přenesená",J150,0)</f>
        <v>0</v>
      </c>
      <c r="BI150" s="172">
        <f>IF(N150="nulová",J150,0)</f>
        <v>0</v>
      </c>
      <c r="BJ150" s="17" t="s">
        <v>84</v>
      </c>
      <c r="BK150" s="172">
        <f>ROUND(I150*H150,2)</f>
        <v>0</v>
      </c>
      <c r="BL150" s="17" t="s">
        <v>151</v>
      </c>
      <c r="BM150" s="171" t="s">
        <v>185</v>
      </c>
    </row>
    <row r="151" spans="1:65" s="13" customFormat="1">
      <c r="B151" s="173"/>
      <c r="D151" s="174" t="s">
        <v>153</v>
      </c>
      <c r="E151" s="175" t="s">
        <v>1</v>
      </c>
      <c r="F151" s="176" t="s">
        <v>186</v>
      </c>
      <c r="H151" s="177">
        <v>173.405</v>
      </c>
      <c r="I151" s="178"/>
      <c r="L151" s="173"/>
      <c r="M151" s="179"/>
      <c r="N151" s="180"/>
      <c r="O151" s="180"/>
      <c r="P151" s="180"/>
      <c r="Q151" s="180"/>
      <c r="R151" s="180"/>
      <c r="S151" s="180"/>
      <c r="T151" s="181"/>
      <c r="AT151" s="175" t="s">
        <v>153</v>
      </c>
      <c r="AU151" s="175" t="s">
        <v>86</v>
      </c>
      <c r="AV151" s="13" t="s">
        <v>86</v>
      </c>
      <c r="AW151" s="13" t="s">
        <v>32</v>
      </c>
      <c r="AX151" s="13" t="s">
        <v>84</v>
      </c>
      <c r="AY151" s="175" t="s">
        <v>145</v>
      </c>
    </row>
    <row r="152" spans="1:65" s="12" customFormat="1" ht="22.9" customHeight="1">
      <c r="B152" s="145"/>
      <c r="D152" s="146" t="s">
        <v>75</v>
      </c>
      <c r="E152" s="156" t="s">
        <v>151</v>
      </c>
      <c r="F152" s="156" t="s">
        <v>187</v>
      </c>
      <c r="I152" s="148"/>
      <c r="J152" s="157">
        <f>BK152</f>
        <v>0</v>
      </c>
      <c r="L152" s="145"/>
      <c r="M152" s="150"/>
      <c r="N152" s="151"/>
      <c r="O152" s="151"/>
      <c r="P152" s="152">
        <f>SUM(P153:P160)</f>
        <v>0</v>
      </c>
      <c r="Q152" s="151"/>
      <c r="R152" s="152">
        <f>SUM(R153:R160)</f>
        <v>3.0336E-3</v>
      </c>
      <c r="S152" s="151"/>
      <c r="T152" s="153">
        <f>SUM(T153:T160)</f>
        <v>0</v>
      </c>
      <c r="AR152" s="146" t="s">
        <v>84</v>
      </c>
      <c r="AT152" s="154" t="s">
        <v>75</v>
      </c>
      <c r="AU152" s="154" t="s">
        <v>84</v>
      </c>
      <c r="AY152" s="146" t="s">
        <v>145</v>
      </c>
      <c r="BK152" s="155">
        <f>SUM(BK153:BK160)</f>
        <v>0</v>
      </c>
    </row>
    <row r="153" spans="1:65" s="2" customFormat="1" ht="21.6" customHeight="1">
      <c r="A153" s="32"/>
      <c r="B153" s="158"/>
      <c r="C153" s="159" t="s">
        <v>184</v>
      </c>
      <c r="D153" s="159" t="s">
        <v>147</v>
      </c>
      <c r="E153" s="160" t="s">
        <v>188</v>
      </c>
      <c r="F153" s="161" t="s">
        <v>189</v>
      </c>
      <c r="G153" s="162" t="s">
        <v>150</v>
      </c>
      <c r="H153" s="163">
        <v>26.76</v>
      </c>
      <c r="I153" s="164"/>
      <c r="J153" s="165">
        <f>ROUND(I153*H153,2)</f>
        <v>0</v>
      </c>
      <c r="K153" s="166"/>
      <c r="L153" s="33"/>
      <c r="M153" s="167" t="s">
        <v>1</v>
      </c>
      <c r="N153" s="168" t="s">
        <v>41</v>
      </c>
      <c r="O153" s="58"/>
      <c r="P153" s="169">
        <f>O153*H153</f>
        <v>0</v>
      </c>
      <c r="Q153" s="169">
        <v>0</v>
      </c>
      <c r="R153" s="169">
        <f>Q153*H153</f>
        <v>0</v>
      </c>
      <c r="S153" s="169">
        <v>0</v>
      </c>
      <c r="T153" s="170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71" t="s">
        <v>151</v>
      </c>
      <c r="AT153" s="171" t="s">
        <v>147</v>
      </c>
      <c r="AU153" s="171" t="s">
        <v>86</v>
      </c>
      <c r="AY153" s="17" t="s">
        <v>145</v>
      </c>
      <c r="BE153" s="172">
        <f>IF(N153="základní",J153,0)</f>
        <v>0</v>
      </c>
      <c r="BF153" s="172">
        <f>IF(N153="snížená",J153,0)</f>
        <v>0</v>
      </c>
      <c r="BG153" s="172">
        <f>IF(N153="zákl. přenesená",J153,0)</f>
        <v>0</v>
      </c>
      <c r="BH153" s="172">
        <f>IF(N153="sníž. přenesená",J153,0)</f>
        <v>0</v>
      </c>
      <c r="BI153" s="172">
        <f>IF(N153="nulová",J153,0)</f>
        <v>0</v>
      </c>
      <c r="BJ153" s="17" t="s">
        <v>84</v>
      </c>
      <c r="BK153" s="172">
        <f>ROUND(I153*H153,2)</f>
        <v>0</v>
      </c>
      <c r="BL153" s="17" t="s">
        <v>151</v>
      </c>
      <c r="BM153" s="171" t="s">
        <v>190</v>
      </c>
    </row>
    <row r="154" spans="1:65" s="13" customFormat="1">
      <c r="B154" s="173"/>
      <c r="D154" s="174" t="s">
        <v>153</v>
      </c>
      <c r="E154" s="175" t="s">
        <v>1</v>
      </c>
      <c r="F154" s="176" t="s">
        <v>191</v>
      </c>
      <c r="H154" s="177">
        <v>26.76</v>
      </c>
      <c r="I154" s="178"/>
      <c r="L154" s="173"/>
      <c r="M154" s="179"/>
      <c r="N154" s="180"/>
      <c r="O154" s="180"/>
      <c r="P154" s="180"/>
      <c r="Q154" s="180"/>
      <c r="R154" s="180"/>
      <c r="S154" s="180"/>
      <c r="T154" s="181"/>
      <c r="AT154" s="175" t="s">
        <v>153</v>
      </c>
      <c r="AU154" s="175" t="s">
        <v>86</v>
      </c>
      <c r="AV154" s="13" t="s">
        <v>86</v>
      </c>
      <c r="AW154" s="13" t="s">
        <v>32</v>
      </c>
      <c r="AX154" s="13" t="s">
        <v>76</v>
      </c>
      <c r="AY154" s="175" t="s">
        <v>145</v>
      </c>
    </row>
    <row r="155" spans="1:65" s="14" customFormat="1">
      <c r="B155" s="182"/>
      <c r="D155" s="174" t="s">
        <v>153</v>
      </c>
      <c r="E155" s="183" t="s">
        <v>90</v>
      </c>
      <c r="F155" s="184" t="s">
        <v>155</v>
      </c>
      <c r="H155" s="185">
        <v>26.76</v>
      </c>
      <c r="I155" s="186"/>
      <c r="L155" s="182"/>
      <c r="M155" s="187"/>
      <c r="N155" s="188"/>
      <c r="O155" s="188"/>
      <c r="P155" s="188"/>
      <c r="Q155" s="188"/>
      <c r="R155" s="188"/>
      <c r="S155" s="188"/>
      <c r="T155" s="189"/>
      <c r="AT155" s="183" t="s">
        <v>153</v>
      </c>
      <c r="AU155" s="183" t="s">
        <v>86</v>
      </c>
      <c r="AV155" s="14" t="s">
        <v>151</v>
      </c>
      <c r="AW155" s="14" t="s">
        <v>32</v>
      </c>
      <c r="AX155" s="14" t="s">
        <v>84</v>
      </c>
      <c r="AY155" s="183" t="s">
        <v>145</v>
      </c>
    </row>
    <row r="156" spans="1:65" s="2" customFormat="1" ht="21.6" customHeight="1">
      <c r="A156" s="32"/>
      <c r="B156" s="158"/>
      <c r="C156" s="159" t="s">
        <v>192</v>
      </c>
      <c r="D156" s="159" t="s">
        <v>147</v>
      </c>
      <c r="E156" s="160" t="s">
        <v>193</v>
      </c>
      <c r="F156" s="161" t="s">
        <v>194</v>
      </c>
      <c r="G156" s="162" t="s">
        <v>150</v>
      </c>
      <c r="H156" s="163">
        <v>0.14399999999999999</v>
      </c>
      <c r="I156" s="164"/>
      <c r="J156" s="165">
        <f>ROUND(I156*H156,2)</f>
        <v>0</v>
      </c>
      <c r="K156" s="166"/>
      <c r="L156" s="33"/>
      <c r="M156" s="167" t="s">
        <v>1</v>
      </c>
      <c r="N156" s="168" t="s">
        <v>41</v>
      </c>
      <c r="O156" s="58"/>
      <c r="P156" s="169">
        <f>O156*H156</f>
        <v>0</v>
      </c>
      <c r="Q156" s="169">
        <v>0</v>
      </c>
      <c r="R156" s="169">
        <f>Q156*H156</f>
        <v>0</v>
      </c>
      <c r="S156" s="169">
        <v>0</v>
      </c>
      <c r="T156" s="170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71" t="s">
        <v>151</v>
      </c>
      <c r="AT156" s="171" t="s">
        <v>147</v>
      </c>
      <c r="AU156" s="171" t="s">
        <v>86</v>
      </c>
      <c r="AY156" s="17" t="s">
        <v>145</v>
      </c>
      <c r="BE156" s="172">
        <f>IF(N156="základní",J156,0)</f>
        <v>0</v>
      </c>
      <c r="BF156" s="172">
        <f>IF(N156="snížená",J156,0)</f>
        <v>0</v>
      </c>
      <c r="BG156" s="172">
        <f>IF(N156="zákl. přenesená",J156,0)</f>
        <v>0</v>
      </c>
      <c r="BH156" s="172">
        <f>IF(N156="sníž. přenesená",J156,0)</f>
        <v>0</v>
      </c>
      <c r="BI156" s="172">
        <f>IF(N156="nulová",J156,0)</f>
        <v>0</v>
      </c>
      <c r="BJ156" s="17" t="s">
        <v>84</v>
      </c>
      <c r="BK156" s="172">
        <f>ROUND(I156*H156,2)</f>
        <v>0</v>
      </c>
      <c r="BL156" s="17" t="s">
        <v>151</v>
      </c>
      <c r="BM156" s="171" t="s">
        <v>195</v>
      </c>
    </row>
    <row r="157" spans="1:65" s="15" customFormat="1">
      <c r="B157" s="190"/>
      <c r="D157" s="174" t="s">
        <v>153</v>
      </c>
      <c r="E157" s="191" t="s">
        <v>1</v>
      </c>
      <c r="F157" s="192" t="s">
        <v>196</v>
      </c>
      <c r="H157" s="191" t="s">
        <v>1</v>
      </c>
      <c r="I157" s="193"/>
      <c r="L157" s="190"/>
      <c r="M157" s="194"/>
      <c r="N157" s="195"/>
      <c r="O157" s="195"/>
      <c r="P157" s="195"/>
      <c r="Q157" s="195"/>
      <c r="R157" s="195"/>
      <c r="S157" s="195"/>
      <c r="T157" s="196"/>
      <c r="AT157" s="191" t="s">
        <v>153</v>
      </c>
      <c r="AU157" s="191" t="s">
        <v>86</v>
      </c>
      <c r="AV157" s="15" t="s">
        <v>84</v>
      </c>
      <c r="AW157" s="15" t="s">
        <v>32</v>
      </c>
      <c r="AX157" s="15" t="s">
        <v>76</v>
      </c>
      <c r="AY157" s="191" t="s">
        <v>145</v>
      </c>
    </row>
    <row r="158" spans="1:65" s="13" customFormat="1">
      <c r="B158" s="173"/>
      <c r="D158" s="174" t="s">
        <v>153</v>
      </c>
      <c r="E158" s="175" t="s">
        <v>1</v>
      </c>
      <c r="F158" s="176" t="s">
        <v>197</v>
      </c>
      <c r="H158" s="177">
        <v>0.14399999999999999</v>
      </c>
      <c r="I158" s="178"/>
      <c r="L158" s="173"/>
      <c r="M158" s="179"/>
      <c r="N158" s="180"/>
      <c r="O158" s="180"/>
      <c r="P158" s="180"/>
      <c r="Q158" s="180"/>
      <c r="R158" s="180"/>
      <c r="S158" s="180"/>
      <c r="T158" s="181"/>
      <c r="AT158" s="175" t="s">
        <v>153</v>
      </c>
      <c r="AU158" s="175" t="s">
        <v>86</v>
      </c>
      <c r="AV158" s="13" t="s">
        <v>86</v>
      </c>
      <c r="AW158" s="13" t="s">
        <v>32</v>
      </c>
      <c r="AX158" s="13" t="s">
        <v>84</v>
      </c>
      <c r="AY158" s="175" t="s">
        <v>145</v>
      </c>
    </row>
    <row r="159" spans="1:65" s="2" customFormat="1" ht="21.6" customHeight="1">
      <c r="A159" s="32"/>
      <c r="B159" s="158"/>
      <c r="C159" s="159" t="s">
        <v>198</v>
      </c>
      <c r="D159" s="159" t="s">
        <v>147</v>
      </c>
      <c r="E159" s="160" t="s">
        <v>199</v>
      </c>
      <c r="F159" s="161" t="s">
        <v>200</v>
      </c>
      <c r="G159" s="162" t="s">
        <v>201</v>
      </c>
      <c r="H159" s="163">
        <v>0.48</v>
      </c>
      <c r="I159" s="164"/>
      <c r="J159" s="165">
        <f>ROUND(I159*H159,2)</f>
        <v>0</v>
      </c>
      <c r="K159" s="166"/>
      <c r="L159" s="33"/>
      <c r="M159" s="167" t="s">
        <v>1</v>
      </c>
      <c r="N159" s="168" t="s">
        <v>41</v>
      </c>
      <c r="O159" s="58"/>
      <c r="P159" s="169">
        <f>O159*H159</f>
        <v>0</v>
      </c>
      <c r="Q159" s="169">
        <v>6.3200000000000001E-3</v>
      </c>
      <c r="R159" s="169">
        <f>Q159*H159</f>
        <v>3.0336E-3</v>
      </c>
      <c r="S159" s="169">
        <v>0</v>
      </c>
      <c r="T159" s="170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71" t="s">
        <v>151</v>
      </c>
      <c r="AT159" s="171" t="s">
        <v>147</v>
      </c>
      <c r="AU159" s="171" t="s">
        <v>86</v>
      </c>
      <c r="AY159" s="17" t="s">
        <v>145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7" t="s">
        <v>84</v>
      </c>
      <c r="BK159" s="172">
        <f>ROUND(I159*H159,2)</f>
        <v>0</v>
      </c>
      <c r="BL159" s="17" t="s">
        <v>151</v>
      </c>
      <c r="BM159" s="171" t="s">
        <v>202</v>
      </c>
    </row>
    <row r="160" spans="1:65" s="13" customFormat="1">
      <c r="B160" s="173"/>
      <c r="D160" s="174" t="s">
        <v>153</v>
      </c>
      <c r="E160" s="175" t="s">
        <v>1</v>
      </c>
      <c r="F160" s="176" t="s">
        <v>203</v>
      </c>
      <c r="H160" s="177">
        <v>0.48</v>
      </c>
      <c r="I160" s="178"/>
      <c r="L160" s="173"/>
      <c r="M160" s="179"/>
      <c r="N160" s="180"/>
      <c r="O160" s="180"/>
      <c r="P160" s="180"/>
      <c r="Q160" s="180"/>
      <c r="R160" s="180"/>
      <c r="S160" s="180"/>
      <c r="T160" s="181"/>
      <c r="AT160" s="175" t="s">
        <v>153</v>
      </c>
      <c r="AU160" s="175" t="s">
        <v>86</v>
      </c>
      <c r="AV160" s="13" t="s">
        <v>86</v>
      </c>
      <c r="AW160" s="13" t="s">
        <v>32</v>
      </c>
      <c r="AX160" s="13" t="s">
        <v>84</v>
      </c>
      <c r="AY160" s="175" t="s">
        <v>145</v>
      </c>
    </row>
    <row r="161" spans="1:65" s="12" customFormat="1" ht="22.9" customHeight="1">
      <c r="B161" s="145"/>
      <c r="D161" s="146" t="s">
        <v>75</v>
      </c>
      <c r="E161" s="156" t="s">
        <v>184</v>
      </c>
      <c r="F161" s="156" t="s">
        <v>204</v>
      </c>
      <c r="I161" s="148"/>
      <c r="J161" s="157">
        <f>BK161</f>
        <v>0</v>
      </c>
      <c r="L161" s="145"/>
      <c r="M161" s="150"/>
      <c r="N161" s="151"/>
      <c r="O161" s="151"/>
      <c r="P161" s="152">
        <f>SUM(P162:P254)</f>
        <v>0</v>
      </c>
      <c r="Q161" s="151"/>
      <c r="R161" s="152">
        <f>SUM(R162:R254)</f>
        <v>0.75940590000000008</v>
      </c>
      <c r="S161" s="151"/>
      <c r="T161" s="153">
        <f>SUM(T162:T254)</f>
        <v>0</v>
      </c>
      <c r="AR161" s="146" t="s">
        <v>84</v>
      </c>
      <c r="AT161" s="154" t="s">
        <v>75</v>
      </c>
      <c r="AU161" s="154" t="s">
        <v>84</v>
      </c>
      <c r="AY161" s="146" t="s">
        <v>145</v>
      </c>
      <c r="BK161" s="155">
        <f>SUM(BK162:BK254)</f>
        <v>0</v>
      </c>
    </row>
    <row r="162" spans="1:65" s="2" customFormat="1" ht="21.6" customHeight="1">
      <c r="A162" s="32"/>
      <c r="B162" s="158"/>
      <c r="C162" s="159" t="s">
        <v>205</v>
      </c>
      <c r="D162" s="159" t="s">
        <v>147</v>
      </c>
      <c r="E162" s="160" t="s">
        <v>206</v>
      </c>
      <c r="F162" s="161" t="s">
        <v>207</v>
      </c>
      <c r="G162" s="162" t="s">
        <v>208</v>
      </c>
      <c r="H162" s="163">
        <v>4</v>
      </c>
      <c r="I162" s="164"/>
      <c r="J162" s="165">
        <f>ROUND(I162*H162,2)</f>
        <v>0</v>
      </c>
      <c r="K162" s="166"/>
      <c r="L162" s="33"/>
      <c r="M162" s="167" t="s">
        <v>1</v>
      </c>
      <c r="N162" s="168" t="s">
        <v>41</v>
      </c>
      <c r="O162" s="58"/>
      <c r="P162" s="169">
        <f>O162*H162</f>
        <v>0</v>
      </c>
      <c r="Q162" s="169">
        <v>1.67E-3</v>
      </c>
      <c r="R162" s="169">
        <f>Q162*H162</f>
        <v>6.6800000000000002E-3</v>
      </c>
      <c r="S162" s="169">
        <v>0</v>
      </c>
      <c r="T162" s="170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71" t="s">
        <v>151</v>
      </c>
      <c r="AT162" s="171" t="s">
        <v>147</v>
      </c>
      <c r="AU162" s="171" t="s">
        <v>86</v>
      </c>
      <c r="AY162" s="17" t="s">
        <v>145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7" t="s">
        <v>84</v>
      </c>
      <c r="BK162" s="172">
        <f>ROUND(I162*H162,2)</f>
        <v>0</v>
      </c>
      <c r="BL162" s="17" t="s">
        <v>151</v>
      </c>
      <c r="BM162" s="171" t="s">
        <v>209</v>
      </c>
    </row>
    <row r="163" spans="1:65" s="13" customFormat="1">
      <c r="B163" s="173"/>
      <c r="D163" s="174" t="s">
        <v>153</v>
      </c>
      <c r="E163" s="175" t="s">
        <v>1</v>
      </c>
      <c r="F163" s="176" t="s">
        <v>151</v>
      </c>
      <c r="H163" s="177">
        <v>4</v>
      </c>
      <c r="I163" s="178"/>
      <c r="L163" s="173"/>
      <c r="M163" s="179"/>
      <c r="N163" s="180"/>
      <c r="O163" s="180"/>
      <c r="P163" s="180"/>
      <c r="Q163" s="180"/>
      <c r="R163" s="180"/>
      <c r="S163" s="180"/>
      <c r="T163" s="181"/>
      <c r="AT163" s="175" t="s">
        <v>153</v>
      </c>
      <c r="AU163" s="175" t="s">
        <v>86</v>
      </c>
      <c r="AV163" s="13" t="s">
        <v>86</v>
      </c>
      <c r="AW163" s="13" t="s">
        <v>32</v>
      </c>
      <c r="AX163" s="13" t="s">
        <v>84</v>
      </c>
      <c r="AY163" s="175" t="s">
        <v>145</v>
      </c>
    </row>
    <row r="164" spans="1:65" s="2" customFormat="1" ht="21.6" customHeight="1">
      <c r="A164" s="32"/>
      <c r="B164" s="158"/>
      <c r="C164" s="197" t="s">
        <v>210</v>
      </c>
      <c r="D164" s="197" t="s">
        <v>180</v>
      </c>
      <c r="E164" s="198" t="s">
        <v>211</v>
      </c>
      <c r="F164" s="199" t="s">
        <v>212</v>
      </c>
      <c r="G164" s="200" t="s">
        <v>208</v>
      </c>
      <c r="H164" s="201">
        <v>2.02</v>
      </c>
      <c r="I164" s="202"/>
      <c r="J164" s="203">
        <f>ROUND(I164*H164,2)</f>
        <v>0</v>
      </c>
      <c r="K164" s="204"/>
      <c r="L164" s="205"/>
      <c r="M164" s="206" t="s">
        <v>1</v>
      </c>
      <c r="N164" s="207" t="s">
        <v>41</v>
      </c>
      <c r="O164" s="58"/>
      <c r="P164" s="169">
        <f>O164*H164</f>
        <v>0</v>
      </c>
      <c r="Q164" s="169">
        <v>7.9000000000000008E-3</v>
      </c>
      <c r="R164" s="169">
        <f>Q164*H164</f>
        <v>1.5958000000000003E-2</v>
      </c>
      <c r="S164" s="169">
        <v>0</v>
      </c>
      <c r="T164" s="170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71" t="s">
        <v>184</v>
      </c>
      <c r="AT164" s="171" t="s">
        <v>180</v>
      </c>
      <c r="AU164" s="171" t="s">
        <v>86</v>
      </c>
      <c r="AY164" s="17" t="s">
        <v>145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7" t="s">
        <v>84</v>
      </c>
      <c r="BK164" s="172">
        <f>ROUND(I164*H164,2)</f>
        <v>0</v>
      </c>
      <c r="BL164" s="17" t="s">
        <v>151</v>
      </c>
      <c r="BM164" s="171" t="s">
        <v>213</v>
      </c>
    </row>
    <row r="165" spans="1:65" s="13" customFormat="1">
      <c r="B165" s="173"/>
      <c r="D165" s="174" t="s">
        <v>153</v>
      </c>
      <c r="E165" s="175" t="s">
        <v>1</v>
      </c>
      <c r="F165" s="176" t="s">
        <v>214</v>
      </c>
      <c r="H165" s="177">
        <v>2.02</v>
      </c>
      <c r="I165" s="178"/>
      <c r="L165" s="173"/>
      <c r="M165" s="179"/>
      <c r="N165" s="180"/>
      <c r="O165" s="180"/>
      <c r="P165" s="180"/>
      <c r="Q165" s="180"/>
      <c r="R165" s="180"/>
      <c r="S165" s="180"/>
      <c r="T165" s="181"/>
      <c r="AT165" s="175" t="s">
        <v>153</v>
      </c>
      <c r="AU165" s="175" t="s">
        <v>86</v>
      </c>
      <c r="AV165" s="13" t="s">
        <v>86</v>
      </c>
      <c r="AW165" s="13" t="s">
        <v>32</v>
      </c>
      <c r="AX165" s="13" t="s">
        <v>84</v>
      </c>
      <c r="AY165" s="175" t="s">
        <v>145</v>
      </c>
    </row>
    <row r="166" spans="1:65" s="2" customFormat="1" ht="32.450000000000003" customHeight="1">
      <c r="A166" s="32"/>
      <c r="B166" s="158"/>
      <c r="C166" s="197" t="s">
        <v>215</v>
      </c>
      <c r="D166" s="197" t="s">
        <v>180</v>
      </c>
      <c r="E166" s="198" t="s">
        <v>216</v>
      </c>
      <c r="F166" s="199" t="s">
        <v>217</v>
      </c>
      <c r="G166" s="200" t="s">
        <v>208</v>
      </c>
      <c r="H166" s="201">
        <v>2.02</v>
      </c>
      <c r="I166" s="202"/>
      <c r="J166" s="203">
        <f>ROUND(I166*H166,2)</f>
        <v>0</v>
      </c>
      <c r="K166" s="204"/>
      <c r="L166" s="205"/>
      <c r="M166" s="206" t="s">
        <v>1</v>
      </c>
      <c r="N166" s="207" t="s">
        <v>41</v>
      </c>
      <c r="O166" s="58"/>
      <c r="P166" s="169">
        <f>O166*H166</f>
        <v>0</v>
      </c>
      <c r="Q166" s="169">
        <v>4.8999999999999998E-3</v>
      </c>
      <c r="R166" s="169">
        <f>Q166*H166</f>
        <v>9.8980000000000005E-3</v>
      </c>
      <c r="S166" s="169">
        <v>0</v>
      </c>
      <c r="T166" s="170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71" t="s">
        <v>184</v>
      </c>
      <c r="AT166" s="171" t="s">
        <v>180</v>
      </c>
      <c r="AU166" s="171" t="s">
        <v>86</v>
      </c>
      <c r="AY166" s="17" t="s">
        <v>145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7" t="s">
        <v>84</v>
      </c>
      <c r="BK166" s="172">
        <f>ROUND(I166*H166,2)</f>
        <v>0</v>
      </c>
      <c r="BL166" s="17" t="s">
        <v>151</v>
      </c>
      <c r="BM166" s="171" t="s">
        <v>218</v>
      </c>
    </row>
    <row r="167" spans="1:65" s="13" customFormat="1">
      <c r="B167" s="173"/>
      <c r="D167" s="174" t="s">
        <v>153</v>
      </c>
      <c r="E167" s="175" t="s">
        <v>1</v>
      </c>
      <c r="F167" s="176" t="s">
        <v>214</v>
      </c>
      <c r="H167" s="177">
        <v>2.02</v>
      </c>
      <c r="I167" s="178"/>
      <c r="L167" s="173"/>
      <c r="M167" s="179"/>
      <c r="N167" s="180"/>
      <c r="O167" s="180"/>
      <c r="P167" s="180"/>
      <c r="Q167" s="180"/>
      <c r="R167" s="180"/>
      <c r="S167" s="180"/>
      <c r="T167" s="181"/>
      <c r="AT167" s="175" t="s">
        <v>153</v>
      </c>
      <c r="AU167" s="175" t="s">
        <v>86</v>
      </c>
      <c r="AV167" s="13" t="s">
        <v>86</v>
      </c>
      <c r="AW167" s="13" t="s">
        <v>32</v>
      </c>
      <c r="AX167" s="13" t="s">
        <v>84</v>
      </c>
      <c r="AY167" s="175" t="s">
        <v>145</v>
      </c>
    </row>
    <row r="168" spans="1:65" s="2" customFormat="1" ht="32.450000000000003" customHeight="1">
      <c r="A168" s="32"/>
      <c r="B168" s="158"/>
      <c r="C168" s="159" t="s">
        <v>219</v>
      </c>
      <c r="D168" s="159" t="s">
        <v>147</v>
      </c>
      <c r="E168" s="160" t="s">
        <v>220</v>
      </c>
      <c r="F168" s="161" t="s">
        <v>221</v>
      </c>
      <c r="G168" s="162" t="s">
        <v>208</v>
      </c>
      <c r="H168" s="163">
        <v>6</v>
      </c>
      <c r="I168" s="164"/>
      <c r="J168" s="165">
        <f>ROUND(I168*H168,2)</f>
        <v>0</v>
      </c>
      <c r="K168" s="166"/>
      <c r="L168" s="33"/>
      <c r="M168" s="167" t="s">
        <v>1</v>
      </c>
      <c r="N168" s="168" t="s">
        <v>41</v>
      </c>
      <c r="O168" s="58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71" t="s">
        <v>151</v>
      </c>
      <c r="AT168" s="171" t="s">
        <v>147</v>
      </c>
      <c r="AU168" s="171" t="s">
        <v>86</v>
      </c>
      <c r="AY168" s="17" t="s">
        <v>145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7" t="s">
        <v>84</v>
      </c>
      <c r="BK168" s="172">
        <f>ROUND(I168*H168,2)</f>
        <v>0</v>
      </c>
      <c r="BL168" s="17" t="s">
        <v>151</v>
      </c>
      <c r="BM168" s="171" t="s">
        <v>222</v>
      </c>
    </row>
    <row r="169" spans="1:65" s="13" customFormat="1">
      <c r="B169" s="173"/>
      <c r="D169" s="174" t="s">
        <v>153</v>
      </c>
      <c r="E169" s="175" t="s">
        <v>1</v>
      </c>
      <c r="F169" s="176" t="s">
        <v>174</v>
      </c>
      <c r="H169" s="177">
        <v>6</v>
      </c>
      <c r="I169" s="178"/>
      <c r="L169" s="173"/>
      <c r="M169" s="179"/>
      <c r="N169" s="180"/>
      <c r="O169" s="180"/>
      <c r="P169" s="180"/>
      <c r="Q169" s="180"/>
      <c r="R169" s="180"/>
      <c r="S169" s="180"/>
      <c r="T169" s="181"/>
      <c r="AT169" s="175" t="s">
        <v>153</v>
      </c>
      <c r="AU169" s="175" t="s">
        <v>86</v>
      </c>
      <c r="AV169" s="13" t="s">
        <v>86</v>
      </c>
      <c r="AW169" s="13" t="s">
        <v>32</v>
      </c>
      <c r="AX169" s="13" t="s">
        <v>84</v>
      </c>
      <c r="AY169" s="175" t="s">
        <v>145</v>
      </c>
    </row>
    <row r="170" spans="1:65" s="2" customFormat="1" ht="32.450000000000003" customHeight="1">
      <c r="A170" s="32"/>
      <c r="B170" s="158"/>
      <c r="C170" s="159" t="s">
        <v>8</v>
      </c>
      <c r="D170" s="159" t="s">
        <v>147</v>
      </c>
      <c r="E170" s="160" t="s">
        <v>223</v>
      </c>
      <c r="F170" s="161" t="s">
        <v>224</v>
      </c>
      <c r="G170" s="162" t="s">
        <v>208</v>
      </c>
      <c r="H170" s="163">
        <v>2</v>
      </c>
      <c r="I170" s="164"/>
      <c r="J170" s="165">
        <f>ROUND(I170*H170,2)</f>
        <v>0</v>
      </c>
      <c r="K170" s="166"/>
      <c r="L170" s="33"/>
      <c r="M170" s="167" t="s">
        <v>1</v>
      </c>
      <c r="N170" s="168" t="s">
        <v>41</v>
      </c>
      <c r="O170" s="58"/>
      <c r="P170" s="169">
        <f>O170*H170</f>
        <v>0</v>
      </c>
      <c r="Q170" s="169">
        <v>0</v>
      </c>
      <c r="R170" s="169">
        <f>Q170*H170</f>
        <v>0</v>
      </c>
      <c r="S170" s="169">
        <v>0</v>
      </c>
      <c r="T170" s="170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71" t="s">
        <v>151</v>
      </c>
      <c r="AT170" s="171" t="s">
        <v>147</v>
      </c>
      <c r="AU170" s="171" t="s">
        <v>86</v>
      </c>
      <c r="AY170" s="17" t="s">
        <v>145</v>
      </c>
      <c r="BE170" s="172">
        <f>IF(N170="základní",J170,0)</f>
        <v>0</v>
      </c>
      <c r="BF170" s="172">
        <f>IF(N170="snížená",J170,0)</f>
        <v>0</v>
      </c>
      <c r="BG170" s="172">
        <f>IF(N170="zákl. přenesená",J170,0)</f>
        <v>0</v>
      </c>
      <c r="BH170" s="172">
        <f>IF(N170="sníž. přenesená",J170,0)</f>
        <v>0</v>
      </c>
      <c r="BI170" s="172">
        <f>IF(N170="nulová",J170,0)</f>
        <v>0</v>
      </c>
      <c r="BJ170" s="17" t="s">
        <v>84</v>
      </c>
      <c r="BK170" s="172">
        <f>ROUND(I170*H170,2)</f>
        <v>0</v>
      </c>
      <c r="BL170" s="17" t="s">
        <v>151</v>
      </c>
      <c r="BM170" s="171" t="s">
        <v>225</v>
      </c>
    </row>
    <row r="171" spans="1:65" s="13" customFormat="1">
      <c r="B171" s="173"/>
      <c r="D171" s="174" t="s">
        <v>153</v>
      </c>
      <c r="E171" s="175" t="s">
        <v>1</v>
      </c>
      <c r="F171" s="176" t="s">
        <v>86</v>
      </c>
      <c r="H171" s="177">
        <v>2</v>
      </c>
      <c r="I171" s="178"/>
      <c r="L171" s="173"/>
      <c r="M171" s="179"/>
      <c r="N171" s="180"/>
      <c r="O171" s="180"/>
      <c r="P171" s="180"/>
      <c r="Q171" s="180"/>
      <c r="R171" s="180"/>
      <c r="S171" s="180"/>
      <c r="T171" s="181"/>
      <c r="AT171" s="175" t="s">
        <v>153</v>
      </c>
      <c r="AU171" s="175" t="s">
        <v>86</v>
      </c>
      <c r="AV171" s="13" t="s">
        <v>86</v>
      </c>
      <c r="AW171" s="13" t="s">
        <v>32</v>
      </c>
      <c r="AX171" s="13" t="s">
        <v>84</v>
      </c>
      <c r="AY171" s="175" t="s">
        <v>145</v>
      </c>
    </row>
    <row r="172" spans="1:65" s="2" customFormat="1" ht="21.6" customHeight="1">
      <c r="A172" s="32"/>
      <c r="B172" s="158"/>
      <c r="C172" s="159" t="s">
        <v>226</v>
      </c>
      <c r="D172" s="159" t="s">
        <v>147</v>
      </c>
      <c r="E172" s="160" t="s">
        <v>227</v>
      </c>
      <c r="F172" s="161" t="s">
        <v>228</v>
      </c>
      <c r="G172" s="162" t="s">
        <v>208</v>
      </c>
      <c r="H172" s="163">
        <v>2</v>
      </c>
      <c r="I172" s="164"/>
      <c r="J172" s="165">
        <f>ROUND(I172*H172,2)</f>
        <v>0</v>
      </c>
      <c r="K172" s="166"/>
      <c r="L172" s="33"/>
      <c r="M172" s="167" t="s">
        <v>1</v>
      </c>
      <c r="N172" s="168" t="s">
        <v>41</v>
      </c>
      <c r="O172" s="58"/>
      <c r="P172" s="169">
        <f>O172*H172</f>
        <v>0</v>
      </c>
      <c r="Q172" s="169">
        <v>1.67E-3</v>
      </c>
      <c r="R172" s="169">
        <f>Q172*H172</f>
        <v>3.3400000000000001E-3</v>
      </c>
      <c r="S172" s="169">
        <v>0</v>
      </c>
      <c r="T172" s="170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71" t="s">
        <v>151</v>
      </c>
      <c r="AT172" s="171" t="s">
        <v>147</v>
      </c>
      <c r="AU172" s="171" t="s">
        <v>86</v>
      </c>
      <c r="AY172" s="17" t="s">
        <v>145</v>
      </c>
      <c r="BE172" s="172">
        <f>IF(N172="základní",J172,0)</f>
        <v>0</v>
      </c>
      <c r="BF172" s="172">
        <f>IF(N172="snížená",J172,0)</f>
        <v>0</v>
      </c>
      <c r="BG172" s="172">
        <f>IF(N172="zákl. přenesená",J172,0)</f>
        <v>0</v>
      </c>
      <c r="BH172" s="172">
        <f>IF(N172="sníž. přenesená",J172,0)</f>
        <v>0</v>
      </c>
      <c r="BI172" s="172">
        <f>IF(N172="nulová",J172,0)</f>
        <v>0</v>
      </c>
      <c r="BJ172" s="17" t="s">
        <v>84</v>
      </c>
      <c r="BK172" s="172">
        <f>ROUND(I172*H172,2)</f>
        <v>0</v>
      </c>
      <c r="BL172" s="17" t="s">
        <v>151</v>
      </c>
      <c r="BM172" s="171" t="s">
        <v>229</v>
      </c>
    </row>
    <row r="173" spans="1:65" s="13" customFormat="1">
      <c r="B173" s="173"/>
      <c r="D173" s="174" t="s">
        <v>153</v>
      </c>
      <c r="E173" s="175" t="s">
        <v>1</v>
      </c>
      <c r="F173" s="176" t="s">
        <v>230</v>
      </c>
      <c r="H173" s="177">
        <v>2</v>
      </c>
      <c r="I173" s="178"/>
      <c r="L173" s="173"/>
      <c r="M173" s="179"/>
      <c r="N173" s="180"/>
      <c r="O173" s="180"/>
      <c r="P173" s="180"/>
      <c r="Q173" s="180"/>
      <c r="R173" s="180"/>
      <c r="S173" s="180"/>
      <c r="T173" s="181"/>
      <c r="AT173" s="175" t="s">
        <v>153</v>
      </c>
      <c r="AU173" s="175" t="s">
        <v>86</v>
      </c>
      <c r="AV173" s="13" t="s">
        <v>86</v>
      </c>
      <c r="AW173" s="13" t="s">
        <v>32</v>
      </c>
      <c r="AX173" s="13" t="s">
        <v>84</v>
      </c>
      <c r="AY173" s="175" t="s">
        <v>145</v>
      </c>
    </row>
    <row r="174" spans="1:65" s="2" customFormat="1" ht="14.45" customHeight="1">
      <c r="A174" s="32"/>
      <c r="B174" s="158"/>
      <c r="C174" s="197" t="s">
        <v>231</v>
      </c>
      <c r="D174" s="197" t="s">
        <v>180</v>
      </c>
      <c r="E174" s="198" t="s">
        <v>232</v>
      </c>
      <c r="F174" s="199" t="s">
        <v>233</v>
      </c>
      <c r="G174" s="200" t="s">
        <v>208</v>
      </c>
      <c r="H174" s="201">
        <v>1.01</v>
      </c>
      <c r="I174" s="202"/>
      <c r="J174" s="203">
        <f>ROUND(I174*H174,2)</f>
        <v>0</v>
      </c>
      <c r="K174" s="204"/>
      <c r="L174" s="205"/>
      <c r="M174" s="206" t="s">
        <v>1</v>
      </c>
      <c r="N174" s="207" t="s">
        <v>41</v>
      </c>
      <c r="O174" s="58"/>
      <c r="P174" s="169">
        <f>O174*H174</f>
        <v>0</v>
      </c>
      <c r="Q174" s="169">
        <v>2.8E-3</v>
      </c>
      <c r="R174" s="169">
        <f>Q174*H174</f>
        <v>2.8279999999999998E-3</v>
      </c>
      <c r="S174" s="169">
        <v>0</v>
      </c>
      <c r="T174" s="170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71" t="s">
        <v>184</v>
      </c>
      <c r="AT174" s="171" t="s">
        <v>180</v>
      </c>
      <c r="AU174" s="171" t="s">
        <v>86</v>
      </c>
      <c r="AY174" s="17" t="s">
        <v>145</v>
      </c>
      <c r="BE174" s="172">
        <f>IF(N174="základní",J174,0)</f>
        <v>0</v>
      </c>
      <c r="BF174" s="172">
        <f>IF(N174="snížená",J174,0)</f>
        <v>0</v>
      </c>
      <c r="BG174" s="172">
        <f>IF(N174="zákl. přenesená",J174,0)</f>
        <v>0</v>
      </c>
      <c r="BH174" s="172">
        <f>IF(N174="sníž. přenesená",J174,0)</f>
        <v>0</v>
      </c>
      <c r="BI174" s="172">
        <f>IF(N174="nulová",J174,0)</f>
        <v>0</v>
      </c>
      <c r="BJ174" s="17" t="s">
        <v>84</v>
      </c>
      <c r="BK174" s="172">
        <f>ROUND(I174*H174,2)</f>
        <v>0</v>
      </c>
      <c r="BL174" s="17" t="s">
        <v>151</v>
      </c>
      <c r="BM174" s="171" t="s">
        <v>234</v>
      </c>
    </row>
    <row r="175" spans="1:65" s="13" customFormat="1">
      <c r="B175" s="173"/>
      <c r="D175" s="174" t="s">
        <v>153</v>
      </c>
      <c r="E175" s="175" t="s">
        <v>1</v>
      </c>
      <c r="F175" s="176" t="s">
        <v>235</v>
      </c>
      <c r="H175" s="177">
        <v>1.01</v>
      </c>
      <c r="I175" s="178"/>
      <c r="L175" s="173"/>
      <c r="M175" s="179"/>
      <c r="N175" s="180"/>
      <c r="O175" s="180"/>
      <c r="P175" s="180"/>
      <c r="Q175" s="180"/>
      <c r="R175" s="180"/>
      <c r="S175" s="180"/>
      <c r="T175" s="181"/>
      <c r="AT175" s="175" t="s">
        <v>153</v>
      </c>
      <c r="AU175" s="175" t="s">
        <v>86</v>
      </c>
      <c r="AV175" s="13" t="s">
        <v>86</v>
      </c>
      <c r="AW175" s="13" t="s">
        <v>32</v>
      </c>
      <c r="AX175" s="13" t="s">
        <v>84</v>
      </c>
      <c r="AY175" s="175" t="s">
        <v>145</v>
      </c>
    </row>
    <row r="176" spans="1:65" s="2" customFormat="1" ht="14.45" customHeight="1">
      <c r="A176" s="32"/>
      <c r="B176" s="158"/>
      <c r="C176" s="197" t="s">
        <v>236</v>
      </c>
      <c r="D176" s="197" t="s">
        <v>180</v>
      </c>
      <c r="E176" s="198" t="s">
        <v>237</v>
      </c>
      <c r="F176" s="199" t="s">
        <v>238</v>
      </c>
      <c r="G176" s="200" t="s">
        <v>208</v>
      </c>
      <c r="H176" s="201">
        <v>1.01</v>
      </c>
      <c r="I176" s="202"/>
      <c r="J176" s="203">
        <f>ROUND(I176*H176,2)</f>
        <v>0</v>
      </c>
      <c r="K176" s="204"/>
      <c r="L176" s="205"/>
      <c r="M176" s="206" t="s">
        <v>1</v>
      </c>
      <c r="N176" s="207" t="s">
        <v>41</v>
      </c>
      <c r="O176" s="58"/>
      <c r="P176" s="169">
        <f>O176*H176</f>
        <v>0</v>
      </c>
      <c r="Q176" s="169">
        <v>2.8E-3</v>
      </c>
      <c r="R176" s="169">
        <f>Q176*H176</f>
        <v>2.8279999999999998E-3</v>
      </c>
      <c r="S176" s="169">
        <v>0</v>
      </c>
      <c r="T176" s="170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71" t="s">
        <v>184</v>
      </c>
      <c r="AT176" s="171" t="s">
        <v>180</v>
      </c>
      <c r="AU176" s="171" t="s">
        <v>86</v>
      </c>
      <c r="AY176" s="17" t="s">
        <v>145</v>
      </c>
      <c r="BE176" s="172">
        <f>IF(N176="základní",J176,0)</f>
        <v>0</v>
      </c>
      <c r="BF176" s="172">
        <f>IF(N176="snížená",J176,0)</f>
        <v>0</v>
      </c>
      <c r="BG176" s="172">
        <f>IF(N176="zákl. přenesená",J176,0)</f>
        <v>0</v>
      </c>
      <c r="BH176" s="172">
        <f>IF(N176="sníž. přenesená",J176,0)</f>
        <v>0</v>
      </c>
      <c r="BI176" s="172">
        <f>IF(N176="nulová",J176,0)</f>
        <v>0</v>
      </c>
      <c r="BJ176" s="17" t="s">
        <v>84</v>
      </c>
      <c r="BK176" s="172">
        <f>ROUND(I176*H176,2)</f>
        <v>0</v>
      </c>
      <c r="BL176" s="17" t="s">
        <v>151</v>
      </c>
      <c r="BM176" s="171" t="s">
        <v>239</v>
      </c>
    </row>
    <row r="177" spans="1:65" s="13" customFormat="1">
      <c r="B177" s="173"/>
      <c r="D177" s="174" t="s">
        <v>153</v>
      </c>
      <c r="E177" s="175" t="s">
        <v>1</v>
      </c>
      <c r="F177" s="176" t="s">
        <v>235</v>
      </c>
      <c r="H177" s="177">
        <v>1.01</v>
      </c>
      <c r="I177" s="178"/>
      <c r="L177" s="173"/>
      <c r="M177" s="179"/>
      <c r="N177" s="180"/>
      <c r="O177" s="180"/>
      <c r="P177" s="180"/>
      <c r="Q177" s="180"/>
      <c r="R177" s="180"/>
      <c r="S177" s="180"/>
      <c r="T177" s="181"/>
      <c r="AT177" s="175" t="s">
        <v>153</v>
      </c>
      <c r="AU177" s="175" t="s">
        <v>86</v>
      </c>
      <c r="AV177" s="13" t="s">
        <v>86</v>
      </c>
      <c r="AW177" s="13" t="s">
        <v>32</v>
      </c>
      <c r="AX177" s="13" t="s">
        <v>84</v>
      </c>
      <c r="AY177" s="175" t="s">
        <v>145</v>
      </c>
    </row>
    <row r="178" spans="1:65" s="2" customFormat="1" ht="21.6" customHeight="1">
      <c r="A178" s="32"/>
      <c r="B178" s="158"/>
      <c r="C178" s="159" t="s">
        <v>240</v>
      </c>
      <c r="D178" s="159" t="s">
        <v>147</v>
      </c>
      <c r="E178" s="160" t="s">
        <v>241</v>
      </c>
      <c r="F178" s="161" t="s">
        <v>242</v>
      </c>
      <c r="G178" s="162" t="s">
        <v>208</v>
      </c>
      <c r="H178" s="163">
        <v>1</v>
      </c>
      <c r="I178" s="164"/>
      <c r="J178" s="165">
        <f>ROUND(I178*H178,2)</f>
        <v>0</v>
      </c>
      <c r="K178" s="166"/>
      <c r="L178" s="33"/>
      <c r="M178" s="167" t="s">
        <v>1</v>
      </c>
      <c r="N178" s="168" t="s">
        <v>41</v>
      </c>
      <c r="O178" s="58"/>
      <c r="P178" s="169">
        <f>O178*H178</f>
        <v>0</v>
      </c>
      <c r="Q178" s="169">
        <v>1.7099999999999999E-3</v>
      </c>
      <c r="R178" s="169">
        <f>Q178*H178</f>
        <v>1.7099999999999999E-3</v>
      </c>
      <c r="S178" s="169">
        <v>0</v>
      </c>
      <c r="T178" s="170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71" t="s">
        <v>151</v>
      </c>
      <c r="AT178" s="171" t="s">
        <v>147</v>
      </c>
      <c r="AU178" s="171" t="s">
        <v>86</v>
      </c>
      <c r="AY178" s="17" t="s">
        <v>145</v>
      </c>
      <c r="BE178" s="172">
        <f>IF(N178="základní",J178,0)</f>
        <v>0</v>
      </c>
      <c r="BF178" s="172">
        <f>IF(N178="snížená",J178,0)</f>
        <v>0</v>
      </c>
      <c r="BG178" s="172">
        <f>IF(N178="zákl. přenesená",J178,0)</f>
        <v>0</v>
      </c>
      <c r="BH178" s="172">
        <f>IF(N178="sníž. přenesená",J178,0)</f>
        <v>0</v>
      </c>
      <c r="BI178" s="172">
        <f>IF(N178="nulová",J178,0)</f>
        <v>0</v>
      </c>
      <c r="BJ178" s="17" t="s">
        <v>84</v>
      </c>
      <c r="BK178" s="172">
        <f>ROUND(I178*H178,2)</f>
        <v>0</v>
      </c>
      <c r="BL178" s="17" t="s">
        <v>151</v>
      </c>
      <c r="BM178" s="171" t="s">
        <v>243</v>
      </c>
    </row>
    <row r="179" spans="1:65" s="13" customFormat="1">
      <c r="B179" s="173"/>
      <c r="D179" s="174" t="s">
        <v>153</v>
      </c>
      <c r="E179" s="175" t="s">
        <v>1</v>
      </c>
      <c r="F179" s="176" t="s">
        <v>84</v>
      </c>
      <c r="H179" s="177">
        <v>1</v>
      </c>
      <c r="I179" s="178"/>
      <c r="L179" s="173"/>
      <c r="M179" s="179"/>
      <c r="N179" s="180"/>
      <c r="O179" s="180"/>
      <c r="P179" s="180"/>
      <c r="Q179" s="180"/>
      <c r="R179" s="180"/>
      <c r="S179" s="180"/>
      <c r="T179" s="181"/>
      <c r="AT179" s="175" t="s">
        <v>153</v>
      </c>
      <c r="AU179" s="175" t="s">
        <v>86</v>
      </c>
      <c r="AV179" s="13" t="s">
        <v>86</v>
      </c>
      <c r="AW179" s="13" t="s">
        <v>32</v>
      </c>
      <c r="AX179" s="13" t="s">
        <v>84</v>
      </c>
      <c r="AY179" s="175" t="s">
        <v>145</v>
      </c>
    </row>
    <row r="180" spans="1:65" s="2" customFormat="1" ht="21.6" customHeight="1">
      <c r="A180" s="32"/>
      <c r="B180" s="158"/>
      <c r="C180" s="197" t="s">
        <v>244</v>
      </c>
      <c r="D180" s="197" t="s">
        <v>180</v>
      </c>
      <c r="E180" s="198" t="s">
        <v>245</v>
      </c>
      <c r="F180" s="199" t="s">
        <v>246</v>
      </c>
      <c r="G180" s="200" t="s">
        <v>208</v>
      </c>
      <c r="H180" s="201">
        <v>1.01</v>
      </c>
      <c r="I180" s="202"/>
      <c r="J180" s="203">
        <f>ROUND(I180*H180,2)</f>
        <v>0</v>
      </c>
      <c r="K180" s="204"/>
      <c r="L180" s="205"/>
      <c r="M180" s="206" t="s">
        <v>1</v>
      </c>
      <c r="N180" s="207" t="s">
        <v>41</v>
      </c>
      <c r="O180" s="58"/>
      <c r="P180" s="169">
        <f>O180*H180</f>
        <v>0</v>
      </c>
      <c r="Q180" s="169">
        <v>1.78E-2</v>
      </c>
      <c r="R180" s="169">
        <f>Q180*H180</f>
        <v>1.7978000000000001E-2</v>
      </c>
      <c r="S180" s="169">
        <v>0</v>
      </c>
      <c r="T180" s="170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71" t="s">
        <v>184</v>
      </c>
      <c r="AT180" s="171" t="s">
        <v>180</v>
      </c>
      <c r="AU180" s="171" t="s">
        <v>86</v>
      </c>
      <c r="AY180" s="17" t="s">
        <v>145</v>
      </c>
      <c r="BE180" s="172">
        <f>IF(N180="základní",J180,0)</f>
        <v>0</v>
      </c>
      <c r="BF180" s="172">
        <f>IF(N180="snížená",J180,0)</f>
        <v>0</v>
      </c>
      <c r="BG180" s="172">
        <f>IF(N180="zákl. přenesená",J180,0)</f>
        <v>0</v>
      </c>
      <c r="BH180" s="172">
        <f>IF(N180="sníž. přenesená",J180,0)</f>
        <v>0</v>
      </c>
      <c r="BI180" s="172">
        <f>IF(N180="nulová",J180,0)</f>
        <v>0</v>
      </c>
      <c r="BJ180" s="17" t="s">
        <v>84</v>
      </c>
      <c r="BK180" s="172">
        <f>ROUND(I180*H180,2)</f>
        <v>0</v>
      </c>
      <c r="BL180" s="17" t="s">
        <v>151</v>
      </c>
      <c r="BM180" s="171" t="s">
        <v>247</v>
      </c>
    </row>
    <row r="181" spans="1:65" s="13" customFormat="1">
      <c r="B181" s="173"/>
      <c r="D181" s="174" t="s">
        <v>153</v>
      </c>
      <c r="E181" s="175" t="s">
        <v>1</v>
      </c>
      <c r="F181" s="176" t="s">
        <v>235</v>
      </c>
      <c r="H181" s="177">
        <v>1.01</v>
      </c>
      <c r="I181" s="178"/>
      <c r="L181" s="173"/>
      <c r="M181" s="179"/>
      <c r="N181" s="180"/>
      <c r="O181" s="180"/>
      <c r="P181" s="180"/>
      <c r="Q181" s="180"/>
      <c r="R181" s="180"/>
      <c r="S181" s="180"/>
      <c r="T181" s="181"/>
      <c r="AT181" s="175" t="s">
        <v>153</v>
      </c>
      <c r="AU181" s="175" t="s">
        <v>86</v>
      </c>
      <c r="AV181" s="13" t="s">
        <v>86</v>
      </c>
      <c r="AW181" s="13" t="s">
        <v>32</v>
      </c>
      <c r="AX181" s="13" t="s">
        <v>84</v>
      </c>
      <c r="AY181" s="175" t="s">
        <v>145</v>
      </c>
    </row>
    <row r="182" spans="1:65" s="2" customFormat="1" ht="21.6" customHeight="1">
      <c r="A182" s="32"/>
      <c r="B182" s="158"/>
      <c r="C182" s="159" t="s">
        <v>7</v>
      </c>
      <c r="D182" s="159" t="s">
        <v>147</v>
      </c>
      <c r="E182" s="160" t="s">
        <v>248</v>
      </c>
      <c r="F182" s="161" t="s">
        <v>249</v>
      </c>
      <c r="G182" s="162" t="s">
        <v>208</v>
      </c>
      <c r="H182" s="163">
        <v>3</v>
      </c>
      <c r="I182" s="164"/>
      <c r="J182" s="165">
        <f>ROUND(I182*H182,2)</f>
        <v>0</v>
      </c>
      <c r="K182" s="166"/>
      <c r="L182" s="33"/>
      <c r="M182" s="167" t="s">
        <v>1</v>
      </c>
      <c r="N182" s="168" t="s">
        <v>41</v>
      </c>
      <c r="O182" s="58"/>
      <c r="P182" s="169">
        <f>O182*H182</f>
        <v>0</v>
      </c>
      <c r="Q182" s="169">
        <v>2.96E-3</v>
      </c>
      <c r="R182" s="169">
        <f>Q182*H182</f>
        <v>8.879999999999999E-3</v>
      </c>
      <c r="S182" s="169">
        <v>0</v>
      </c>
      <c r="T182" s="170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71" t="s">
        <v>151</v>
      </c>
      <c r="AT182" s="171" t="s">
        <v>147</v>
      </c>
      <c r="AU182" s="171" t="s">
        <v>86</v>
      </c>
      <c r="AY182" s="17" t="s">
        <v>145</v>
      </c>
      <c r="BE182" s="172">
        <f>IF(N182="základní",J182,0)</f>
        <v>0</v>
      </c>
      <c r="BF182" s="172">
        <f>IF(N182="snížená",J182,0)</f>
        <v>0</v>
      </c>
      <c r="BG182" s="172">
        <f>IF(N182="zákl. přenesená",J182,0)</f>
        <v>0</v>
      </c>
      <c r="BH182" s="172">
        <f>IF(N182="sníž. přenesená",J182,0)</f>
        <v>0</v>
      </c>
      <c r="BI182" s="172">
        <f>IF(N182="nulová",J182,0)</f>
        <v>0</v>
      </c>
      <c r="BJ182" s="17" t="s">
        <v>84</v>
      </c>
      <c r="BK182" s="172">
        <f>ROUND(I182*H182,2)</f>
        <v>0</v>
      </c>
      <c r="BL182" s="17" t="s">
        <v>151</v>
      </c>
      <c r="BM182" s="171" t="s">
        <v>250</v>
      </c>
    </row>
    <row r="183" spans="1:65" s="13" customFormat="1">
      <c r="B183" s="173"/>
      <c r="D183" s="174" t="s">
        <v>153</v>
      </c>
      <c r="E183" s="175" t="s">
        <v>1</v>
      </c>
      <c r="F183" s="176" t="s">
        <v>160</v>
      </c>
      <c r="H183" s="177">
        <v>3</v>
      </c>
      <c r="I183" s="178"/>
      <c r="L183" s="173"/>
      <c r="M183" s="179"/>
      <c r="N183" s="180"/>
      <c r="O183" s="180"/>
      <c r="P183" s="180"/>
      <c r="Q183" s="180"/>
      <c r="R183" s="180"/>
      <c r="S183" s="180"/>
      <c r="T183" s="181"/>
      <c r="AT183" s="175" t="s">
        <v>153</v>
      </c>
      <c r="AU183" s="175" t="s">
        <v>86</v>
      </c>
      <c r="AV183" s="13" t="s">
        <v>86</v>
      </c>
      <c r="AW183" s="13" t="s">
        <v>32</v>
      </c>
      <c r="AX183" s="13" t="s">
        <v>84</v>
      </c>
      <c r="AY183" s="175" t="s">
        <v>145</v>
      </c>
    </row>
    <row r="184" spans="1:65" s="2" customFormat="1" ht="21.6" customHeight="1">
      <c r="A184" s="32"/>
      <c r="B184" s="158"/>
      <c r="C184" s="197" t="s">
        <v>251</v>
      </c>
      <c r="D184" s="197" t="s">
        <v>180</v>
      </c>
      <c r="E184" s="198" t="s">
        <v>252</v>
      </c>
      <c r="F184" s="199" t="s">
        <v>253</v>
      </c>
      <c r="G184" s="200" t="s">
        <v>208</v>
      </c>
      <c r="H184" s="201">
        <v>1.01</v>
      </c>
      <c r="I184" s="202"/>
      <c r="J184" s="203">
        <f>ROUND(I184*H184,2)</f>
        <v>0</v>
      </c>
      <c r="K184" s="204"/>
      <c r="L184" s="205"/>
      <c r="M184" s="206" t="s">
        <v>1</v>
      </c>
      <c r="N184" s="207" t="s">
        <v>41</v>
      </c>
      <c r="O184" s="58"/>
      <c r="P184" s="169">
        <f>O184*H184</f>
        <v>0</v>
      </c>
      <c r="Q184" s="169">
        <v>6.6989999999999994E-2</v>
      </c>
      <c r="R184" s="169">
        <f>Q184*H184</f>
        <v>6.7659899999999995E-2</v>
      </c>
      <c r="S184" s="169">
        <v>0</v>
      </c>
      <c r="T184" s="170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71" t="s">
        <v>184</v>
      </c>
      <c r="AT184" s="171" t="s">
        <v>180</v>
      </c>
      <c r="AU184" s="171" t="s">
        <v>86</v>
      </c>
      <c r="AY184" s="17" t="s">
        <v>145</v>
      </c>
      <c r="BE184" s="172">
        <f>IF(N184="základní",J184,0)</f>
        <v>0</v>
      </c>
      <c r="BF184" s="172">
        <f>IF(N184="snížená",J184,0)</f>
        <v>0</v>
      </c>
      <c r="BG184" s="172">
        <f>IF(N184="zákl. přenesená",J184,0)</f>
        <v>0</v>
      </c>
      <c r="BH184" s="172">
        <f>IF(N184="sníž. přenesená",J184,0)</f>
        <v>0</v>
      </c>
      <c r="BI184" s="172">
        <f>IF(N184="nulová",J184,0)</f>
        <v>0</v>
      </c>
      <c r="BJ184" s="17" t="s">
        <v>84</v>
      </c>
      <c r="BK184" s="172">
        <f>ROUND(I184*H184,2)</f>
        <v>0</v>
      </c>
      <c r="BL184" s="17" t="s">
        <v>151</v>
      </c>
      <c r="BM184" s="171" t="s">
        <v>254</v>
      </c>
    </row>
    <row r="185" spans="1:65" s="13" customFormat="1">
      <c r="B185" s="173"/>
      <c r="D185" s="174" t="s">
        <v>153</v>
      </c>
      <c r="E185" s="175" t="s">
        <v>1</v>
      </c>
      <c r="F185" s="176" t="s">
        <v>235</v>
      </c>
      <c r="H185" s="177">
        <v>1.01</v>
      </c>
      <c r="I185" s="178"/>
      <c r="L185" s="173"/>
      <c r="M185" s="179"/>
      <c r="N185" s="180"/>
      <c r="O185" s="180"/>
      <c r="P185" s="180"/>
      <c r="Q185" s="180"/>
      <c r="R185" s="180"/>
      <c r="S185" s="180"/>
      <c r="T185" s="181"/>
      <c r="AT185" s="175" t="s">
        <v>153</v>
      </c>
      <c r="AU185" s="175" t="s">
        <v>86</v>
      </c>
      <c r="AV185" s="13" t="s">
        <v>86</v>
      </c>
      <c r="AW185" s="13" t="s">
        <v>32</v>
      </c>
      <c r="AX185" s="13" t="s">
        <v>84</v>
      </c>
      <c r="AY185" s="175" t="s">
        <v>145</v>
      </c>
    </row>
    <row r="186" spans="1:65" s="2" customFormat="1" ht="21.6" customHeight="1">
      <c r="A186" s="32"/>
      <c r="B186" s="158"/>
      <c r="C186" s="197" t="s">
        <v>255</v>
      </c>
      <c r="D186" s="197" t="s">
        <v>180</v>
      </c>
      <c r="E186" s="198" t="s">
        <v>256</v>
      </c>
      <c r="F186" s="199" t="s">
        <v>257</v>
      </c>
      <c r="G186" s="200" t="s">
        <v>208</v>
      </c>
      <c r="H186" s="201">
        <v>1.01</v>
      </c>
      <c r="I186" s="202"/>
      <c r="J186" s="203">
        <f>ROUND(I186*H186,2)</f>
        <v>0</v>
      </c>
      <c r="K186" s="204"/>
      <c r="L186" s="205"/>
      <c r="M186" s="206" t="s">
        <v>1</v>
      </c>
      <c r="N186" s="207" t="s">
        <v>41</v>
      </c>
      <c r="O186" s="58"/>
      <c r="P186" s="169">
        <f>O186*H186</f>
        <v>0</v>
      </c>
      <c r="Q186" s="169">
        <v>6.2850000000000003E-2</v>
      </c>
      <c r="R186" s="169">
        <f>Q186*H186</f>
        <v>6.3478500000000007E-2</v>
      </c>
      <c r="S186" s="169">
        <v>0</v>
      </c>
      <c r="T186" s="170">
        <f>S186*H186</f>
        <v>0</v>
      </c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R186" s="171" t="s">
        <v>184</v>
      </c>
      <c r="AT186" s="171" t="s">
        <v>180</v>
      </c>
      <c r="AU186" s="171" t="s">
        <v>86</v>
      </c>
      <c r="AY186" s="17" t="s">
        <v>145</v>
      </c>
      <c r="BE186" s="172">
        <f>IF(N186="základní",J186,0)</f>
        <v>0</v>
      </c>
      <c r="BF186" s="172">
        <f>IF(N186="snížená",J186,0)</f>
        <v>0</v>
      </c>
      <c r="BG186" s="172">
        <f>IF(N186="zákl. přenesená",J186,0)</f>
        <v>0</v>
      </c>
      <c r="BH186" s="172">
        <f>IF(N186="sníž. přenesená",J186,0)</f>
        <v>0</v>
      </c>
      <c r="BI186" s="172">
        <f>IF(N186="nulová",J186,0)</f>
        <v>0</v>
      </c>
      <c r="BJ186" s="17" t="s">
        <v>84</v>
      </c>
      <c r="BK186" s="172">
        <f>ROUND(I186*H186,2)</f>
        <v>0</v>
      </c>
      <c r="BL186" s="17" t="s">
        <v>151</v>
      </c>
      <c r="BM186" s="171" t="s">
        <v>258</v>
      </c>
    </row>
    <row r="187" spans="1:65" s="13" customFormat="1">
      <c r="B187" s="173"/>
      <c r="D187" s="174" t="s">
        <v>153</v>
      </c>
      <c r="E187" s="175" t="s">
        <v>1</v>
      </c>
      <c r="F187" s="176" t="s">
        <v>235</v>
      </c>
      <c r="H187" s="177">
        <v>1.01</v>
      </c>
      <c r="I187" s="178"/>
      <c r="L187" s="173"/>
      <c r="M187" s="179"/>
      <c r="N187" s="180"/>
      <c r="O187" s="180"/>
      <c r="P187" s="180"/>
      <c r="Q187" s="180"/>
      <c r="R187" s="180"/>
      <c r="S187" s="180"/>
      <c r="T187" s="181"/>
      <c r="AT187" s="175" t="s">
        <v>153</v>
      </c>
      <c r="AU187" s="175" t="s">
        <v>86</v>
      </c>
      <c r="AV187" s="13" t="s">
        <v>86</v>
      </c>
      <c r="AW187" s="13" t="s">
        <v>32</v>
      </c>
      <c r="AX187" s="13" t="s">
        <v>84</v>
      </c>
      <c r="AY187" s="175" t="s">
        <v>145</v>
      </c>
    </row>
    <row r="188" spans="1:65" s="2" customFormat="1" ht="14.45" customHeight="1">
      <c r="A188" s="32"/>
      <c r="B188" s="158"/>
      <c r="C188" s="197" t="s">
        <v>259</v>
      </c>
      <c r="D188" s="197" t="s">
        <v>180</v>
      </c>
      <c r="E188" s="198" t="s">
        <v>260</v>
      </c>
      <c r="F188" s="199" t="s">
        <v>261</v>
      </c>
      <c r="G188" s="200" t="s">
        <v>208</v>
      </c>
      <c r="H188" s="201">
        <v>1.01</v>
      </c>
      <c r="I188" s="202"/>
      <c r="J188" s="203">
        <f>ROUND(I188*H188,2)</f>
        <v>0</v>
      </c>
      <c r="K188" s="204"/>
      <c r="L188" s="205"/>
      <c r="M188" s="206" t="s">
        <v>1</v>
      </c>
      <c r="N188" s="207" t="s">
        <v>41</v>
      </c>
      <c r="O188" s="58"/>
      <c r="P188" s="169">
        <f>O188*H188</f>
        <v>0</v>
      </c>
      <c r="Q188" s="169">
        <v>2.3E-2</v>
      </c>
      <c r="R188" s="169">
        <f>Q188*H188</f>
        <v>2.3230000000000001E-2</v>
      </c>
      <c r="S188" s="169">
        <v>0</v>
      </c>
      <c r="T188" s="170">
        <f>S188*H188</f>
        <v>0</v>
      </c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R188" s="171" t="s">
        <v>184</v>
      </c>
      <c r="AT188" s="171" t="s">
        <v>180</v>
      </c>
      <c r="AU188" s="171" t="s">
        <v>86</v>
      </c>
      <c r="AY188" s="17" t="s">
        <v>145</v>
      </c>
      <c r="BE188" s="172">
        <f>IF(N188="základní",J188,0)</f>
        <v>0</v>
      </c>
      <c r="BF188" s="172">
        <f>IF(N188="snížená",J188,0)</f>
        <v>0</v>
      </c>
      <c r="BG188" s="172">
        <f>IF(N188="zákl. přenesená",J188,0)</f>
        <v>0</v>
      </c>
      <c r="BH188" s="172">
        <f>IF(N188="sníž. přenesená",J188,0)</f>
        <v>0</v>
      </c>
      <c r="BI188" s="172">
        <f>IF(N188="nulová",J188,0)</f>
        <v>0</v>
      </c>
      <c r="BJ188" s="17" t="s">
        <v>84</v>
      </c>
      <c r="BK188" s="172">
        <f>ROUND(I188*H188,2)</f>
        <v>0</v>
      </c>
      <c r="BL188" s="17" t="s">
        <v>151</v>
      </c>
      <c r="BM188" s="171" t="s">
        <v>262</v>
      </c>
    </row>
    <row r="189" spans="1:65" s="13" customFormat="1">
      <c r="B189" s="173"/>
      <c r="D189" s="174" t="s">
        <v>153</v>
      </c>
      <c r="E189" s="175" t="s">
        <v>1</v>
      </c>
      <c r="F189" s="176" t="s">
        <v>235</v>
      </c>
      <c r="H189" s="177">
        <v>1.01</v>
      </c>
      <c r="I189" s="178"/>
      <c r="L189" s="173"/>
      <c r="M189" s="179"/>
      <c r="N189" s="180"/>
      <c r="O189" s="180"/>
      <c r="P189" s="180"/>
      <c r="Q189" s="180"/>
      <c r="R189" s="180"/>
      <c r="S189" s="180"/>
      <c r="T189" s="181"/>
      <c r="AT189" s="175" t="s">
        <v>153</v>
      </c>
      <c r="AU189" s="175" t="s">
        <v>86</v>
      </c>
      <c r="AV189" s="13" t="s">
        <v>86</v>
      </c>
      <c r="AW189" s="13" t="s">
        <v>32</v>
      </c>
      <c r="AX189" s="13" t="s">
        <v>84</v>
      </c>
      <c r="AY189" s="175" t="s">
        <v>145</v>
      </c>
    </row>
    <row r="190" spans="1:65" s="2" customFormat="1" ht="21.6" customHeight="1">
      <c r="A190" s="32"/>
      <c r="B190" s="158"/>
      <c r="C190" s="159" t="s">
        <v>263</v>
      </c>
      <c r="D190" s="159" t="s">
        <v>147</v>
      </c>
      <c r="E190" s="160" t="s">
        <v>264</v>
      </c>
      <c r="F190" s="161" t="s">
        <v>265</v>
      </c>
      <c r="G190" s="162" t="s">
        <v>208</v>
      </c>
      <c r="H190" s="163">
        <v>1</v>
      </c>
      <c r="I190" s="164"/>
      <c r="J190" s="165">
        <f>ROUND(I190*H190,2)</f>
        <v>0</v>
      </c>
      <c r="K190" s="166"/>
      <c r="L190" s="33"/>
      <c r="M190" s="167" t="s">
        <v>1</v>
      </c>
      <c r="N190" s="168" t="s">
        <v>41</v>
      </c>
      <c r="O190" s="58"/>
      <c r="P190" s="169">
        <f>O190*H190</f>
        <v>0</v>
      </c>
      <c r="Q190" s="169">
        <v>3.8E-3</v>
      </c>
      <c r="R190" s="169">
        <f>Q190*H190</f>
        <v>3.8E-3</v>
      </c>
      <c r="S190" s="169">
        <v>0</v>
      </c>
      <c r="T190" s="170">
        <f>S190*H190</f>
        <v>0</v>
      </c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R190" s="171" t="s">
        <v>151</v>
      </c>
      <c r="AT190" s="171" t="s">
        <v>147</v>
      </c>
      <c r="AU190" s="171" t="s">
        <v>86</v>
      </c>
      <c r="AY190" s="17" t="s">
        <v>145</v>
      </c>
      <c r="BE190" s="172">
        <f>IF(N190="základní",J190,0)</f>
        <v>0</v>
      </c>
      <c r="BF190" s="172">
        <f>IF(N190="snížená",J190,0)</f>
        <v>0</v>
      </c>
      <c r="BG190" s="172">
        <f>IF(N190="zákl. přenesená",J190,0)</f>
        <v>0</v>
      </c>
      <c r="BH190" s="172">
        <f>IF(N190="sníž. přenesená",J190,0)</f>
        <v>0</v>
      </c>
      <c r="BI190" s="172">
        <f>IF(N190="nulová",J190,0)</f>
        <v>0</v>
      </c>
      <c r="BJ190" s="17" t="s">
        <v>84</v>
      </c>
      <c r="BK190" s="172">
        <f>ROUND(I190*H190,2)</f>
        <v>0</v>
      </c>
      <c r="BL190" s="17" t="s">
        <v>151</v>
      </c>
      <c r="BM190" s="171" t="s">
        <v>266</v>
      </c>
    </row>
    <row r="191" spans="1:65" s="13" customFormat="1">
      <c r="B191" s="173"/>
      <c r="D191" s="174" t="s">
        <v>153</v>
      </c>
      <c r="E191" s="175" t="s">
        <v>1</v>
      </c>
      <c r="F191" s="176" t="s">
        <v>84</v>
      </c>
      <c r="H191" s="177">
        <v>1</v>
      </c>
      <c r="I191" s="178"/>
      <c r="L191" s="173"/>
      <c r="M191" s="179"/>
      <c r="N191" s="180"/>
      <c r="O191" s="180"/>
      <c r="P191" s="180"/>
      <c r="Q191" s="180"/>
      <c r="R191" s="180"/>
      <c r="S191" s="180"/>
      <c r="T191" s="181"/>
      <c r="AT191" s="175" t="s">
        <v>153</v>
      </c>
      <c r="AU191" s="175" t="s">
        <v>86</v>
      </c>
      <c r="AV191" s="13" t="s">
        <v>86</v>
      </c>
      <c r="AW191" s="13" t="s">
        <v>32</v>
      </c>
      <c r="AX191" s="13" t="s">
        <v>84</v>
      </c>
      <c r="AY191" s="175" t="s">
        <v>145</v>
      </c>
    </row>
    <row r="192" spans="1:65" s="2" customFormat="1" ht="21.6" customHeight="1">
      <c r="A192" s="32"/>
      <c r="B192" s="158"/>
      <c r="C192" s="197" t="s">
        <v>267</v>
      </c>
      <c r="D192" s="197" t="s">
        <v>180</v>
      </c>
      <c r="E192" s="198" t="s">
        <v>268</v>
      </c>
      <c r="F192" s="199" t="s">
        <v>269</v>
      </c>
      <c r="G192" s="200" t="s">
        <v>208</v>
      </c>
      <c r="H192" s="201">
        <v>1.01</v>
      </c>
      <c r="I192" s="202"/>
      <c r="J192" s="203">
        <f>ROUND(I192*H192,2)</f>
        <v>0</v>
      </c>
      <c r="K192" s="204"/>
      <c r="L192" s="205"/>
      <c r="M192" s="206" t="s">
        <v>1</v>
      </c>
      <c r="N192" s="207" t="s">
        <v>41</v>
      </c>
      <c r="O192" s="58"/>
      <c r="P192" s="169">
        <f>O192*H192</f>
        <v>0</v>
      </c>
      <c r="Q192" s="169">
        <v>2.8400000000000002E-2</v>
      </c>
      <c r="R192" s="169">
        <f>Q192*H192</f>
        <v>2.8684000000000001E-2</v>
      </c>
      <c r="S192" s="169">
        <v>0</v>
      </c>
      <c r="T192" s="170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71" t="s">
        <v>184</v>
      </c>
      <c r="AT192" s="171" t="s">
        <v>180</v>
      </c>
      <c r="AU192" s="171" t="s">
        <v>86</v>
      </c>
      <c r="AY192" s="17" t="s">
        <v>145</v>
      </c>
      <c r="BE192" s="172">
        <f>IF(N192="základní",J192,0)</f>
        <v>0</v>
      </c>
      <c r="BF192" s="172">
        <f>IF(N192="snížená",J192,0)</f>
        <v>0</v>
      </c>
      <c r="BG192" s="172">
        <f>IF(N192="zákl. přenesená",J192,0)</f>
        <v>0</v>
      </c>
      <c r="BH192" s="172">
        <f>IF(N192="sníž. přenesená",J192,0)</f>
        <v>0</v>
      </c>
      <c r="BI192" s="172">
        <f>IF(N192="nulová",J192,0)</f>
        <v>0</v>
      </c>
      <c r="BJ192" s="17" t="s">
        <v>84</v>
      </c>
      <c r="BK192" s="172">
        <f>ROUND(I192*H192,2)</f>
        <v>0</v>
      </c>
      <c r="BL192" s="17" t="s">
        <v>151</v>
      </c>
      <c r="BM192" s="171" t="s">
        <v>270</v>
      </c>
    </row>
    <row r="193" spans="1:65" s="13" customFormat="1">
      <c r="B193" s="173"/>
      <c r="D193" s="174" t="s">
        <v>153</v>
      </c>
      <c r="E193" s="175" t="s">
        <v>1</v>
      </c>
      <c r="F193" s="176" t="s">
        <v>235</v>
      </c>
      <c r="H193" s="177">
        <v>1.01</v>
      </c>
      <c r="I193" s="178"/>
      <c r="L193" s="173"/>
      <c r="M193" s="179"/>
      <c r="N193" s="180"/>
      <c r="O193" s="180"/>
      <c r="P193" s="180"/>
      <c r="Q193" s="180"/>
      <c r="R193" s="180"/>
      <c r="S193" s="180"/>
      <c r="T193" s="181"/>
      <c r="AT193" s="175" t="s">
        <v>153</v>
      </c>
      <c r="AU193" s="175" t="s">
        <v>86</v>
      </c>
      <c r="AV193" s="13" t="s">
        <v>86</v>
      </c>
      <c r="AW193" s="13" t="s">
        <v>32</v>
      </c>
      <c r="AX193" s="13" t="s">
        <v>84</v>
      </c>
      <c r="AY193" s="175" t="s">
        <v>145</v>
      </c>
    </row>
    <row r="194" spans="1:65" s="2" customFormat="1" ht="21.6" customHeight="1">
      <c r="A194" s="32"/>
      <c r="B194" s="158"/>
      <c r="C194" s="159" t="s">
        <v>271</v>
      </c>
      <c r="D194" s="159" t="s">
        <v>147</v>
      </c>
      <c r="E194" s="160" t="s">
        <v>272</v>
      </c>
      <c r="F194" s="161" t="s">
        <v>273</v>
      </c>
      <c r="G194" s="162" t="s">
        <v>208</v>
      </c>
      <c r="H194" s="163">
        <v>1</v>
      </c>
      <c r="I194" s="164"/>
      <c r="J194" s="165">
        <f>ROUND(I194*H194,2)</f>
        <v>0</v>
      </c>
      <c r="K194" s="166"/>
      <c r="L194" s="33"/>
      <c r="M194" s="167" t="s">
        <v>1</v>
      </c>
      <c r="N194" s="168" t="s">
        <v>41</v>
      </c>
      <c r="O194" s="58"/>
      <c r="P194" s="169">
        <f>O194*H194</f>
        <v>0</v>
      </c>
      <c r="Q194" s="169">
        <v>3.0100000000000001E-3</v>
      </c>
      <c r="R194" s="169">
        <f>Q194*H194</f>
        <v>3.0100000000000001E-3</v>
      </c>
      <c r="S194" s="169">
        <v>0</v>
      </c>
      <c r="T194" s="170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71" t="s">
        <v>151</v>
      </c>
      <c r="AT194" s="171" t="s">
        <v>147</v>
      </c>
      <c r="AU194" s="171" t="s">
        <v>86</v>
      </c>
      <c r="AY194" s="17" t="s">
        <v>145</v>
      </c>
      <c r="BE194" s="172">
        <f>IF(N194="základní",J194,0)</f>
        <v>0</v>
      </c>
      <c r="BF194" s="172">
        <f>IF(N194="snížená",J194,0)</f>
        <v>0</v>
      </c>
      <c r="BG194" s="172">
        <f>IF(N194="zákl. přenesená",J194,0)</f>
        <v>0</v>
      </c>
      <c r="BH194" s="172">
        <f>IF(N194="sníž. přenesená",J194,0)</f>
        <v>0</v>
      </c>
      <c r="BI194" s="172">
        <f>IF(N194="nulová",J194,0)</f>
        <v>0</v>
      </c>
      <c r="BJ194" s="17" t="s">
        <v>84</v>
      </c>
      <c r="BK194" s="172">
        <f>ROUND(I194*H194,2)</f>
        <v>0</v>
      </c>
      <c r="BL194" s="17" t="s">
        <v>151</v>
      </c>
      <c r="BM194" s="171" t="s">
        <v>274</v>
      </c>
    </row>
    <row r="195" spans="1:65" s="13" customFormat="1">
      <c r="B195" s="173"/>
      <c r="D195" s="174" t="s">
        <v>153</v>
      </c>
      <c r="E195" s="175" t="s">
        <v>1</v>
      </c>
      <c r="F195" s="176" t="s">
        <v>84</v>
      </c>
      <c r="H195" s="177">
        <v>1</v>
      </c>
      <c r="I195" s="178"/>
      <c r="L195" s="173"/>
      <c r="M195" s="179"/>
      <c r="N195" s="180"/>
      <c r="O195" s="180"/>
      <c r="P195" s="180"/>
      <c r="Q195" s="180"/>
      <c r="R195" s="180"/>
      <c r="S195" s="180"/>
      <c r="T195" s="181"/>
      <c r="AT195" s="175" t="s">
        <v>153</v>
      </c>
      <c r="AU195" s="175" t="s">
        <v>86</v>
      </c>
      <c r="AV195" s="13" t="s">
        <v>86</v>
      </c>
      <c r="AW195" s="13" t="s">
        <v>32</v>
      </c>
      <c r="AX195" s="13" t="s">
        <v>84</v>
      </c>
      <c r="AY195" s="175" t="s">
        <v>145</v>
      </c>
    </row>
    <row r="196" spans="1:65" s="2" customFormat="1" ht="21.6" customHeight="1">
      <c r="A196" s="32"/>
      <c r="B196" s="158"/>
      <c r="C196" s="197" t="s">
        <v>275</v>
      </c>
      <c r="D196" s="197" t="s">
        <v>180</v>
      </c>
      <c r="E196" s="198" t="s">
        <v>276</v>
      </c>
      <c r="F196" s="199" t="s">
        <v>277</v>
      </c>
      <c r="G196" s="200" t="s">
        <v>208</v>
      </c>
      <c r="H196" s="201">
        <v>1.01</v>
      </c>
      <c r="I196" s="202"/>
      <c r="J196" s="203">
        <f>ROUND(I196*H196,2)</f>
        <v>0</v>
      </c>
      <c r="K196" s="204"/>
      <c r="L196" s="205"/>
      <c r="M196" s="206" t="s">
        <v>1</v>
      </c>
      <c r="N196" s="207" t="s">
        <v>41</v>
      </c>
      <c r="O196" s="58"/>
      <c r="P196" s="169">
        <f>O196*H196</f>
        <v>0</v>
      </c>
      <c r="Q196" s="169">
        <v>2.4199999999999999E-2</v>
      </c>
      <c r="R196" s="169">
        <f>Q196*H196</f>
        <v>2.4441999999999998E-2</v>
      </c>
      <c r="S196" s="169">
        <v>0</v>
      </c>
      <c r="T196" s="170">
        <f>S196*H196</f>
        <v>0</v>
      </c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R196" s="171" t="s">
        <v>184</v>
      </c>
      <c r="AT196" s="171" t="s">
        <v>180</v>
      </c>
      <c r="AU196" s="171" t="s">
        <v>86</v>
      </c>
      <c r="AY196" s="17" t="s">
        <v>145</v>
      </c>
      <c r="BE196" s="172">
        <f>IF(N196="základní",J196,0)</f>
        <v>0</v>
      </c>
      <c r="BF196" s="172">
        <f>IF(N196="snížená",J196,0)</f>
        <v>0</v>
      </c>
      <c r="BG196" s="172">
        <f>IF(N196="zákl. přenesená",J196,0)</f>
        <v>0</v>
      </c>
      <c r="BH196" s="172">
        <f>IF(N196="sníž. přenesená",J196,0)</f>
        <v>0</v>
      </c>
      <c r="BI196" s="172">
        <f>IF(N196="nulová",J196,0)</f>
        <v>0</v>
      </c>
      <c r="BJ196" s="17" t="s">
        <v>84</v>
      </c>
      <c r="BK196" s="172">
        <f>ROUND(I196*H196,2)</f>
        <v>0</v>
      </c>
      <c r="BL196" s="17" t="s">
        <v>151</v>
      </c>
      <c r="BM196" s="171" t="s">
        <v>278</v>
      </c>
    </row>
    <row r="197" spans="1:65" s="13" customFormat="1">
      <c r="B197" s="173"/>
      <c r="D197" s="174" t="s">
        <v>153</v>
      </c>
      <c r="E197" s="175" t="s">
        <v>1</v>
      </c>
      <c r="F197" s="176" t="s">
        <v>235</v>
      </c>
      <c r="H197" s="177">
        <v>1.01</v>
      </c>
      <c r="I197" s="178"/>
      <c r="L197" s="173"/>
      <c r="M197" s="179"/>
      <c r="N197" s="180"/>
      <c r="O197" s="180"/>
      <c r="P197" s="180"/>
      <c r="Q197" s="180"/>
      <c r="R197" s="180"/>
      <c r="S197" s="180"/>
      <c r="T197" s="181"/>
      <c r="AT197" s="175" t="s">
        <v>153</v>
      </c>
      <c r="AU197" s="175" t="s">
        <v>86</v>
      </c>
      <c r="AV197" s="13" t="s">
        <v>86</v>
      </c>
      <c r="AW197" s="13" t="s">
        <v>32</v>
      </c>
      <c r="AX197" s="13" t="s">
        <v>84</v>
      </c>
      <c r="AY197" s="175" t="s">
        <v>145</v>
      </c>
    </row>
    <row r="198" spans="1:65" s="2" customFormat="1" ht="21.6" customHeight="1">
      <c r="A198" s="32"/>
      <c r="B198" s="158"/>
      <c r="C198" s="159" t="s">
        <v>279</v>
      </c>
      <c r="D198" s="159" t="s">
        <v>147</v>
      </c>
      <c r="E198" s="160" t="s">
        <v>280</v>
      </c>
      <c r="F198" s="161" t="s">
        <v>281</v>
      </c>
      <c r="G198" s="162" t="s">
        <v>282</v>
      </c>
      <c r="H198" s="163">
        <v>6</v>
      </c>
      <c r="I198" s="164"/>
      <c r="J198" s="165">
        <f>ROUND(I198*H198,2)</f>
        <v>0</v>
      </c>
      <c r="K198" s="166"/>
      <c r="L198" s="33"/>
      <c r="M198" s="167" t="s">
        <v>1</v>
      </c>
      <c r="N198" s="168" t="s">
        <v>41</v>
      </c>
      <c r="O198" s="58"/>
      <c r="P198" s="169">
        <f>O198*H198</f>
        <v>0</v>
      </c>
      <c r="Q198" s="169">
        <v>1.0000000000000001E-5</v>
      </c>
      <c r="R198" s="169">
        <f>Q198*H198</f>
        <v>6.0000000000000008E-5</v>
      </c>
      <c r="S198" s="169">
        <v>0</v>
      </c>
      <c r="T198" s="170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R198" s="171" t="s">
        <v>151</v>
      </c>
      <c r="AT198" s="171" t="s">
        <v>147</v>
      </c>
      <c r="AU198" s="171" t="s">
        <v>86</v>
      </c>
      <c r="AY198" s="17" t="s">
        <v>145</v>
      </c>
      <c r="BE198" s="172">
        <f>IF(N198="základní",J198,0)</f>
        <v>0</v>
      </c>
      <c r="BF198" s="172">
        <f>IF(N198="snížená",J198,0)</f>
        <v>0</v>
      </c>
      <c r="BG198" s="172">
        <f>IF(N198="zákl. přenesená",J198,0)</f>
        <v>0</v>
      </c>
      <c r="BH198" s="172">
        <f>IF(N198="sníž. přenesená",J198,0)</f>
        <v>0</v>
      </c>
      <c r="BI198" s="172">
        <f>IF(N198="nulová",J198,0)</f>
        <v>0</v>
      </c>
      <c r="BJ198" s="17" t="s">
        <v>84</v>
      </c>
      <c r="BK198" s="172">
        <f>ROUND(I198*H198,2)</f>
        <v>0</v>
      </c>
      <c r="BL198" s="17" t="s">
        <v>151</v>
      </c>
      <c r="BM198" s="171" t="s">
        <v>283</v>
      </c>
    </row>
    <row r="199" spans="1:65" s="13" customFormat="1">
      <c r="B199" s="173"/>
      <c r="D199" s="174" t="s">
        <v>153</v>
      </c>
      <c r="E199" s="175" t="s">
        <v>1</v>
      </c>
      <c r="F199" s="176" t="s">
        <v>174</v>
      </c>
      <c r="H199" s="177">
        <v>6</v>
      </c>
      <c r="I199" s="178"/>
      <c r="L199" s="173"/>
      <c r="M199" s="179"/>
      <c r="N199" s="180"/>
      <c r="O199" s="180"/>
      <c r="P199" s="180"/>
      <c r="Q199" s="180"/>
      <c r="R199" s="180"/>
      <c r="S199" s="180"/>
      <c r="T199" s="181"/>
      <c r="AT199" s="175" t="s">
        <v>153</v>
      </c>
      <c r="AU199" s="175" t="s">
        <v>86</v>
      </c>
      <c r="AV199" s="13" t="s">
        <v>86</v>
      </c>
      <c r="AW199" s="13" t="s">
        <v>32</v>
      </c>
      <c r="AX199" s="13" t="s">
        <v>84</v>
      </c>
      <c r="AY199" s="175" t="s">
        <v>145</v>
      </c>
    </row>
    <row r="200" spans="1:65" s="2" customFormat="1" ht="21.6" customHeight="1">
      <c r="A200" s="32"/>
      <c r="B200" s="158"/>
      <c r="C200" s="197" t="s">
        <v>284</v>
      </c>
      <c r="D200" s="197" t="s">
        <v>180</v>
      </c>
      <c r="E200" s="198" t="s">
        <v>285</v>
      </c>
      <c r="F200" s="199" t="s">
        <v>286</v>
      </c>
      <c r="G200" s="200" t="s">
        <v>282</v>
      </c>
      <c r="H200" s="201">
        <v>6.09</v>
      </c>
      <c r="I200" s="202"/>
      <c r="J200" s="203">
        <f>ROUND(I200*H200,2)</f>
        <v>0</v>
      </c>
      <c r="K200" s="204"/>
      <c r="L200" s="205"/>
      <c r="M200" s="206" t="s">
        <v>1</v>
      </c>
      <c r="N200" s="207" t="s">
        <v>41</v>
      </c>
      <c r="O200" s="58"/>
      <c r="P200" s="169">
        <f>O200*H200</f>
        <v>0</v>
      </c>
      <c r="Q200" s="169">
        <v>2.8999999999999998E-3</v>
      </c>
      <c r="R200" s="169">
        <f>Q200*H200</f>
        <v>1.7661E-2</v>
      </c>
      <c r="S200" s="169">
        <v>0</v>
      </c>
      <c r="T200" s="170">
        <f>S200*H200</f>
        <v>0</v>
      </c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R200" s="171" t="s">
        <v>184</v>
      </c>
      <c r="AT200" s="171" t="s">
        <v>180</v>
      </c>
      <c r="AU200" s="171" t="s">
        <v>86</v>
      </c>
      <c r="AY200" s="17" t="s">
        <v>145</v>
      </c>
      <c r="BE200" s="172">
        <f>IF(N200="základní",J200,0)</f>
        <v>0</v>
      </c>
      <c r="BF200" s="172">
        <f>IF(N200="snížená",J200,0)</f>
        <v>0</v>
      </c>
      <c r="BG200" s="172">
        <f>IF(N200="zákl. přenesená",J200,0)</f>
        <v>0</v>
      </c>
      <c r="BH200" s="172">
        <f>IF(N200="sníž. přenesená",J200,0)</f>
        <v>0</v>
      </c>
      <c r="BI200" s="172">
        <f>IF(N200="nulová",J200,0)</f>
        <v>0</v>
      </c>
      <c r="BJ200" s="17" t="s">
        <v>84</v>
      </c>
      <c r="BK200" s="172">
        <f>ROUND(I200*H200,2)</f>
        <v>0</v>
      </c>
      <c r="BL200" s="17" t="s">
        <v>151</v>
      </c>
      <c r="BM200" s="171" t="s">
        <v>287</v>
      </c>
    </row>
    <row r="201" spans="1:65" s="13" customFormat="1">
      <c r="B201" s="173"/>
      <c r="D201" s="174" t="s">
        <v>153</v>
      </c>
      <c r="E201" s="175" t="s">
        <v>1</v>
      </c>
      <c r="F201" s="176" t="s">
        <v>288</v>
      </c>
      <c r="H201" s="177">
        <v>6.09</v>
      </c>
      <c r="I201" s="178"/>
      <c r="L201" s="173"/>
      <c r="M201" s="179"/>
      <c r="N201" s="180"/>
      <c r="O201" s="180"/>
      <c r="P201" s="180"/>
      <c r="Q201" s="180"/>
      <c r="R201" s="180"/>
      <c r="S201" s="180"/>
      <c r="T201" s="181"/>
      <c r="AT201" s="175" t="s">
        <v>153</v>
      </c>
      <c r="AU201" s="175" t="s">
        <v>86</v>
      </c>
      <c r="AV201" s="13" t="s">
        <v>86</v>
      </c>
      <c r="AW201" s="13" t="s">
        <v>32</v>
      </c>
      <c r="AX201" s="13" t="s">
        <v>84</v>
      </c>
      <c r="AY201" s="175" t="s">
        <v>145</v>
      </c>
    </row>
    <row r="202" spans="1:65" s="2" customFormat="1" ht="21.6" customHeight="1">
      <c r="A202" s="32"/>
      <c r="B202" s="158"/>
      <c r="C202" s="159" t="s">
        <v>289</v>
      </c>
      <c r="D202" s="159" t="s">
        <v>147</v>
      </c>
      <c r="E202" s="160" t="s">
        <v>290</v>
      </c>
      <c r="F202" s="161" t="s">
        <v>291</v>
      </c>
      <c r="G202" s="162" t="s">
        <v>282</v>
      </c>
      <c r="H202" s="163">
        <v>52</v>
      </c>
      <c r="I202" s="164"/>
      <c r="J202" s="165">
        <f>ROUND(I202*H202,2)</f>
        <v>0</v>
      </c>
      <c r="K202" s="166"/>
      <c r="L202" s="33"/>
      <c r="M202" s="167" t="s">
        <v>1</v>
      </c>
      <c r="N202" s="168" t="s">
        <v>41</v>
      </c>
      <c r="O202" s="58"/>
      <c r="P202" s="169">
        <f>O202*H202</f>
        <v>0</v>
      </c>
      <c r="Q202" s="169">
        <v>1.0000000000000001E-5</v>
      </c>
      <c r="R202" s="169">
        <f>Q202*H202</f>
        <v>5.2000000000000006E-4</v>
      </c>
      <c r="S202" s="169">
        <v>0</v>
      </c>
      <c r="T202" s="170">
        <f>S202*H202</f>
        <v>0</v>
      </c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R202" s="171" t="s">
        <v>151</v>
      </c>
      <c r="AT202" s="171" t="s">
        <v>147</v>
      </c>
      <c r="AU202" s="171" t="s">
        <v>86</v>
      </c>
      <c r="AY202" s="17" t="s">
        <v>145</v>
      </c>
      <c r="BE202" s="172">
        <f>IF(N202="základní",J202,0)</f>
        <v>0</v>
      </c>
      <c r="BF202" s="172">
        <f>IF(N202="snížená",J202,0)</f>
        <v>0</v>
      </c>
      <c r="BG202" s="172">
        <f>IF(N202="zákl. přenesená",J202,0)</f>
        <v>0</v>
      </c>
      <c r="BH202" s="172">
        <f>IF(N202="sníž. přenesená",J202,0)</f>
        <v>0</v>
      </c>
      <c r="BI202" s="172">
        <f>IF(N202="nulová",J202,0)</f>
        <v>0</v>
      </c>
      <c r="BJ202" s="17" t="s">
        <v>84</v>
      </c>
      <c r="BK202" s="172">
        <f>ROUND(I202*H202,2)</f>
        <v>0</v>
      </c>
      <c r="BL202" s="17" t="s">
        <v>151</v>
      </c>
      <c r="BM202" s="171" t="s">
        <v>292</v>
      </c>
    </row>
    <row r="203" spans="1:65" s="13" customFormat="1">
      <c r="B203" s="173"/>
      <c r="D203" s="174" t="s">
        <v>153</v>
      </c>
      <c r="E203" s="175" t="s">
        <v>1</v>
      </c>
      <c r="F203" s="176" t="s">
        <v>293</v>
      </c>
      <c r="H203" s="177">
        <v>52</v>
      </c>
      <c r="I203" s="178"/>
      <c r="L203" s="173"/>
      <c r="M203" s="179"/>
      <c r="N203" s="180"/>
      <c r="O203" s="180"/>
      <c r="P203" s="180"/>
      <c r="Q203" s="180"/>
      <c r="R203" s="180"/>
      <c r="S203" s="180"/>
      <c r="T203" s="181"/>
      <c r="AT203" s="175" t="s">
        <v>153</v>
      </c>
      <c r="AU203" s="175" t="s">
        <v>86</v>
      </c>
      <c r="AV203" s="13" t="s">
        <v>86</v>
      </c>
      <c r="AW203" s="13" t="s">
        <v>32</v>
      </c>
      <c r="AX203" s="13" t="s">
        <v>84</v>
      </c>
      <c r="AY203" s="175" t="s">
        <v>145</v>
      </c>
    </row>
    <row r="204" spans="1:65" s="2" customFormat="1" ht="21.6" customHeight="1">
      <c r="A204" s="32"/>
      <c r="B204" s="158"/>
      <c r="C204" s="197" t="s">
        <v>294</v>
      </c>
      <c r="D204" s="197" t="s">
        <v>180</v>
      </c>
      <c r="E204" s="198" t="s">
        <v>295</v>
      </c>
      <c r="F204" s="199" t="s">
        <v>296</v>
      </c>
      <c r="G204" s="200" t="s">
        <v>282</v>
      </c>
      <c r="H204" s="201">
        <v>52.78</v>
      </c>
      <c r="I204" s="202"/>
      <c r="J204" s="203">
        <f>ROUND(I204*H204,2)</f>
        <v>0</v>
      </c>
      <c r="K204" s="204"/>
      <c r="L204" s="205"/>
      <c r="M204" s="206" t="s">
        <v>1</v>
      </c>
      <c r="N204" s="207" t="s">
        <v>41</v>
      </c>
      <c r="O204" s="58"/>
      <c r="P204" s="169">
        <f>O204*H204</f>
        <v>0</v>
      </c>
      <c r="Q204" s="169">
        <v>4.5999999999999999E-3</v>
      </c>
      <c r="R204" s="169">
        <f>Q204*H204</f>
        <v>0.242788</v>
      </c>
      <c r="S204" s="169">
        <v>0</v>
      </c>
      <c r="T204" s="170">
        <f>S204*H204</f>
        <v>0</v>
      </c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R204" s="171" t="s">
        <v>184</v>
      </c>
      <c r="AT204" s="171" t="s">
        <v>180</v>
      </c>
      <c r="AU204" s="171" t="s">
        <v>86</v>
      </c>
      <c r="AY204" s="17" t="s">
        <v>145</v>
      </c>
      <c r="BE204" s="172">
        <f>IF(N204="základní",J204,0)</f>
        <v>0</v>
      </c>
      <c r="BF204" s="172">
        <f>IF(N204="snížená",J204,0)</f>
        <v>0</v>
      </c>
      <c r="BG204" s="172">
        <f>IF(N204="zákl. přenesená",J204,0)</f>
        <v>0</v>
      </c>
      <c r="BH204" s="172">
        <f>IF(N204="sníž. přenesená",J204,0)</f>
        <v>0</v>
      </c>
      <c r="BI204" s="172">
        <f>IF(N204="nulová",J204,0)</f>
        <v>0</v>
      </c>
      <c r="BJ204" s="17" t="s">
        <v>84</v>
      </c>
      <c r="BK204" s="172">
        <f>ROUND(I204*H204,2)</f>
        <v>0</v>
      </c>
      <c r="BL204" s="17" t="s">
        <v>151</v>
      </c>
      <c r="BM204" s="171" t="s">
        <v>297</v>
      </c>
    </row>
    <row r="205" spans="1:65" s="13" customFormat="1">
      <c r="B205" s="173"/>
      <c r="D205" s="174" t="s">
        <v>153</v>
      </c>
      <c r="E205" s="175" t="s">
        <v>1</v>
      </c>
      <c r="F205" s="176" t="s">
        <v>298</v>
      </c>
      <c r="H205" s="177">
        <v>52.78</v>
      </c>
      <c r="I205" s="178"/>
      <c r="L205" s="173"/>
      <c r="M205" s="179"/>
      <c r="N205" s="180"/>
      <c r="O205" s="180"/>
      <c r="P205" s="180"/>
      <c r="Q205" s="180"/>
      <c r="R205" s="180"/>
      <c r="S205" s="180"/>
      <c r="T205" s="181"/>
      <c r="AT205" s="175" t="s">
        <v>153</v>
      </c>
      <c r="AU205" s="175" t="s">
        <v>86</v>
      </c>
      <c r="AV205" s="13" t="s">
        <v>86</v>
      </c>
      <c r="AW205" s="13" t="s">
        <v>32</v>
      </c>
      <c r="AX205" s="13" t="s">
        <v>84</v>
      </c>
      <c r="AY205" s="175" t="s">
        <v>145</v>
      </c>
    </row>
    <row r="206" spans="1:65" s="2" customFormat="1" ht="21.6" customHeight="1">
      <c r="A206" s="32"/>
      <c r="B206" s="158"/>
      <c r="C206" s="159" t="s">
        <v>299</v>
      </c>
      <c r="D206" s="159" t="s">
        <v>147</v>
      </c>
      <c r="E206" s="160" t="s">
        <v>300</v>
      </c>
      <c r="F206" s="161" t="s">
        <v>301</v>
      </c>
      <c r="G206" s="162" t="s">
        <v>208</v>
      </c>
      <c r="H206" s="163">
        <v>4</v>
      </c>
      <c r="I206" s="164"/>
      <c r="J206" s="165">
        <f>ROUND(I206*H206,2)</f>
        <v>0</v>
      </c>
      <c r="K206" s="166"/>
      <c r="L206" s="33"/>
      <c r="M206" s="167" t="s">
        <v>1</v>
      </c>
      <c r="N206" s="168" t="s">
        <v>41</v>
      </c>
      <c r="O206" s="58"/>
      <c r="P206" s="169">
        <f>O206*H206</f>
        <v>0</v>
      </c>
      <c r="Q206" s="169">
        <v>0</v>
      </c>
      <c r="R206" s="169">
        <f>Q206*H206</f>
        <v>0</v>
      </c>
      <c r="S206" s="169">
        <v>0</v>
      </c>
      <c r="T206" s="170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71" t="s">
        <v>151</v>
      </c>
      <c r="AT206" s="171" t="s">
        <v>147</v>
      </c>
      <c r="AU206" s="171" t="s">
        <v>86</v>
      </c>
      <c r="AY206" s="17" t="s">
        <v>145</v>
      </c>
      <c r="BE206" s="172">
        <f>IF(N206="základní",J206,0)</f>
        <v>0</v>
      </c>
      <c r="BF206" s="172">
        <f>IF(N206="snížená",J206,0)</f>
        <v>0</v>
      </c>
      <c r="BG206" s="172">
        <f>IF(N206="zákl. přenesená",J206,0)</f>
        <v>0</v>
      </c>
      <c r="BH206" s="172">
        <f>IF(N206="sníž. přenesená",J206,0)</f>
        <v>0</v>
      </c>
      <c r="BI206" s="172">
        <f>IF(N206="nulová",J206,0)</f>
        <v>0</v>
      </c>
      <c r="BJ206" s="17" t="s">
        <v>84</v>
      </c>
      <c r="BK206" s="172">
        <f>ROUND(I206*H206,2)</f>
        <v>0</v>
      </c>
      <c r="BL206" s="17" t="s">
        <v>151</v>
      </c>
      <c r="BM206" s="171" t="s">
        <v>302</v>
      </c>
    </row>
    <row r="207" spans="1:65" s="13" customFormat="1">
      <c r="B207" s="173"/>
      <c r="D207" s="174" t="s">
        <v>153</v>
      </c>
      <c r="E207" s="175" t="s">
        <v>1</v>
      </c>
      <c r="F207" s="176" t="s">
        <v>303</v>
      </c>
      <c r="H207" s="177">
        <v>4</v>
      </c>
      <c r="I207" s="178"/>
      <c r="L207" s="173"/>
      <c r="M207" s="179"/>
      <c r="N207" s="180"/>
      <c r="O207" s="180"/>
      <c r="P207" s="180"/>
      <c r="Q207" s="180"/>
      <c r="R207" s="180"/>
      <c r="S207" s="180"/>
      <c r="T207" s="181"/>
      <c r="AT207" s="175" t="s">
        <v>153</v>
      </c>
      <c r="AU207" s="175" t="s">
        <v>86</v>
      </c>
      <c r="AV207" s="13" t="s">
        <v>86</v>
      </c>
      <c r="AW207" s="13" t="s">
        <v>32</v>
      </c>
      <c r="AX207" s="13" t="s">
        <v>84</v>
      </c>
      <c r="AY207" s="175" t="s">
        <v>145</v>
      </c>
    </row>
    <row r="208" spans="1:65" s="2" customFormat="1" ht="21.6" customHeight="1">
      <c r="A208" s="32"/>
      <c r="B208" s="158"/>
      <c r="C208" s="197" t="s">
        <v>304</v>
      </c>
      <c r="D208" s="197" t="s">
        <v>180</v>
      </c>
      <c r="E208" s="198" t="s">
        <v>305</v>
      </c>
      <c r="F208" s="199" t="s">
        <v>306</v>
      </c>
      <c r="G208" s="200" t="s">
        <v>208</v>
      </c>
      <c r="H208" s="201">
        <v>3.0449999999999999</v>
      </c>
      <c r="I208" s="202"/>
      <c r="J208" s="203">
        <f>ROUND(I208*H208,2)</f>
        <v>0</v>
      </c>
      <c r="K208" s="204"/>
      <c r="L208" s="205"/>
      <c r="M208" s="206" t="s">
        <v>1</v>
      </c>
      <c r="N208" s="207" t="s">
        <v>41</v>
      </c>
      <c r="O208" s="58"/>
      <c r="P208" s="169">
        <f>O208*H208</f>
        <v>0</v>
      </c>
      <c r="Q208" s="169">
        <v>8.0000000000000004E-4</v>
      </c>
      <c r="R208" s="169">
        <f>Q208*H208</f>
        <v>2.4360000000000002E-3</v>
      </c>
      <c r="S208" s="169">
        <v>0</v>
      </c>
      <c r="T208" s="170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71" t="s">
        <v>184</v>
      </c>
      <c r="AT208" s="171" t="s">
        <v>180</v>
      </c>
      <c r="AU208" s="171" t="s">
        <v>86</v>
      </c>
      <c r="AY208" s="17" t="s">
        <v>145</v>
      </c>
      <c r="BE208" s="172">
        <f>IF(N208="základní",J208,0)</f>
        <v>0</v>
      </c>
      <c r="BF208" s="172">
        <f>IF(N208="snížená",J208,0)</f>
        <v>0</v>
      </c>
      <c r="BG208" s="172">
        <f>IF(N208="zákl. přenesená",J208,0)</f>
        <v>0</v>
      </c>
      <c r="BH208" s="172">
        <f>IF(N208="sníž. přenesená",J208,0)</f>
        <v>0</v>
      </c>
      <c r="BI208" s="172">
        <f>IF(N208="nulová",J208,0)</f>
        <v>0</v>
      </c>
      <c r="BJ208" s="17" t="s">
        <v>84</v>
      </c>
      <c r="BK208" s="172">
        <f>ROUND(I208*H208,2)</f>
        <v>0</v>
      </c>
      <c r="BL208" s="17" t="s">
        <v>151</v>
      </c>
      <c r="BM208" s="171" t="s">
        <v>307</v>
      </c>
    </row>
    <row r="209" spans="1:65" s="13" customFormat="1">
      <c r="B209" s="173"/>
      <c r="D209" s="174" t="s">
        <v>153</v>
      </c>
      <c r="E209" s="175" t="s">
        <v>1</v>
      </c>
      <c r="F209" s="176" t="s">
        <v>308</v>
      </c>
      <c r="H209" s="177">
        <v>3.0449999999999999</v>
      </c>
      <c r="I209" s="178"/>
      <c r="L209" s="173"/>
      <c r="M209" s="179"/>
      <c r="N209" s="180"/>
      <c r="O209" s="180"/>
      <c r="P209" s="180"/>
      <c r="Q209" s="180"/>
      <c r="R209" s="180"/>
      <c r="S209" s="180"/>
      <c r="T209" s="181"/>
      <c r="AT209" s="175" t="s">
        <v>153</v>
      </c>
      <c r="AU209" s="175" t="s">
        <v>86</v>
      </c>
      <c r="AV209" s="13" t="s">
        <v>86</v>
      </c>
      <c r="AW209" s="13" t="s">
        <v>32</v>
      </c>
      <c r="AX209" s="13" t="s">
        <v>84</v>
      </c>
      <c r="AY209" s="175" t="s">
        <v>145</v>
      </c>
    </row>
    <row r="210" spans="1:65" s="2" customFormat="1" ht="21.6" customHeight="1">
      <c r="A210" s="32"/>
      <c r="B210" s="158"/>
      <c r="C210" s="197" t="s">
        <v>309</v>
      </c>
      <c r="D210" s="197" t="s">
        <v>180</v>
      </c>
      <c r="E210" s="198" t="s">
        <v>310</v>
      </c>
      <c r="F210" s="199" t="s">
        <v>311</v>
      </c>
      <c r="G210" s="200" t="s">
        <v>208</v>
      </c>
      <c r="H210" s="201">
        <v>1.0149999999999999</v>
      </c>
      <c r="I210" s="202"/>
      <c r="J210" s="203">
        <f>ROUND(I210*H210,2)</f>
        <v>0</v>
      </c>
      <c r="K210" s="204"/>
      <c r="L210" s="205"/>
      <c r="M210" s="206" t="s">
        <v>1</v>
      </c>
      <c r="N210" s="207" t="s">
        <v>41</v>
      </c>
      <c r="O210" s="58"/>
      <c r="P210" s="169">
        <f>O210*H210</f>
        <v>0</v>
      </c>
      <c r="Q210" s="169">
        <v>8.0000000000000004E-4</v>
      </c>
      <c r="R210" s="169">
        <f>Q210*H210</f>
        <v>8.12E-4</v>
      </c>
      <c r="S210" s="169">
        <v>0</v>
      </c>
      <c r="T210" s="170">
        <f>S210*H210</f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71" t="s">
        <v>184</v>
      </c>
      <c r="AT210" s="171" t="s">
        <v>180</v>
      </c>
      <c r="AU210" s="171" t="s">
        <v>86</v>
      </c>
      <c r="AY210" s="17" t="s">
        <v>145</v>
      </c>
      <c r="BE210" s="172">
        <f>IF(N210="základní",J210,0)</f>
        <v>0</v>
      </c>
      <c r="BF210" s="172">
        <f>IF(N210="snížená",J210,0)</f>
        <v>0</v>
      </c>
      <c r="BG210" s="172">
        <f>IF(N210="zákl. přenesená",J210,0)</f>
        <v>0</v>
      </c>
      <c r="BH210" s="172">
        <f>IF(N210="sníž. přenesená",J210,0)</f>
        <v>0</v>
      </c>
      <c r="BI210" s="172">
        <f>IF(N210="nulová",J210,0)</f>
        <v>0</v>
      </c>
      <c r="BJ210" s="17" t="s">
        <v>84</v>
      </c>
      <c r="BK210" s="172">
        <f>ROUND(I210*H210,2)</f>
        <v>0</v>
      </c>
      <c r="BL210" s="17" t="s">
        <v>151</v>
      </c>
      <c r="BM210" s="171" t="s">
        <v>312</v>
      </c>
    </row>
    <row r="211" spans="1:65" s="13" customFormat="1">
      <c r="B211" s="173"/>
      <c r="D211" s="174" t="s">
        <v>153</v>
      </c>
      <c r="E211" s="175" t="s">
        <v>1</v>
      </c>
      <c r="F211" s="176" t="s">
        <v>313</v>
      </c>
      <c r="H211" s="177">
        <v>1.0149999999999999</v>
      </c>
      <c r="I211" s="178"/>
      <c r="L211" s="173"/>
      <c r="M211" s="179"/>
      <c r="N211" s="180"/>
      <c r="O211" s="180"/>
      <c r="P211" s="180"/>
      <c r="Q211" s="180"/>
      <c r="R211" s="180"/>
      <c r="S211" s="180"/>
      <c r="T211" s="181"/>
      <c r="AT211" s="175" t="s">
        <v>153</v>
      </c>
      <c r="AU211" s="175" t="s">
        <v>86</v>
      </c>
      <c r="AV211" s="13" t="s">
        <v>86</v>
      </c>
      <c r="AW211" s="13" t="s">
        <v>32</v>
      </c>
      <c r="AX211" s="13" t="s">
        <v>84</v>
      </c>
      <c r="AY211" s="175" t="s">
        <v>145</v>
      </c>
    </row>
    <row r="212" spans="1:65" s="2" customFormat="1" ht="21.6" customHeight="1">
      <c r="A212" s="32"/>
      <c r="B212" s="158"/>
      <c r="C212" s="159" t="s">
        <v>314</v>
      </c>
      <c r="D212" s="159" t="s">
        <v>147</v>
      </c>
      <c r="E212" s="160" t="s">
        <v>315</v>
      </c>
      <c r="F212" s="161" t="s">
        <v>316</v>
      </c>
      <c r="G212" s="162" t="s">
        <v>208</v>
      </c>
      <c r="H212" s="163">
        <v>5</v>
      </c>
      <c r="I212" s="164"/>
      <c r="J212" s="165">
        <f>ROUND(I212*H212,2)</f>
        <v>0</v>
      </c>
      <c r="K212" s="166"/>
      <c r="L212" s="33"/>
      <c r="M212" s="167" t="s">
        <v>1</v>
      </c>
      <c r="N212" s="168" t="s">
        <v>41</v>
      </c>
      <c r="O212" s="58"/>
      <c r="P212" s="169">
        <f>O212*H212</f>
        <v>0</v>
      </c>
      <c r="Q212" s="169">
        <v>0</v>
      </c>
      <c r="R212" s="169">
        <f>Q212*H212</f>
        <v>0</v>
      </c>
      <c r="S212" s="169">
        <v>0</v>
      </c>
      <c r="T212" s="170">
        <f>S212*H212</f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71" t="s">
        <v>151</v>
      </c>
      <c r="AT212" s="171" t="s">
        <v>147</v>
      </c>
      <c r="AU212" s="171" t="s">
        <v>86</v>
      </c>
      <c r="AY212" s="17" t="s">
        <v>145</v>
      </c>
      <c r="BE212" s="172">
        <f>IF(N212="základní",J212,0)</f>
        <v>0</v>
      </c>
      <c r="BF212" s="172">
        <f>IF(N212="snížená",J212,0)</f>
        <v>0</v>
      </c>
      <c r="BG212" s="172">
        <f>IF(N212="zákl. přenesená",J212,0)</f>
        <v>0</v>
      </c>
      <c r="BH212" s="172">
        <f>IF(N212="sníž. přenesená",J212,0)</f>
        <v>0</v>
      </c>
      <c r="BI212" s="172">
        <f>IF(N212="nulová",J212,0)</f>
        <v>0</v>
      </c>
      <c r="BJ212" s="17" t="s">
        <v>84</v>
      </c>
      <c r="BK212" s="172">
        <f>ROUND(I212*H212,2)</f>
        <v>0</v>
      </c>
      <c r="BL212" s="17" t="s">
        <v>151</v>
      </c>
      <c r="BM212" s="171" t="s">
        <v>317</v>
      </c>
    </row>
    <row r="213" spans="1:65" s="13" customFormat="1">
      <c r="B213" s="173"/>
      <c r="D213" s="174" t="s">
        <v>153</v>
      </c>
      <c r="E213" s="175" t="s">
        <v>1</v>
      </c>
      <c r="F213" s="176" t="s">
        <v>318</v>
      </c>
      <c r="H213" s="177">
        <v>5</v>
      </c>
      <c r="I213" s="178"/>
      <c r="L213" s="173"/>
      <c r="M213" s="179"/>
      <c r="N213" s="180"/>
      <c r="O213" s="180"/>
      <c r="P213" s="180"/>
      <c r="Q213" s="180"/>
      <c r="R213" s="180"/>
      <c r="S213" s="180"/>
      <c r="T213" s="181"/>
      <c r="AT213" s="175" t="s">
        <v>153</v>
      </c>
      <c r="AU213" s="175" t="s">
        <v>86</v>
      </c>
      <c r="AV213" s="13" t="s">
        <v>86</v>
      </c>
      <c r="AW213" s="13" t="s">
        <v>32</v>
      </c>
      <c r="AX213" s="13" t="s">
        <v>84</v>
      </c>
      <c r="AY213" s="175" t="s">
        <v>145</v>
      </c>
    </row>
    <row r="214" spans="1:65" s="2" customFormat="1" ht="21.6" customHeight="1">
      <c r="A214" s="32"/>
      <c r="B214" s="158"/>
      <c r="C214" s="197" t="s">
        <v>319</v>
      </c>
      <c r="D214" s="197" t="s">
        <v>180</v>
      </c>
      <c r="E214" s="198" t="s">
        <v>320</v>
      </c>
      <c r="F214" s="199" t="s">
        <v>321</v>
      </c>
      <c r="G214" s="200" t="s">
        <v>208</v>
      </c>
      <c r="H214" s="201">
        <v>4.0599999999999996</v>
      </c>
      <c r="I214" s="202"/>
      <c r="J214" s="203">
        <f>ROUND(I214*H214,2)</f>
        <v>0</v>
      </c>
      <c r="K214" s="204"/>
      <c r="L214" s="205"/>
      <c r="M214" s="206" t="s">
        <v>1</v>
      </c>
      <c r="N214" s="207" t="s">
        <v>41</v>
      </c>
      <c r="O214" s="58"/>
      <c r="P214" s="169">
        <f>O214*H214</f>
        <v>0</v>
      </c>
      <c r="Q214" s="169">
        <v>1.1999999999999999E-3</v>
      </c>
      <c r="R214" s="169">
        <f>Q214*H214</f>
        <v>4.8719999999999987E-3</v>
      </c>
      <c r="S214" s="169">
        <v>0</v>
      </c>
      <c r="T214" s="170">
        <f>S214*H214</f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71" t="s">
        <v>184</v>
      </c>
      <c r="AT214" s="171" t="s">
        <v>180</v>
      </c>
      <c r="AU214" s="171" t="s">
        <v>86</v>
      </c>
      <c r="AY214" s="17" t="s">
        <v>145</v>
      </c>
      <c r="BE214" s="172">
        <f>IF(N214="základní",J214,0)</f>
        <v>0</v>
      </c>
      <c r="BF214" s="172">
        <f>IF(N214="snížená",J214,0)</f>
        <v>0</v>
      </c>
      <c r="BG214" s="172">
        <f>IF(N214="zákl. přenesená",J214,0)</f>
        <v>0</v>
      </c>
      <c r="BH214" s="172">
        <f>IF(N214="sníž. přenesená",J214,0)</f>
        <v>0</v>
      </c>
      <c r="BI214" s="172">
        <f>IF(N214="nulová",J214,0)</f>
        <v>0</v>
      </c>
      <c r="BJ214" s="17" t="s">
        <v>84</v>
      </c>
      <c r="BK214" s="172">
        <f>ROUND(I214*H214,2)</f>
        <v>0</v>
      </c>
      <c r="BL214" s="17" t="s">
        <v>151</v>
      </c>
      <c r="BM214" s="171" t="s">
        <v>322</v>
      </c>
    </row>
    <row r="215" spans="1:65" s="13" customFormat="1">
      <c r="B215" s="173"/>
      <c r="D215" s="174" t="s">
        <v>153</v>
      </c>
      <c r="E215" s="175" t="s">
        <v>1</v>
      </c>
      <c r="F215" s="176" t="s">
        <v>323</v>
      </c>
      <c r="H215" s="177">
        <v>4.0599999999999996</v>
      </c>
      <c r="I215" s="178"/>
      <c r="L215" s="173"/>
      <c r="M215" s="179"/>
      <c r="N215" s="180"/>
      <c r="O215" s="180"/>
      <c r="P215" s="180"/>
      <c r="Q215" s="180"/>
      <c r="R215" s="180"/>
      <c r="S215" s="180"/>
      <c r="T215" s="181"/>
      <c r="AT215" s="175" t="s">
        <v>153</v>
      </c>
      <c r="AU215" s="175" t="s">
        <v>86</v>
      </c>
      <c r="AV215" s="13" t="s">
        <v>86</v>
      </c>
      <c r="AW215" s="13" t="s">
        <v>32</v>
      </c>
      <c r="AX215" s="13" t="s">
        <v>84</v>
      </c>
      <c r="AY215" s="175" t="s">
        <v>145</v>
      </c>
    </row>
    <row r="216" spans="1:65" s="2" customFormat="1" ht="21.6" customHeight="1">
      <c r="A216" s="32"/>
      <c r="B216" s="158"/>
      <c r="C216" s="197" t="s">
        <v>324</v>
      </c>
      <c r="D216" s="197" t="s">
        <v>180</v>
      </c>
      <c r="E216" s="198" t="s">
        <v>325</v>
      </c>
      <c r="F216" s="199" t="s">
        <v>326</v>
      </c>
      <c r="G216" s="200" t="s">
        <v>208</v>
      </c>
      <c r="H216" s="201">
        <v>1.0149999999999999</v>
      </c>
      <c r="I216" s="202"/>
      <c r="J216" s="203">
        <f>ROUND(I216*H216,2)</f>
        <v>0</v>
      </c>
      <c r="K216" s="204"/>
      <c r="L216" s="205"/>
      <c r="M216" s="206" t="s">
        <v>1</v>
      </c>
      <c r="N216" s="207" t="s">
        <v>41</v>
      </c>
      <c r="O216" s="58"/>
      <c r="P216" s="169">
        <f>O216*H216</f>
        <v>0</v>
      </c>
      <c r="Q216" s="169">
        <v>1.1999999999999999E-3</v>
      </c>
      <c r="R216" s="169">
        <f>Q216*H216</f>
        <v>1.2179999999999997E-3</v>
      </c>
      <c r="S216" s="169">
        <v>0</v>
      </c>
      <c r="T216" s="170">
        <f>S216*H216</f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71" t="s">
        <v>184</v>
      </c>
      <c r="AT216" s="171" t="s">
        <v>180</v>
      </c>
      <c r="AU216" s="171" t="s">
        <v>86</v>
      </c>
      <c r="AY216" s="17" t="s">
        <v>145</v>
      </c>
      <c r="BE216" s="172">
        <f>IF(N216="základní",J216,0)</f>
        <v>0</v>
      </c>
      <c r="BF216" s="172">
        <f>IF(N216="snížená",J216,0)</f>
        <v>0</v>
      </c>
      <c r="BG216" s="172">
        <f>IF(N216="zákl. přenesená",J216,0)</f>
        <v>0</v>
      </c>
      <c r="BH216" s="172">
        <f>IF(N216="sníž. přenesená",J216,0)</f>
        <v>0</v>
      </c>
      <c r="BI216" s="172">
        <f>IF(N216="nulová",J216,0)</f>
        <v>0</v>
      </c>
      <c r="BJ216" s="17" t="s">
        <v>84</v>
      </c>
      <c r="BK216" s="172">
        <f>ROUND(I216*H216,2)</f>
        <v>0</v>
      </c>
      <c r="BL216" s="17" t="s">
        <v>151</v>
      </c>
      <c r="BM216" s="171" t="s">
        <v>327</v>
      </c>
    </row>
    <row r="217" spans="1:65" s="13" customFormat="1">
      <c r="B217" s="173"/>
      <c r="D217" s="174" t="s">
        <v>153</v>
      </c>
      <c r="E217" s="175" t="s">
        <v>1</v>
      </c>
      <c r="F217" s="176" t="s">
        <v>313</v>
      </c>
      <c r="H217" s="177">
        <v>1.0149999999999999</v>
      </c>
      <c r="I217" s="178"/>
      <c r="L217" s="173"/>
      <c r="M217" s="179"/>
      <c r="N217" s="180"/>
      <c r="O217" s="180"/>
      <c r="P217" s="180"/>
      <c r="Q217" s="180"/>
      <c r="R217" s="180"/>
      <c r="S217" s="180"/>
      <c r="T217" s="181"/>
      <c r="AT217" s="175" t="s">
        <v>153</v>
      </c>
      <c r="AU217" s="175" t="s">
        <v>86</v>
      </c>
      <c r="AV217" s="13" t="s">
        <v>86</v>
      </c>
      <c r="AW217" s="13" t="s">
        <v>32</v>
      </c>
      <c r="AX217" s="13" t="s">
        <v>84</v>
      </c>
      <c r="AY217" s="175" t="s">
        <v>145</v>
      </c>
    </row>
    <row r="218" spans="1:65" s="2" customFormat="1" ht="21.6" customHeight="1">
      <c r="A218" s="32"/>
      <c r="B218" s="158"/>
      <c r="C218" s="159" t="s">
        <v>328</v>
      </c>
      <c r="D218" s="159" t="s">
        <v>147</v>
      </c>
      <c r="E218" s="160" t="s">
        <v>329</v>
      </c>
      <c r="F218" s="161" t="s">
        <v>330</v>
      </c>
      <c r="G218" s="162" t="s">
        <v>208</v>
      </c>
      <c r="H218" s="163">
        <v>3</v>
      </c>
      <c r="I218" s="164"/>
      <c r="J218" s="165">
        <f>ROUND(I218*H218,2)</f>
        <v>0</v>
      </c>
      <c r="K218" s="166"/>
      <c r="L218" s="33"/>
      <c r="M218" s="167" t="s">
        <v>1</v>
      </c>
      <c r="N218" s="168" t="s">
        <v>41</v>
      </c>
      <c r="O218" s="58"/>
      <c r="P218" s="169">
        <f>O218*H218</f>
        <v>0</v>
      </c>
      <c r="Q218" s="169">
        <v>0</v>
      </c>
      <c r="R218" s="169">
        <f>Q218*H218</f>
        <v>0</v>
      </c>
      <c r="S218" s="169">
        <v>0</v>
      </c>
      <c r="T218" s="170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71" t="s">
        <v>151</v>
      </c>
      <c r="AT218" s="171" t="s">
        <v>147</v>
      </c>
      <c r="AU218" s="171" t="s">
        <v>86</v>
      </c>
      <c r="AY218" s="17" t="s">
        <v>145</v>
      </c>
      <c r="BE218" s="172">
        <f>IF(N218="základní",J218,0)</f>
        <v>0</v>
      </c>
      <c r="BF218" s="172">
        <f>IF(N218="snížená",J218,0)</f>
        <v>0</v>
      </c>
      <c r="BG218" s="172">
        <f>IF(N218="zákl. přenesená",J218,0)</f>
        <v>0</v>
      </c>
      <c r="BH218" s="172">
        <f>IF(N218="sníž. přenesená",J218,0)</f>
        <v>0</v>
      </c>
      <c r="BI218" s="172">
        <f>IF(N218="nulová",J218,0)</f>
        <v>0</v>
      </c>
      <c r="BJ218" s="17" t="s">
        <v>84</v>
      </c>
      <c r="BK218" s="172">
        <f>ROUND(I218*H218,2)</f>
        <v>0</v>
      </c>
      <c r="BL218" s="17" t="s">
        <v>151</v>
      </c>
      <c r="BM218" s="171" t="s">
        <v>331</v>
      </c>
    </row>
    <row r="219" spans="1:65" s="13" customFormat="1">
      <c r="B219" s="173"/>
      <c r="D219" s="174" t="s">
        <v>153</v>
      </c>
      <c r="E219" s="175" t="s">
        <v>1</v>
      </c>
      <c r="F219" s="176" t="s">
        <v>160</v>
      </c>
      <c r="H219" s="177">
        <v>3</v>
      </c>
      <c r="I219" s="178"/>
      <c r="L219" s="173"/>
      <c r="M219" s="179"/>
      <c r="N219" s="180"/>
      <c r="O219" s="180"/>
      <c r="P219" s="180"/>
      <c r="Q219" s="180"/>
      <c r="R219" s="180"/>
      <c r="S219" s="180"/>
      <c r="T219" s="181"/>
      <c r="AT219" s="175" t="s">
        <v>153</v>
      </c>
      <c r="AU219" s="175" t="s">
        <v>86</v>
      </c>
      <c r="AV219" s="13" t="s">
        <v>86</v>
      </c>
      <c r="AW219" s="13" t="s">
        <v>32</v>
      </c>
      <c r="AX219" s="13" t="s">
        <v>84</v>
      </c>
      <c r="AY219" s="175" t="s">
        <v>145</v>
      </c>
    </row>
    <row r="220" spans="1:65" s="2" customFormat="1" ht="21.6" customHeight="1">
      <c r="A220" s="32"/>
      <c r="B220" s="158"/>
      <c r="C220" s="197" t="s">
        <v>332</v>
      </c>
      <c r="D220" s="197" t="s">
        <v>180</v>
      </c>
      <c r="E220" s="198" t="s">
        <v>333</v>
      </c>
      <c r="F220" s="199" t="s">
        <v>334</v>
      </c>
      <c r="G220" s="200" t="s">
        <v>208</v>
      </c>
      <c r="H220" s="201">
        <v>3.0449999999999999</v>
      </c>
      <c r="I220" s="202"/>
      <c r="J220" s="203">
        <f>ROUND(I220*H220,2)</f>
        <v>0</v>
      </c>
      <c r="K220" s="204"/>
      <c r="L220" s="205"/>
      <c r="M220" s="206" t="s">
        <v>1</v>
      </c>
      <c r="N220" s="207" t="s">
        <v>41</v>
      </c>
      <c r="O220" s="58"/>
      <c r="P220" s="169">
        <f>O220*H220</f>
        <v>0</v>
      </c>
      <c r="Q220" s="169">
        <v>2.0999999999999999E-3</v>
      </c>
      <c r="R220" s="169">
        <f>Q220*H220</f>
        <v>6.3944999999999991E-3</v>
      </c>
      <c r="S220" s="169">
        <v>0</v>
      </c>
      <c r="T220" s="170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71" t="s">
        <v>184</v>
      </c>
      <c r="AT220" s="171" t="s">
        <v>180</v>
      </c>
      <c r="AU220" s="171" t="s">
        <v>86</v>
      </c>
      <c r="AY220" s="17" t="s">
        <v>145</v>
      </c>
      <c r="BE220" s="172">
        <f>IF(N220="základní",J220,0)</f>
        <v>0</v>
      </c>
      <c r="BF220" s="172">
        <f>IF(N220="snížená",J220,0)</f>
        <v>0</v>
      </c>
      <c r="BG220" s="172">
        <f>IF(N220="zákl. přenesená",J220,0)</f>
        <v>0</v>
      </c>
      <c r="BH220" s="172">
        <f>IF(N220="sníž. přenesená",J220,0)</f>
        <v>0</v>
      </c>
      <c r="BI220" s="172">
        <f>IF(N220="nulová",J220,0)</f>
        <v>0</v>
      </c>
      <c r="BJ220" s="17" t="s">
        <v>84</v>
      </c>
      <c r="BK220" s="172">
        <f>ROUND(I220*H220,2)</f>
        <v>0</v>
      </c>
      <c r="BL220" s="17" t="s">
        <v>151</v>
      </c>
      <c r="BM220" s="171" t="s">
        <v>335</v>
      </c>
    </row>
    <row r="221" spans="1:65" s="13" customFormat="1">
      <c r="B221" s="173"/>
      <c r="D221" s="174" t="s">
        <v>153</v>
      </c>
      <c r="E221" s="175" t="s">
        <v>1</v>
      </c>
      <c r="F221" s="176" t="s">
        <v>308</v>
      </c>
      <c r="H221" s="177">
        <v>3.0449999999999999</v>
      </c>
      <c r="I221" s="178"/>
      <c r="L221" s="173"/>
      <c r="M221" s="179"/>
      <c r="N221" s="180"/>
      <c r="O221" s="180"/>
      <c r="P221" s="180"/>
      <c r="Q221" s="180"/>
      <c r="R221" s="180"/>
      <c r="S221" s="180"/>
      <c r="T221" s="181"/>
      <c r="AT221" s="175" t="s">
        <v>153</v>
      </c>
      <c r="AU221" s="175" t="s">
        <v>86</v>
      </c>
      <c r="AV221" s="13" t="s">
        <v>86</v>
      </c>
      <c r="AW221" s="13" t="s">
        <v>32</v>
      </c>
      <c r="AX221" s="13" t="s">
        <v>84</v>
      </c>
      <c r="AY221" s="175" t="s">
        <v>145</v>
      </c>
    </row>
    <row r="222" spans="1:65" s="2" customFormat="1" ht="21.6" customHeight="1">
      <c r="A222" s="32"/>
      <c r="B222" s="158"/>
      <c r="C222" s="159" t="s">
        <v>336</v>
      </c>
      <c r="D222" s="159" t="s">
        <v>147</v>
      </c>
      <c r="E222" s="160" t="s">
        <v>337</v>
      </c>
      <c r="F222" s="161" t="s">
        <v>338</v>
      </c>
      <c r="G222" s="162" t="s">
        <v>208</v>
      </c>
      <c r="H222" s="163">
        <v>4</v>
      </c>
      <c r="I222" s="164"/>
      <c r="J222" s="165">
        <f>ROUND(I222*H222,2)</f>
        <v>0</v>
      </c>
      <c r="K222" s="166"/>
      <c r="L222" s="33"/>
      <c r="M222" s="167" t="s">
        <v>1</v>
      </c>
      <c r="N222" s="168" t="s">
        <v>41</v>
      </c>
      <c r="O222" s="58"/>
      <c r="P222" s="169">
        <f>O222*H222</f>
        <v>0</v>
      </c>
      <c r="Q222" s="169">
        <v>0</v>
      </c>
      <c r="R222" s="169">
        <f>Q222*H222</f>
        <v>0</v>
      </c>
      <c r="S222" s="169">
        <v>0</v>
      </c>
      <c r="T222" s="170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71" t="s">
        <v>151</v>
      </c>
      <c r="AT222" s="171" t="s">
        <v>147</v>
      </c>
      <c r="AU222" s="171" t="s">
        <v>86</v>
      </c>
      <c r="AY222" s="17" t="s">
        <v>145</v>
      </c>
      <c r="BE222" s="172">
        <f>IF(N222="základní",J222,0)</f>
        <v>0</v>
      </c>
      <c r="BF222" s="172">
        <f>IF(N222="snížená",J222,0)</f>
        <v>0</v>
      </c>
      <c r="BG222" s="172">
        <f>IF(N222="zákl. přenesená",J222,0)</f>
        <v>0</v>
      </c>
      <c r="BH222" s="172">
        <f>IF(N222="sníž. přenesená",J222,0)</f>
        <v>0</v>
      </c>
      <c r="BI222" s="172">
        <f>IF(N222="nulová",J222,0)</f>
        <v>0</v>
      </c>
      <c r="BJ222" s="17" t="s">
        <v>84</v>
      </c>
      <c r="BK222" s="172">
        <f>ROUND(I222*H222,2)</f>
        <v>0</v>
      </c>
      <c r="BL222" s="17" t="s">
        <v>151</v>
      </c>
      <c r="BM222" s="171" t="s">
        <v>339</v>
      </c>
    </row>
    <row r="223" spans="1:65" s="13" customFormat="1">
      <c r="B223" s="173"/>
      <c r="D223" s="174" t="s">
        <v>153</v>
      </c>
      <c r="E223" s="175" t="s">
        <v>1</v>
      </c>
      <c r="F223" s="176" t="s">
        <v>303</v>
      </c>
      <c r="H223" s="177">
        <v>4</v>
      </c>
      <c r="I223" s="178"/>
      <c r="L223" s="173"/>
      <c r="M223" s="179"/>
      <c r="N223" s="180"/>
      <c r="O223" s="180"/>
      <c r="P223" s="180"/>
      <c r="Q223" s="180"/>
      <c r="R223" s="180"/>
      <c r="S223" s="180"/>
      <c r="T223" s="181"/>
      <c r="AT223" s="175" t="s">
        <v>153</v>
      </c>
      <c r="AU223" s="175" t="s">
        <v>86</v>
      </c>
      <c r="AV223" s="13" t="s">
        <v>86</v>
      </c>
      <c r="AW223" s="13" t="s">
        <v>32</v>
      </c>
      <c r="AX223" s="13" t="s">
        <v>84</v>
      </c>
      <c r="AY223" s="175" t="s">
        <v>145</v>
      </c>
    </row>
    <row r="224" spans="1:65" s="2" customFormat="1" ht="21.6" customHeight="1">
      <c r="A224" s="32"/>
      <c r="B224" s="158"/>
      <c r="C224" s="159" t="s">
        <v>340</v>
      </c>
      <c r="D224" s="159" t="s">
        <v>147</v>
      </c>
      <c r="E224" s="160" t="s">
        <v>341</v>
      </c>
      <c r="F224" s="161" t="s">
        <v>342</v>
      </c>
      <c r="G224" s="162" t="s">
        <v>208</v>
      </c>
      <c r="H224" s="163">
        <v>3</v>
      </c>
      <c r="I224" s="164"/>
      <c r="J224" s="165">
        <f>ROUND(I224*H224,2)</f>
        <v>0</v>
      </c>
      <c r="K224" s="166"/>
      <c r="L224" s="33"/>
      <c r="M224" s="167" t="s">
        <v>1</v>
      </c>
      <c r="N224" s="168" t="s">
        <v>41</v>
      </c>
      <c r="O224" s="58"/>
      <c r="P224" s="169">
        <f>O224*H224</f>
        <v>0</v>
      </c>
      <c r="Q224" s="169">
        <v>1.6199999999999999E-3</v>
      </c>
      <c r="R224" s="169">
        <f>Q224*H224</f>
        <v>4.8599999999999997E-3</v>
      </c>
      <c r="S224" s="169">
        <v>0</v>
      </c>
      <c r="T224" s="170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71" t="s">
        <v>151</v>
      </c>
      <c r="AT224" s="171" t="s">
        <v>147</v>
      </c>
      <c r="AU224" s="171" t="s">
        <v>86</v>
      </c>
      <c r="AY224" s="17" t="s">
        <v>145</v>
      </c>
      <c r="BE224" s="172">
        <f>IF(N224="základní",J224,0)</f>
        <v>0</v>
      </c>
      <c r="BF224" s="172">
        <f>IF(N224="snížená",J224,0)</f>
        <v>0</v>
      </c>
      <c r="BG224" s="172">
        <f>IF(N224="zákl. přenesená",J224,0)</f>
        <v>0</v>
      </c>
      <c r="BH224" s="172">
        <f>IF(N224="sníž. přenesená",J224,0)</f>
        <v>0</v>
      </c>
      <c r="BI224" s="172">
        <f>IF(N224="nulová",J224,0)</f>
        <v>0</v>
      </c>
      <c r="BJ224" s="17" t="s">
        <v>84</v>
      </c>
      <c r="BK224" s="172">
        <f>ROUND(I224*H224,2)</f>
        <v>0</v>
      </c>
      <c r="BL224" s="17" t="s">
        <v>151</v>
      </c>
      <c r="BM224" s="171" t="s">
        <v>343</v>
      </c>
    </row>
    <row r="225" spans="1:65" s="13" customFormat="1">
      <c r="B225" s="173"/>
      <c r="D225" s="174" t="s">
        <v>153</v>
      </c>
      <c r="E225" s="175" t="s">
        <v>1</v>
      </c>
      <c r="F225" s="176" t="s">
        <v>344</v>
      </c>
      <c r="H225" s="177">
        <v>3</v>
      </c>
      <c r="I225" s="178"/>
      <c r="L225" s="173"/>
      <c r="M225" s="179"/>
      <c r="N225" s="180"/>
      <c r="O225" s="180"/>
      <c r="P225" s="180"/>
      <c r="Q225" s="180"/>
      <c r="R225" s="180"/>
      <c r="S225" s="180"/>
      <c r="T225" s="181"/>
      <c r="AT225" s="175" t="s">
        <v>153</v>
      </c>
      <c r="AU225" s="175" t="s">
        <v>86</v>
      </c>
      <c r="AV225" s="13" t="s">
        <v>86</v>
      </c>
      <c r="AW225" s="13" t="s">
        <v>32</v>
      </c>
      <c r="AX225" s="13" t="s">
        <v>84</v>
      </c>
      <c r="AY225" s="175" t="s">
        <v>145</v>
      </c>
    </row>
    <row r="226" spans="1:65" s="2" customFormat="1" ht="21.6" customHeight="1">
      <c r="A226" s="32"/>
      <c r="B226" s="158"/>
      <c r="C226" s="197" t="s">
        <v>345</v>
      </c>
      <c r="D226" s="197" t="s">
        <v>180</v>
      </c>
      <c r="E226" s="198" t="s">
        <v>346</v>
      </c>
      <c r="F226" s="199" t="s">
        <v>347</v>
      </c>
      <c r="G226" s="200" t="s">
        <v>208</v>
      </c>
      <c r="H226" s="201">
        <v>2</v>
      </c>
      <c r="I226" s="202"/>
      <c r="J226" s="203">
        <f>ROUND(I226*H226,2)</f>
        <v>0</v>
      </c>
      <c r="K226" s="204"/>
      <c r="L226" s="205"/>
      <c r="M226" s="206" t="s">
        <v>1</v>
      </c>
      <c r="N226" s="207" t="s">
        <v>41</v>
      </c>
      <c r="O226" s="58"/>
      <c r="P226" s="169">
        <f>O226*H226</f>
        <v>0</v>
      </c>
      <c r="Q226" s="169">
        <v>3.8500000000000001E-3</v>
      </c>
      <c r="R226" s="169">
        <f>Q226*H226</f>
        <v>7.7000000000000002E-3</v>
      </c>
      <c r="S226" s="169">
        <v>0</v>
      </c>
      <c r="T226" s="170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71" t="s">
        <v>184</v>
      </c>
      <c r="AT226" s="171" t="s">
        <v>180</v>
      </c>
      <c r="AU226" s="171" t="s">
        <v>86</v>
      </c>
      <c r="AY226" s="17" t="s">
        <v>145</v>
      </c>
      <c r="BE226" s="172">
        <f>IF(N226="základní",J226,0)</f>
        <v>0</v>
      </c>
      <c r="BF226" s="172">
        <f>IF(N226="snížená",J226,0)</f>
        <v>0</v>
      </c>
      <c r="BG226" s="172">
        <f>IF(N226="zákl. přenesená",J226,0)</f>
        <v>0</v>
      </c>
      <c r="BH226" s="172">
        <f>IF(N226="sníž. přenesená",J226,0)</f>
        <v>0</v>
      </c>
      <c r="BI226" s="172">
        <f>IF(N226="nulová",J226,0)</f>
        <v>0</v>
      </c>
      <c r="BJ226" s="17" t="s">
        <v>84</v>
      </c>
      <c r="BK226" s="172">
        <f>ROUND(I226*H226,2)</f>
        <v>0</v>
      </c>
      <c r="BL226" s="17" t="s">
        <v>151</v>
      </c>
      <c r="BM226" s="171" t="s">
        <v>348</v>
      </c>
    </row>
    <row r="227" spans="1:65" s="13" customFormat="1">
      <c r="B227" s="173"/>
      <c r="D227" s="174" t="s">
        <v>153</v>
      </c>
      <c r="E227" s="175" t="s">
        <v>1</v>
      </c>
      <c r="F227" s="176" t="s">
        <v>86</v>
      </c>
      <c r="H227" s="177">
        <v>2</v>
      </c>
      <c r="I227" s="178"/>
      <c r="L227" s="173"/>
      <c r="M227" s="179"/>
      <c r="N227" s="180"/>
      <c r="O227" s="180"/>
      <c r="P227" s="180"/>
      <c r="Q227" s="180"/>
      <c r="R227" s="180"/>
      <c r="S227" s="180"/>
      <c r="T227" s="181"/>
      <c r="AT227" s="175" t="s">
        <v>153</v>
      </c>
      <c r="AU227" s="175" t="s">
        <v>86</v>
      </c>
      <c r="AV227" s="13" t="s">
        <v>86</v>
      </c>
      <c r="AW227" s="13" t="s">
        <v>32</v>
      </c>
      <c r="AX227" s="13" t="s">
        <v>84</v>
      </c>
      <c r="AY227" s="175" t="s">
        <v>145</v>
      </c>
    </row>
    <row r="228" spans="1:65" s="2" customFormat="1" ht="14.45" customHeight="1">
      <c r="A228" s="32"/>
      <c r="B228" s="158"/>
      <c r="C228" s="197" t="s">
        <v>349</v>
      </c>
      <c r="D228" s="197" t="s">
        <v>180</v>
      </c>
      <c r="E228" s="198" t="s">
        <v>350</v>
      </c>
      <c r="F228" s="199" t="s">
        <v>351</v>
      </c>
      <c r="G228" s="200" t="s">
        <v>208</v>
      </c>
      <c r="H228" s="201">
        <v>1</v>
      </c>
      <c r="I228" s="202"/>
      <c r="J228" s="203">
        <f>ROUND(I228*H228,2)</f>
        <v>0</v>
      </c>
      <c r="K228" s="204"/>
      <c r="L228" s="205"/>
      <c r="M228" s="206" t="s">
        <v>1</v>
      </c>
      <c r="N228" s="207" t="s">
        <v>41</v>
      </c>
      <c r="O228" s="58"/>
      <c r="P228" s="169">
        <f>O228*H228</f>
        <v>0</v>
      </c>
      <c r="Q228" s="169">
        <v>1.7999999999999999E-2</v>
      </c>
      <c r="R228" s="169">
        <f>Q228*H228</f>
        <v>1.7999999999999999E-2</v>
      </c>
      <c r="S228" s="169">
        <v>0</v>
      </c>
      <c r="T228" s="170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71" t="s">
        <v>184</v>
      </c>
      <c r="AT228" s="171" t="s">
        <v>180</v>
      </c>
      <c r="AU228" s="171" t="s">
        <v>86</v>
      </c>
      <c r="AY228" s="17" t="s">
        <v>145</v>
      </c>
      <c r="BE228" s="172">
        <f>IF(N228="základní",J228,0)</f>
        <v>0</v>
      </c>
      <c r="BF228" s="172">
        <f>IF(N228="snížená",J228,0)</f>
        <v>0</v>
      </c>
      <c r="BG228" s="172">
        <f>IF(N228="zákl. přenesená",J228,0)</f>
        <v>0</v>
      </c>
      <c r="BH228" s="172">
        <f>IF(N228="sníž. přenesená",J228,0)</f>
        <v>0</v>
      </c>
      <c r="BI228" s="172">
        <f>IF(N228="nulová",J228,0)</f>
        <v>0</v>
      </c>
      <c r="BJ228" s="17" t="s">
        <v>84</v>
      </c>
      <c r="BK228" s="172">
        <f>ROUND(I228*H228,2)</f>
        <v>0</v>
      </c>
      <c r="BL228" s="17" t="s">
        <v>151</v>
      </c>
      <c r="BM228" s="171" t="s">
        <v>352</v>
      </c>
    </row>
    <row r="229" spans="1:65" s="13" customFormat="1">
      <c r="B229" s="173"/>
      <c r="D229" s="174" t="s">
        <v>153</v>
      </c>
      <c r="E229" s="175" t="s">
        <v>1</v>
      </c>
      <c r="F229" s="176" t="s">
        <v>84</v>
      </c>
      <c r="H229" s="177">
        <v>1</v>
      </c>
      <c r="I229" s="178"/>
      <c r="L229" s="173"/>
      <c r="M229" s="179"/>
      <c r="N229" s="180"/>
      <c r="O229" s="180"/>
      <c r="P229" s="180"/>
      <c r="Q229" s="180"/>
      <c r="R229" s="180"/>
      <c r="S229" s="180"/>
      <c r="T229" s="181"/>
      <c r="AT229" s="175" t="s">
        <v>153</v>
      </c>
      <c r="AU229" s="175" t="s">
        <v>86</v>
      </c>
      <c r="AV229" s="13" t="s">
        <v>86</v>
      </c>
      <c r="AW229" s="13" t="s">
        <v>32</v>
      </c>
      <c r="AX229" s="13" t="s">
        <v>84</v>
      </c>
      <c r="AY229" s="175" t="s">
        <v>145</v>
      </c>
    </row>
    <row r="230" spans="1:65" s="2" customFormat="1" ht="21.6" customHeight="1">
      <c r="A230" s="32"/>
      <c r="B230" s="158"/>
      <c r="C230" s="159" t="s">
        <v>353</v>
      </c>
      <c r="D230" s="159" t="s">
        <v>147</v>
      </c>
      <c r="E230" s="160" t="s">
        <v>354</v>
      </c>
      <c r="F230" s="161" t="s">
        <v>355</v>
      </c>
      <c r="G230" s="162" t="s">
        <v>208</v>
      </c>
      <c r="H230" s="163">
        <v>1</v>
      </c>
      <c r="I230" s="164"/>
      <c r="J230" s="165">
        <f>ROUND(I230*H230,2)</f>
        <v>0</v>
      </c>
      <c r="K230" s="166"/>
      <c r="L230" s="33"/>
      <c r="M230" s="167" t="s">
        <v>1</v>
      </c>
      <c r="N230" s="168" t="s">
        <v>41</v>
      </c>
      <c r="O230" s="58"/>
      <c r="P230" s="169">
        <f>O230*H230</f>
        <v>0</v>
      </c>
      <c r="Q230" s="169">
        <v>2.96E-3</v>
      </c>
      <c r="R230" s="169">
        <f>Q230*H230</f>
        <v>2.96E-3</v>
      </c>
      <c r="S230" s="169">
        <v>0</v>
      </c>
      <c r="T230" s="170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71" t="s">
        <v>151</v>
      </c>
      <c r="AT230" s="171" t="s">
        <v>147</v>
      </c>
      <c r="AU230" s="171" t="s">
        <v>86</v>
      </c>
      <c r="AY230" s="17" t="s">
        <v>145</v>
      </c>
      <c r="BE230" s="172">
        <f>IF(N230="základní",J230,0)</f>
        <v>0</v>
      </c>
      <c r="BF230" s="172">
        <f>IF(N230="snížená",J230,0)</f>
        <v>0</v>
      </c>
      <c r="BG230" s="172">
        <f>IF(N230="zákl. přenesená",J230,0)</f>
        <v>0</v>
      </c>
      <c r="BH230" s="172">
        <f>IF(N230="sníž. přenesená",J230,0)</f>
        <v>0</v>
      </c>
      <c r="BI230" s="172">
        <f>IF(N230="nulová",J230,0)</f>
        <v>0</v>
      </c>
      <c r="BJ230" s="17" t="s">
        <v>84</v>
      </c>
      <c r="BK230" s="172">
        <f>ROUND(I230*H230,2)</f>
        <v>0</v>
      </c>
      <c r="BL230" s="17" t="s">
        <v>151</v>
      </c>
      <c r="BM230" s="171" t="s">
        <v>356</v>
      </c>
    </row>
    <row r="231" spans="1:65" s="13" customFormat="1">
      <c r="B231" s="173"/>
      <c r="D231" s="174" t="s">
        <v>153</v>
      </c>
      <c r="E231" s="175" t="s">
        <v>1</v>
      </c>
      <c r="F231" s="176" t="s">
        <v>84</v>
      </c>
      <c r="H231" s="177">
        <v>1</v>
      </c>
      <c r="I231" s="178"/>
      <c r="L231" s="173"/>
      <c r="M231" s="179"/>
      <c r="N231" s="180"/>
      <c r="O231" s="180"/>
      <c r="P231" s="180"/>
      <c r="Q231" s="180"/>
      <c r="R231" s="180"/>
      <c r="S231" s="180"/>
      <c r="T231" s="181"/>
      <c r="AT231" s="175" t="s">
        <v>153</v>
      </c>
      <c r="AU231" s="175" t="s">
        <v>86</v>
      </c>
      <c r="AV231" s="13" t="s">
        <v>86</v>
      </c>
      <c r="AW231" s="13" t="s">
        <v>32</v>
      </c>
      <c r="AX231" s="13" t="s">
        <v>84</v>
      </c>
      <c r="AY231" s="175" t="s">
        <v>145</v>
      </c>
    </row>
    <row r="232" spans="1:65" s="2" customFormat="1" ht="21.6" customHeight="1">
      <c r="A232" s="32"/>
      <c r="B232" s="158"/>
      <c r="C232" s="197" t="s">
        <v>357</v>
      </c>
      <c r="D232" s="197" t="s">
        <v>180</v>
      </c>
      <c r="E232" s="198" t="s">
        <v>358</v>
      </c>
      <c r="F232" s="199" t="s">
        <v>359</v>
      </c>
      <c r="G232" s="200" t="s">
        <v>208</v>
      </c>
      <c r="H232" s="201">
        <v>1</v>
      </c>
      <c r="I232" s="202"/>
      <c r="J232" s="203">
        <f>ROUND(I232*H232,2)</f>
        <v>0</v>
      </c>
      <c r="K232" s="204"/>
      <c r="L232" s="205"/>
      <c r="M232" s="206" t="s">
        <v>1</v>
      </c>
      <c r="N232" s="207" t="s">
        <v>41</v>
      </c>
      <c r="O232" s="58"/>
      <c r="P232" s="169">
        <f>O232*H232</f>
        <v>0</v>
      </c>
      <c r="Q232" s="169">
        <v>8.5000000000000006E-3</v>
      </c>
      <c r="R232" s="169">
        <f>Q232*H232</f>
        <v>8.5000000000000006E-3</v>
      </c>
      <c r="S232" s="169">
        <v>0</v>
      </c>
      <c r="T232" s="170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71" t="s">
        <v>184</v>
      </c>
      <c r="AT232" s="171" t="s">
        <v>180</v>
      </c>
      <c r="AU232" s="171" t="s">
        <v>86</v>
      </c>
      <c r="AY232" s="17" t="s">
        <v>145</v>
      </c>
      <c r="BE232" s="172">
        <f>IF(N232="základní",J232,0)</f>
        <v>0</v>
      </c>
      <c r="BF232" s="172">
        <f>IF(N232="snížená",J232,0)</f>
        <v>0</v>
      </c>
      <c r="BG232" s="172">
        <f>IF(N232="zákl. přenesená",J232,0)</f>
        <v>0</v>
      </c>
      <c r="BH232" s="172">
        <f>IF(N232="sníž. přenesená",J232,0)</f>
        <v>0</v>
      </c>
      <c r="BI232" s="172">
        <f>IF(N232="nulová",J232,0)</f>
        <v>0</v>
      </c>
      <c r="BJ232" s="17" t="s">
        <v>84</v>
      </c>
      <c r="BK232" s="172">
        <f>ROUND(I232*H232,2)</f>
        <v>0</v>
      </c>
      <c r="BL232" s="17" t="s">
        <v>151</v>
      </c>
      <c r="BM232" s="171" t="s">
        <v>360</v>
      </c>
    </row>
    <row r="233" spans="1:65" s="13" customFormat="1">
      <c r="B233" s="173"/>
      <c r="D233" s="174" t="s">
        <v>153</v>
      </c>
      <c r="E233" s="175" t="s">
        <v>1</v>
      </c>
      <c r="F233" s="176" t="s">
        <v>84</v>
      </c>
      <c r="H233" s="177">
        <v>1</v>
      </c>
      <c r="I233" s="178"/>
      <c r="L233" s="173"/>
      <c r="M233" s="179"/>
      <c r="N233" s="180"/>
      <c r="O233" s="180"/>
      <c r="P233" s="180"/>
      <c r="Q233" s="180"/>
      <c r="R233" s="180"/>
      <c r="S233" s="180"/>
      <c r="T233" s="181"/>
      <c r="AT233" s="175" t="s">
        <v>153</v>
      </c>
      <c r="AU233" s="175" t="s">
        <v>86</v>
      </c>
      <c r="AV233" s="13" t="s">
        <v>86</v>
      </c>
      <c r="AW233" s="13" t="s">
        <v>32</v>
      </c>
      <c r="AX233" s="13" t="s">
        <v>84</v>
      </c>
      <c r="AY233" s="175" t="s">
        <v>145</v>
      </c>
    </row>
    <row r="234" spans="1:65" s="2" customFormat="1" ht="21.6" customHeight="1">
      <c r="A234" s="32"/>
      <c r="B234" s="158"/>
      <c r="C234" s="159" t="s">
        <v>361</v>
      </c>
      <c r="D234" s="159" t="s">
        <v>147</v>
      </c>
      <c r="E234" s="160" t="s">
        <v>362</v>
      </c>
      <c r="F234" s="161" t="s">
        <v>363</v>
      </c>
      <c r="G234" s="162" t="s">
        <v>282</v>
      </c>
      <c r="H234" s="163">
        <v>6</v>
      </c>
      <c r="I234" s="164"/>
      <c r="J234" s="165">
        <f>ROUND(I234*H234,2)</f>
        <v>0</v>
      </c>
      <c r="K234" s="166"/>
      <c r="L234" s="33"/>
      <c r="M234" s="167" t="s">
        <v>1</v>
      </c>
      <c r="N234" s="168" t="s">
        <v>41</v>
      </c>
      <c r="O234" s="58"/>
      <c r="P234" s="169">
        <f>O234*H234</f>
        <v>0</v>
      </c>
      <c r="Q234" s="169">
        <v>0</v>
      </c>
      <c r="R234" s="169">
        <f>Q234*H234</f>
        <v>0</v>
      </c>
      <c r="S234" s="169">
        <v>0</v>
      </c>
      <c r="T234" s="170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71" t="s">
        <v>151</v>
      </c>
      <c r="AT234" s="171" t="s">
        <v>147</v>
      </c>
      <c r="AU234" s="171" t="s">
        <v>86</v>
      </c>
      <c r="AY234" s="17" t="s">
        <v>145</v>
      </c>
      <c r="BE234" s="172">
        <f>IF(N234="základní",J234,0)</f>
        <v>0</v>
      </c>
      <c r="BF234" s="172">
        <f>IF(N234="snížená",J234,0)</f>
        <v>0</v>
      </c>
      <c r="BG234" s="172">
        <f>IF(N234="zákl. přenesená",J234,0)</f>
        <v>0</v>
      </c>
      <c r="BH234" s="172">
        <f>IF(N234="sníž. přenesená",J234,0)</f>
        <v>0</v>
      </c>
      <c r="BI234" s="172">
        <f>IF(N234="nulová",J234,0)</f>
        <v>0</v>
      </c>
      <c r="BJ234" s="17" t="s">
        <v>84</v>
      </c>
      <c r="BK234" s="172">
        <f>ROUND(I234*H234,2)</f>
        <v>0</v>
      </c>
      <c r="BL234" s="17" t="s">
        <v>151</v>
      </c>
      <c r="BM234" s="171" t="s">
        <v>364</v>
      </c>
    </row>
    <row r="235" spans="1:65" s="13" customFormat="1">
      <c r="B235" s="173"/>
      <c r="D235" s="174" t="s">
        <v>153</v>
      </c>
      <c r="E235" s="175" t="s">
        <v>1</v>
      </c>
      <c r="F235" s="176" t="s">
        <v>174</v>
      </c>
      <c r="H235" s="177">
        <v>6</v>
      </c>
      <c r="I235" s="178"/>
      <c r="L235" s="173"/>
      <c r="M235" s="179"/>
      <c r="N235" s="180"/>
      <c r="O235" s="180"/>
      <c r="P235" s="180"/>
      <c r="Q235" s="180"/>
      <c r="R235" s="180"/>
      <c r="S235" s="180"/>
      <c r="T235" s="181"/>
      <c r="AT235" s="175" t="s">
        <v>153</v>
      </c>
      <c r="AU235" s="175" t="s">
        <v>86</v>
      </c>
      <c r="AV235" s="13" t="s">
        <v>86</v>
      </c>
      <c r="AW235" s="13" t="s">
        <v>32</v>
      </c>
      <c r="AX235" s="13" t="s">
        <v>84</v>
      </c>
      <c r="AY235" s="175" t="s">
        <v>145</v>
      </c>
    </row>
    <row r="236" spans="1:65" s="2" customFormat="1" ht="21.6" customHeight="1">
      <c r="A236" s="32"/>
      <c r="B236" s="158"/>
      <c r="C236" s="159" t="s">
        <v>365</v>
      </c>
      <c r="D236" s="159" t="s">
        <v>147</v>
      </c>
      <c r="E236" s="160" t="s">
        <v>366</v>
      </c>
      <c r="F236" s="161" t="s">
        <v>367</v>
      </c>
      <c r="G236" s="162" t="s">
        <v>282</v>
      </c>
      <c r="H236" s="163">
        <v>52</v>
      </c>
      <c r="I236" s="164"/>
      <c r="J236" s="165">
        <f>ROUND(I236*H236,2)</f>
        <v>0</v>
      </c>
      <c r="K236" s="166"/>
      <c r="L236" s="33"/>
      <c r="M236" s="167" t="s">
        <v>1</v>
      </c>
      <c r="N236" s="168" t="s">
        <v>41</v>
      </c>
      <c r="O236" s="58"/>
      <c r="P236" s="169">
        <f>O236*H236</f>
        <v>0</v>
      </c>
      <c r="Q236" s="169">
        <v>0</v>
      </c>
      <c r="R236" s="169">
        <f>Q236*H236</f>
        <v>0</v>
      </c>
      <c r="S236" s="169">
        <v>0</v>
      </c>
      <c r="T236" s="170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71" t="s">
        <v>151</v>
      </c>
      <c r="AT236" s="171" t="s">
        <v>147</v>
      </c>
      <c r="AU236" s="171" t="s">
        <v>86</v>
      </c>
      <c r="AY236" s="17" t="s">
        <v>145</v>
      </c>
      <c r="BE236" s="172">
        <f>IF(N236="základní",J236,0)</f>
        <v>0</v>
      </c>
      <c r="BF236" s="172">
        <f>IF(N236="snížená",J236,0)</f>
        <v>0</v>
      </c>
      <c r="BG236" s="172">
        <f>IF(N236="zákl. přenesená",J236,0)</f>
        <v>0</v>
      </c>
      <c r="BH236" s="172">
        <f>IF(N236="sníž. přenesená",J236,0)</f>
        <v>0</v>
      </c>
      <c r="BI236" s="172">
        <f>IF(N236="nulová",J236,0)</f>
        <v>0</v>
      </c>
      <c r="BJ236" s="17" t="s">
        <v>84</v>
      </c>
      <c r="BK236" s="172">
        <f>ROUND(I236*H236,2)</f>
        <v>0</v>
      </c>
      <c r="BL236" s="17" t="s">
        <v>151</v>
      </c>
      <c r="BM236" s="171" t="s">
        <v>368</v>
      </c>
    </row>
    <row r="237" spans="1:65" s="13" customFormat="1">
      <c r="B237" s="173"/>
      <c r="D237" s="174" t="s">
        <v>153</v>
      </c>
      <c r="E237" s="175" t="s">
        <v>1</v>
      </c>
      <c r="F237" s="176" t="s">
        <v>293</v>
      </c>
      <c r="H237" s="177">
        <v>52</v>
      </c>
      <c r="I237" s="178"/>
      <c r="L237" s="173"/>
      <c r="M237" s="179"/>
      <c r="N237" s="180"/>
      <c r="O237" s="180"/>
      <c r="P237" s="180"/>
      <c r="Q237" s="180"/>
      <c r="R237" s="180"/>
      <c r="S237" s="180"/>
      <c r="T237" s="181"/>
      <c r="AT237" s="175" t="s">
        <v>153</v>
      </c>
      <c r="AU237" s="175" t="s">
        <v>86</v>
      </c>
      <c r="AV237" s="13" t="s">
        <v>86</v>
      </c>
      <c r="AW237" s="13" t="s">
        <v>32</v>
      </c>
      <c r="AX237" s="13" t="s">
        <v>84</v>
      </c>
      <c r="AY237" s="175" t="s">
        <v>145</v>
      </c>
    </row>
    <row r="238" spans="1:65" s="2" customFormat="1" ht="21.6" customHeight="1">
      <c r="A238" s="32"/>
      <c r="B238" s="158"/>
      <c r="C238" s="159" t="s">
        <v>369</v>
      </c>
      <c r="D238" s="159" t="s">
        <v>147</v>
      </c>
      <c r="E238" s="160" t="s">
        <v>370</v>
      </c>
      <c r="F238" s="161" t="s">
        <v>371</v>
      </c>
      <c r="G238" s="162" t="s">
        <v>208</v>
      </c>
      <c r="H238" s="163">
        <v>1</v>
      </c>
      <c r="I238" s="164"/>
      <c r="J238" s="165">
        <f>ROUND(I238*H238,2)</f>
        <v>0</v>
      </c>
      <c r="K238" s="166"/>
      <c r="L238" s="33"/>
      <c r="M238" s="167" t="s">
        <v>1</v>
      </c>
      <c r="N238" s="168" t="s">
        <v>41</v>
      </c>
      <c r="O238" s="58"/>
      <c r="P238" s="169">
        <f>O238*H238</f>
        <v>0</v>
      </c>
      <c r="Q238" s="169">
        <v>3.9059999999999997E-2</v>
      </c>
      <c r="R238" s="169">
        <f>Q238*H238</f>
        <v>3.9059999999999997E-2</v>
      </c>
      <c r="S238" s="169">
        <v>0</v>
      </c>
      <c r="T238" s="170">
        <f>S238*H238</f>
        <v>0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R238" s="171" t="s">
        <v>151</v>
      </c>
      <c r="AT238" s="171" t="s">
        <v>147</v>
      </c>
      <c r="AU238" s="171" t="s">
        <v>86</v>
      </c>
      <c r="AY238" s="17" t="s">
        <v>145</v>
      </c>
      <c r="BE238" s="172">
        <f>IF(N238="základní",J238,0)</f>
        <v>0</v>
      </c>
      <c r="BF238" s="172">
        <f>IF(N238="snížená",J238,0)</f>
        <v>0</v>
      </c>
      <c r="BG238" s="172">
        <f>IF(N238="zákl. přenesená",J238,0)</f>
        <v>0</v>
      </c>
      <c r="BH238" s="172">
        <f>IF(N238="sníž. přenesená",J238,0)</f>
        <v>0</v>
      </c>
      <c r="BI238" s="172">
        <f>IF(N238="nulová",J238,0)</f>
        <v>0</v>
      </c>
      <c r="BJ238" s="17" t="s">
        <v>84</v>
      </c>
      <c r="BK238" s="172">
        <f>ROUND(I238*H238,2)</f>
        <v>0</v>
      </c>
      <c r="BL238" s="17" t="s">
        <v>151</v>
      </c>
      <c r="BM238" s="171" t="s">
        <v>372</v>
      </c>
    </row>
    <row r="239" spans="1:65" s="13" customFormat="1">
      <c r="B239" s="173"/>
      <c r="D239" s="174" t="s">
        <v>153</v>
      </c>
      <c r="E239" s="175" t="s">
        <v>1</v>
      </c>
      <c r="F239" s="176" t="s">
        <v>84</v>
      </c>
      <c r="H239" s="177">
        <v>1</v>
      </c>
      <c r="I239" s="178"/>
      <c r="L239" s="173"/>
      <c r="M239" s="179"/>
      <c r="N239" s="180"/>
      <c r="O239" s="180"/>
      <c r="P239" s="180"/>
      <c r="Q239" s="180"/>
      <c r="R239" s="180"/>
      <c r="S239" s="180"/>
      <c r="T239" s="181"/>
      <c r="AT239" s="175" t="s">
        <v>153</v>
      </c>
      <c r="AU239" s="175" t="s">
        <v>86</v>
      </c>
      <c r="AV239" s="13" t="s">
        <v>86</v>
      </c>
      <c r="AW239" s="13" t="s">
        <v>32</v>
      </c>
      <c r="AX239" s="13" t="s">
        <v>84</v>
      </c>
      <c r="AY239" s="175" t="s">
        <v>145</v>
      </c>
    </row>
    <row r="240" spans="1:65" s="2" customFormat="1" ht="32.450000000000003" customHeight="1">
      <c r="A240" s="32"/>
      <c r="B240" s="158"/>
      <c r="C240" s="159" t="s">
        <v>373</v>
      </c>
      <c r="D240" s="159" t="s">
        <v>147</v>
      </c>
      <c r="E240" s="160" t="s">
        <v>374</v>
      </c>
      <c r="F240" s="161" t="s">
        <v>375</v>
      </c>
      <c r="G240" s="162" t="s">
        <v>208</v>
      </c>
      <c r="H240" s="163">
        <v>2</v>
      </c>
      <c r="I240" s="164"/>
      <c r="J240" s="165">
        <f>ROUND(I240*H240,2)</f>
        <v>0</v>
      </c>
      <c r="K240" s="166"/>
      <c r="L240" s="33"/>
      <c r="M240" s="167" t="s">
        <v>1</v>
      </c>
      <c r="N240" s="168" t="s">
        <v>41</v>
      </c>
      <c r="O240" s="58"/>
      <c r="P240" s="169">
        <f>O240*H240</f>
        <v>0</v>
      </c>
      <c r="Q240" s="169">
        <v>1.0279999999999999E-2</v>
      </c>
      <c r="R240" s="169">
        <f>Q240*H240</f>
        <v>2.0559999999999998E-2</v>
      </c>
      <c r="S240" s="169">
        <v>0</v>
      </c>
      <c r="T240" s="170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71" t="s">
        <v>151</v>
      </c>
      <c r="AT240" s="171" t="s">
        <v>147</v>
      </c>
      <c r="AU240" s="171" t="s">
        <v>86</v>
      </c>
      <c r="AY240" s="17" t="s">
        <v>145</v>
      </c>
      <c r="BE240" s="172">
        <f>IF(N240="základní",J240,0)</f>
        <v>0</v>
      </c>
      <c r="BF240" s="172">
        <f>IF(N240="snížená",J240,0)</f>
        <v>0</v>
      </c>
      <c r="BG240" s="172">
        <f>IF(N240="zákl. přenesená",J240,0)</f>
        <v>0</v>
      </c>
      <c r="BH240" s="172">
        <f>IF(N240="sníž. přenesená",J240,0)</f>
        <v>0</v>
      </c>
      <c r="BI240" s="172">
        <f>IF(N240="nulová",J240,0)</f>
        <v>0</v>
      </c>
      <c r="BJ240" s="17" t="s">
        <v>84</v>
      </c>
      <c r="BK240" s="172">
        <f>ROUND(I240*H240,2)</f>
        <v>0</v>
      </c>
      <c r="BL240" s="17" t="s">
        <v>151</v>
      </c>
      <c r="BM240" s="171" t="s">
        <v>376</v>
      </c>
    </row>
    <row r="241" spans="1:65" s="13" customFormat="1">
      <c r="B241" s="173"/>
      <c r="D241" s="174" t="s">
        <v>153</v>
      </c>
      <c r="E241" s="175" t="s">
        <v>1</v>
      </c>
      <c r="F241" s="176" t="s">
        <v>86</v>
      </c>
      <c r="H241" s="177">
        <v>2</v>
      </c>
      <c r="I241" s="178"/>
      <c r="L241" s="173"/>
      <c r="M241" s="179"/>
      <c r="N241" s="180"/>
      <c r="O241" s="180"/>
      <c r="P241" s="180"/>
      <c r="Q241" s="180"/>
      <c r="R241" s="180"/>
      <c r="S241" s="180"/>
      <c r="T241" s="181"/>
      <c r="AT241" s="175" t="s">
        <v>153</v>
      </c>
      <c r="AU241" s="175" t="s">
        <v>86</v>
      </c>
      <c r="AV241" s="13" t="s">
        <v>86</v>
      </c>
      <c r="AW241" s="13" t="s">
        <v>32</v>
      </c>
      <c r="AX241" s="13" t="s">
        <v>84</v>
      </c>
      <c r="AY241" s="175" t="s">
        <v>145</v>
      </c>
    </row>
    <row r="242" spans="1:65" s="2" customFormat="1" ht="21.6" customHeight="1">
      <c r="A242" s="32"/>
      <c r="B242" s="158"/>
      <c r="C242" s="159" t="s">
        <v>377</v>
      </c>
      <c r="D242" s="159" t="s">
        <v>147</v>
      </c>
      <c r="E242" s="160" t="s">
        <v>378</v>
      </c>
      <c r="F242" s="161" t="s">
        <v>379</v>
      </c>
      <c r="G242" s="162" t="s">
        <v>208</v>
      </c>
      <c r="H242" s="163">
        <v>2</v>
      </c>
      <c r="I242" s="164"/>
      <c r="J242" s="165">
        <f>ROUND(I242*H242,2)</f>
        <v>0</v>
      </c>
      <c r="K242" s="166"/>
      <c r="L242" s="33"/>
      <c r="M242" s="167" t="s">
        <v>1</v>
      </c>
      <c r="N242" s="168" t="s">
        <v>41</v>
      </c>
      <c r="O242" s="58"/>
      <c r="P242" s="169">
        <f>O242*H242</f>
        <v>0</v>
      </c>
      <c r="Q242" s="169">
        <v>0</v>
      </c>
      <c r="R242" s="169">
        <f>Q242*H242</f>
        <v>0</v>
      </c>
      <c r="S242" s="169">
        <v>0</v>
      </c>
      <c r="T242" s="170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71" t="s">
        <v>151</v>
      </c>
      <c r="AT242" s="171" t="s">
        <v>147</v>
      </c>
      <c r="AU242" s="171" t="s">
        <v>86</v>
      </c>
      <c r="AY242" s="17" t="s">
        <v>145</v>
      </c>
      <c r="BE242" s="172">
        <f>IF(N242="základní",J242,0)</f>
        <v>0</v>
      </c>
      <c r="BF242" s="172">
        <f>IF(N242="snížená",J242,0)</f>
        <v>0</v>
      </c>
      <c r="BG242" s="172">
        <f>IF(N242="zákl. přenesená",J242,0)</f>
        <v>0</v>
      </c>
      <c r="BH242" s="172">
        <f>IF(N242="sníž. přenesená",J242,0)</f>
        <v>0</v>
      </c>
      <c r="BI242" s="172">
        <f>IF(N242="nulová",J242,0)</f>
        <v>0</v>
      </c>
      <c r="BJ242" s="17" t="s">
        <v>84</v>
      </c>
      <c r="BK242" s="172">
        <f>ROUND(I242*H242,2)</f>
        <v>0</v>
      </c>
      <c r="BL242" s="17" t="s">
        <v>151</v>
      </c>
      <c r="BM242" s="171" t="s">
        <v>380</v>
      </c>
    </row>
    <row r="243" spans="1:65" s="13" customFormat="1">
      <c r="B243" s="173"/>
      <c r="D243" s="174" t="s">
        <v>153</v>
      </c>
      <c r="E243" s="175" t="s">
        <v>1</v>
      </c>
      <c r="F243" s="176" t="s">
        <v>86</v>
      </c>
      <c r="H243" s="177">
        <v>2</v>
      </c>
      <c r="I243" s="178"/>
      <c r="L243" s="173"/>
      <c r="M243" s="179"/>
      <c r="N243" s="180"/>
      <c r="O243" s="180"/>
      <c r="P243" s="180"/>
      <c r="Q243" s="180"/>
      <c r="R243" s="180"/>
      <c r="S243" s="180"/>
      <c r="T243" s="181"/>
      <c r="AT243" s="175" t="s">
        <v>153</v>
      </c>
      <c r="AU243" s="175" t="s">
        <v>86</v>
      </c>
      <c r="AV243" s="13" t="s">
        <v>86</v>
      </c>
      <c r="AW243" s="13" t="s">
        <v>32</v>
      </c>
      <c r="AX243" s="13" t="s">
        <v>84</v>
      </c>
      <c r="AY243" s="175" t="s">
        <v>145</v>
      </c>
    </row>
    <row r="244" spans="1:65" s="2" customFormat="1" ht="32.450000000000003" customHeight="1">
      <c r="A244" s="32"/>
      <c r="B244" s="158"/>
      <c r="C244" s="159" t="s">
        <v>293</v>
      </c>
      <c r="D244" s="159" t="s">
        <v>147</v>
      </c>
      <c r="E244" s="160" t="s">
        <v>381</v>
      </c>
      <c r="F244" s="161" t="s">
        <v>382</v>
      </c>
      <c r="G244" s="162" t="s">
        <v>208</v>
      </c>
      <c r="H244" s="163">
        <v>1</v>
      </c>
      <c r="I244" s="164"/>
      <c r="J244" s="165">
        <f>ROUND(I244*H244,2)</f>
        <v>0</v>
      </c>
      <c r="K244" s="166"/>
      <c r="L244" s="33"/>
      <c r="M244" s="167" t="s">
        <v>1</v>
      </c>
      <c r="N244" s="168" t="s">
        <v>41</v>
      </c>
      <c r="O244" s="58"/>
      <c r="P244" s="169">
        <f>O244*H244</f>
        <v>0</v>
      </c>
      <c r="Q244" s="169">
        <v>6.5700000000000003E-3</v>
      </c>
      <c r="R244" s="169">
        <f>Q244*H244</f>
        <v>6.5700000000000003E-3</v>
      </c>
      <c r="S244" s="169">
        <v>0</v>
      </c>
      <c r="T244" s="170">
        <f>S244*H244</f>
        <v>0</v>
      </c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R244" s="171" t="s">
        <v>151</v>
      </c>
      <c r="AT244" s="171" t="s">
        <v>147</v>
      </c>
      <c r="AU244" s="171" t="s">
        <v>86</v>
      </c>
      <c r="AY244" s="17" t="s">
        <v>145</v>
      </c>
      <c r="BE244" s="172">
        <f>IF(N244="základní",J244,0)</f>
        <v>0</v>
      </c>
      <c r="BF244" s="172">
        <f>IF(N244="snížená",J244,0)</f>
        <v>0</v>
      </c>
      <c r="BG244" s="172">
        <f>IF(N244="zákl. přenesená",J244,0)</f>
        <v>0</v>
      </c>
      <c r="BH244" s="172">
        <f>IF(N244="sníž. přenesená",J244,0)</f>
        <v>0</v>
      </c>
      <c r="BI244" s="172">
        <f>IF(N244="nulová",J244,0)</f>
        <v>0</v>
      </c>
      <c r="BJ244" s="17" t="s">
        <v>84</v>
      </c>
      <c r="BK244" s="172">
        <f>ROUND(I244*H244,2)</f>
        <v>0</v>
      </c>
      <c r="BL244" s="17" t="s">
        <v>151</v>
      </c>
      <c r="BM244" s="171" t="s">
        <v>383</v>
      </c>
    </row>
    <row r="245" spans="1:65" s="13" customFormat="1">
      <c r="B245" s="173"/>
      <c r="D245" s="174" t="s">
        <v>153</v>
      </c>
      <c r="E245" s="175" t="s">
        <v>1</v>
      </c>
      <c r="F245" s="176" t="s">
        <v>84</v>
      </c>
      <c r="H245" s="177">
        <v>1</v>
      </c>
      <c r="I245" s="178"/>
      <c r="L245" s="173"/>
      <c r="M245" s="179"/>
      <c r="N245" s="180"/>
      <c r="O245" s="180"/>
      <c r="P245" s="180"/>
      <c r="Q245" s="180"/>
      <c r="R245" s="180"/>
      <c r="S245" s="180"/>
      <c r="T245" s="181"/>
      <c r="AT245" s="175" t="s">
        <v>153</v>
      </c>
      <c r="AU245" s="175" t="s">
        <v>86</v>
      </c>
      <c r="AV245" s="13" t="s">
        <v>86</v>
      </c>
      <c r="AW245" s="13" t="s">
        <v>32</v>
      </c>
      <c r="AX245" s="13" t="s">
        <v>84</v>
      </c>
      <c r="AY245" s="175" t="s">
        <v>145</v>
      </c>
    </row>
    <row r="246" spans="1:65" s="2" customFormat="1" ht="21.6" customHeight="1">
      <c r="A246" s="32"/>
      <c r="B246" s="158"/>
      <c r="C246" s="159" t="s">
        <v>384</v>
      </c>
      <c r="D246" s="159" t="s">
        <v>147</v>
      </c>
      <c r="E246" s="160" t="s">
        <v>385</v>
      </c>
      <c r="F246" s="161" t="s">
        <v>386</v>
      </c>
      <c r="G246" s="162" t="s">
        <v>208</v>
      </c>
      <c r="H246" s="163">
        <v>1</v>
      </c>
      <c r="I246" s="164"/>
      <c r="J246" s="165">
        <f>ROUND(I246*H246,2)</f>
        <v>0</v>
      </c>
      <c r="K246" s="166"/>
      <c r="L246" s="33"/>
      <c r="M246" s="167" t="s">
        <v>1</v>
      </c>
      <c r="N246" s="168" t="s">
        <v>41</v>
      </c>
      <c r="O246" s="58"/>
      <c r="P246" s="169">
        <f>O246*H246</f>
        <v>0</v>
      </c>
      <c r="Q246" s="169">
        <v>0</v>
      </c>
      <c r="R246" s="169">
        <f>Q246*H246</f>
        <v>0</v>
      </c>
      <c r="S246" s="169">
        <v>0</v>
      </c>
      <c r="T246" s="170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R246" s="171" t="s">
        <v>151</v>
      </c>
      <c r="AT246" s="171" t="s">
        <v>147</v>
      </c>
      <c r="AU246" s="171" t="s">
        <v>86</v>
      </c>
      <c r="AY246" s="17" t="s">
        <v>145</v>
      </c>
      <c r="BE246" s="172">
        <f>IF(N246="základní",J246,0)</f>
        <v>0</v>
      </c>
      <c r="BF246" s="172">
        <f>IF(N246="snížená",J246,0)</f>
        <v>0</v>
      </c>
      <c r="BG246" s="172">
        <f>IF(N246="zákl. přenesená",J246,0)</f>
        <v>0</v>
      </c>
      <c r="BH246" s="172">
        <f>IF(N246="sníž. přenesená",J246,0)</f>
        <v>0</v>
      </c>
      <c r="BI246" s="172">
        <f>IF(N246="nulová",J246,0)</f>
        <v>0</v>
      </c>
      <c r="BJ246" s="17" t="s">
        <v>84</v>
      </c>
      <c r="BK246" s="172">
        <f>ROUND(I246*H246,2)</f>
        <v>0</v>
      </c>
      <c r="BL246" s="17" t="s">
        <v>151</v>
      </c>
      <c r="BM246" s="171" t="s">
        <v>387</v>
      </c>
    </row>
    <row r="247" spans="1:65" s="13" customFormat="1">
      <c r="B247" s="173"/>
      <c r="D247" s="174" t="s">
        <v>153</v>
      </c>
      <c r="E247" s="175" t="s">
        <v>1</v>
      </c>
      <c r="F247" s="176" t="s">
        <v>84</v>
      </c>
      <c r="H247" s="177">
        <v>1</v>
      </c>
      <c r="I247" s="178"/>
      <c r="L247" s="173"/>
      <c r="M247" s="179"/>
      <c r="N247" s="180"/>
      <c r="O247" s="180"/>
      <c r="P247" s="180"/>
      <c r="Q247" s="180"/>
      <c r="R247" s="180"/>
      <c r="S247" s="180"/>
      <c r="T247" s="181"/>
      <c r="AT247" s="175" t="s">
        <v>153</v>
      </c>
      <c r="AU247" s="175" t="s">
        <v>86</v>
      </c>
      <c r="AV247" s="13" t="s">
        <v>86</v>
      </c>
      <c r="AW247" s="13" t="s">
        <v>32</v>
      </c>
      <c r="AX247" s="13" t="s">
        <v>84</v>
      </c>
      <c r="AY247" s="175" t="s">
        <v>145</v>
      </c>
    </row>
    <row r="248" spans="1:65" s="2" customFormat="1" ht="32.450000000000003" customHeight="1">
      <c r="A248" s="32"/>
      <c r="B248" s="158"/>
      <c r="C248" s="159" t="s">
        <v>388</v>
      </c>
      <c r="D248" s="159" t="s">
        <v>147</v>
      </c>
      <c r="E248" s="160" t="s">
        <v>389</v>
      </c>
      <c r="F248" s="161" t="s">
        <v>390</v>
      </c>
      <c r="G248" s="162" t="s">
        <v>208</v>
      </c>
      <c r="H248" s="163">
        <v>2</v>
      </c>
      <c r="I248" s="164"/>
      <c r="J248" s="165">
        <f>ROUND(I248*H248,2)</f>
        <v>0</v>
      </c>
      <c r="K248" s="166"/>
      <c r="L248" s="33"/>
      <c r="M248" s="167" t="s">
        <v>1</v>
      </c>
      <c r="N248" s="168" t="s">
        <v>41</v>
      </c>
      <c r="O248" s="58"/>
      <c r="P248" s="169">
        <f>O248*H248</f>
        <v>0</v>
      </c>
      <c r="Q248" s="169">
        <v>1.7000000000000001E-2</v>
      </c>
      <c r="R248" s="169">
        <f>Q248*H248</f>
        <v>3.4000000000000002E-2</v>
      </c>
      <c r="S248" s="169">
        <v>0</v>
      </c>
      <c r="T248" s="170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R248" s="171" t="s">
        <v>151</v>
      </c>
      <c r="AT248" s="171" t="s">
        <v>147</v>
      </c>
      <c r="AU248" s="171" t="s">
        <v>86</v>
      </c>
      <c r="AY248" s="17" t="s">
        <v>145</v>
      </c>
      <c r="BE248" s="172">
        <f>IF(N248="základní",J248,0)</f>
        <v>0</v>
      </c>
      <c r="BF248" s="172">
        <f>IF(N248="snížená",J248,0)</f>
        <v>0</v>
      </c>
      <c r="BG248" s="172">
        <f>IF(N248="zákl. přenesená",J248,0)</f>
        <v>0</v>
      </c>
      <c r="BH248" s="172">
        <f>IF(N248="sníž. přenesená",J248,0)</f>
        <v>0</v>
      </c>
      <c r="BI248" s="172">
        <f>IF(N248="nulová",J248,0)</f>
        <v>0</v>
      </c>
      <c r="BJ248" s="17" t="s">
        <v>84</v>
      </c>
      <c r="BK248" s="172">
        <f>ROUND(I248*H248,2)</f>
        <v>0</v>
      </c>
      <c r="BL248" s="17" t="s">
        <v>151</v>
      </c>
      <c r="BM248" s="171" t="s">
        <v>391</v>
      </c>
    </row>
    <row r="249" spans="1:65" s="15" customFormat="1">
      <c r="B249" s="190"/>
      <c r="D249" s="174" t="s">
        <v>153</v>
      </c>
      <c r="E249" s="191" t="s">
        <v>1</v>
      </c>
      <c r="F249" s="192" t="s">
        <v>392</v>
      </c>
      <c r="H249" s="191" t="s">
        <v>1</v>
      </c>
      <c r="I249" s="193"/>
      <c r="L249" s="190"/>
      <c r="M249" s="194"/>
      <c r="N249" s="195"/>
      <c r="O249" s="195"/>
      <c r="P249" s="195"/>
      <c r="Q249" s="195"/>
      <c r="R249" s="195"/>
      <c r="S249" s="195"/>
      <c r="T249" s="196"/>
      <c r="AT249" s="191" t="s">
        <v>153</v>
      </c>
      <c r="AU249" s="191" t="s">
        <v>86</v>
      </c>
      <c r="AV249" s="15" t="s">
        <v>84</v>
      </c>
      <c r="AW249" s="15" t="s">
        <v>32</v>
      </c>
      <c r="AX249" s="15" t="s">
        <v>76</v>
      </c>
      <c r="AY249" s="191" t="s">
        <v>145</v>
      </c>
    </row>
    <row r="250" spans="1:65" s="13" customFormat="1">
      <c r="B250" s="173"/>
      <c r="D250" s="174" t="s">
        <v>153</v>
      </c>
      <c r="E250" s="175" t="s">
        <v>1</v>
      </c>
      <c r="F250" s="176" t="s">
        <v>86</v>
      </c>
      <c r="H250" s="177">
        <v>2</v>
      </c>
      <c r="I250" s="178"/>
      <c r="L250" s="173"/>
      <c r="M250" s="179"/>
      <c r="N250" s="180"/>
      <c r="O250" s="180"/>
      <c r="P250" s="180"/>
      <c r="Q250" s="180"/>
      <c r="R250" s="180"/>
      <c r="S250" s="180"/>
      <c r="T250" s="181"/>
      <c r="AT250" s="175" t="s">
        <v>153</v>
      </c>
      <c r="AU250" s="175" t="s">
        <v>86</v>
      </c>
      <c r="AV250" s="13" t="s">
        <v>86</v>
      </c>
      <c r="AW250" s="13" t="s">
        <v>32</v>
      </c>
      <c r="AX250" s="13" t="s">
        <v>84</v>
      </c>
      <c r="AY250" s="175" t="s">
        <v>145</v>
      </c>
    </row>
    <row r="251" spans="1:65" s="2" customFormat="1" ht="21.6" customHeight="1">
      <c r="A251" s="32"/>
      <c r="B251" s="158"/>
      <c r="C251" s="159" t="s">
        <v>393</v>
      </c>
      <c r="D251" s="159" t="s">
        <v>147</v>
      </c>
      <c r="E251" s="160" t="s">
        <v>394</v>
      </c>
      <c r="F251" s="161" t="s">
        <v>395</v>
      </c>
      <c r="G251" s="162" t="s">
        <v>208</v>
      </c>
      <c r="H251" s="163">
        <v>1</v>
      </c>
      <c r="I251" s="164"/>
      <c r="J251" s="165">
        <f>ROUND(I251*H251,2)</f>
        <v>0</v>
      </c>
      <c r="K251" s="166"/>
      <c r="L251" s="33"/>
      <c r="M251" s="167" t="s">
        <v>1</v>
      </c>
      <c r="N251" s="168" t="s">
        <v>41</v>
      </c>
      <c r="O251" s="58"/>
      <c r="P251" s="169">
        <f>O251*H251</f>
        <v>0</v>
      </c>
      <c r="Q251" s="169">
        <v>1.06E-2</v>
      </c>
      <c r="R251" s="169">
        <f>Q251*H251</f>
        <v>1.06E-2</v>
      </c>
      <c r="S251" s="169">
        <v>0</v>
      </c>
      <c r="T251" s="170">
        <f>S251*H251</f>
        <v>0</v>
      </c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R251" s="171" t="s">
        <v>151</v>
      </c>
      <c r="AT251" s="171" t="s">
        <v>147</v>
      </c>
      <c r="AU251" s="171" t="s">
        <v>86</v>
      </c>
      <c r="AY251" s="17" t="s">
        <v>145</v>
      </c>
      <c r="BE251" s="172">
        <f>IF(N251="základní",J251,0)</f>
        <v>0</v>
      </c>
      <c r="BF251" s="172">
        <f>IF(N251="snížená",J251,0)</f>
        <v>0</v>
      </c>
      <c r="BG251" s="172">
        <f>IF(N251="zákl. přenesená",J251,0)</f>
        <v>0</v>
      </c>
      <c r="BH251" s="172">
        <f>IF(N251="sníž. přenesená",J251,0)</f>
        <v>0</v>
      </c>
      <c r="BI251" s="172">
        <f>IF(N251="nulová",J251,0)</f>
        <v>0</v>
      </c>
      <c r="BJ251" s="17" t="s">
        <v>84</v>
      </c>
      <c r="BK251" s="172">
        <f>ROUND(I251*H251,2)</f>
        <v>0</v>
      </c>
      <c r="BL251" s="17" t="s">
        <v>151</v>
      </c>
      <c r="BM251" s="171" t="s">
        <v>396</v>
      </c>
    </row>
    <row r="252" spans="1:65" s="13" customFormat="1">
      <c r="B252" s="173"/>
      <c r="D252" s="174" t="s">
        <v>153</v>
      </c>
      <c r="E252" s="175" t="s">
        <v>1</v>
      </c>
      <c r="F252" s="176" t="s">
        <v>84</v>
      </c>
      <c r="H252" s="177">
        <v>1</v>
      </c>
      <c r="I252" s="178"/>
      <c r="L252" s="173"/>
      <c r="M252" s="179"/>
      <c r="N252" s="180"/>
      <c r="O252" s="180"/>
      <c r="P252" s="180"/>
      <c r="Q252" s="180"/>
      <c r="R252" s="180"/>
      <c r="S252" s="180"/>
      <c r="T252" s="181"/>
      <c r="AT252" s="175" t="s">
        <v>153</v>
      </c>
      <c r="AU252" s="175" t="s">
        <v>86</v>
      </c>
      <c r="AV252" s="13" t="s">
        <v>86</v>
      </c>
      <c r="AW252" s="13" t="s">
        <v>32</v>
      </c>
      <c r="AX252" s="13" t="s">
        <v>84</v>
      </c>
      <c r="AY252" s="175" t="s">
        <v>145</v>
      </c>
    </row>
    <row r="253" spans="1:65" s="2" customFormat="1" ht="21.6" customHeight="1">
      <c r="A253" s="32"/>
      <c r="B253" s="158"/>
      <c r="C253" s="159" t="s">
        <v>397</v>
      </c>
      <c r="D253" s="159" t="s">
        <v>147</v>
      </c>
      <c r="E253" s="160" t="s">
        <v>398</v>
      </c>
      <c r="F253" s="161" t="s">
        <v>399</v>
      </c>
      <c r="G253" s="162" t="s">
        <v>208</v>
      </c>
      <c r="H253" s="163">
        <v>1</v>
      </c>
      <c r="I253" s="164"/>
      <c r="J253" s="165">
        <f>ROUND(I253*H253,2)</f>
        <v>0</v>
      </c>
      <c r="K253" s="166"/>
      <c r="L253" s="33"/>
      <c r="M253" s="167" t="s">
        <v>1</v>
      </c>
      <c r="N253" s="168" t="s">
        <v>41</v>
      </c>
      <c r="O253" s="58"/>
      <c r="P253" s="169">
        <f>O253*H253</f>
        <v>0</v>
      </c>
      <c r="Q253" s="169">
        <v>4.5429999999999998E-2</v>
      </c>
      <c r="R253" s="169">
        <f>Q253*H253</f>
        <v>4.5429999999999998E-2</v>
      </c>
      <c r="S253" s="169">
        <v>0</v>
      </c>
      <c r="T253" s="170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R253" s="171" t="s">
        <v>151</v>
      </c>
      <c r="AT253" s="171" t="s">
        <v>147</v>
      </c>
      <c r="AU253" s="171" t="s">
        <v>86</v>
      </c>
      <c r="AY253" s="17" t="s">
        <v>145</v>
      </c>
      <c r="BE253" s="172">
        <f>IF(N253="základní",J253,0)</f>
        <v>0</v>
      </c>
      <c r="BF253" s="172">
        <f>IF(N253="snížená",J253,0)</f>
        <v>0</v>
      </c>
      <c r="BG253" s="172">
        <f>IF(N253="zákl. přenesená",J253,0)</f>
        <v>0</v>
      </c>
      <c r="BH253" s="172">
        <f>IF(N253="sníž. přenesená",J253,0)</f>
        <v>0</v>
      </c>
      <c r="BI253" s="172">
        <f>IF(N253="nulová",J253,0)</f>
        <v>0</v>
      </c>
      <c r="BJ253" s="17" t="s">
        <v>84</v>
      </c>
      <c r="BK253" s="172">
        <f>ROUND(I253*H253,2)</f>
        <v>0</v>
      </c>
      <c r="BL253" s="17" t="s">
        <v>151</v>
      </c>
      <c r="BM253" s="171" t="s">
        <v>400</v>
      </c>
    </row>
    <row r="254" spans="1:65" s="13" customFormat="1">
      <c r="B254" s="173"/>
      <c r="D254" s="174" t="s">
        <v>153</v>
      </c>
      <c r="E254" s="175" t="s">
        <v>1</v>
      </c>
      <c r="F254" s="176" t="s">
        <v>84</v>
      </c>
      <c r="H254" s="177">
        <v>1</v>
      </c>
      <c r="I254" s="178"/>
      <c r="L254" s="173"/>
      <c r="M254" s="179"/>
      <c r="N254" s="180"/>
      <c r="O254" s="180"/>
      <c r="P254" s="180"/>
      <c r="Q254" s="180"/>
      <c r="R254" s="180"/>
      <c r="S254" s="180"/>
      <c r="T254" s="181"/>
      <c r="AT254" s="175" t="s">
        <v>153</v>
      </c>
      <c r="AU254" s="175" t="s">
        <v>86</v>
      </c>
      <c r="AV254" s="13" t="s">
        <v>86</v>
      </c>
      <c r="AW254" s="13" t="s">
        <v>32</v>
      </c>
      <c r="AX254" s="13" t="s">
        <v>84</v>
      </c>
      <c r="AY254" s="175" t="s">
        <v>145</v>
      </c>
    </row>
    <row r="255" spans="1:65" s="12" customFormat="1" ht="22.9" customHeight="1">
      <c r="B255" s="145"/>
      <c r="D255" s="146" t="s">
        <v>75</v>
      </c>
      <c r="E255" s="156" t="s">
        <v>192</v>
      </c>
      <c r="F255" s="156" t="s">
        <v>401</v>
      </c>
      <c r="I255" s="148"/>
      <c r="J255" s="157">
        <f>BK255</f>
        <v>0</v>
      </c>
      <c r="L255" s="145"/>
      <c r="M255" s="150"/>
      <c r="N255" s="151"/>
      <c r="O255" s="151"/>
      <c r="P255" s="152">
        <f>P256+SUM(P257:P269)</f>
        <v>0</v>
      </c>
      <c r="Q255" s="151"/>
      <c r="R255" s="152">
        <f>R256+SUM(R257:R269)</f>
        <v>53.472107200000004</v>
      </c>
      <c r="S255" s="151"/>
      <c r="T255" s="153">
        <f>T256+SUM(T257:T269)</f>
        <v>0</v>
      </c>
      <c r="AR255" s="146" t="s">
        <v>84</v>
      </c>
      <c r="AT255" s="154" t="s">
        <v>75</v>
      </c>
      <c r="AU255" s="154" t="s">
        <v>84</v>
      </c>
      <c r="AY255" s="146" t="s">
        <v>145</v>
      </c>
      <c r="BK255" s="155">
        <f>BK256+SUM(BK257:BK269)</f>
        <v>0</v>
      </c>
    </row>
    <row r="256" spans="1:65" s="2" customFormat="1" ht="21.6" customHeight="1">
      <c r="A256" s="32"/>
      <c r="B256" s="158"/>
      <c r="C256" s="159" t="s">
        <v>402</v>
      </c>
      <c r="D256" s="159" t="s">
        <v>147</v>
      </c>
      <c r="E256" s="160" t="s">
        <v>403</v>
      </c>
      <c r="F256" s="161" t="s">
        <v>404</v>
      </c>
      <c r="G256" s="162" t="s">
        <v>282</v>
      </c>
      <c r="H256" s="163">
        <v>178.32</v>
      </c>
      <c r="I256" s="164"/>
      <c r="J256" s="165">
        <f>ROUND(I256*H256,2)</f>
        <v>0</v>
      </c>
      <c r="K256" s="166"/>
      <c r="L256" s="33"/>
      <c r="M256" s="167" t="s">
        <v>1</v>
      </c>
      <c r="N256" s="168" t="s">
        <v>41</v>
      </c>
      <c r="O256" s="58"/>
      <c r="P256" s="169">
        <f>O256*H256</f>
        <v>0</v>
      </c>
      <c r="Q256" s="169">
        <v>0.29221000000000003</v>
      </c>
      <c r="R256" s="169">
        <f>Q256*H256</f>
        <v>52.106887200000003</v>
      </c>
      <c r="S256" s="169">
        <v>0</v>
      </c>
      <c r="T256" s="170">
        <f>S256*H256</f>
        <v>0</v>
      </c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R256" s="171" t="s">
        <v>151</v>
      </c>
      <c r="AT256" s="171" t="s">
        <v>147</v>
      </c>
      <c r="AU256" s="171" t="s">
        <v>86</v>
      </c>
      <c r="AY256" s="17" t="s">
        <v>145</v>
      </c>
      <c r="BE256" s="172">
        <f>IF(N256="základní",J256,0)</f>
        <v>0</v>
      </c>
      <c r="BF256" s="172">
        <f>IF(N256="snížená",J256,0)</f>
        <v>0</v>
      </c>
      <c r="BG256" s="172">
        <f>IF(N256="zákl. přenesená",J256,0)</f>
        <v>0</v>
      </c>
      <c r="BH256" s="172">
        <f>IF(N256="sníž. přenesená",J256,0)</f>
        <v>0</v>
      </c>
      <c r="BI256" s="172">
        <f>IF(N256="nulová",J256,0)</f>
        <v>0</v>
      </c>
      <c r="BJ256" s="17" t="s">
        <v>84</v>
      </c>
      <c r="BK256" s="172">
        <f>ROUND(I256*H256,2)</f>
        <v>0</v>
      </c>
      <c r="BL256" s="17" t="s">
        <v>151</v>
      </c>
      <c r="BM256" s="171" t="s">
        <v>405</v>
      </c>
    </row>
    <row r="257" spans="1:65" s="13" customFormat="1">
      <c r="B257" s="173"/>
      <c r="D257" s="174" t="s">
        <v>153</v>
      </c>
      <c r="E257" s="175" t="s">
        <v>1</v>
      </c>
      <c r="F257" s="176" t="s">
        <v>406</v>
      </c>
      <c r="H257" s="177">
        <v>178.32</v>
      </c>
      <c r="I257" s="178"/>
      <c r="L257" s="173"/>
      <c r="M257" s="179"/>
      <c r="N257" s="180"/>
      <c r="O257" s="180"/>
      <c r="P257" s="180"/>
      <c r="Q257" s="180"/>
      <c r="R257" s="180"/>
      <c r="S257" s="180"/>
      <c r="T257" s="181"/>
      <c r="AT257" s="175" t="s">
        <v>153</v>
      </c>
      <c r="AU257" s="175" t="s">
        <v>86</v>
      </c>
      <c r="AV257" s="13" t="s">
        <v>86</v>
      </c>
      <c r="AW257" s="13" t="s">
        <v>32</v>
      </c>
      <c r="AX257" s="13" t="s">
        <v>76</v>
      </c>
      <c r="AY257" s="175" t="s">
        <v>145</v>
      </c>
    </row>
    <row r="258" spans="1:65" s="14" customFormat="1">
      <c r="B258" s="182"/>
      <c r="D258" s="174" t="s">
        <v>153</v>
      </c>
      <c r="E258" s="183" t="s">
        <v>1</v>
      </c>
      <c r="F258" s="184" t="s">
        <v>155</v>
      </c>
      <c r="H258" s="185">
        <v>178.32</v>
      </c>
      <c r="I258" s="186"/>
      <c r="L258" s="182"/>
      <c r="M258" s="187"/>
      <c r="N258" s="188"/>
      <c r="O258" s="188"/>
      <c r="P258" s="188"/>
      <c r="Q258" s="188"/>
      <c r="R258" s="188"/>
      <c r="S258" s="188"/>
      <c r="T258" s="189"/>
      <c r="AT258" s="183" t="s">
        <v>153</v>
      </c>
      <c r="AU258" s="183" t="s">
        <v>86</v>
      </c>
      <c r="AV258" s="14" t="s">
        <v>151</v>
      </c>
      <c r="AW258" s="14" t="s">
        <v>32</v>
      </c>
      <c r="AX258" s="14" t="s">
        <v>84</v>
      </c>
      <c r="AY258" s="183" t="s">
        <v>145</v>
      </c>
    </row>
    <row r="259" spans="1:65" s="2" customFormat="1" ht="21.6" customHeight="1">
      <c r="A259" s="32"/>
      <c r="B259" s="158"/>
      <c r="C259" s="197" t="s">
        <v>407</v>
      </c>
      <c r="D259" s="197" t="s">
        <v>180</v>
      </c>
      <c r="E259" s="198" t="s">
        <v>408</v>
      </c>
      <c r="F259" s="199" t="s">
        <v>409</v>
      </c>
      <c r="G259" s="200" t="s">
        <v>208</v>
      </c>
      <c r="H259" s="201">
        <v>1</v>
      </c>
      <c r="I259" s="202"/>
      <c r="J259" s="203">
        <f>ROUND(I259*H259,2)</f>
        <v>0</v>
      </c>
      <c r="K259" s="204"/>
      <c r="L259" s="205"/>
      <c r="M259" s="206" t="s">
        <v>1</v>
      </c>
      <c r="N259" s="207" t="s">
        <v>41</v>
      </c>
      <c r="O259" s="58"/>
      <c r="P259" s="169">
        <f>O259*H259</f>
        <v>0</v>
      </c>
      <c r="Q259" s="169">
        <v>0.84099999999999997</v>
      </c>
      <c r="R259" s="169">
        <f>Q259*H259</f>
        <v>0.84099999999999997</v>
      </c>
      <c r="S259" s="169">
        <v>0</v>
      </c>
      <c r="T259" s="170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71" t="s">
        <v>184</v>
      </c>
      <c r="AT259" s="171" t="s">
        <v>180</v>
      </c>
      <c r="AU259" s="171" t="s">
        <v>86</v>
      </c>
      <c r="AY259" s="17" t="s">
        <v>145</v>
      </c>
      <c r="BE259" s="172">
        <f>IF(N259="základní",J259,0)</f>
        <v>0</v>
      </c>
      <c r="BF259" s="172">
        <f>IF(N259="snížená",J259,0)</f>
        <v>0</v>
      </c>
      <c r="BG259" s="172">
        <f>IF(N259="zákl. přenesená",J259,0)</f>
        <v>0</v>
      </c>
      <c r="BH259" s="172">
        <f>IF(N259="sníž. přenesená",J259,0)</f>
        <v>0</v>
      </c>
      <c r="BI259" s="172">
        <f>IF(N259="nulová",J259,0)</f>
        <v>0</v>
      </c>
      <c r="BJ259" s="17" t="s">
        <v>84</v>
      </c>
      <c r="BK259" s="172">
        <f>ROUND(I259*H259,2)</f>
        <v>0</v>
      </c>
      <c r="BL259" s="17" t="s">
        <v>151</v>
      </c>
      <c r="BM259" s="171" t="s">
        <v>410</v>
      </c>
    </row>
    <row r="260" spans="1:65" s="13" customFormat="1">
      <c r="B260" s="173"/>
      <c r="D260" s="174" t="s">
        <v>153</v>
      </c>
      <c r="E260" s="175" t="s">
        <v>1</v>
      </c>
      <c r="F260" s="176" t="s">
        <v>84</v>
      </c>
      <c r="H260" s="177">
        <v>1</v>
      </c>
      <c r="I260" s="178"/>
      <c r="L260" s="173"/>
      <c r="M260" s="179"/>
      <c r="N260" s="180"/>
      <c r="O260" s="180"/>
      <c r="P260" s="180"/>
      <c r="Q260" s="180"/>
      <c r="R260" s="180"/>
      <c r="S260" s="180"/>
      <c r="T260" s="181"/>
      <c r="AT260" s="175" t="s">
        <v>153</v>
      </c>
      <c r="AU260" s="175" t="s">
        <v>86</v>
      </c>
      <c r="AV260" s="13" t="s">
        <v>86</v>
      </c>
      <c r="AW260" s="13" t="s">
        <v>32</v>
      </c>
      <c r="AX260" s="13" t="s">
        <v>84</v>
      </c>
      <c r="AY260" s="175" t="s">
        <v>145</v>
      </c>
    </row>
    <row r="261" spans="1:65" s="2" customFormat="1" ht="21.6" customHeight="1">
      <c r="A261" s="32"/>
      <c r="B261" s="158"/>
      <c r="C261" s="159" t="s">
        <v>411</v>
      </c>
      <c r="D261" s="159" t="s">
        <v>147</v>
      </c>
      <c r="E261" s="160" t="s">
        <v>412</v>
      </c>
      <c r="F261" s="161" t="s">
        <v>413</v>
      </c>
      <c r="G261" s="162" t="s">
        <v>208</v>
      </c>
      <c r="H261" s="163">
        <v>32</v>
      </c>
      <c r="I261" s="164"/>
      <c r="J261" s="165">
        <f>ROUND(I261*H261,2)</f>
        <v>0</v>
      </c>
      <c r="K261" s="166"/>
      <c r="L261" s="33"/>
      <c r="M261" s="167" t="s">
        <v>1</v>
      </c>
      <c r="N261" s="168" t="s">
        <v>41</v>
      </c>
      <c r="O261" s="58"/>
      <c r="P261" s="169">
        <f>O261*H261</f>
        <v>0</v>
      </c>
      <c r="Q261" s="169">
        <v>1.6379999999999999E-2</v>
      </c>
      <c r="R261" s="169">
        <f>Q261*H261</f>
        <v>0.52415999999999996</v>
      </c>
      <c r="S261" s="169">
        <v>0</v>
      </c>
      <c r="T261" s="170">
        <f>S261*H261</f>
        <v>0</v>
      </c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R261" s="171" t="s">
        <v>151</v>
      </c>
      <c r="AT261" s="171" t="s">
        <v>147</v>
      </c>
      <c r="AU261" s="171" t="s">
        <v>86</v>
      </c>
      <c r="AY261" s="17" t="s">
        <v>145</v>
      </c>
      <c r="BE261" s="172">
        <f>IF(N261="základní",J261,0)</f>
        <v>0</v>
      </c>
      <c r="BF261" s="172">
        <f>IF(N261="snížená",J261,0)</f>
        <v>0</v>
      </c>
      <c r="BG261" s="172">
        <f>IF(N261="zákl. přenesená",J261,0)</f>
        <v>0</v>
      </c>
      <c r="BH261" s="172">
        <f>IF(N261="sníž. přenesená",J261,0)</f>
        <v>0</v>
      </c>
      <c r="BI261" s="172">
        <f>IF(N261="nulová",J261,0)</f>
        <v>0</v>
      </c>
      <c r="BJ261" s="17" t="s">
        <v>84</v>
      </c>
      <c r="BK261" s="172">
        <f>ROUND(I261*H261,2)</f>
        <v>0</v>
      </c>
      <c r="BL261" s="17" t="s">
        <v>151</v>
      </c>
      <c r="BM261" s="171" t="s">
        <v>414</v>
      </c>
    </row>
    <row r="262" spans="1:65" s="15" customFormat="1">
      <c r="B262" s="190"/>
      <c r="D262" s="174" t="s">
        <v>153</v>
      </c>
      <c r="E262" s="191" t="s">
        <v>1</v>
      </c>
      <c r="F262" s="192" t="s">
        <v>415</v>
      </c>
      <c r="H262" s="191" t="s">
        <v>1</v>
      </c>
      <c r="I262" s="193"/>
      <c r="L262" s="190"/>
      <c r="M262" s="194"/>
      <c r="N262" s="195"/>
      <c r="O262" s="195"/>
      <c r="P262" s="195"/>
      <c r="Q262" s="195"/>
      <c r="R262" s="195"/>
      <c r="S262" s="195"/>
      <c r="T262" s="196"/>
      <c r="AT262" s="191" t="s">
        <v>153</v>
      </c>
      <c r="AU262" s="191" t="s">
        <v>86</v>
      </c>
      <c r="AV262" s="15" t="s">
        <v>84</v>
      </c>
      <c r="AW262" s="15" t="s">
        <v>32</v>
      </c>
      <c r="AX262" s="15" t="s">
        <v>76</v>
      </c>
      <c r="AY262" s="191" t="s">
        <v>145</v>
      </c>
    </row>
    <row r="263" spans="1:65" s="13" customFormat="1">
      <c r="B263" s="173"/>
      <c r="D263" s="174" t="s">
        <v>153</v>
      </c>
      <c r="E263" s="175" t="s">
        <v>1</v>
      </c>
      <c r="F263" s="176" t="s">
        <v>416</v>
      </c>
      <c r="H263" s="177">
        <v>30</v>
      </c>
      <c r="I263" s="178"/>
      <c r="L263" s="173"/>
      <c r="M263" s="179"/>
      <c r="N263" s="180"/>
      <c r="O263" s="180"/>
      <c r="P263" s="180"/>
      <c r="Q263" s="180"/>
      <c r="R263" s="180"/>
      <c r="S263" s="180"/>
      <c r="T263" s="181"/>
      <c r="AT263" s="175" t="s">
        <v>153</v>
      </c>
      <c r="AU263" s="175" t="s">
        <v>86</v>
      </c>
      <c r="AV263" s="13" t="s">
        <v>86</v>
      </c>
      <c r="AW263" s="13" t="s">
        <v>32</v>
      </c>
      <c r="AX263" s="13" t="s">
        <v>76</v>
      </c>
      <c r="AY263" s="175" t="s">
        <v>145</v>
      </c>
    </row>
    <row r="264" spans="1:65" s="15" customFormat="1">
      <c r="B264" s="190"/>
      <c r="D264" s="174" t="s">
        <v>153</v>
      </c>
      <c r="E264" s="191" t="s">
        <v>1</v>
      </c>
      <c r="F264" s="192" t="s">
        <v>417</v>
      </c>
      <c r="H264" s="191" t="s">
        <v>1</v>
      </c>
      <c r="I264" s="193"/>
      <c r="L264" s="190"/>
      <c r="M264" s="194"/>
      <c r="N264" s="195"/>
      <c r="O264" s="195"/>
      <c r="P264" s="195"/>
      <c r="Q264" s="195"/>
      <c r="R264" s="195"/>
      <c r="S264" s="195"/>
      <c r="T264" s="196"/>
      <c r="AT264" s="191" t="s">
        <v>153</v>
      </c>
      <c r="AU264" s="191" t="s">
        <v>86</v>
      </c>
      <c r="AV264" s="15" t="s">
        <v>84</v>
      </c>
      <c r="AW264" s="15" t="s">
        <v>32</v>
      </c>
      <c r="AX264" s="15" t="s">
        <v>76</v>
      </c>
      <c r="AY264" s="191" t="s">
        <v>145</v>
      </c>
    </row>
    <row r="265" spans="1:65" s="13" customFormat="1">
      <c r="B265" s="173"/>
      <c r="D265" s="174" t="s">
        <v>153</v>
      </c>
      <c r="E265" s="175" t="s">
        <v>1</v>
      </c>
      <c r="F265" s="176" t="s">
        <v>86</v>
      </c>
      <c r="H265" s="177">
        <v>2</v>
      </c>
      <c r="I265" s="178"/>
      <c r="L265" s="173"/>
      <c r="M265" s="179"/>
      <c r="N265" s="180"/>
      <c r="O265" s="180"/>
      <c r="P265" s="180"/>
      <c r="Q265" s="180"/>
      <c r="R265" s="180"/>
      <c r="S265" s="180"/>
      <c r="T265" s="181"/>
      <c r="AT265" s="175" t="s">
        <v>153</v>
      </c>
      <c r="AU265" s="175" t="s">
        <v>86</v>
      </c>
      <c r="AV265" s="13" t="s">
        <v>86</v>
      </c>
      <c r="AW265" s="13" t="s">
        <v>32</v>
      </c>
      <c r="AX265" s="13" t="s">
        <v>76</v>
      </c>
      <c r="AY265" s="175" t="s">
        <v>145</v>
      </c>
    </row>
    <row r="266" spans="1:65" s="14" customFormat="1">
      <c r="B266" s="182"/>
      <c r="D266" s="174" t="s">
        <v>153</v>
      </c>
      <c r="E266" s="183" t="s">
        <v>1</v>
      </c>
      <c r="F266" s="184" t="s">
        <v>155</v>
      </c>
      <c r="H266" s="185">
        <v>32</v>
      </c>
      <c r="I266" s="186"/>
      <c r="L266" s="182"/>
      <c r="M266" s="187"/>
      <c r="N266" s="188"/>
      <c r="O266" s="188"/>
      <c r="P266" s="188"/>
      <c r="Q266" s="188"/>
      <c r="R266" s="188"/>
      <c r="S266" s="188"/>
      <c r="T266" s="189"/>
      <c r="AT266" s="183" t="s">
        <v>153</v>
      </c>
      <c r="AU266" s="183" t="s">
        <v>86</v>
      </c>
      <c r="AV266" s="14" t="s">
        <v>151</v>
      </c>
      <c r="AW266" s="14" t="s">
        <v>32</v>
      </c>
      <c r="AX266" s="14" t="s">
        <v>84</v>
      </c>
      <c r="AY266" s="183" t="s">
        <v>145</v>
      </c>
    </row>
    <row r="267" spans="1:65" s="2" customFormat="1" ht="14.45" customHeight="1">
      <c r="A267" s="32"/>
      <c r="B267" s="158"/>
      <c r="C267" s="197" t="s">
        <v>418</v>
      </c>
      <c r="D267" s="197" t="s">
        <v>180</v>
      </c>
      <c r="E267" s="198" t="s">
        <v>419</v>
      </c>
      <c r="F267" s="199" t="s">
        <v>420</v>
      </c>
      <c r="G267" s="200" t="s">
        <v>208</v>
      </c>
      <c r="H267" s="201">
        <v>1</v>
      </c>
      <c r="I267" s="202"/>
      <c r="J267" s="203">
        <f>ROUND(I267*H267,2)</f>
        <v>0</v>
      </c>
      <c r="K267" s="204"/>
      <c r="L267" s="205"/>
      <c r="M267" s="206" t="s">
        <v>1</v>
      </c>
      <c r="N267" s="207" t="s">
        <v>41</v>
      </c>
      <c r="O267" s="58"/>
      <c r="P267" s="169">
        <f>O267*H267</f>
        <v>0</v>
      </c>
      <c r="Q267" s="169">
        <v>6.0000000000000002E-5</v>
      </c>
      <c r="R267" s="169">
        <f>Q267*H267</f>
        <v>6.0000000000000002E-5</v>
      </c>
      <c r="S267" s="169">
        <v>0</v>
      </c>
      <c r="T267" s="170">
        <f>S267*H267</f>
        <v>0</v>
      </c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R267" s="171" t="s">
        <v>184</v>
      </c>
      <c r="AT267" s="171" t="s">
        <v>180</v>
      </c>
      <c r="AU267" s="171" t="s">
        <v>86</v>
      </c>
      <c r="AY267" s="17" t="s">
        <v>145</v>
      </c>
      <c r="BE267" s="172">
        <f>IF(N267="základní",J267,0)</f>
        <v>0</v>
      </c>
      <c r="BF267" s="172">
        <f>IF(N267="snížená",J267,0)</f>
        <v>0</v>
      </c>
      <c r="BG267" s="172">
        <f>IF(N267="zákl. přenesená",J267,0)</f>
        <v>0</v>
      </c>
      <c r="BH267" s="172">
        <f>IF(N267="sníž. přenesená",J267,0)</f>
        <v>0</v>
      </c>
      <c r="BI267" s="172">
        <f>IF(N267="nulová",J267,0)</f>
        <v>0</v>
      </c>
      <c r="BJ267" s="17" t="s">
        <v>84</v>
      </c>
      <c r="BK267" s="172">
        <f>ROUND(I267*H267,2)</f>
        <v>0</v>
      </c>
      <c r="BL267" s="17" t="s">
        <v>151</v>
      </c>
      <c r="BM267" s="171" t="s">
        <v>421</v>
      </c>
    </row>
    <row r="268" spans="1:65" s="13" customFormat="1">
      <c r="B268" s="173"/>
      <c r="D268" s="174" t="s">
        <v>153</v>
      </c>
      <c r="E268" s="175" t="s">
        <v>1</v>
      </c>
      <c r="F268" s="176" t="s">
        <v>84</v>
      </c>
      <c r="H268" s="177">
        <v>1</v>
      </c>
      <c r="I268" s="178"/>
      <c r="L268" s="173"/>
      <c r="M268" s="179"/>
      <c r="N268" s="180"/>
      <c r="O268" s="180"/>
      <c r="P268" s="180"/>
      <c r="Q268" s="180"/>
      <c r="R268" s="180"/>
      <c r="S268" s="180"/>
      <c r="T268" s="181"/>
      <c r="AT268" s="175" t="s">
        <v>153</v>
      </c>
      <c r="AU268" s="175" t="s">
        <v>86</v>
      </c>
      <c r="AV268" s="13" t="s">
        <v>86</v>
      </c>
      <c r="AW268" s="13" t="s">
        <v>32</v>
      </c>
      <c r="AX268" s="13" t="s">
        <v>84</v>
      </c>
      <c r="AY268" s="175" t="s">
        <v>145</v>
      </c>
    </row>
    <row r="269" spans="1:65" s="12" customFormat="1" ht="20.85" customHeight="1">
      <c r="B269" s="145"/>
      <c r="D269" s="146" t="s">
        <v>75</v>
      </c>
      <c r="E269" s="156" t="s">
        <v>422</v>
      </c>
      <c r="F269" s="156" t="s">
        <v>423</v>
      </c>
      <c r="I269" s="148"/>
      <c r="J269" s="157">
        <f>BK269</f>
        <v>0</v>
      </c>
      <c r="L269" s="145"/>
      <c r="M269" s="150"/>
      <c r="N269" s="151"/>
      <c r="O269" s="151"/>
      <c r="P269" s="152">
        <f>P270</f>
        <v>0</v>
      </c>
      <c r="Q269" s="151"/>
      <c r="R269" s="152">
        <f>R270</f>
        <v>0</v>
      </c>
      <c r="S269" s="151"/>
      <c r="T269" s="153">
        <f>T270</f>
        <v>0</v>
      </c>
      <c r="AR269" s="146" t="s">
        <v>84</v>
      </c>
      <c r="AT269" s="154" t="s">
        <v>75</v>
      </c>
      <c r="AU269" s="154" t="s">
        <v>86</v>
      </c>
      <c r="AY269" s="146" t="s">
        <v>145</v>
      </c>
      <c r="BK269" s="155">
        <f>BK270</f>
        <v>0</v>
      </c>
    </row>
    <row r="270" spans="1:65" s="2" customFormat="1" ht="21.6" customHeight="1">
      <c r="A270" s="32"/>
      <c r="B270" s="158"/>
      <c r="C270" s="159" t="s">
        <v>424</v>
      </c>
      <c r="D270" s="159" t="s">
        <v>147</v>
      </c>
      <c r="E270" s="160" t="s">
        <v>425</v>
      </c>
      <c r="F270" s="161" t="s">
        <v>426</v>
      </c>
      <c r="G270" s="162" t="s">
        <v>183</v>
      </c>
      <c r="H270" s="163">
        <v>54.234999999999999</v>
      </c>
      <c r="I270" s="164"/>
      <c r="J270" s="165">
        <f>ROUND(I270*H270,2)</f>
        <v>0</v>
      </c>
      <c r="K270" s="166"/>
      <c r="L270" s="33"/>
      <c r="M270" s="167" t="s">
        <v>1</v>
      </c>
      <c r="N270" s="168" t="s">
        <v>41</v>
      </c>
      <c r="O270" s="58"/>
      <c r="P270" s="169">
        <f>O270*H270</f>
        <v>0</v>
      </c>
      <c r="Q270" s="169">
        <v>0</v>
      </c>
      <c r="R270" s="169">
        <f>Q270*H270</f>
        <v>0</v>
      </c>
      <c r="S270" s="169">
        <v>0</v>
      </c>
      <c r="T270" s="170">
        <f>S270*H270</f>
        <v>0</v>
      </c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R270" s="171" t="s">
        <v>151</v>
      </c>
      <c r="AT270" s="171" t="s">
        <v>147</v>
      </c>
      <c r="AU270" s="171" t="s">
        <v>160</v>
      </c>
      <c r="AY270" s="17" t="s">
        <v>145</v>
      </c>
      <c r="BE270" s="172">
        <f>IF(N270="základní",J270,0)</f>
        <v>0</v>
      </c>
      <c r="BF270" s="172">
        <f>IF(N270="snížená",J270,0)</f>
        <v>0</v>
      </c>
      <c r="BG270" s="172">
        <f>IF(N270="zákl. přenesená",J270,0)</f>
        <v>0</v>
      </c>
      <c r="BH270" s="172">
        <f>IF(N270="sníž. přenesená",J270,0)</f>
        <v>0</v>
      </c>
      <c r="BI270" s="172">
        <f>IF(N270="nulová",J270,0)</f>
        <v>0</v>
      </c>
      <c r="BJ270" s="17" t="s">
        <v>84</v>
      </c>
      <c r="BK270" s="172">
        <f>ROUND(I270*H270,2)</f>
        <v>0</v>
      </c>
      <c r="BL270" s="17" t="s">
        <v>151</v>
      </c>
      <c r="BM270" s="171" t="s">
        <v>427</v>
      </c>
    </row>
    <row r="271" spans="1:65" s="12" customFormat="1" ht="25.9" customHeight="1">
      <c r="B271" s="145"/>
      <c r="D271" s="146" t="s">
        <v>75</v>
      </c>
      <c r="E271" s="147" t="s">
        <v>428</v>
      </c>
      <c r="F271" s="147" t="s">
        <v>429</v>
      </c>
      <c r="I271" s="148"/>
      <c r="J271" s="149">
        <f>BK271</f>
        <v>0</v>
      </c>
      <c r="L271" s="145"/>
      <c r="M271" s="150"/>
      <c r="N271" s="151"/>
      <c r="O271" s="151"/>
      <c r="P271" s="152">
        <f>P272+P305+P368+P463+P527+P537+P540</f>
        <v>0</v>
      </c>
      <c r="Q271" s="151"/>
      <c r="R271" s="152">
        <f>R272+R305+R368+R463+R527+R537+R540</f>
        <v>7.5367715832000002</v>
      </c>
      <c r="S271" s="151"/>
      <c r="T271" s="153">
        <f>T272+T305+T368+T463+T527+T537+T540</f>
        <v>0</v>
      </c>
      <c r="AR271" s="146" t="s">
        <v>86</v>
      </c>
      <c r="AT271" s="154" t="s">
        <v>75</v>
      </c>
      <c r="AU271" s="154" t="s">
        <v>76</v>
      </c>
      <c r="AY271" s="146" t="s">
        <v>145</v>
      </c>
      <c r="BK271" s="155">
        <f>BK272+BK305+BK368+BK463+BK527+BK537+BK540</f>
        <v>0</v>
      </c>
    </row>
    <row r="272" spans="1:65" s="12" customFormat="1" ht="22.9" customHeight="1">
      <c r="B272" s="145"/>
      <c r="D272" s="146" t="s">
        <v>75</v>
      </c>
      <c r="E272" s="156" t="s">
        <v>430</v>
      </c>
      <c r="F272" s="156" t="s">
        <v>431</v>
      </c>
      <c r="I272" s="148"/>
      <c r="J272" s="157">
        <f>BK272</f>
        <v>0</v>
      </c>
      <c r="L272" s="145"/>
      <c r="M272" s="150"/>
      <c r="N272" s="151"/>
      <c r="O272" s="151"/>
      <c r="P272" s="152">
        <f>SUM(P273:P304)</f>
        <v>0</v>
      </c>
      <c r="Q272" s="151"/>
      <c r="R272" s="152">
        <f>SUM(R273:R304)</f>
        <v>0.11214</v>
      </c>
      <c r="S272" s="151"/>
      <c r="T272" s="153">
        <f>SUM(T273:T304)</f>
        <v>0</v>
      </c>
      <c r="AR272" s="146" t="s">
        <v>86</v>
      </c>
      <c r="AT272" s="154" t="s">
        <v>75</v>
      </c>
      <c r="AU272" s="154" t="s">
        <v>84</v>
      </c>
      <c r="AY272" s="146" t="s">
        <v>145</v>
      </c>
      <c r="BK272" s="155">
        <f>SUM(BK273:BK304)</f>
        <v>0</v>
      </c>
    </row>
    <row r="273" spans="1:65" s="2" customFormat="1" ht="21.6" customHeight="1">
      <c r="A273" s="32"/>
      <c r="B273" s="158"/>
      <c r="C273" s="159" t="s">
        <v>432</v>
      </c>
      <c r="D273" s="159" t="s">
        <v>147</v>
      </c>
      <c r="E273" s="160" t="s">
        <v>433</v>
      </c>
      <c r="F273" s="161" t="s">
        <v>434</v>
      </c>
      <c r="G273" s="162" t="s">
        <v>282</v>
      </c>
      <c r="H273" s="163">
        <v>1214</v>
      </c>
      <c r="I273" s="164"/>
      <c r="J273" s="165">
        <f>ROUND(I273*H273,2)</f>
        <v>0</v>
      </c>
      <c r="K273" s="166"/>
      <c r="L273" s="33"/>
      <c r="M273" s="167" t="s">
        <v>1</v>
      </c>
      <c r="N273" s="168" t="s">
        <v>41</v>
      </c>
      <c r="O273" s="58"/>
      <c r="P273" s="169">
        <f>O273*H273</f>
        <v>0</v>
      </c>
      <c r="Q273" s="169">
        <v>0</v>
      </c>
      <c r="R273" s="169">
        <f>Q273*H273</f>
        <v>0</v>
      </c>
      <c r="S273" s="169">
        <v>0</v>
      </c>
      <c r="T273" s="170">
        <f>S273*H273</f>
        <v>0</v>
      </c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R273" s="171" t="s">
        <v>226</v>
      </c>
      <c r="AT273" s="171" t="s">
        <v>147</v>
      </c>
      <c r="AU273" s="171" t="s">
        <v>86</v>
      </c>
      <c r="AY273" s="17" t="s">
        <v>145</v>
      </c>
      <c r="BE273" s="172">
        <f>IF(N273="základní",J273,0)</f>
        <v>0</v>
      </c>
      <c r="BF273" s="172">
        <f>IF(N273="snížená",J273,0)</f>
        <v>0</v>
      </c>
      <c r="BG273" s="172">
        <f>IF(N273="zákl. přenesená",J273,0)</f>
        <v>0</v>
      </c>
      <c r="BH273" s="172">
        <f>IF(N273="sníž. přenesená",J273,0)</f>
        <v>0</v>
      </c>
      <c r="BI273" s="172">
        <f>IF(N273="nulová",J273,0)</f>
        <v>0</v>
      </c>
      <c r="BJ273" s="17" t="s">
        <v>84</v>
      </c>
      <c r="BK273" s="172">
        <f>ROUND(I273*H273,2)</f>
        <v>0</v>
      </c>
      <c r="BL273" s="17" t="s">
        <v>226</v>
      </c>
      <c r="BM273" s="171" t="s">
        <v>435</v>
      </c>
    </row>
    <row r="274" spans="1:65" s="13" customFormat="1">
      <c r="B274" s="173"/>
      <c r="D274" s="174" t="s">
        <v>153</v>
      </c>
      <c r="E274" s="175" t="s">
        <v>1</v>
      </c>
      <c r="F274" s="176" t="s">
        <v>436</v>
      </c>
      <c r="H274" s="177">
        <v>91</v>
      </c>
      <c r="I274" s="178"/>
      <c r="L274" s="173"/>
      <c r="M274" s="179"/>
      <c r="N274" s="180"/>
      <c r="O274" s="180"/>
      <c r="P274" s="180"/>
      <c r="Q274" s="180"/>
      <c r="R274" s="180"/>
      <c r="S274" s="180"/>
      <c r="T274" s="181"/>
      <c r="AT274" s="175" t="s">
        <v>153</v>
      </c>
      <c r="AU274" s="175" t="s">
        <v>86</v>
      </c>
      <c r="AV274" s="13" t="s">
        <v>86</v>
      </c>
      <c r="AW274" s="13" t="s">
        <v>32</v>
      </c>
      <c r="AX274" s="13" t="s">
        <v>76</v>
      </c>
      <c r="AY274" s="175" t="s">
        <v>145</v>
      </c>
    </row>
    <row r="275" spans="1:65" s="13" customFormat="1">
      <c r="B275" s="173"/>
      <c r="D275" s="174" t="s">
        <v>153</v>
      </c>
      <c r="E275" s="175" t="s">
        <v>1</v>
      </c>
      <c r="F275" s="176" t="s">
        <v>437</v>
      </c>
      <c r="H275" s="177">
        <v>449</v>
      </c>
      <c r="I275" s="178"/>
      <c r="L275" s="173"/>
      <c r="M275" s="179"/>
      <c r="N275" s="180"/>
      <c r="O275" s="180"/>
      <c r="P275" s="180"/>
      <c r="Q275" s="180"/>
      <c r="R275" s="180"/>
      <c r="S275" s="180"/>
      <c r="T275" s="181"/>
      <c r="AT275" s="175" t="s">
        <v>153</v>
      </c>
      <c r="AU275" s="175" t="s">
        <v>86</v>
      </c>
      <c r="AV275" s="13" t="s">
        <v>86</v>
      </c>
      <c r="AW275" s="13" t="s">
        <v>32</v>
      </c>
      <c r="AX275" s="13" t="s">
        <v>76</v>
      </c>
      <c r="AY275" s="175" t="s">
        <v>145</v>
      </c>
    </row>
    <row r="276" spans="1:65" s="13" customFormat="1">
      <c r="B276" s="173"/>
      <c r="D276" s="174" t="s">
        <v>153</v>
      </c>
      <c r="E276" s="175" t="s">
        <v>1</v>
      </c>
      <c r="F276" s="176" t="s">
        <v>438</v>
      </c>
      <c r="H276" s="177">
        <v>674</v>
      </c>
      <c r="I276" s="178"/>
      <c r="L276" s="173"/>
      <c r="M276" s="179"/>
      <c r="N276" s="180"/>
      <c r="O276" s="180"/>
      <c r="P276" s="180"/>
      <c r="Q276" s="180"/>
      <c r="R276" s="180"/>
      <c r="S276" s="180"/>
      <c r="T276" s="181"/>
      <c r="AT276" s="175" t="s">
        <v>153</v>
      </c>
      <c r="AU276" s="175" t="s">
        <v>86</v>
      </c>
      <c r="AV276" s="13" t="s">
        <v>86</v>
      </c>
      <c r="AW276" s="13" t="s">
        <v>32</v>
      </c>
      <c r="AX276" s="13" t="s">
        <v>76</v>
      </c>
      <c r="AY276" s="175" t="s">
        <v>145</v>
      </c>
    </row>
    <row r="277" spans="1:65" s="2" customFormat="1" ht="21.6" customHeight="1">
      <c r="A277" s="32"/>
      <c r="B277" s="158"/>
      <c r="C277" s="197" t="s">
        <v>439</v>
      </c>
      <c r="D277" s="197" t="s">
        <v>180</v>
      </c>
      <c r="E277" s="198" t="s">
        <v>440</v>
      </c>
      <c r="F277" s="199" t="s">
        <v>441</v>
      </c>
      <c r="G277" s="200" t="s">
        <v>282</v>
      </c>
      <c r="H277" s="201">
        <v>142</v>
      </c>
      <c r="I277" s="202"/>
      <c r="J277" s="203">
        <f>ROUND(I277*H277,2)</f>
        <v>0</v>
      </c>
      <c r="K277" s="204"/>
      <c r="L277" s="205"/>
      <c r="M277" s="206" t="s">
        <v>1</v>
      </c>
      <c r="N277" s="207" t="s">
        <v>41</v>
      </c>
      <c r="O277" s="58"/>
      <c r="P277" s="169">
        <f>O277*H277</f>
        <v>0</v>
      </c>
      <c r="Q277" s="169">
        <v>3.0000000000000001E-5</v>
      </c>
      <c r="R277" s="169">
        <f>Q277*H277</f>
        <v>4.2599999999999999E-3</v>
      </c>
      <c r="S277" s="169">
        <v>0</v>
      </c>
      <c r="T277" s="170">
        <f>S277*H277</f>
        <v>0</v>
      </c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R277" s="171" t="s">
        <v>294</v>
      </c>
      <c r="AT277" s="171" t="s">
        <v>180</v>
      </c>
      <c r="AU277" s="171" t="s">
        <v>86</v>
      </c>
      <c r="AY277" s="17" t="s">
        <v>145</v>
      </c>
      <c r="BE277" s="172">
        <f>IF(N277="základní",J277,0)</f>
        <v>0</v>
      </c>
      <c r="BF277" s="172">
        <f>IF(N277="snížená",J277,0)</f>
        <v>0</v>
      </c>
      <c r="BG277" s="172">
        <f>IF(N277="zákl. přenesená",J277,0)</f>
        <v>0</v>
      </c>
      <c r="BH277" s="172">
        <f>IF(N277="sníž. přenesená",J277,0)</f>
        <v>0</v>
      </c>
      <c r="BI277" s="172">
        <f>IF(N277="nulová",J277,0)</f>
        <v>0</v>
      </c>
      <c r="BJ277" s="17" t="s">
        <v>84</v>
      </c>
      <c r="BK277" s="172">
        <f>ROUND(I277*H277,2)</f>
        <v>0</v>
      </c>
      <c r="BL277" s="17" t="s">
        <v>226</v>
      </c>
      <c r="BM277" s="171" t="s">
        <v>442</v>
      </c>
    </row>
    <row r="278" spans="1:65" s="13" customFormat="1">
      <c r="B278" s="173"/>
      <c r="D278" s="174" t="s">
        <v>153</v>
      </c>
      <c r="E278" s="175" t="s">
        <v>1</v>
      </c>
      <c r="F278" s="176" t="s">
        <v>443</v>
      </c>
      <c r="H278" s="177">
        <v>142</v>
      </c>
      <c r="I278" s="178"/>
      <c r="L278" s="173"/>
      <c r="M278" s="179"/>
      <c r="N278" s="180"/>
      <c r="O278" s="180"/>
      <c r="P278" s="180"/>
      <c r="Q278" s="180"/>
      <c r="R278" s="180"/>
      <c r="S278" s="180"/>
      <c r="T278" s="181"/>
      <c r="AT278" s="175" t="s">
        <v>153</v>
      </c>
      <c r="AU278" s="175" t="s">
        <v>86</v>
      </c>
      <c r="AV278" s="13" t="s">
        <v>86</v>
      </c>
      <c r="AW278" s="13" t="s">
        <v>32</v>
      </c>
      <c r="AX278" s="13" t="s">
        <v>84</v>
      </c>
      <c r="AY278" s="175" t="s">
        <v>145</v>
      </c>
    </row>
    <row r="279" spans="1:65" s="2" customFormat="1" ht="21.6" customHeight="1">
      <c r="A279" s="32"/>
      <c r="B279" s="158"/>
      <c r="C279" s="197" t="s">
        <v>444</v>
      </c>
      <c r="D279" s="197" t="s">
        <v>180</v>
      </c>
      <c r="E279" s="198" t="s">
        <v>445</v>
      </c>
      <c r="F279" s="199" t="s">
        <v>446</v>
      </c>
      <c r="G279" s="200" t="s">
        <v>282</v>
      </c>
      <c r="H279" s="201">
        <v>349</v>
      </c>
      <c r="I279" s="202"/>
      <c r="J279" s="203">
        <f>ROUND(I279*H279,2)</f>
        <v>0</v>
      </c>
      <c r="K279" s="204"/>
      <c r="L279" s="205"/>
      <c r="M279" s="206" t="s">
        <v>1</v>
      </c>
      <c r="N279" s="207" t="s">
        <v>41</v>
      </c>
      <c r="O279" s="58"/>
      <c r="P279" s="169">
        <f>O279*H279</f>
        <v>0</v>
      </c>
      <c r="Q279" s="169">
        <v>8.0000000000000007E-5</v>
      </c>
      <c r="R279" s="169">
        <f>Q279*H279</f>
        <v>2.7920000000000004E-2</v>
      </c>
      <c r="S279" s="169">
        <v>0</v>
      </c>
      <c r="T279" s="170">
        <f>S279*H279</f>
        <v>0</v>
      </c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R279" s="171" t="s">
        <v>294</v>
      </c>
      <c r="AT279" s="171" t="s">
        <v>180</v>
      </c>
      <c r="AU279" s="171" t="s">
        <v>86</v>
      </c>
      <c r="AY279" s="17" t="s">
        <v>145</v>
      </c>
      <c r="BE279" s="172">
        <f>IF(N279="základní",J279,0)</f>
        <v>0</v>
      </c>
      <c r="BF279" s="172">
        <f>IF(N279="snížená",J279,0)</f>
        <v>0</v>
      </c>
      <c r="BG279" s="172">
        <f>IF(N279="zákl. přenesená",J279,0)</f>
        <v>0</v>
      </c>
      <c r="BH279" s="172">
        <f>IF(N279="sníž. přenesená",J279,0)</f>
        <v>0</v>
      </c>
      <c r="BI279" s="172">
        <f>IF(N279="nulová",J279,0)</f>
        <v>0</v>
      </c>
      <c r="BJ279" s="17" t="s">
        <v>84</v>
      </c>
      <c r="BK279" s="172">
        <f>ROUND(I279*H279,2)</f>
        <v>0</v>
      </c>
      <c r="BL279" s="17" t="s">
        <v>226</v>
      </c>
      <c r="BM279" s="171" t="s">
        <v>447</v>
      </c>
    </row>
    <row r="280" spans="1:65" s="13" customFormat="1">
      <c r="B280" s="173"/>
      <c r="D280" s="174" t="s">
        <v>153</v>
      </c>
      <c r="E280" s="175" t="s">
        <v>1</v>
      </c>
      <c r="F280" s="176" t="s">
        <v>448</v>
      </c>
      <c r="H280" s="177">
        <v>349</v>
      </c>
      <c r="I280" s="178"/>
      <c r="L280" s="173"/>
      <c r="M280" s="179"/>
      <c r="N280" s="180"/>
      <c r="O280" s="180"/>
      <c r="P280" s="180"/>
      <c r="Q280" s="180"/>
      <c r="R280" s="180"/>
      <c r="S280" s="180"/>
      <c r="T280" s="181"/>
      <c r="AT280" s="175" t="s">
        <v>153</v>
      </c>
      <c r="AU280" s="175" t="s">
        <v>86</v>
      </c>
      <c r="AV280" s="13" t="s">
        <v>86</v>
      </c>
      <c r="AW280" s="13" t="s">
        <v>32</v>
      </c>
      <c r="AX280" s="13" t="s">
        <v>84</v>
      </c>
      <c r="AY280" s="175" t="s">
        <v>145</v>
      </c>
    </row>
    <row r="281" spans="1:65" s="2" customFormat="1" ht="21.6" customHeight="1">
      <c r="A281" s="32"/>
      <c r="B281" s="158"/>
      <c r="C281" s="197" t="s">
        <v>449</v>
      </c>
      <c r="D281" s="197" t="s">
        <v>180</v>
      </c>
      <c r="E281" s="198" t="s">
        <v>450</v>
      </c>
      <c r="F281" s="199" t="s">
        <v>451</v>
      </c>
      <c r="G281" s="200" t="s">
        <v>282</v>
      </c>
      <c r="H281" s="201">
        <v>66</v>
      </c>
      <c r="I281" s="202"/>
      <c r="J281" s="203">
        <f>ROUND(I281*H281,2)</f>
        <v>0</v>
      </c>
      <c r="K281" s="204"/>
      <c r="L281" s="205"/>
      <c r="M281" s="206" t="s">
        <v>1</v>
      </c>
      <c r="N281" s="207" t="s">
        <v>41</v>
      </c>
      <c r="O281" s="58"/>
      <c r="P281" s="169">
        <f>O281*H281</f>
        <v>0</v>
      </c>
      <c r="Q281" s="169">
        <v>3.0000000000000001E-5</v>
      </c>
      <c r="R281" s="169">
        <f>Q281*H281</f>
        <v>1.98E-3</v>
      </c>
      <c r="S281" s="169">
        <v>0</v>
      </c>
      <c r="T281" s="170">
        <f>S281*H281</f>
        <v>0</v>
      </c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R281" s="171" t="s">
        <v>294</v>
      </c>
      <c r="AT281" s="171" t="s">
        <v>180</v>
      </c>
      <c r="AU281" s="171" t="s">
        <v>86</v>
      </c>
      <c r="AY281" s="17" t="s">
        <v>145</v>
      </c>
      <c r="BE281" s="172">
        <f>IF(N281="základní",J281,0)</f>
        <v>0</v>
      </c>
      <c r="BF281" s="172">
        <f>IF(N281="snížená",J281,0)</f>
        <v>0</v>
      </c>
      <c r="BG281" s="172">
        <f>IF(N281="zákl. přenesená",J281,0)</f>
        <v>0</v>
      </c>
      <c r="BH281" s="172">
        <f>IF(N281="sníž. přenesená",J281,0)</f>
        <v>0</v>
      </c>
      <c r="BI281" s="172">
        <f>IF(N281="nulová",J281,0)</f>
        <v>0</v>
      </c>
      <c r="BJ281" s="17" t="s">
        <v>84</v>
      </c>
      <c r="BK281" s="172">
        <f>ROUND(I281*H281,2)</f>
        <v>0</v>
      </c>
      <c r="BL281" s="17" t="s">
        <v>226</v>
      </c>
      <c r="BM281" s="171" t="s">
        <v>452</v>
      </c>
    </row>
    <row r="282" spans="1:65" s="13" customFormat="1">
      <c r="B282" s="173"/>
      <c r="D282" s="174" t="s">
        <v>153</v>
      </c>
      <c r="E282" s="175" t="s">
        <v>1</v>
      </c>
      <c r="F282" s="176" t="s">
        <v>453</v>
      </c>
      <c r="H282" s="177">
        <v>66</v>
      </c>
      <c r="I282" s="178"/>
      <c r="L282" s="173"/>
      <c r="M282" s="179"/>
      <c r="N282" s="180"/>
      <c r="O282" s="180"/>
      <c r="P282" s="180"/>
      <c r="Q282" s="180"/>
      <c r="R282" s="180"/>
      <c r="S282" s="180"/>
      <c r="T282" s="181"/>
      <c r="AT282" s="175" t="s">
        <v>153</v>
      </c>
      <c r="AU282" s="175" t="s">
        <v>86</v>
      </c>
      <c r="AV282" s="13" t="s">
        <v>86</v>
      </c>
      <c r="AW282" s="13" t="s">
        <v>32</v>
      </c>
      <c r="AX282" s="13" t="s">
        <v>84</v>
      </c>
      <c r="AY282" s="175" t="s">
        <v>145</v>
      </c>
    </row>
    <row r="283" spans="1:65" s="2" customFormat="1" ht="21.6" customHeight="1">
      <c r="A283" s="32"/>
      <c r="B283" s="158"/>
      <c r="C283" s="197" t="s">
        <v>453</v>
      </c>
      <c r="D283" s="197" t="s">
        <v>180</v>
      </c>
      <c r="E283" s="198" t="s">
        <v>454</v>
      </c>
      <c r="F283" s="199" t="s">
        <v>455</v>
      </c>
      <c r="G283" s="200" t="s">
        <v>282</v>
      </c>
      <c r="H283" s="201">
        <v>111</v>
      </c>
      <c r="I283" s="202"/>
      <c r="J283" s="203">
        <f>ROUND(I283*H283,2)</f>
        <v>0</v>
      </c>
      <c r="K283" s="204"/>
      <c r="L283" s="205"/>
      <c r="M283" s="206" t="s">
        <v>1</v>
      </c>
      <c r="N283" s="207" t="s">
        <v>41</v>
      </c>
      <c r="O283" s="58"/>
      <c r="P283" s="169">
        <f>O283*H283</f>
        <v>0</v>
      </c>
      <c r="Q283" s="169">
        <v>9.0000000000000006E-5</v>
      </c>
      <c r="R283" s="169">
        <f>Q283*H283</f>
        <v>9.9900000000000006E-3</v>
      </c>
      <c r="S283" s="169">
        <v>0</v>
      </c>
      <c r="T283" s="170">
        <f>S283*H283</f>
        <v>0</v>
      </c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R283" s="171" t="s">
        <v>294</v>
      </c>
      <c r="AT283" s="171" t="s">
        <v>180</v>
      </c>
      <c r="AU283" s="171" t="s">
        <v>86</v>
      </c>
      <c r="AY283" s="17" t="s">
        <v>145</v>
      </c>
      <c r="BE283" s="172">
        <f>IF(N283="základní",J283,0)</f>
        <v>0</v>
      </c>
      <c r="BF283" s="172">
        <f>IF(N283="snížená",J283,0)</f>
        <v>0</v>
      </c>
      <c r="BG283" s="172">
        <f>IF(N283="zákl. přenesená",J283,0)</f>
        <v>0</v>
      </c>
      <c r="BH283" s="172">
        <f>IF(N283="sníž. přenesená",J283,0)</f>
        <v>0</v>
      </c>
      <c r="BI283" s="172">
        <f>IF(N283="nulová",J283,0)</f>
        <v>0</v>
      </c>
      <c r="BJ283" s="17" t="s">
        <v>84</v>
      </c>
      <c r="BK283" s="172">
        <f>ROUND(I283*H283,2)</f>
        <v>0</v>
      </c>
      <c r="BL283" s="17" t="s">
        <v>226</v>
      </c>
      <c r="BM283" s="171" t="s">
        <v>456</v>
      </c>
    </row>
    <row r="284" spans="1:65" s="13" customFormat="1">
      <c r="B284" s="173"/>
      <c r="D284" s="174" t="s">
        <v>153</v>
      </c>
      <c r="E284" s="175" t="s">
        <v>1</v>
      </c>
      <c r="F284" s="176" t="s">
        <v>457</v>
      </c>
      <c r="H284" s="177">
        <v>111</v>
      </c>
      <c r="I284" s="178"/>
      <c r="L284" s="173"/>
      <c r="M284" s="179"/>
      <c r="N284" s="180"/>
      <c r="O284" s="180"/>
      <c r="P284" s="180"/>
      <c r="Q284" s="180"/>
      <c r="R284" s="180"/>
      <c r="S284" s="180"/>
      <c r="T284" s="181"/>
      <c r="AT284" s="175" t="s">
        <v>153</v>
      </c>
      <c r="AU284" s="175" t="s">
        <v>86</v>
      </c>
      <c r="AV284" s="13" t="s">
        <v>86</v>
      </c>
      <c r="AW284" s="13" t="s">
        <v>32</v>
      </c>
      <c r="AX284" s="13" t="s">
        <v>84</v>
      </c>
      <c r="AY284" s="175" t="s">
        <v>145</v>
      </c>
    </row>
    <row r="285" spans="1:65" s="2" customFormat="1" ht="21.6" customHeight="1">
      <c r="A285" s="32"/>
      <c r="B285" s="158"/>
      <c r="C285" s="197" t="s">
        <v>458</v>
      </c>
      <c r="D285" s="197" t="s">
        <v>180</v>
      </c>
      <c r="E285" s="198" t="s">
        <v>459</v>
      </c>
      <c r="F285" s="199" t="s">
        <v>460</v>
      </c>
      <c r="G285" s="200" t="s">
        <v>282</v>
      </c>
      <c r="H285" s="201">
        <v>97</v>
      </c>
      <c r="I285" s="202"/>
      <c r="J285" s="203">
        <f>ROUND(I285*H285,2)</f>
        <v>0</v>
      </c>
      <c r="K285" s="204"/>
      <c r="L285" s="205"/>
      <c r="M285" s="206" t="s">
        <v>1</v>
      </c>
      <c r="N285" s="207" t="s">
        <v>41</v>
      </c>
      <c r="O285" s="58"/>
      <c r="P285" s="169">
        <f>O285*H285</f>
        <v>0</v>
      </c>
      <c r="Q285" s="169">
        <v>4.0000000000000003E-5</v>
      </c>
      <c r="R285" s="169">
        <f>Q285*H285</f>
        <v>3.8800000000000002E-3</v>
      </c>
      <c r="S285" s="169">
        <v>0</v>
      </c>
      <c r="T285" s="170">
        <f>S285*H285</f>
        <v>0</v>
      </c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R285" s="171" t="s">
        <v>294</v>
      </c>
      <c r="AT285" s="171" t="s">
        <v>180</v>
      </c>
      <c r="AU285" s="171" t="s">
        <v>86</v>
      </c>
      <c r="AY285" s="17" t="s">
        <v>145</v>
      </c>
      <c r="BE285" s="172">
        <f>IF(N285="základní",J285,0)</f>
        <v>0</v>
      </c>
      <c r="BF285" s="172">
        <f>IF(N285="snížená",J285,0)</f>
        <v>0</v>
      </c>
      <c r="BG285" s="172">
        <f>IF(N285="zákl. přenesená",J285,0)</f>
        <v>0</v>
      </c>
      <c r="BH285" s="172">
        <f>IF(N285="sníž. přenesená",J285,0)</f>
        <v>0</v>
      </c>
      <c r="BI285" s="172">
        <f>IF(N285="nulová",J285,0)</f>
        <v>0</v>
      </c>
      <c r="BJ285" s="17" t="s">
        <v>84</v>
      </c>
      <c r="BK285" s="172">
        <f>ROUND(I285*H285,2)</f>
        <v>0</v>
      </c>
      <c r="BL285" s="17" t="s">
        <v>226</v>
      </c>
      <c r="BM285" s="171" t="s">
        <v>461</v>
      </c>
    </row>
    <row r="286" spans="1:65" s="13" customFormat="1">
      <c r="B286" s="173"/>
      <c r="D286" s="174" t="s">
        <v>153</v>
      </c>
      <c r="E286" s="175" t="s">
        <v>1</v>
      </c>
      <c r="F286" s="176" t="s">
        <v>462</v>
      </c>
      <c r="H286" s="177">
        <v>97</v>
      </c>
      <c r="I286" s="178"/>
      <c r="L286" s="173"/>
      <c r="M286" s="179"/>
      <c r="N286" s="180"/>
      <c r="O286" s="180"/>
      <c r="P286" s="180"/>
      <c r="Q286" s="180"/>
      <c r="R286" s="180"/>
      <c r="S286" s="180"/>
      <c r="T286" s="181"/>
      <c r="AT286" s="175" t="s">
        <v>153</v>
      </c>
      <c r="AU286" s="175" t="s">
        <v>86</v>
      </c>
      <c r="AV286" s="13" t="s">
        <v>86</v>
      </c>
      <c r="AW286" s="13" t="s">
        <v>32</v>
      </c>
      <c r="AX286" s="13" t="s">
        <v>84</v>
      </c>
      <c r="AY286" s="175" t="s">
        <v>145</v>
      </c>
    </row>
    <row r="287" spans="1:65" s="2" customFormat="1" ht="21.6" customHeight="1">
      <c r="A287" s="32"/>
      <c r="B287" s="158"/>
      <c r="C287" s="197" t="s">
        <v>463</v>
      </c>
      <c r="D287" s="197" t="s">
        <v>180</v>
      </c>
      <c r="E287" s="198" t="s">
        <v>464</v>
      </c>
      <c r="F287" s="199" t="s">
        <v>465</v>
      </c>
      <c r="G287" s="200" t="s">
        <v>282</v>
      </c>
      <c r="H287" s="201">
        <v>26</v>
      </c>
      <c r="I287" s="202"/>
      <c r="J287" s="203">
        <f>ROUND(I287*H287,2)</f>
        <v>0</v>
      </c>
      <c r="K287" s="204"/>
      <c r="L287" s="205"/>
      <c r="M287" s="206" t="s">
        <v>1</v>
      </c>
      <c r="N287" s="207" t="s">
        <v>41</v>
      </c>
      <c r="O287" s="58"/>
      <c r="P287" s="169">
        <f>O287*H287</f>
        <v>0</v>
      </c>
      <c r="Q287" s="169">
        <v>9.7999999999999997E-4</v>
      </c>
      <c r="R287" s="169">
        <f>Q287*H287</f>
        <v>2.5479999999999999E-2</v>
      </c>
      <c r="S287" s="169">
        <v>0</v>
      </c>
      <c r="T287" s="170">
        <f>S287*H287</f>
        <v>0</v>
      </c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R287" s="171" t="s">
        <v>294</v>
      </c>
      <c r="AT287" s="171" t="s">
        <v>180</v>
      </c>
      <c r="AU287" s="171" t="s">
        <v>86</v>
      </c>
      <c r="AY287" s="17" t="s">
        <v>145</v>
      </c>
      <c r="BE287" s="172">
        <f>IF(N287="základní",J287,0)</f>
        <v>0</v>
      </c>
      <c r="BF287" s="172">
        <f>IF(N287="snížená",J287,0)</f>
        <v>0</v>
      </c>
      <c r="BG287" s="172">
        <f>IF(N287="zákl. přenesená",J287,0)</f>
        <v>0</v>
      </c>
      <c r="BH287" s="172">
        <f>IF(N287="sníž. přenesená",J287,0)</f>
        <v>0</v>
      </c>
      <c r="BI287" s="172">
        <f>IF(N287="nulová",J287,0)</f>
        <v>0</v>
      </c>
      <c r="BJ287" s="17" t="s">
        <v>84</v>
      </c>
      <c r="BK287" s="172">
        <f>ROUND(I287*H287,2)</f>
        <v>0</v>
      </c>
      <c r="BL287" s="17" t="s">
        <v>226</v>
      </c>
      <c r="BM287" s="171" t="s">
        <v>466</v>
      </c>
    </row>
    <row r="288" spans="1:65" s="13" customFormat="1">
      <c r="B288" s="173"/>
      <c r="D288" s="174" t="s">
        <v>153</v>
      </c>
      <c r="E288" s="175" t="s">
        <v>1</v>
      </c>
      <c r="F288" s="176" t="s">
        <v>267</v>
      </c>
      <c r="H288" s="177">
        <v>26</v>
      </c>
      <c r="I288" s="178"/>
      <c r="L288" s="173"/>
      <c r="M288" s="179"/>
      <c r="N288" s="180"/>
      <c r="O288" s="180"/>
      <c r="P288" s="180"/>
      <c r="Q288" s="180"/>
      <c r="R288" s="180"/>
      <c r="S288" s="180"/>
      <c r="T288" s="181"/>
      <c r="AT288" s="175" t="s">
        <v>153</v>
      </c>
      <c r="AU288" s="175" t="s">
        <v>86</v>
      </c>
      <c r="AV288" s="13" t="s">
        <v>86</v>
      </c>
      <c r="AW288" s="13" t="s">
        <v>32</v>
      </c>
      <c r="AX288" s="13" t="s">
        <v>84</v>
      </c>
      <c r="AY288" s="175" t="s">
        <v>145</v>
      </c>
    </row>
    <row r="289" spans="1:65" s="2" customFormat="1" ht="21.6" customHeight="1">
      <c r="A289" s="32"/>
      <c r="B289" s="158"/>
      <c r="C289" s="197" t="s">
        <v>467</v>
      </c>
      <c r="D289" s="197" t="s">
        <v>180</v>
      </c>
      <c r="E289" s="198" t="s">
        <v>468</v>
      </c>
      <c r="F289" s="199" t="s">
        <v>469</v>
      </c>
      <c r="G289" s="200" t="s">
        <v>282</v>
      </c>
      <c r="H289" s="201">
        <v>48</v>
      </c>
      <c r="I289" s="202"/>
      <c r="J289" s="203">
        <f>ROUND(I289*H289,2)</f>
        <v>0</v>
      </c>
      <c r="K289" s="204"/>
      <c r="L289" s="205"/>
      <c r="M289" s="206" t="s">
        <v>1</v>
      </c>
      <c r="N289" s="207" t="s">
        <v>41</v>
      </c>
      <c r="O289" s="58"/>
      <c r="P289" s="169">
        <f>O289*H289</f>
        <v>0</v>
      </c>
      <c r="Q289" s="169">
        <v>4.0000000000000003E-5</v>
      </c>
      <c r="R289" s="169">
        <f>Q289*H289</f>
        <v>1.9200000000000003E-3</v>
      </c>
      <c r="S289" s="169">
        <v>0</v>
      </c>
      <c r="T289" s="170">
        <f>S289*H289</f>
        <v>0</v>
      </c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R289" s="171" t="s">
        <v>294</v>
      </c>
      <c r="AT289" s="171" t="s">
        <v>180</v>
      </c>
      <c r="AU289" s="171" t="s">
        <v>86</v>
      </c>
      <c r="AY289" s="17" t="s">
        <v>145</v>
      </c>
      <c r="BE289" s="172">
        <f>IF(N289="základní",J289,0)</f>
        <v>0</v>
      </c>
      <c r="BF289" s="172">
        <f>IF(N289="snížená",J289,0)</f>
        <v>0</v>
      </c>
      <c r="BG289" s="172">
        <f>IF(N289="zákl. přenesená",J289,0)</f>
        <v>0</v>
      </c>
      <c r="BH289" s="172">
        <f>IF(N289="sníž. přenesená",J289,0)</f>
        <v>0</v>
      </c>
      <c r="BI289" s="172">
        <f>IF(N289="nulová",J289,0)</f>
        <v>0</v>
      </c>
      <c r="BJ289" s="17" t="s">
        <v>84</v>
      </c>
      <c r="BK289" s="172">
        <f>ROUND(I289*H289,2)</f>
        <v>0</v>
      </c>
      <c r="BL289" s="17" t="s">
        <v>226</v>
      </c>
      <c r="BM289" s="171" t="s">
        <v>470</v>
      </c>
    </row>
    <row r="290" spans="1:65" s="13" customFormat="1">
      <c r="B290" s="173"/>
      <c r="D290" s="174" t="s">
        <v>153</v>
      </c>
      <c r="E290" s="175" t="s">
        <v>1</v>
      </c>
      <c r="F290" s="176" t="s">
        <v>365</v>
      </c>
      <c r="H290" s="177">
        <v>48</v>
      </c>
      <c r="I290" s="178"/>
      <c r="L290" s="173"/>
      <c r="M290" s="179"/>
      <c r="N290" s="180"/>
      <c r="O290" s="180"/>
      <c r="P290" s="180"/>
      <c r="Q290" s="180"/>
      <c r="R290" s="180"/>
      <c r="S290" s="180"/>
      <c r="T290" s="181"/>
      <c r="AT290" s="175" t="s">
        <v>153</v>
      </c>
      <c r="AU290" s="175" t="s">
        <v>86</v>
      </c>
      <c r="AV290" s="13" t="s">
        <v>86</v>
      </c>
      <c r="AW290" s="13" t="s">
        <v>32</v>
      </c>
      <c r="AX290" s="13" t="s">
        <v>84</v>
      </c>
      <c r="AY290" s="175" t="s">
        <v>145</v>
      </c>
    </row>
    <row r="291" spans="1:65" s="2" customFormat="1" ht="21.6" customHeight="1">
      <c r="A291" s="32"/>
      <c r="B291" s="158"/>
      <c r="C291" s="197" t="s">
        <v>471</v>
      </c>
      <c r="D291" s="197" t="s">
        <v>180</v>
      </c>
      <c r="E291" s="198" t="s">
        <v>472</v>
      </c>
      <c r="F291" s="199" t="s">
        <v>473</v>
      </c>
      <c r="G291" s="200" t="s">
        <v>282</v>
      </c>
      <c r="H291" s="201">
        <v>108</v>
      </c>
      <c r="I291" s="202"/>
      <c r="J291" s="203">
        <f>ROUND(I291*H291,2)</f>
        <v>0</v>
      </c>
      <c r="K291" s="204"/>
      <c r="L291" s="205"/>
      <c r="M291" s="206" t="s">
        <v>1</v>
      </c>
      <c r="N291" s="207" t="s">
        <v>41</v>
      </c>
      <c r="O291" s="58"/>
      <c r="P291" s="169">
        <f>O291*H291</f>
        <v>0</v>
      </c>
      <c r="Q291" s="169">
        <v>1.1E-4</v>
      </c>
      <c r="R291" s="169">
        <f>Q291*H291</f>
        <v>1.188E-2</v>
      </c>
      <c r="S291" s="169">
        <v>0</v>
      </c>
      <c r="T291" s="170">
        <f>S291*H291</f>
        <v>0</v>
      </c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R291" s="171" t="s">
        <v>294</v>
      </c>
      <c r="AT291" s="171" t="s">
        <v>180</v>
      </c>
      <c r="AU291" s="171" t="s">
        <v>86</v>
      </c>
      <c r="AY291" s="17" t="s">
        <v>145</v>
      </c>
      <c r="BE291" s="172">
        <f>IF(N291="základní",J291,0)</f>
        <v>0</v>
      </c>
      <c r="BF291" s="172">
        <f>IF(N291="snížená",J291,0)</f>
        <v>0</v>
      </c>
      <c r="BG291" s="172">
        <f>IF(N291="zákl. přenesená",J291,0)</f>
        <v>0</v>
      </c>
      <c r="BH291" s="172">
        <f>IF(N291="sníž. přenesená",J291,0)</f>
        <v>0</v>
      </c>
      <c r="BI291" s="172">
        <f>IF(N291="nulová",J291,0)</f>
        <v>0</v>
      </c>
      <c r="BJ291" s="17" t="s">
        <v>84</v>
      </c>
      <c r="BK291" s="172">
        <f>ROUND(I291*H291,2)</f>
        <v>0</v>
      </c>
      <c r="BL291" s="17" t="s">
        <v>226</v>
      </c>
      <c r="BM291" s="171" t="s">
        <v>474</v>
      </c>
    </row>
    <row r="292" spans="1:65" s="13" customFormat="1">
      <c r="B292" s="173"/>
      <c r="D292" s="174" t="s">
        <v>153</v>
      </c>
      <c r="E292" s="175" t="s">
        <v>1</v>
      </c>
      <c r="F292" s="176" t="s">
        <v>475</v>
      </c>
      <c r="H292" s="177">
        <v>108</v>
      </c>
      <c r="I292" s="178"/>
      <c r="L292" s="173"/>
      <c r="M292" s="179"/>
      <c r="N292" s="180"/>
      <c r="O292" s="180"/>
      <c r="P292" s="180"/>
      <c r="Q292" s="180"/>
      <c r="R292" s="180"/>
      <c r="S292" s="180"/>
      <c r="T292" s="181"/>
      <c r="AT292" s="175" t="s">
        <v>153</v>
      </c>
      <c r="AU292" s="175" t="s">
        <v>86</v>
      </c>
      <c r="AV292" s="13" t="s">
        <v>86</v>
      </c>
      <c r="AW292" s="13" t="s">
        <v>32</v>
      </c>
      <c r="AX292" s="13" t="s">
        <v>84</v>
      </c>
      <c r="AY292" s="175" t="s">
        <v>145</v>
      </c>
    </row>
    <row r="293" spans="1:65" s="2" customFormat="1" ht="21.6" customHeight="1">
      <c r="A293" s="32"/>
      <c r="B293" s="158"/>
      <c r="C293" s="197" t="s">
        <v>476</v>
      </c>
      <c r="D293" s="197" t="s">
        <v>180</v>
      </c>
      <c r="E293" s="198" t="s">
        <v>477</v>
      </c>
      <c r="F293" s="199" t="s">
        <v>478</v>
      </c>
      <c r="G293" s="200" t="s">
        <v>282</v>
      </c>
      <c r="H293" s="201">
        <v>6</v>
      </c>
      <c r="I293" s="202"/>
      <c r="J293" s="203">
        <f>ROUND(I293*H293,2)</f>
        <v>0</v>
      </c>
      <c r="K293" s="204"/>
      <c r="L293" s="205"/>
      <c r="M293" s="206" t="s">
        <v>1</v>
      </c>
      <c r="N293" s="207" t="s">
        <v>41</v>
      </c>
      <c r="O293" s="58"/>
      <c r="P293" s="169">
        <f>O293*H293</f>
        <v>0</v>
      </c>
      <c r="Q293" s="169">
        <v>5.0000000000000002E-5</v>
      </c>
      <c r="R293" s="169">
        <f>Q293*H293</f>
        <v>3.0000000000000003E-4</v>
      </c>
      <c r="S293" s="169">
        <v>0</v>
      </c>
      <c r="T293" s="170">
        <f>S293*H293</f>
        <v>0</v>
      </c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R293" s="171" t="s">
        <v>294</v>
      </c>
      <c r="AT293" s="171" t="s">
        <v>180</v>
      </c>
      <c r="AU293" s="171" t="s">
        <v>86</v>
      </c>
      <c r="AY293" s="17" t="s">
        <v>145</v>
      </c>
      <c r="BE293" s="172">
        <f>IF(N293="základní",J293,0)</f>
        <v>0</v>
      </c>
      <c r="BF293" s="172">
        <f>IF(N293="snížená",J293,0)</f>
        <v>0</v>
      </c>
      <c r="BG293" s="172">
        <f>IF(N293="zákl. přenesená",J293,0)</f>
        <v>0</v>
      </c>
      <c r="BH293" s="172">
        <f>IF(N293="sníž. přenesená",J293,0)</f>
        <v>0</v>
      </c>
      <c r="BI293" s="172">
        <f>IF(N293="nulová",J293,0)</f>
        <v>0</v>
      </c>
      <c r="BJ293" s="17" t="s">
        <v>84</v>
      </c>
      <c r="BK293" s="172">
        <f>ROUND(I293*H293,2)</f>
        <v>0</v>
      </c>
      <c r="BL293" s="17" t="s">
        <v>226</v>
      </c>
      <c r="BM293" s="171" t="s">
        <v>479</v>
      </c>
    </row>
    <row r="294" spans="1:65" s="13" customFormat="1">
      <c r="B294" s="173"/>
      <c r="D294" s="174" t="s">
        <v>153</v>
      </c>
      <c r="E294" s="175" t="s">
        <v>1</v>
      </c>
      <c r="F294" s="176" t="s">
        <v>174</v>
      </c>
      <c r="H294" s="177">
        <v>6</v>
      </c>
      <c r="I294" s="178"/>
      <c r="L294" s="173"/>
      <c r="M294" s="179"/>
      <c r="N294" s="180"/>
      <c r="O294" s="180"/>
      <c r="P294" s="180"/>
      <c r="Q294" s="180"/>
      <c r="R294" s="180"/>
      <c r="S294" s="180"/>
      <c r="T294" s="181"/>
      <c r="AT294" s="175" t="s">
        <v>153</v>
      </c>
      <c r="AU294" s="175" t="s">
        <v>86</v>
      </c>
      <c r="AV294" s="13" t="s">
        <v>86</v>
      </c>
      <c r="AW294" s="13" t="s">
        <v>32</v>
      </c>
      <c r="AX294" s="13" t="s">
        <v>84</v>
      </c>
      <c r="AY294" s="175" t="s">
        <v>145</v>
      </c>
    </row>
    <row r="295" spans="1:65" s="2" customFormat="1" ht="21.6" customHeight="1">
      <c r="A295" s="32"/>
      <c r="B295" s="158"/>
      <c r="C295" s="197" t="s">
        <v>480</v>
      </c>
      <c r="D295" s="197" t="s">
        <v>180</v>
      </c>
      <c r="E295" s="198" t="s">
        <v>481</v>
      </c>
      <c r="F295" s="199" t="s">
        <v>482</v>
      </c>
      <c r="G295" s="200" t="s">
        <v>282</v>
      </c>
      <c r="H295" s="201">
        <v>80</v>
      </c>
      <c r="I295" s="202"/>
      <c r="J295" s="203">
        <f>ROUND(I295*H295,2)</f>
        <v>0</v>
      </c>
      <c r="K295" s="204"/>
      <c r="L295" s="205"/>
      <c r="M295" s="206" t="s">
        <v>1</v>
      </c>
      <c r="N295" s="207" t="s">
        <v>41</v>
      </c>
      <c r="O295" s="58"/>
      <c r="P295" s="169">
        <f>O295*H295</f>
        <v>0</v>
      </c>
      <c r="Q295" s="169">
        <v>6.0000000000000002E-5</v>
      </c>
      <c r="R295" s="169">
        <f>Q295*H295</f>
        <v>4.8000000000000004E-3</v>
      </c>
      <c r="S295" s="169">
        <v>0</v>
      </c>
      <c r="T295" s="170">
        <f>S295*H295</f>
        <v>0</v>
      </c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R295" s="171" t="s">
        <v>294</v>
      </c>
      <c r="AT295" s="171" t="s">
        <v>180</v>
      </c>
      <c r="AU295" s="171" t="s">
        <v>86</v>
      </c>
      <c r="AY295" s="17" t="s">
        <v>145</v>
      </c>
      <c r="BE295" s="172">
        <f>IF(N295="základní",J295,0)</f>
        <v>0</v>
      </c>
      <c r="BF295" s="172">
        <f>IF(N295="snížená",J295,0)</f>
        <v>0</v>
      </c>
      <c r="BG295" s="172">
        <f>IF(N295="zákl. přenesená",J295,0)</f>
        <v>0</v>
      </c>
      <c r="BH295" s="172">
        <f>IF(N295="sníž. přenesená",J295,0)</f>
        <v>0</v>
      </c>
      <c r="BI295" s="172">
        <f>IF(N295="nulová",J295,0)</f>
        <v>0</v>
      </c>
      <c r="BJ295" s="17" t="s">
        <v>84</v>
      </c>
      <c r="BK295" s="172">
        <f>ROUND(I295*H295,2)</f>
        <v>0</v>
      </c>
      <c r="BL295" s="17" t="s">
        <v>226</v>
      </c>
      <c r="BM295" s="171" t="s">
        <v>483</v>
      </c>
    </row>
    <row r="296" spans="1:65" s="13" customFormat="1">
      <c r="B296" s="173"/>
      <c r="D296" s="174" t="s">
        <v>153</v>
      </c>
      <c r="E296" s="175" t="s">
        <v>1</v>
      </c>
      <c r="F296" s="176" t="s">
        <v>484</v>
      </c>
      <c r="H296" s="177">
        <v>80</v>
      </c>
      <c r="I296" s="178"/>
      <c r="L296" s="173"/>
      <c r="M296" s="179"/>
      <c r="N296" s="180"/>
      <c r="O296" s="180"/>
      <c r="P296" s="180"/>
      <c r="Q296" s="180"/>
      <c r="R296" s="180"/>
      <c r="S296" s="180"/>
      <c r="T296" s="181"/>
      <c r="AT296" s="175" t="s">
        <v>153</v>
      </c>
      <c r="AU296" s="175" t="s">
        <v>86</v>
      </c>
      <c r="AV296" s="13" t="s">
        <v>86</v>
      </c>
      <c r="AW296" s="13" t="s">
        <v>32</v>
      </c>
      <c r="AX296" s="13" t="s">
        <v>84</v>
      </c>
      <c r="AY296" s="175" t="s">
        <v>145</v>
      </c>
    </row>
    <row r="297" spans="1:65" s="2" customFormat="1" ht="21.6" customHeight="1">
      <c r="A297" s="32"/>
      <c r="B297" s="158"/>
      <c r="C297" s="197" t="s">
        <v>485</v>
      </c>
      <c r="D297" s="197" t="s">
        <v>180</v>
      </c>
      <c r="E297" s="198" t="s">
        <v>486</v>
      </c>
      <c r="F297" s="199" t="s">
        <v>487</v>
      </c>
      <c r="G297" s="200" t="s">
        <v>282</v>
      </c>
      <c r="H297" s="201">
        <v>20</v>
      </c>
      <c r="I297" s="202"/>
      <c r="J297" s="203">
        <f>ROUND(I297*H297,2)</f>
        <v>0</v>
      </c>
      <c r="K297" s="204"/>
      <c r="L297" s="205"/>
      <c r="M297" s="206" t="s">
        <v>1</v>
      </c>
      <c r="N297" s="207" t="s">
        <v>41</v>
      </c>
      <c r="O297" s="58"/>
      <c r="P297" s="169">
        <f>O297*H297</f>
        <v>0</v>
      </c>
      <c r="Q297" s="169">
        <v>9.0000000000000006E-5</v>
      </c>
      <c r="R297" s="169">
        <f>Q297*H297</f>
        <v>1.8000000000000002E-3</v>
      </c>
      <c r="S297" s="169">
        <v>0</v>
      </c>
      <c r="T297" s="170">
        <f>S297*H297</f>
        <v>0</v>
      </c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R297" s="171" t="s">
        <v>294</v>
      </c>
      <c r="AT297" s="171" t="s">
        <v>180</v>
      </c>
      <c r="AU297" s="171" t="s">
        <v>86</v>
      </c>
      <c r="AY297" s="17" t="s">
        <v>145</v>
      </c>
      <c r="BE297" s="172">
        <f>IF(N297="základní",J297,0)</f>
        <v>0</v>
      </c>
      <c r="BF297" s="172">
        <f>IF(N297="snížená",J297,0)</f>
        <v>0</v>
      </c>
      <c r="BG297" s="172">
        <f>IF(N297="zákl. přenesená",J297,0)</f>
        <v>0</v>
      </c>
      <c r="BH297" s="172">
        <f>IF(N297="sníž. přenesená",J297,0)</f>
        <v>0</v>
      </c>
      <c r="BI297" s="172">
        <f>IF(N297="nulová",J297,0)</f>
        <v>0</v>
      </c>
      <c r="BJ297" s="17" t="s">
        <v>84</v>
      </c>
      <c r="BK297" s="172">
        <f>ROUND(I297*H297,2)</f>
        <v>0</v>
      </c>
      <c r="BL297" s="17" t="s">
        <v>226</v>
      </c>
      <c r="BM297" s="171" t="s">
        <v>488</v>
      </c>
    </row>
    <row r="298" spans="1:65" s="13" customFormat="1">
      <c r="B298" s="173"/>
      <c r="D298" s="174" t="s">
        <v>153</v>
      </c>
      <c r="E298" s="175" t="s">
        <v>1</v>
      </c>
      <c r="F298" s="176" t="s">
        <v>244</v>
      </c>
      <c r="H298" s="177">
        <v>20</v>
      </c>
      <c r="I298" s="178"/>
      <c r="L298" s="173"/>
      <c r="M298" s="179"/>
      <c r="N298" s="180"/>
      <c r="O298" s="180"/>
      <c r="P298" s="180"/>
      <c r="Q298" s="180"/>
      <c r="R298" s="180"/>
      <c r="S298" s="180"/>
      <c r="T298" s="181"/>
      <c r="AT298" s="175" t="s">
        <v>153</v>
      </c>
      <c r="AU298" s="175" t="s">
        <v>86</v>
      </c>
      <c r="AV298" s="13" t="s">
        <v>86</v>
      </c>
      <c r="AW298" s="13" t="s">
        <v>32</v>
      </c>
      <c r="AX298" s="13" t="s">
        <v>84</v>
      </c>
      <c r="AY298" s="175" t="s">
        <v>145</v>
      </c>
    </row>
    <row r="299" spans="1:65" s="2" customFormat="1" ht="21.6" customHeight="1">
      <c r="A299" s="32"/>
      <c r="B299" s="158"/>
      <c r="C299" s="197" t="s">
        <v>489</v>
      </c>
      <c r="D299" s="197" t="s">
        <v>180</v>
      </c>
      <c r="E299" s="198" t="s">
        <v>490</v>
      </c>
      <c r="F299" s="199" t="s">
        <v>491</v>
      </c>
      <c r="G299" s="200" t="s">
        <v>282</v>
      </c>
      <c r="H299" s="201">
        <v>100</v>
      </c>
      <c r="I299" s="202"/>
      <c r="J299" s="203">
        <f>ROUND(I299*H299,2)</f>
        <v>0</v>
      </c>
      <c r="K299" s="204"/>
      <c r="L299" s="205"/>
      <c r="M299" s="206" t="s">
        <v>1</v>
      </c>
      <c r="N299" s="207" t="s">
        <v>41</v>
      </c>
      <c r="O299" s="58"/>
      <c r="P299" s="169">
        <f>O299*H299</f>
        <v>0</v>
      </c>
      <c r="Q299" s="169">
        <v>6.9999999999999994E-5</v>
      </c>
      <c r="R299" s="169">
        <f>Q299*H299</f>
        <v>6.9999999999999993E-3</v>
      </c>
      <c r="S299" s="169">
        <v>0</v>
      </c>
      <c r="T299" s="170">
        <f>S299*H299</f>
        <v>0</v>
      </c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R299" s="171" t="s">
        <v>294</v>
      </c>
      <c r="AT299" s="171" t="s">
        <v>180</v>
      </c>
      <c r="AU299" s="171" t="s">
        <v>86</v>
      </c>
      <c r="AY299" s="17" t="s">
        <v>145</v>
      </c>
      <c r="BE299" s="172">
        <f>IF(N299="základní",J299,0)</f>
        <v>0</v>
      </c>
      <c r="BF299" s="172">
        <f>IF(N299="snížená",J299,0)</f>
        <v>0</v>
      </c>
      <c r="BG299" s="172">
        <f>IF(N299="zákl. přenesená",J299,0)</f>
        <v>0</v>
      </c>
      <c r="BH299" s="172">
        <f>IF(N299="sníž. přenesená",J299,0)</f>
        <v>0</v>
      </c>
      <c r="BI299" s="172">
        <f>IF(N299="nulová",J299,0)</f>
        <v>0</v>
      </c>
      <c r="BJ299" s="17" t="s">
        <v>84</v>
      </c>
      <c r="BK299" s="172">
        <f>ROUND(I299*H299,2)</f>
        <v>0</v>
      </c>
      <c r="BL299" s="17" t="s">
        <v>226</v>
      </c>
      <c r="BM299" s="171" t="s">
        <v>492</v>
      </c>
    </row>
    <row r="300" spans="1:65" s="13" customFormat="1">
      <c r="B300" s="173"/>
      <c r="D300" s="174" t="s">
        <v>153</v>
      </c>
      <c r="E300" s="175" t="s">
        <v>1</v>
      </c>
      <c r="F300" s="176" t="s">
        <v>493</v>
      </c>
      <c r="H300" s="177">
        <v>100</v>
      </c>
      <c r="I300" s="178"/>
      <c r="L300" s="173"/>
      <c r="M300" s="179"/>
      <c r="N300" s="180"/>
      <c r="O300" s="180"/>
      <c r="P300" s="180"/>
      <c r="Q300" s="180"/>
      <c r="R300" s="180"/>
      <c r="S300" s="180"/>
      <c r="T300" s="181"/>
      <c r="AT300" s="175" t="s">
        <v>153</v>
      </c>
      <c r="AU300" s="175" t="s">
        <v>86</v>
      </c>
      <c r="AV300" s="13" t="s">
        <v>86</v>
      </c>
      <c r="AW300" s="13" t="s">
        <v>32</v>
      </c>
      <c r="AX300" s="13" t="s">
        <v>84</v>
      </c>
      <c r="AY300" s="175" t="s">
        <v>145</v>
      </c>
    </row>
    <row r="301" spans="1:65" s="2" customFormat="1" ht="21.6" customHeight="1">
      <c r="A301" s="32"/>
      <c r="B301" s="158"/>
      <c r="C301" s="197" t="s">
        <v>494</v>
      </c>
      <c r="D301" s="197" t="s">
        <v>180</v>
      </c>
      <c r="E301" s="198" t="s">
        <v>495</v>
      </c>
      <c r="F301" s="199" t="s">
        <v>496</v>
      </c>
      <c r="G301" s="200" t="s">
        <v>282</v>
      </c>
      <c r="H301" s="201">
        <v>60</v>
      </c>
      <c r="I301" s="202"/>
      <c r="J301" s="203">
        <f>ROUND(I301*H301,2)</f>
        <v>0</v>
      </c>
      <c r="K301" s="204"/>
      <c r="L301" s="205"/>
      <c r="M301" s="206" t="s">
        <v>1</v>
      </c>
      <c r="N301" s="207" t="s">
        <v>41</v>
      </c>
      <c r="O301" s="58"/>
      <c r="P301" s="169">
        <f>O301*H301</f>
        <v>0</v>
      </c>
      <c r="Q301" s="169">
        <v>1.8000000000000001E-4</v>
      </c>
      <c r="R301" s="169">
        <f>Q301*H301</f>
        <v>1.0800000000000001E-2</v>
      </c>
      <c r="S301" s="169">
        <v>0</v>
      </c>
      <c r="T301" s="170">
        <f>S301*H301</f>
        <v>0</v>
      </c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R301" s="171" t="s">
        <v>294</v>
      </c>
      <c r="AT301" s="171" t="s">
        <v>180</v>
      </c>
      <c r="AU301" s="171" t="s">
        <v>86</v>
      </c>
      <c r="AY301" s="17" t="s">
        <v>145</v>
      </c>
      <c r="BE301" s="172">
        <f>IF(N301="základní",J301,0)</f>
        <v>0</v>
      </c>
      <c r="BF301" s="172">
        <f>IF(N301="snížená",J301,0)</f>
        <v>0</v>
      </c>
      <c r="BG301" s="172">
        <f>IF(N301="zákl. přenesená",J301,0)</f>
        <v>0</v>
      </c>
      <c r="BH301" s="172">
        <f>IF(N301="sníž. přenesená",J301,0)</f>
        <v>0</v>
      </c>
      <c r="BI301" s="172">
        <f>IF(N301="nulová",J301,0)</f>
        <v>0</v>
      </c>
      <c r="BJ301" s="17" t="s">
        <v>84</v>
      </c>
      <c r="BK301" s="172">
        <f>ROUND(I301*H301,2)</f>
        <v>0</v>
      </c>
      <c r="BL301" s="17" t="s">
        <v>226</v>
      </c>
      <c r="BM301" s="171" t="s">
        <v>497</v>
      </c>
    </row>
    <row r="302" spans="1:65" s="13" customFormat="1">
      <c r="B302" s="173"/>
      <c r="D302" s="174" t="s">
        <v>153</v>
      </c>
      <c r="E302" s="175" t="s">
        <v>1</v>
      </c>
      <c r="F302" s="176" t="s">
        <v>418</v>
      </c>
      <c r="H302" s="177">
        <v>60</v>
      </c>
      <c r="I302" s="178"/>
      <c r="L302" s="173"/>
      <c r="M302" s="179"/>
      <c r="N302" s="180"/>
      <c r="O302" s="180"/>
      <c r="P302" s="180"/>
      <c r="Q302" s="180"/>
      <c r="R302" s="180"/>
      <c r="S302" s="180"/>
      <c r="T302" s="181"/>
      <c r="AT302" s="175" t="s">
        <v>153</v>
      </c>
      <c r="AU302" s="175" t="s">
        <v>86</v>
      </c>
      <c r="AV302" s="13" t="s">
        <v>86</v>
      </c>
      <c r="AW302" s="13" t="s">
        <v>32</v>
      </c>
      <c r="AX302" s="13" t="s">
        <v>84</v>
      </c>
      <c r="AY302" s="175" t="s">
        <v>145</v>
      </c>
    </row>
    <row r="303" spans="1:65" s="2" customFormat="1" ht="21.6" customHeight="1">
      <c r="A303" s="32"/>
      <c r="B303" s="158"/>
      <c r="C303" s="197" t="s">
        <v>498</v>
      </c>
      <c r="D303" s="197" t="s">
        <v>180</v>
      </c>
      <c r="E303" s="198" t="s">
        <v>499</v>
      </c>
      <c r="F303" s="199" t="s">
        <v>500</v>
      </c>
      <c r="G303" s="200" t="s">
        <v>282</v>
      </c>
      <c r="H303" s="201">
        <v>1</v>
      </c>
      <c r="I303" s="202"/>
      <c r="J303" s="203">
        <f>ROUND(I303*H303,2)</f>
        <v>0</v>
      </c>
      <c r="K303" s="204"/>
      <c r="L303" s="205"/>
      <c r="M303" s="206" t="s">
        <v>1</v>
      </c>
      <c r="N303" s="207" t="s">
        <v>41</v>
      </c>
      <c r="O303" s="58"/>
      <c r="P303" s="169">
        <f>O303*H303</f>
        <v>0</v>
      </c>
      <c r="Q303" s="169">
        <v>1.2999999999999999E-4</v>
      </c>
      <c r="R303" s="169">
        <f>Q303*H303</f>
        <v>1.2999999999999999E-4</v>
      </c>
      <c r="S303" s="169">
        <v>0</v>
      </c>
      <c r="T303" s="170">
        <f>S303*H303</f>
        <v>0</v>
      </c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R303" s="171" t="s">
        <v>294</v>
      </c>
      <c r="AT303" s="171" t="s">
        <v>180</v>
      </c>
      <c r="AU303" s="171" t="s">
        <v>86</v>
      </c>
      <c r="AY303" s="17" t="s">
        <v>145</v>
      </c>
      <c r="BE303" s="172">
        <f>IF(N303="základní",J303,0)</f>
        <v>0</v>
      </c>
      <c r="BF303" s="172">
        <f>IF(N303="snížená",J303,0)</f>
        <v>0</v>
      </c>
      <c r="BG303" s="172">
        <f>IF(N303="zákl. přenesená",J303,0)</f>
        <v>0</v>
      </c>
      <c r="BH303" s="172">
        <f>IF(N303="sníž. přenesená",J303,0)</f>
        <v>0</v>
      </c>
      <c r="BI303" s="172">
        <f>IF(N303="nulová",J303,0)</f>
        <v>0</v>
      </c>
      <c r="BJ303" s="17" t="s">
        <v>84</v>
      </c>
      <c r="BK303" s="172">
        <f>ROUND(I303*H303,2)</f>
        <v>0</v>
      </c>
      <c r="BL303" s="17" t="s">
        <v>226</v>
      </c>
      <c r="BM303" s="171" t="s">
        <v>501</v>
      </c>
    </row>
    <row r="304" spans="1:65" s="13" customFormat="1">
      <c r="B304" s="173"/>
      <c r="D304" s="174" t="s">
        <v>153</v>
      </c>
      <c r="E304" s="175" t="s">
        <v>1</v>
      </c>
      <c r="F304" s="176" t="s">
        <v>84</v>
      </c>
      <c r="H304" s="177">
        <v>1</v>
      </c>
      <c r="I304" s="178"/>
      <c r="L304" s="173"/>
      <c r="M304" s="179"/>
      <c r="N304" s="180"/>
      <c r="O304" s="180"/>
      <c r="P304" s="180"/>
      <c r="Q304" s="180"/>
      <c r="R304" s="180"/>
      <c r="S304" s="180"/>
      <c r="T304" s="181"/>
      <c r="AT304" s="175" t="s">
        <v>153</v>
      </c>
      <c r="AU304" s="175" t="s">
        <v>86</v>
      </c>
      <c r="AV304" s="13" t="s">
        <v>86</v>
      </c>
      <c r="AW304" s="13" t="s">
        <v>32</v>
      </c>
      <c r="AX304" s="13" t="s">
        <v>84</v>
      </c>
      <c r="AY304" s="175" t="s">
        <v>145</v>
      </c>
    </row>
    <row r="305" spans="1:65" s="12" customFormat="1" ht="22.9" customHeight="1">
      <c r="B305" s="145"/>
      <c r="D305" s="146" t="s">
        <v>75</v>
      </c>
      <c r="E305" s="156" t="s">
        <v>502</v>
      </c>
      <c r="F305" s="156" t="s">
        <v>503</v>
      </c>
      <c r="I305" s="148"/>
      <c r="J305" s="157">
        <f>BK305</f>
        <v>0</v>
      </c>
      <c r="L305" s="145"/>
      <c r="M305" s="150"/>
      <c r="N305" s="151"/>
      <c r="O305" s="151"/>
      <c r="P305" s="152">
        <f>SUM(P306:P367)</f>
        <v>0</v>
      </c>
      <c r="Q305" s="151"/>
      <c r="R305" s="152">
        <f>SUM(R306:R367)</f>
        <v>0.61852000000000018</v>
      </c>
      <c r="S305" s="151"/>
      <c r="T305" s="153">
        <f>SUM(T306:T367)</f>
        <v>0</v>
      </c>
      <c r="AR305" s="146" t="s">
        <v>86</v>
      </c>
      <c r="AT305" s="154" t="s">
        <v>75</v>
      </c>
      <c r="AU305" s="154" t="s">
        <v>84</v>
      </c>
      <c r="AY305" s="146" t="s">
        <v>145</v>
      </c>
      <c r="BK305" s="155">
        <f>SUM(BK306:BK367)</f>
        <v>0</v>
      </c>
    </row>
    <row r="306" spans="1:65" s="2" customFormat="1" ht="21.6" customHeight="1">
      <c r="A306" s="32"/>
      <c r="B306" s="158"/>
      <c r="C306" s="159" t="s">
        <v>504</v>
      </c>
      <c r="D306" s="159" t="s">
        <v>147</v>
      </c>
      <c r="E306" s="160" t="s">
        <v>505</v>
      </c>
      <c r="F306" s="161" t="s">
        <v>506</v>
      </c>
      <c r="G306" s="162" t="s">
        <v>282</v>
      </c>
      <c r="H306" s="163">
        <v>103</v>
      </c>
      <c r="I306" s="164"/>
      <c r="J306" s="165">
        <f>ROUND(I306*H306,2)</f>
        <v>0</v>
      </c>
      <c r="K306" s="166"/>
      <c r="L306" s="33"/>
      <c r="M306" s="167" t="s">
        <v>1</v>
      </c>
      <c r="N306" s="168" t="s">
        <v>41</v>
      </c>
      <c r="O306" s="58"/>
      <c r="P306" s="169">
        <f>O306*H306</f>
        <v>0</v>
      </c>
      <c r="Q306" s="169">
        <v>1.3799999999999999E-3</v>
      </c>
      <c r="R306" s="169">
        <f>Q306*H306</f>
        <v>0.14213999999999999</v>
      </c>
      <c r="S306" s="169">
        <v>0</v>
      </c>
      <c r="T306" s="170">
        <f>S306*H306</f>
        <v>0</v>
      </c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R306" s="171" t="s">
        <v>226</v>
      </c>
      <c r="AT306" s="171" t="s">
        <v>147</v>
      </c>
      <c r="AU306" s="171" t="s">
        <v>86</v>
      </c>
      <c r="AY306" s="17" t="s">
        <v>145</v>
      </c>
      <c r="BE306" s="172">
        <f>IF(N306="základní",J306,0)</f>
        <v>0</v>
      </c>
      <c r="BF306" s="172">
        <f>IF(N306="snížená",J306,0)</f>
        <v>0</v>
      </c>
      <c r="BG306" s="172">
        <f>IF(N306="zákl. přenesená",J306,0)</f>
        <v>0</v>
      </c>
      <c r="BH306" s="172">
        <f>IF(N306="sníž. přenesená",J306,0)</f>
        <v>0</v>
      </c>
      <c r="BI306" s="172">
        <f>IF(N306="nulová",J306,0)</f>
        <v>0</v>
      </c>
      <c r="BJ306" s="17" t="s">
        <v>84</v>
      </c>
      <c r="BK306" s="172">
        <f>ROUND(I306*H306,2)</f>
        <v>0</v>
      </c>
      <c r="BL306" s="17" t="s">
        <v>226</v>
      </c>
      <c r="BM306" s="171" t="s">
        <v>507</v>
      </c>
    </row>
    <row r="307" spans="1:65" s="13" customFormat="1">
      <c r="B307" s="173"/>
      <c r="D307" s="174" t="s">
        <v>153</v>
      </c>
      <c r="E307" s="175" t="s">
        <v>1</v>
      </c>
      <c r="F307" s="176" t="s">
        <v>508</v>
      </c>
      <c r="H307" s="177">
        <v>103</v>
      </c>
      <c r="I307" s="178"/>
      <c r="L307" s="173"/>
      <c r="M307" s="179"/>
      <c r="N307" s="180"/>
      <c r="O307" s="180"/>
      <c r="P307" s="180"/>
      <c r="Q307" s="180"/>
      <c r="R307" s="180"/>
      <c r="S307" s="180"/>
      <c r="T307" s="181"/>
      <c r="AT307" s="175" t="s">
        <v>153</v>
      </c>
      <c r="AU307" s="175" t="s">
        <v>86</v>
      </c>
      <c r="AV307" s="13" t="s">
        <v>86</v>
      </c>
      <c r="AW307" s="13" t="s">
        <v>32</v>
      </c>
      <c r="AX307" s="13" t="s">
        <v>84</v>
      </c>
      <c r="AY307" s="175" t="s">
        <v>145</v>
      </c>
    </row>
    <row r="308" spans="1:65" s="2" customFormat="1" ht="21.6" customHeight="1">
      <c r="A308" s="32"/>
      <c r="B308" s="158"/>
      <c r="C308" s="159" t="s">
        <v>509</v>
      </c>
      <c r="D308" s="159" t="s">
        <v>147</v>
      </c>
      <c r="E308" s="160" t="s">
        <v>510</v>
      </c>
      <c r="F308" s="161" t="s">
        <v>511</v>
      </c>
      <c r="G308" s="162" t="s">
        <v>282</v>
      </c>
      <c r="H308" s="163">
        <v>84</v>
      </c>
      <c r="I308" s="164"/>
      <c r="J308" s="165">
        <f>ROUND(I308*H308,2)</f>
        <v>0</v>
      </c>
      <c r="K308" s="166"/>
      <c r="L308" s="33"/>
      <c r="M308" s="167" t="s">
        <v>1</v>
      </c>
      <c r="N308" s="168" t="s">
        <v>41</v>
      </c>
      <c r="O308" s="58"/>
      <c r="P308" s="169">
        <f>O308*H308</f>
        <v>0</v>
      </c>
      <c r="Q308" s="169">
        <v>1.92E-3</v>
      </c>
      <c r="R308" s="169">
        <f>Q308*H308</f>
        <v>0.16128000000000001</v>
      </c>
      <c r="S308" s="169">
        <v>0</v>
      </c>
      <c r="T308" s="170">
        <f>S308*H308</f>
        <v>0</v>
      </c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R308" s="171" t="s">
        <v>226</v>
      </c>
      <c r="AT308" s="171" t="s">
        <v>147</v>
      </c>
      <c r="AU308" s="171" t="s">
        <v>86</v>
      </c>
      <c r="AY308" s="17" t="s">
        <v>145</v>
      </c>
      <c r="BE308" s="172">
        <f>IF(N308="základní",J308,0)</f>
        <v>0</v>
      </c>
      <c r="BF308" s="172">
        <f>IF(N308="snížená",J308,0)</f>
        <v>0</v>
      </c>
      <c r="BG308" s="172">
        <f>IF(N308="zákl. přenesená",J308,0)</f>
        <v>0</v>
      </c>
      <c r="BH308" s="172">
        <f>IF(N308="sníž. přenesená",J308,0)</f>
        <v>0</v>
      </c>
      <c r="BI308" s="172">
        <f>IF(N308="nulová",J308,0)</f>
        <v>0</v>
      </c>
      <c r="BJ308" s="17" t="s">
        <v>84</v>
      </c>
      <c r="BK308" s="172">
        <f>ROUND(I308*H308,2)</f>
        <v>0</v>
      </c>
      <c r="BL308" s="17" t="s">
        <v>226</v>
      </c>
      <c r="BM308" s="171" t="s">
        <v>512</v>
      </c>
    </row>
    <row r="309" spans="1:65" s="13" customFormat="1">
      <c r="B309" s="173"/>
      <c r="D309" s="174" t="s">
        <v>153</v>
      </c>
      <c r="E309" s="175" t="s">
        <v>1</v>
      </c>
      <c r="F309" s="176" t="s">
        <v>513</v>
      </c>
      <c r="H309" s="177">
        <v>84</v>
      </c>
      <c r="I309" s="178"/>
      <c r="L309" s="173"/>
      <c r="M309" s="179"/>
      <c r="N309" s="180"/>
      <c r="O309" s="180"/>
      <c r="P309" s="180"/>
      <c r="Q309" s="180"/>
      <c r="R309" s="180"/>
      <c r="S309" s="180"/>
      <c r="T309" s="181"/>
      <c r="AT309" s="175" t="s">
        <v>153</v>
      </c>
      <c r="AU309" s="175" t="s">
        <v>86</v>
      </c>
      <c r="AV309" s="13" t="s">
        <v>86</v>
      </c>
      <c r="AW309" s="13" t="s">
        <v>32</v>
      </c>
      <c r="AX309" s="13" t="s">
        <v>84</v>
      </c>
      <c r="AY309" s="175" t="s">
        <v>145</v>
      </c>
    </row>
    <row r="310" spans="1:65" s="2" customFormat="1" ht="21.6" customHeight="1">
      <c r="A310" s="32"/>
      <c r="B310" s="158"/>
      <c r="C310" s="159" t="s">
        <v>514</v>
      </c>
      <c r="D310" s="159" t="s">
        <v>147</v>
      </c>
      <c r="E310" s="160" t="s">
        <v>515</v>
      </c>
      <c r="F310" s="161" t="s">
        <v>516</v>
      </c>
      <c r="G310" s="162" t="s">
        <v>282</v>
      </c>
      <c r="H310" s="163">
        <v>25</v>
      </c>
      <c r="I310" s="164"/>
      <c r="J310" s="165">
        <f>ROUND(I310*H310,2)</f>
        <v>0</v>
      </c>
      <c r="K310" s="166"/>
      <c r="L310" s="33"/>
      <c r="M310" s="167" t="s">
        <v>1</v>
      </c>
      <c r="N310" s="168" t="s">
        <v>41</v>
      </c>
      <c r="O310" s="58"/>
      <c r="P310" s="169">
        <f>O310*H310</f>
        <v>0</v>
      </c>
      <c r="Q310" s="169">
        <v>3.0200000000000001E-3</v>
      </c>
      <c r="R310" s="169">
        <f>Q310*H310</f>
        <v>7.5499999999999998E-2</v>
      </c>
      <c r="S310" s="169">
        <v>0</v>
      </c>
      <c r="T310" s="170">
        <f>S310*H310</f>
        <v>0</v>
      </c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R310" s="171" t="s">
        <v>226</v>
      </c>
      <c r="AT310" s="171" t="s">
        <v>147</v>
      </c>
      <c r="AU310" s="171" t="s">
        <v>86</v>
      </c>
      <c r="AY310" s="17" t="s">
        <v>145</v>
      </c>
      <c r="BE310" s="172">
        <f>IF(N310="základní",J310,0)</f>
        <v>0</v>
      </c>
      <c r="BF310" s="172">
        <f>IF(N310="snížená",J310,0)</f>
        <v>0</v>
      </c>
      <c r="BG310" s="172">
        <f>IF(N310="zákl. přenesená",J310,0)</f>
        <v>0</v>
      </c>
      <c r="BH310" s="172">
        <f>IF(N310="sníž. přenesená",J310,0)</f>
        <v>0</v>
      </c>
      <c r="BI310" s="172">
        <f>IF(N310="nulová",J310,0)</f>
        <v>0</v>
      </c>
      <c r="BJ310" s="17" t="s">
        <v>84</v>
      </c>
      <c r="BK310" s="172">
        <f>ROUND(I310*H310,2)</f>
        <v>0</v>
      </c>
      <c r="BL310" s="17" t="s">
        <v>226</v>
      </c>
      <c r="BM310" s="171" t="s">
        <v>517</v>
      </c>
    </row>
    <row r="311" spans="1:65" s="13" customFormat="1">
      <c r="B311" s="173"/>
      <c r="D311" s="174" t="s">
        <v>153</v>
      </c>
      <c r="E311" s="175" t="s">
        <v>1</v>
      </c>
      <c r="F311" s="176" t="s">
        <v>263</v>
      </c>
      <c r="H311" s="177">
        <v>25</v>
      </c>
      <c r="I311" s="178"/>
      <c r="L311" s="173"/>
      <c r="M311" s="179"/>
      <c r="N311" s="180"/>
      <c r="O311" s="180"/>
      <c r="P311" s="180"/>
      <c r="Q311" s="180"/>
      <c r="R311" s="180"/>
      <c r="S311" s="180"/>
      <c r="T311" s="181"/>
      <c r="AT311" s="175" t="s">
        <v>153</v>
      </c>
      <c r="AU311" s="175" t="s">
        <v>86</v>
      </c>
      <c r="AV311" s="13" t="s">
        <v>86</v>
      </c>
      <c r="AW311" s="13" t="s">
        <v>32</v>
      </c>
      <c r="AX311" s="13" t="s">
        <v>84</v>
      </c>
      <c r="AY311" s="175" t="s">
        <v>145</v>
      </c>
    </row>
    <row r="312" spans="1:65" s="2" customFormat="1" ht="21.6" customHeight="1">
      <c r="A312" s="32"/>
      <c r="B312" s="158"/>
      <c r="C312" s="159" t="s">
        <v>484</v>
      </c>
      <c r="D312" s="159" t="s">
        <v>147</v>
      </c>
      <c r="E312" s="160" t="s">
        <v>518</v>
      </c>
      <c r="F312" s="161" t="s">
        <v>519</v>
      </c>
      <c r="G312" s="162" t="s">
        <v>282</v>
      </c>
      <c r="H312" s="163">
        <v>11</v>
      </c>
      <c r="I312" s="164"/>
      <c r="J312" s="165">
        <f>ROUND(I312*H312,2)</f>
        <v>0</v>
      </c>
      <c r="K312" s="166"/>
      <c r="L312" s="33"/>
      <c r="M312" s="167" t="s">
        <v>1</v>
      </c>
      <c r="N312" s="168" t="s">
        <v>41</v>
      </c>
      <c r="O312" s="58"/>
      <c r="P312" s="169">
        <f>O312*H312</f>
        <v>0</v>
      </c>
      <c r="Q312" s="169">
        <v>4.8399999999999997E-3</v>
      </c>
      <c r="R312" s="169">
        <f>Q312*H312</f>
        <v>5.3239999999999996E-2</v>
      </c>
      <c r="S312" s="169">
        <v>0</v>
      </c>
      <c r="T312" s="170">
        <f>S312*H312</f>
        <v>0</v>
      </c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R312" s="171" t="s">
        <v>226</v>
      </c>
      <c r="AT312" s="171" t="s">
        <v>147</v>
      </c>
      <c r="AU312" s="171" t="s">
        <v>86</v>
      </c>
      <c r="AY312" s="17" t="s">
        <v>145</v>
      </c>
      <c r="BE312" s="172">
        <f>IF(N312="základní",J312,0)</f>
        <v>0</v>
      </c>
      <c r="BF312" s="172">
        <f>IF(N312="snížená",J312,0)</f>
        <v>0</v>
      </c>
      <c r="BG312" s="172">
        <f>IF(N312="zákl. přenesená",J312,0)</f>
        <v>0</v>
      </c>
      <c r="BH312" s="172">
        <f>IF(N312="sníž. přenesená",J312,0)</f>
        <v>0</v>
      </c>
      <c r="BI312" s="172">
        <f>IF(N312="nulová",J312,0)</f>
        <v>0</v>
      </c>
      <c r="BJ312" s="17" t="s">
        <v>84</v>
      </c>
      <c r="BK312" s="172">
        <f>ROUND(I312*H312,2)</f>
        <v>0</v>
      </c>
      <c r="BL312" s="17" t="s">
        <v>226</v>
      </c>
      <c r="BM312" s="171" t="s">
        <v>520</v>
      </c>
    </row>
    <row r="313" spans="1:65" s="13" customFormat="1">
      <c r="B313" s="173"/>
      <c r="D313" s="174" t="s">
        <v>153</v>
      </c>
      <c r="E313" s="175" t="s">
        <v>1</v>
      </c>
      <c r="F313" s="176" t="s">
        <v>205</v>
      </c>
      <c r="H313" s="177">
        <v>11</v>
      </c>
      <c r="I313" s="178"/>
      <c r="L313" s="173"/>
      <c r="M313" s="179"/>
      <c r="N313" s="180"/>
      <c r="O313" s="180"/>
      <c r="P313" s="180"/>
      <c r="Q313" s="180"/>
      <c r="R313" s="180"/>
      <c r="S313" s="180"/>
      <c r="T313" s="181"/>
      <c r="AT313" s="175" t="s">
        <v>153</v>
      </c>
      <c r="AU313" s="175" t="s">
        <v>86</v>
      </c>
      <c r="AV313" s="13" t="s">
        <v>86</v>
      </c>
      <c r="AW313" s="13" t="s">
        <v>32</v>
      </c>
      <c r="AX313" s="13" t="s">
        <v>84</v>
      </c>
      <c r="AY313" s="175" t="s">
        <v>145</v>
      </c>
    </row>
    <row r="314" spans="1:65" s="2" customFormat="1" ht="14.45" customHeight="1">
      <c r="A314" s="32"/>
      <c r="B314" s="158"/>
      <c r="C314" s="159" t="s">
        <v>521</v>
      </c>
      <c r="D314" s="159" t="s">
        <v>147</v>
      </c>
      <c r="E314" s="160" t="s">
        <v>522</v>
      </c>
      <c r="F314" s="161" t="s">
        <v>523</v>
      </c>
      <c r="G314" s="162" t="s">
        <v>282</v>
      </c>
      <c r="H314" s="163">
        <v>8</v>
      </c>
      <c r="I314" s="164"/>
      <c r="J314" s="165">
        <f>ROUND(I314*H314,2)</f>
        <v>0</v>
      </c>
      <c r="K314" s="166"/>
      <c r="L314" s="33"/>
      <c r="M314" s="167" t="s">
        <v>1</v>
      </c>
      <c r="N314" s="168" t="s">
        <v>41</v>
      </c>
      <c r="O314" s="58"/>
      <c r="P314" s="169">
        <f>O314*H314</f>
        <v>0</v>
      </c>
      <c r="Q314" s="169">
        <v>5.9000000000000003E-4</v>
      </c>
      <c r="R314" s="169">
        <f>Q314*H314</f>
        <v>4.7200000000000002E-3</v>
      </c>
      <c r="S314" s="169">
        <v>0</v>
      </c>
      <c r="T314" s="170">
        <f>S314*H314</f>
        <v>0</v>
      </c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R314" s="171" t="s">
        <v>226</v>
      </c>
      <c r="AT314" s="171" t="s">
        <v>147</v>
      </c>
      <c r="AU314" s="171" t="s">
        <v>86</v>
      </c>
      <c r="AY314" s="17" t="s">
        <v>145</v>
      </c>
      <c r="BE314" s="172">
        <f>IF(N314="základní",J314,0)</f>
        <v>0</v>
      </c>
      <c r="BF314" s="172">
        <f>IF(N314="snížená",J314,0)</f>
        <v>0</v>
      </c>
      <c r="BG314" s="172">
        <f>IF(N314="zákl. přenesená",J314,0)</f>
        <v>0</v>
      </c>
      <c r="BH314" s="172">
        <f>IF(N314="sníž. přenesená",J314,0)</f>
        <v>0</v>
      </c>
      <c r="BI314" s="172">
        <f>IF(N314="nulová",J314,0)</f>
        <v>0</v>
      </c>
      <c r="BJ314" s="17" t="s">
        <v>84</v>
      </c>
      <c r="BK314" s="172">
        <f>ROUND(I314*H314,2)</f>
        <v>0</v>
      </c>
      <c r="BL314" s="17" t="s">
        <v>226</v>
      </c>
      <c r="BM314" s="171" t="s">
        <v>524</v>
      </c>
    </row>
    <row r="315" spans="1:65" s="13" customFormat="1">
      <c r="B315" s="173"/>
      <c r="D315" s="174" t="s">
        <v>153</v>
      </c>
      <c r="E315" s="175" t="s">
        <v>1</v>
      </c>
      <c r="F315" s="176" t="s">
        <v>184</v>
      </c>
      <c r="H315" s="177">
        <v>8</v>
      </c>
      <c r="I315" s="178"/>
      <c r="L315" s="173"/>
      <c r="M315" s="179"/>
      <c r="N315" s="180"/>
      <c r="O315" s="180"/>
      <c r="P315" s="180"/>
      <c r="Q315" s="180"/>
      <c r="R315" s="180"/>
      <c r="S315" s="180"/>
      <c r="T315" s="181"/>
      <c r="AT315" s="175" t="s">
        <v>153</v>
      </c>
      <c r="AU315" s="175" t="s">
        <v>86</v>
      </c>
      <c r="AV315" s="13" t="s">
        <v>86</v>
      </c>
      <c r="AW315" s="13" t="s">
        <v>32</v>
      </c>
      <c r="AX315" s="13" t="s">
        <v>84</v>
      </c>
      <c r="AY315" s="175" t="s">
        <v>145</v>
      </c>
    </row>
    <row r="316" spans="1:65" s="2" customFormat="1" ht="14.45" customHeight="1">
      <c r="A316" s="32"/>
      <c r="B316" s="158"/>
      <c r="C316" s="159" t="s">
        <v>525</v>
      </c>
      <c r="D316" s="159" t="s">
        <v>147</v>
      </c>
      <c r="E316" s="160" t="s">
        <v>526</v>
      </c>
      <c r="F316" s="161" t="s">
        <v>527</v>
      </c>
      <c r="G316" s="162" t="s">
        <v>282</v>
      </c>
      <c r="H316" s="163">
        <v>55</v>
      </c>
      <c r="I316" s="164"/>
      <c r="J316" s="165">
        <f>ROUND(I316*H316,2)</f>
        <v>0</v>
      </c>
      <c r="K316" s="166"/>
      <c r="L316" s="33"/>
      <c r="M316" s="167" t="s">
        <v>1</v>
      </c>
      <c r="N316" s="168" t="s">
        <v>41</v>
      </c>
      <c r="O316" s="58"/>
      <c r="P316" s="169">
        <f>O316*H316</f>
        <v>0</v>
      </c>
      <c r="Q316" s="169">
        <v>1.2099999999999999E-3</v>
      </c>
      <c r="R316" s="169">
        <f>Q316*H316</f>
        <v>6.6549999999999998E-2</v>
      </c>
      <c r="S316" s="169">
        <v>0</v>
      </c>
      <c r="T316" s="170">
        <f>S316*H316</f>
        <v>0</v>
      </c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R316" s="171" t="s">
        <v>226</v>
      </c>
      <c r="AT316" s="171" t="s">
        <v>147</v>
      </c>
      <c r="AU316" s="171" t="s">
        <v>86</v>
      </c>
      <c r="AY316" s="17" t="s">
        <v>145</v>
      </c>
      <c r="BE316" s="172">
        <f>IF(N316="základní",J316,0)</f>
        <v>0</v>
      </c>
      <c r="BF316" s="172">
        <f>IF(N316="snížená",J316,0)</f>
        <v>0</v>
      </c>
      <c r="BG316" s="172">
        <f>IF(N316="zákl. přenesená",J316,0)</f>
        <v>0</v>
      </c>
      <c r="BH316" s="172">
        <f>IF(N316="sníž. přenesená",J316,0)</f>
        <v>0</v>
      </c>
      <c r="BI316" s="172">
        <f>IF(N316="nulová",J316,0)</f>
        <v>0</v>
      </c>
      <c r="BJ316" s="17" t="s">
        <v>84</v>
      </c>
      <c r="BK316" s="172">
        <f>ROUND(I316*H316,2)</f>
        <v>0</v>
      </c>
      <c r="BL316" s="17" t="s">
        <v>226</v>
      </c>
      <c r="BM316" s="171" t="s">
        <v>528</v>
      </c>
    </row>
    <row r="317" spans="1:65" s="13" customFormat="1">
      <c r="B317" s="173"/>
      <c r="D317" s="174" t="s">
        <v>153</v>
      </c>
      <c r="E317" s="175" t="s">
        <v>1</v>
      </c>
      <c r="F317" s="176" t="s">
        <v>393</v>
      </c>
      <c r="H317" s="177">
        <v>55</v>
      </c>
      <c r="I317" s="178"/>
      <c r="L317" s="173"/>
      <c r="M317" s="179"/>
      <c r="N317" s="180"/>
      <c r="O317" s="180"/>
      <c r="P317" s="180"/>
      <c r="Q317" s="180"/>
      <c r="R317" s="180"/>
      <c r="S317" s="180"/>
      <c r="T317" s="181"/>
      <c r="AT317" s="175" t="s">
        <v>153</v>
      </c>
      <c r="AU317" s="175" t="s">
        <v>86</v>
      </c>
      <c r="AV317" s="13" t="s">
        <v>86</v>
      </c>
      <c r="AW317" s="13" t="s">
        <v>32</v>
      </c>
      <c r="AX317" s="13" t="s">
        <v>84</v>
      </c>
      <c r="AY317" s="175" t="s">
        <v>145</v>
      </c>
    </row>
    <row r="318" spans="1:65" s="2" customFormat="1" ht="14.45" customHeight="1">
      <c r="A318" s="32"/>
      <c r="B318" s="158"/>
      <c r="C318" s="159" t="s">
        <v>529</v>
      </c>
      <c r="D318" s="159" t="s">
        <v>147</v>
      </c>
      <c r="E318" s="160" t="s">
        <v>530</v>
      </c>
      <c r="F318" s="161" t="s">
        <v>531</v>
      </c>
      <c r="G318" s="162" t="s">
        <v>282</v>
      </c>
      <c r="H318" s="163">
        <v>20</v>
      </c>
      <c r="I318" s="164"/>
      <c r="J318" s="165">
        <f>ROUND(I318*H318,2)</f>
        <v>0</v>
      </c>
      <c r="K318" s="166"/>
      <c r="L318" s="33"/>
      <c r="M318" s="167" t="s">
        <v>1</v>
      </c>
      <c r="N318" s="168" t="s">
        <v>41</v>
      </c>
      <c r="O318" s="58"/>
      <c r="P318" s="169">
        <f>O318*H318</f>
        <v>0</v>
      </c>
      <c r="Q318" s="169">
        <v>2.9E-4</v>
      </c>
      <c r="R318" s="169">
        <f>Q318*H318</f>
        <v>5.7999999999999996E-3</v>
      </c>
      <c r="S318" s="169">
        <v>0</v>
      </c>
      <c r="T318" s="170">
        <f>S318*H318</f>
        <v>0</v>
      </c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R318" s="171" t="s">
        <v>226</v>
      </c>
      <c r="AT318" s="171" t="s">
        <v>147</v>
      </c>
      <c r="AU318" s="171" t="s">
        <v>86</v>
      </c>
      <c r="AY318" s="17" t="s">
        <v>145</v>
      </c>
      <c r="BE318" s="172">
        <f>IF(N318="základní",J318,0)</f>
        <v>0</v>
      </c>
      <c r="BF318" s="172">
        <f>IF(N318="snížená",J318,0)</f>
        <v>0</v>
      </c>
      <c r="BG318" s="172">
        <f>IF(N318="zákl. přenesená",J318,0)</f>
        <v>0</v>
      </c>
      <c r="BH318" s="172">
        <f>IF(N318="sníž. přenesená",J318,0)</f>
        <v>0</v>
      </c>
      <c r="BI318" s="172">
        <f>IF(N318="nulová",J318,0)</f>
        <v>0</v>
      </c>
      <c r="BJ318" s="17" t="s">
        <v>84</v>
      </c>
      <c r="BK318" s="172">
        <f>ROUND(I318*H318,2)</f>
        <v>0</v>
      </c>
      <c r="BL318" s="17" t="s">
        <v>226</v>
      </c>
      <c r="BM318" s="171" t="s">
        <v>532</v>
      </c>
    </row>
    <row r="319" spans="1:65" s="13" customFormat="1">
      <c r="B319" s="173"/>
      <c r="D319" s="174" t="s">
        <v>153</v>
      </c>
      <c r="E319" s="175" t="s">
        <v>1</v>
      </c>
      <c r="F319" s="176" t="s">
        <v>244</v>
      </c>
      <c r="H319" s="177">
        <v>20</v>
      </c>
      <c r="I319" s="178"/>
      <c r="L319" s="173"/>
      <c r="M319" s="179"/>
      <c r="N319" s="180"/>
      <c r="O319" s="180"/>
      <c r="P319" s="180"/>
      <c r="Q319" s="180"/>
      <c r="R319" s="180"/>
      <c r="S319" s="180"/>
      <c r="T319" s="181"/>
      <c r="AT319" s="175" t="s">
        <v>153</v>
      </c>
      <c r="AU319" s="175" t="s">
        <v>86</v>
      </c>
      <c r="AV319" s="13" t="s">
        <v>86</v>
      </c>
      <c r="AW319" s="13" t="s">
        <v>32</v>
      </c>
      <c r="AX319" s="13" t="s">
        <v>84</v>
      </c>
      <c r="AY319" s="175" t="s">
        <v>145</v>
      </c>
    </row>
    <row r="320" spans="1:65" s="2" customFormat="1" ht="14.45" customHeight="1">
      <c r="A320" s="32"/>
      <c r="B320" s="158"/>
      <c r="C320" s="159" t="s">
        <v>513</v>
      </c>
      <c r="D320" s="159" t="s">
        <v>147</v>
      </c>
      <c r="E320" s="160" t="s">
        <v>533</v>
      </c>
      <c r="F320" s="161" t="s">
        <v>534</v>
      </c>
      <c r="G320" s="162" t="s">
        <v>282</v>
      </c>
      <c r="H320" s="163">
        <v>70</v>
      </c>
      <c r="I320" s="164"/>
      <c r="J320" s="165">
        <f>ROUND(I320*H320,2)</f>
        <v>0</v>
      </c>
      <c r="K320" s="166"/>
      <c r="L320" s="33"/>
      <c r="M320" s="167" t="s">
        <v>1</v>
      </c>
      <c r="N320" s="168" t="s">
        <v>41</v>
      </c>
      <c r="O320" s="58"/>
      <c r="P320" s="169">
        <f>O320*H320</f>
        <v>0</v>
      </c>
      <c r="Q320" s="169">
        <v>3.5E-4</v>
      </c>
      <c r="R320" s="169">
        <f>Q320*H320</f>
        <v>2.4500000000000001E-2</v>
      </c>
      <c r="S320" s="169">
        <v>0</v>
      </c>
      <c r="T320" s="170">
        <f>S320*H320</f>
        <v>0</v>
      </c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R320" s="171" t="s">
        <v>226</v>
      </c>
      <c r="AT320" s="171" t="s">
        <v>147</v>
      </c>
      <c r="AU320" s="171" t="s">
        <v>86</v>
      </c>
      <c r="AY320" s="17" t="s">
        <v>145</v>
      </c>
      <c r="BE320" s="172">
        <f>IF(N320="základní",J320,0)</f>
        <v>0</v>
      </c>
      <c r="BF320" s="172">
        <f>IF(N320="snížená",J320,0)</f>
        <v>0</v>
      </c>
      <c r="BG320" s="172">
        <f>IF(N320="zákl. přenesená",J320,0)</f>
        <v>0</v>
      </c>
      <c r="BH320" s="172">
        <f>IF(N320="sníž. přenesená",J320,0)</f>
        <v>0</v>
      </c>
      <c r="BI320" s="172">
        <f>IF(N320="nulová",J320,0)</f>
        <v>0</v>
      </c>
      <c r="BJ320" s="17" t="s">
        <v>84</v>
      </c>
      <c r="BK320" s="172">
        <f>ROUND(I320*H320,2)</f>
        <v>0</v>
      </c>
      <c r="BL320" s="17" t="s">
        <v>226</v>
      </c>
      <c r="BM320" s="171" t="s">
        <v>535</v>
      </c>
    </row>
    <row r="321" spans="1:65" s="13" customFormat="1">
      <c r="B321" s="173"/>
      <c r="D321" s="174" t="s">
        <v>153</v>
      </c>
      <c r="E321" s="175" t="s">
        <v>1</v>
      </c>
      <c r="F321" s="176" t="s">
        <v>471</v>
      </c>
      <c r="H321" s="177">
        <v>70</v>
      </c>
      <c r="I321" s="178"/>
      <c r="L321" s="173"/>
      <c r="M321" s="179"/>
      <c r="N321" s="180"/>
      <c r="O321" s="180"/>
      <c r="P321" s="180"/>
      <c r="Q321" s="180"/>
      <c r="R321" s="180"/>
      <c r="S321" s="180"/>
      <c r="T321" s="181"/>
      <c r="AT321" s="175" t="s">
        <v>153</v>
      </c>
      <c r="AU321" s="175" t="s">
        <v>86</v>
      </c>
      <c r="AV321" s="13" t="s">
        <v>86</v>
      </c>
      <c r="AW321" s="13" t="s">
        <v>32</v>
      </c>
      <c r="AX321" s="13" t="s">
        <v>84</v>
      </c>
      <c r="AY321" s="175" t="s">
        <v>145</v>
      </c>
    </row>
    <row r="322" spans="1:65" s="2" customFormat="1" ht="21.6" customHeight="1">
      <c r="A322" s="32"/>
      <c r="B322" s="158"/>
      <c r="C322" s="159" t="s">
        <v>536</v>
      </c>
      <c r="D322" s="159" t="s">
        <v>147</v>
      </c>
      <c r="E322" s="160" t="s">
        <v>537</v>
      </c>
      <c r="F322" s="161" t="s">
        <v>538</v>
      </c>
      <c r="G322" s="162" t="s">
        <v>208</v>
      </c>
      <c r="H322" s="163">
        <v>21</v>
      </c>
      <c r="I322" s="164"/>
      <c r="J322" s="165">
        <f>ROUND(I322*H322,2)</f>
        <v>0</v>
      </c>
      <c r="K322" s="166"/>
      <c r="L322" s="33"/>
      <c r="M322" s="167" t="s">
        <v>1</v>
      </c>
      <c r="N322" s="168" t="s">
        <v>41</v>
      </c>
      <c r="O322" s="58"/>
      <c r="P322" s="169">
        <f>O322*H322</f>
        <v>0</v>
      </c>
      <c r="Q322" s="169">
        <v>0</v>
      </c>
      <c r="R322" s="169">
        <f>Q322*H322</f>
        <v>0</v>
      </c>
      <c r="S322" s="169">
        <v>0</v>
      </c>
      <c r="T322" s="170">
        <f>S322*H322</f>
        <v>0</v>
      </c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R322" s="171" t="s">
        <v>226</v>
      </c>
      <c r="AT322" s="171" t="s">
        <v>147</v>
      </c>
      <c r="AU322" s="171" t="s">
        <v>86</v>
      </c>
      <c r="AY322" s="17" t="s">
        <v>145</v>
      </c>
      <c r="BE322" s="172">
        <f>IF(N322="základní",J322,0)</f>
        <v>0</v>
      </c>
      <c r="BF322" s="172">
        <f>IF(N322="snížená",J322,0)</f>
        <v>0</v>
      </c>
      <c r="BG322" s="172">
        <f>IF(N322="zákl. přenesená",J322,0)</f>
        <v>0</v>
      </c>
      <c r="BH322" s="172">
        <f>IF(N322="sníž. přenesená",J322,0)</f>
        <v>0</v>
      </c>
      <c r="BI322" s="172">
        <f>IF(N322="nulová",J322,0)</f>
        <v>0</v>
      </c>
      <c r="BJ322" s="17" t="s">
        <v>84</v>
      </c>
      <c r="BK322" s="172">
        <f>ROUND(I322*H322,2)</f>
        <v>0</v>
      </c>
      <c r="BL322" s="17" t="s">
        <v>226</v>
      </c>
      <c r="BM322" s="171" t="s">
        <v>539</v>
      </c>
    </row>
    <row r="323" spans="1:65" s="13" customFormat="1">
      <c r="B323" s="173"/>
      <c r="D323" s="174" t="s">
        <v>153</v>
      </c>
      <c r="E323" s="175" t="s">
        <v>1</v>
      </c>
      <c r="F323" s="176" t="s">
        <v>540</v>
      </c>
      <c r="H323" s="177">
        <v>21</v>
      </c>
      <c r="I323" s="178"/>
      <c r="L323" s="173"/>
      <c r="M323" s="179"/>
      <c r="N323" s="180"/>
      <c r="O323" s="180"/>
      <c r="P323" s="180"/>
      <c r="Q323" s="180"/>
      <c r="R323" s="180"/>
      <c r="S323" s="180"/>
      <c r="T323" s="181"/>
      <c r="AT323" s="175" t="s">
        <v>153</v>
      </c>
      <c r="AU323" s="175" t="s">
        <v>86</v>
      </c>
      <c r="AV323" s="13" t="s">
        <v>86</v>
      </c>
      <c r="AW323" s="13" t="s">
        <v>32</v>
      </c>
      <c r="AX323" s="13" t="s">
        <v>84</v>
      </c>
      <c r="AY323" s="175" t="s">
        <v>145</v>
      </c>
    </row>
    <row r="324" spans="1:65" s="2" customFormat="1" ht="21.6" customHeight="1">
      <c r="A324" s="32"/>
      <c r="B324" s="158"/>
      <c r="C324" s="159" t="s">
        <v>541</v>
      </c>
      <c r="D324" s="159" t="s">
        <v>147</v>
      </c>
      <c r="E324" s="160" t="s">
        <v>542</v>
      </c>
      <c r="F324" s="161" t="s">
        <v>543</v>
      </c>
      <c r="G324" s="162" t="s">
        <v>208</v>
      </c>
      <c r="H324" s="163">
        <v>7</v>
      </c>
      <c r="I324" s="164"/>
      <c r="J324" s="165">
        <f>ROUND(I324*H324,2)</f>
        <v>0</v>
      </c>
      <c r="K324" s="166"/>
      <c r="L324" s="33"/>
      <c r="M324" s="167" t="s">
        <v>1</v>
      </c>
      <c r="N324" s="168" t="s">
        <v>41</v>
      </c>
      <c r="O324" s="58"/>
      <c r="P324" s="169">
        <f>O324*H324</f>
        <v>0</v>
      </c>
      <c r="Q324" s="169">
        <v>0</v>
      </c>
      <c r="R324" s="169">
        <f>Q324*H324</f>
        <v>0</v>
      </c>
      <c r="S324" s="169">
        <v>0</v>
      </c>
      <c r="T324" s="170">
        <f>S324*H324</f>
        <v>0</v>
      </c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R324" s="171" t="s">
        <v>226</v>
      </c>
      <c r="AT324" s="171" t="s">
        <v>147</v>
      </c>
      <c r="AU324" s="171" t="s">
        <v>86</v>
      </c>
      <c r="AY324" s="17" t="s">
        <v>145</v>
      </c>
      <c r="BE324" s="172">
        <f>IF(N324="základní",J324,0)</f>
        <v>0</v>
      </c>
      <c r="BF324" s="172">
        <f>IF(N324="snížená",J324,0)</f>
        <v>0</v>
      </c>
      <c r="BG324" s="172">
        <f>IF(N324="zákl. přenesená",J324,0)</f>
        <v>0</v>
      </c>
      <c r="BH324" s="172">
        <f>IF(N324="sníž. přenesená",J324,0)</f>
        <v>0</v>
      </c>
      <c r="BI324" s="172">
        <f>IF(N324="nulová",J324,0)</f>
        <v>0</v>
      </c>
      <c r="BJ324" s="17" t="s">
        <v>84</v>
      </c>
      <c r="BK324" s="172">
        <f>ROUND(I324*H324,2)</f>
        <v>0</v>
      </c>
      <c r="BL324" s="17" t="s">
        <v>226</v>
      </c>
      <c r="BM324" s="171" t="s">
        <v>544</v>
      </c>
    </row>
    <row r="325" spans="1:65" s="13" customFormat="1">
      <c r="B325" s="173"/>
      <c r="D325" s="174" t="s">
        <v>153</v>
      </c>
      <c r="E325" s="175" t="s">
        <v>1</v>
      </c>
      <c r="F325" s="176" t="s">
        <v>545</v>
      </c>
      <c r="H325" s="177">
        <v>7</v>
      </c>
      <c r="I325" s="178"/>
      <c r="L325" s="173"/>
      <c r="M325" s="179"/>
      <c r="N325" s="180"/>
      <c r="O325" s="180"/>
      <c r="P325" s="180"/>
      <c r="Q325" s="180"/>
      <c r="R325" s="180"/>
      <c r="S325" s="180"/>
      <c r="T325" s="181"/>
      <c r="AT325" s="175" t="s">
        <v>153</v>
      </c>
      <c r="AU325" s="175" t="s">
        <v>86</v>
      </c>
      <c r="AV325" s="13" t="s">
        <v>86</v>
      </c>
      <c r="AW325" s="13" t="s">
        <v>32</v>
      </c>
      <c r="AX325" s="13" t="s">
        <v>84</v>
      </c>
      <c r="AY325" s="175" t="s">
        <v>145</v>
      </c>
    </row>
    <row r="326" spans="1:65" s="2" customFormat="1" ht="21.6" customHeight="1">
      <c r="A326" s="32"/>
      <c r="B326" s="158"/>
      <c r="C326" s="159" t="s">
        <v>546</v>
      </c>
      <c r="D326" s="159" t="s">
        <v>147</v>
      </c>
      <c r="E326" s="160" t="s">
        <v>547</v>
      </c>
      <c r="F326" s="161" t="s">
        <v>548</v>
      </c>
      <c r="G326" s="162" t="s">
        <v>208</v>
      </c>
      <c r="H326" s="163">
        <v>24</v>
      </c>
      <c r="I326" s="164"/>
      <c r="J326" s="165">
        <f>ROUND(I326*H326,2)</f>
        <v>0</v>
      </c>
      <c r="K326" s="166"/>
      <c r="L326" s="33"/>
      <c r="M326" s="167" t="s">
        <v>1</v>
      </c>
      <c r="N326" s="168" t="s">
        <v>41</v>
      </c>
      <c r="O326" s="58"/>
      <c r="P326" s="169">
        <f>O326*H326</f>
        <v>0</v>
      </c>
      <c r="Q326" s="169">
        <v>0</v>
      </c>
      <c r="R326" s="169">
        <f>Q326*H326</f>
        <v>0</v>
      </c>
      <c r="S326" s="169">
        <v>0</v>
      </c>
      <c r="T326" s="170">
        <f>S326*H326</f>
        <v>0</v>
      </c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R326" s="171" t="s">
        <v>226</v>
      </c>
      <c r="AT326" s="171" t="s">
        <v>147</v>
      </c>
      <c r="AU326" s="171" t="s">
        <v>86</v>
      </c>
      <c r="AY326" s="17" t="s">
        <v>145</v>
      </c>
      <c r="BE326" s="172">
        <f>IF(N326="základní",J326,0)</f>
        <v>0</v>
      </c>
      <c r="BF326" s="172">
        <f>IF(N326="snížená",J326,0)</f>
        <v>0</v>
      </c>
      <c r="BG326" s="172">
        <f>IF(N326="zákl. přenesená",J326,0)</f>
        <v>0</v>
      </c>
      <c r="BH326" s="172">
        <f>IF(N326="sníž. přenesená",J326,0)</f>
        <v>0</v>
      </c>
      <c r="BI326" s="172">
        <f>IF(N326="nulová",J326,0)</f>
        <v>0</v>
      </c>
      <c r="BJ326" s="17" t="s">
        <v>84</v>
      </c>
      <c r="BK326" s="172">
        <f>ROUND(I326*H326,2)</f>
        <v>0</v>
      </c>
      <c r="BL326" s="17" t="s">
        <v>226</v>
      </c>
      <c r="BM326" s="171" t="s">
        <v>549</v>
      </c>
    </row>
    <row r="327" spans="1:65" s="13" customFormat="1">
      <c r="B327" s="173"/>
      <c r="D327" s="174" t="s">
        <v>153</v>
      </c>
      <c r="E327" s="175" t="s">
        <v>1</v>
      </c>
      <c r="F327" s="176" t="s">
        <v>550</v>
      </c>
      <c r="H327" s="177">
        <v>24</v>
      </c>
      <c r="I327" s="178"/>
      <c r="L327" s="173"/>
      <c r="M327" s="179"/>
      <c r="N327" s="180"/>
      <c r="O327" s="180"/>
      <c r="P327" s="180"/>
      <c r="Q327" s="180"/>
      <c r="R327" s="180"/>
      <c r="S327" s="180"/>
      <c r="T327" s="181"/>
      <c r="AT327" s="175" t="s">
        <v>153</v>
      </c>
      <c r="AU327" s="175" t="s">
        <v>86</v>
      </c>
      <c r="AV327" s="13" t="s">
        <v>86</v>
      </c>
      <c r="AW327" s="13" t="s">
        <v>32</v>
      </c>
      <c r="AX327" s="13" t="s">
        <v>84</v>
      </c>
      <c r="AY327" s="175" t="s">
        <v>145</v>
      </c>
    </row>
    <row r="328" spans="1:65" s="2" customFormat="1" ht="14.45" customHeight="1">
      <c r="A328" s="32"/>
      <c r="B328" s="158"/>
      <c r="C328" s="159" t="s">
        <v>551</v>
      </c>
      <c r="D328" s="159" t="s">
        <v>147</v>
      </c>
      <c r="E328" s="160" t="s">
        <v>552</v>
      </c>
      <c r="F328" s="161" t="s">
        <v>553</v>
      </c>
      <c r="G328" s="162" t="s">
        <v>208</v>
      </c>
      <c r="H328" s="163">
        <v>20</v>
      </c>
      <c r="I328" s="164"/>
      <c r="J328" s="165">
        <f>ROUND(I328*H328,2)</f>
        <v>0</v>
      </c>
      <c r="K328" s="166"/>
      <c r="L328" s="33"/>
      <c r="M328" s="167" t="s">
        <v>1</v>
      </c>
      <c r="N328" s="168" t="s">
        <v>41</v>
      </c>
      <c r="O328" s="58"/>
      <c r="P328" s="169">
        <f>O328*H328</f>
        <v>0</v>
      </c>
      <c r="Q328" s="169">
        <v>2.7999999999999998E-4</v>
      </c>
      <c r="R328" s="169">
        <f>Q328*H328</f>
        <v>5.5999999999999991E-3</v>
      </c>
      <c r="S328" s="169">
        <v>0</v>
      </c>
      <c r="T328" s="170">
        <f>S328*H328</f>
        <v>0</v>
      </c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R328" s="171" t="s">
        <v>226</v>
      </c>
      <c r="AT328" s="171" t="s">
        <v>147</v>
      </c>
      <c r="AU328" s="171" t="s">
        <v>86</v>
      </c>
      <c r="AY328" s="17" t="s">
        <v>145</v>
      </c>
      <c r="BE328" s="172">
        <f>IF(N328="základní",J328,0)</f>
        <v>0</v>
      </c>
      <c r="BF328" s="172">
        <f>IF(N328="snížená",J328,0)</f>
        <v>0</v>
      </c>
      <c r="BG328" s="172">
        <f>IF(N328="zákl. přenesená",J328,0)</f>
        <v>0</v>
      </c>
      <c r="BH328" s="172">
        <f>IF(N328="sníž. přenesená",J328,0)</f>
        <v>0</v>
      </c>
      <c r="BI328" s="172">
        <f>IF(N328="nulová",J328,0)</f>
        <v>0</v>
      </c>
      <c r="BJ328" s="17" t="s">
        <v>84</v>
      </c>
      <c r="BK328" s="172">
        <f>ROUND(I328*H328,2)</f>
        <v>0</v>
      </c>
      <c r="BL328" s="17" t="s">
        <v>226</v>
      </c>
      <c r="BM328" s="171" t="s">
        <v>554</v>
      </c>
    </row>
    <row r="329" spans="1:65" s="13" customFormat="1">
      <c r="B329" s="173"/>
      <c r="D329" s="174" t="s">
        <v>153</v>
      </c>
      <c r="E329" s="175" t="s">
        <v>1</v>
      </c>
      <c r="F329" s="176" t="s">
        <v>244</v>
      </c>
      <c r="H329" s="177">
        <v>20</v>
      </c>
      <c r="I329" s="178"/>
      <c r="L329" s="173"/>
      <c r="M329" s="179"/>
      <c r="N329" s="180"/>
      <c r="O329" s="180"/>
      <c r="P329" s="180"/>
      <c r="Q329" s="180"/>
      <c r="R329" s="180"/>
      <c r="S329" s="180"/>
      <c r="T329" s="181"/>
      <c r="AT329" s="175" t="s">
        <v>153</v>
      </c>
      <c r="AU329" s="175" t="s">
        <v>86</v>
      </c>
      <c r="AV329" s="13" t="s">
        <v>86</v>
      </c>
      <c r="AW329" s="13" t="s">
        <v>32</v>
      </c>
      <c r="AX329" s="13" t="s">
        <v>84</v>
      </c>
      <c r="AY329" s="175" t="s">
        <v>145</v>
      </c>
    </row>
    <row r="330" spans="1:65" s="2" customFormat="1" ht="43.15" customHeight="1">
      <c r="A330" s="32"/>
      <c r="B330" s="158"/>
      <c r="C330" s="197" t="s">
        <v>555</v>
      </c>
      <c r="D330" s="197" t="s">
        <v>180</v>
      </c>
      <c r="E330" s="198" t="s">
        <v>556</v>
      </c>
      <c r="F330" s="199" t="s">
        <v>557</v>
      </c>
      <c r="G330" s="200" t="s">
        <v>208</v>
      </c>
      <c r="H330" s="201">
        <v>20</v>
      </c>
      <c r="I330" s="202"/>
      <c r="J330" s="203">
        <f>ROUND(I330*H330,2)</f>
        <v>0</v>
      </c>
      <c r="K330" s="204"/>
      <c r="L330" s="205"/>
      <c r="M330" s="206" t="s">
        <v>1</v>
      </c>
      <c r="N330" s="207" t="s">
        <v>41</v>
      </c>
      <c r="O330" s="58"/>
      <c r="P330" s="169">
        <f>O330*H330</f>
        <v>0</v>
      </c>
      <c r="Q330" s="169">
        <v>8.9999999999999998E-4</v>
      </c>
      <c r="R330" s="169">
        <f>Q330*H330</f>
        <v>1.7999999999999999E-2</v>
      </c>
      <c r="S330" s="169">
        <v>0</v>
      </c>
      <c r="T330" s="170">
        <f>S330*H330</f>
        <v>0</v>
      </c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R330" s="171" t="s">
        <v>294</v>
      </c>
      <c r="AT330" s="171" t="s">
        <v>180</v>
      </c>
      <c r="AU330" s="171" t="s">
        <v>86</v>
      </c>
      <c r="AY330" s="17" t="s">
        <v>145</v>
      </c>
      <c r="BE330" s="172">
        <f>IF(N330="základní",J330,0)</f>
        <v>0</v>
      </c>
      <c r="BF330" s="172">
        <f>IF(N330="snížená",J330,0)</f>
        <v>0</v>
      </c>
      <c r="BG330" s="172">
        <f>IF(N330="zákl. přenesená",J330,0)</f>
        <v>0</v>
      </c>
      <c r="BH330" s="172">
        <f>IF(N330="sníž. přenesená",J330,0)</f>
        <v>0</v>
      </c>
      <c r="BI330" s="172">
        <f>IF(N330="nulová",J330,0)</f>
        <v>0</v>
      </c>
      <c r="BJ330" s="17" t="s">
        <v>84</v>
      </c>
      <c r="BK330" s="172">
        <f>ROUND(I330*H330,2)</f>
        <v>0</v>
      </c>
      <c r="BL330" s="17" t="s">
        <v>226</v>
      </c>
      <c r="BM330" s="171" t="s">
        <v>558</v>
      </c>
    </row>
    <row r="331" spans="1:65" s="15" customFormat="1">
      <c r="B331" s="190"/>
      <c r="D331" s="174" t="s">
        <v>153</v>
      </c>
      <c r="E331" s="191" t="s">
        <v>1</v>
      </c>
      <c r="F331" s="192" t="s">
        <v>559</v>
      </c>
      <c r="H331" s="191" t="s">
        <v>1</v>
      </c>
      <c r="I331" s="193"/>
      <c r="L331" s="190"/>
      <c r="M331" s="194"/>
      <c r="N331" s="195"/>
      <c r="O331" s="195"/>
      <c r="P331" s="195"/>
      <c r="Q331" s="195"/>
      <c r="R331" s="195"/>
      <c r="S331" s="195"/>
      <c r="T331" s="196"/>
      <c r="AT331" s="191" t="s">
        <v>153</v>
      </c>
      <c r="AU331" s="191" t="s">
        <v>86</v>
      </c>
      <c r="AV331" s="15" t="s">
        <v>84</v>
      </c>
      <c r="AW331" s="15" t="s">
        <v>32</v>
      </c>
      <c r="AX331" s="15" t="s">
        <v>76</v>
      </c>
      <c r="AY331" s="191" t="s">
        <v>145</v>
      </c>
    </row>
    <row r="332" spans="1:65" s="13" customFormat="1">
      <c r="B332" s="173"/>
      <c r="D332" s="174" t="s">
        <v>153</v>
      </c>
      <c r="E332" s="175" t="s">
        <v>1</v>
      </c>
      <c r="F332" s="176" t="s">
        <v>244</v>
      </c>
      <c r="H332" s="177">
        <v>20</v>
      </c>
      <c r="I332" s="178"/>
      <c r="L332" s="173"/>
      <c r="M332" s="179"/>
      <c r="N332" s="180"/>
      <c r="O332" s="180"/>
      <c r="P332" s="180"/>
      <c r="Q332" s="180"/>
      <c r="R332" s="180"/>
      <c r="S332" s="180"/>
      <c r="T332" s="181"/>
      <c r="AT332" s="175" t="s">
        <v>153</v>
      </c>
      <c r="AU332" s="175" t="s">
        <v>86</v>
      </c>
      <c r="AV332" s="13" t="s">
        <v>86</v>
      </c>
      <c r="AW332" s="13" t="s">
        <v>32</v>
      </c>
      <c r="AX332" s="13" t="s">
        <v>84</v>
      </c>
      <c r="AY332" s="175" t="s">
        <v>145</v>
      </c>
    </row>
    <row r="333" spans="1:65" s="2" customFormat="1" ht="21.6" customHeight="1">
      <c r="A333" s="32"/>
      <c r="B333" s="158"/>
      <c r="C333" s="197" t="s">
        <v>560</v>
      </c>
      <c r="D333" s="197" t="s">
        <v>180</v>
      </c>
      <c r="E333" s="198" t="s">
        <v>561</v>
      </c>
      <c r="F333" s="199" t="s">
        <v>562</v>
      </c>
      <c r="G333" s="200" t="s">
        <v>208</v>
      </c>
      <c r="H333" s="201">
        <v>20</v>
      </c>
      <c r="I333" s="202"/>
      <c r="J333" s="203">
        <f>ROUND(I333*H333,2)</f>
        <v>0</v>
      </c>
      <c r="K333" s="204"/>
      <c r="L333" s="205"/>
      <c r="M333" s="206" t="s">
        <v>1</v>
      </c>
      <c r="N333" s="207" t="s">
        <v>41</v>
      </c>
      <c r="O333" s="58"/>
      <c r="P333" s="169">
        <f>O333*H333</f>
        <v>0</v>
      </c>
      <c r="Q333" s="169">
        <v>8.9999999999999998E-4</v>
      </c>
      <c r="R333" s="169">
        <f>Q333*H333</f>
        <v>1.7999999999999999E-2</v>
      </c>
      <c r="S333" s="169">
        <v>0</v>
      </c>
      <c r="T333" s="170">
        <f>S333*H333</f>
        <v>0</v>
      </c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R333" s="171" t="s">
        <v>294</v>
      </c>
      <c r="AT333" s="171" t="s">
        <v>180</v>
      </c>
      <c r="AU333" s="171" t="s">
        <v>86</v>
      </c>
      <c r="AY333" s="17" t="s">
        <v>145</v>
      </c>
      <c r="BE333" s="172">
        <f>IF(N333="základní",J333,0)</f>
        <v>0</v>
      </c>
      <c r="BF333" s="172">
        <f>IF(N333="snížená",J333,0)</f>
        <v>0</v>
      </c>
      <c r="BG333" s="172">
        <f>IF(N333="zákl. přenesená",J333,0)</f>
        <v>0</v>
      </c>
      <c r="BH333" s="172">
        <f>IF(N333="sníž. přenesená",J333,0)</f>
        <v>0</v>
      </c>
      <c r="BI333" s="172">
        <f>IF(N333="nulová",J333,0)</f>
        <v>0</v>
      </c>
      <c r="BJ333" s="17" t="s">
        <v>84</v>
      </c>
      <c r="BK333" s="172">
        <f>ROUND(I333*H333,2)</f>
        <v>0</v>
      </c>
      <c r="BL333" s="17" t="s">
        <v>226</v>
      </c>
      <c r="BM333" s="171" t="s">
        <v>563</v>
      </c>
    </row>
    <row r="334" spans="1:65" s="15" customFormat="1">
      <c r="B334" s="190"/>
      <c r="D334" s="174" t="s">
        <v>153</v>
      </c>
      <c r="E334" s="191" t="s">
        <v>1</v>
      </c>
      <c r="F334" s="192" t="s">
        <v>559</v>
      </c>
      <c r="H334" s="191" t="s">
        <v>1</v>
      </c>
      <c r="I334" s="193"/>
      <c r="L334" s="190"/>
      <c r="M334" s="194"/>
      <c r="N334" s="195"/>
      <c r="O334" s="195"/>
      <c r="P334" s="195"/>
      <c r="Q334" s="195"/>
      <c r="R334" s="195"/>
      <c r="S334" s="195"/>
      <c r="T334" s="196"/>
      <c r="AT334" s="191" t="s">
        <v>153</v>
      </c>
      <c r="AU334" s="191" t="s">
        <v>86</v>
      </c>
      <c r="AV334" s="15" t="s">
        <v>84</v>
      </c>
      <c r="AW334" s="15" t="s">
        <v>32</v>
      </c>
      <c r="AX334" s="15" t="s">
        <v>76</v>
      </c>
      <c r="AY334" s="191" t="s">
        <v>145</v>
      </c>
    </row>
    <row r="335" spans="1:65" s="13" customFormat="1">
      <c r="B335" s="173"/>
      <c r="D335" s="174" t="s">
        <v>153</v>
      </c>
      <c r="E335" s="175" t="s">
        <v>1</v>
      </c>
      <c r="F335" s="176" t="s">
        <v>244</v>
      </c>
      <c r="H335" s="177">
        <v>20</v>
      </c>
      <c r="I335" s="178"/>
      <c r="L335" s="173"/>
      <c r="M335" s="179"/>
      <c r="N335" s="180"/>
      <c r="O335" s="180"/>
      <c r="P335" s="180"/>
      <c r="Q335" s="180"/>
      <c r="R335" s="180"/>
      <c r="S335" s="180"/>
      <c r="T335" s="181"/>
      <c r="AT335" s="175" t="s">
        <v>153</v>
      </c>
      <c r="AU335" s="175" t="s">
        <v>86</v>
      </c>
      <c r="AV335" s="13" t="s">
        <v>86</v>
      </c>
      <c r="AW335" s="13" t="s">
        <v>32</v>
      </c>
      <c r="AX335" s="13" t="s">
        <v>84</v>
      </c>
      <c r="AY335" s="175" t="s">
        <v>145</v>
      </c>
    </row>
    <row r="336" spans="1:65" s="2" customFormat="1" ht="21.6" customHeight="1">
      <c r="A336" s="32"/>
      <c r="B336" s="158"/>
      <c r="C336" s="197" t="s">
        <v>436</v>
      </c>
      <c r="D336" s="197" t="s">
        <v>180</v>
      </c>
      <c r="E336" s="198" t="s">
        <v>564</v>
      </c>
      <c r="F336" s="199" t="s">
        <v>565</v>
      </c>
      <c r="G336" s="200" t="s">
        <v>208</v>
      </c>
      <c r="H336" s="201">
        <v>20</v>
      </c>
      <c r="I336" s="202"/>
      <c r="J336" s="203">
        <f>ROUND(I336*H336,2)</f>
        <v>0</v>
      </c>
      <c r="K336" s="204"/>
      <c r="L336" s="205"/>
      <c r="M336" s="206" t="s">
        <v>1</v>
      </c>
      <c r="N336" s="207" t="s">
        <v>41</v>
      </c>
      <c r="O336" s="58"/>
      <c r="P336" s="169">
        <f>O336*H336</f>
        <v>0</v>
      </c>
      <c r="Q336" s="169">
        <v>8.9999999999999998E-4</v>
      </c>
      <c r="R336" s="169">
        <f>Q336*H336</f>
        <v>1.7999999999999999E-2</v>
      </c>
      <c r="S336" s="169">
        <v>0</v>
      </c>
      <c r="T336" s="170">
        <f>S336*H336</f>
        <v>0</v>
      </c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R336" s="171" t="s">
        <v>294</v>
      </c>
      <c r="AT336" s="171" t="s">
        <v>180</v>
      </c>
      <c r="AU336" s="171" t="s">
        <v>86</v>
      </c>
      <c r="AY336" s="17" t="s">
        <v>145</v>
      </c>
      <c r="BE336" s="172">
        <f>IF(N336="základní",J336,0)</f>
        <v>0</v>
      </c>
      <c r="BF336" s="172">
        <f>IF(N336="snížená",J336,0)</f>
        <v>0</v>
      </c>
      <c r="BG336" s="172">
        <f>IF(N336="zákl. přenesená",J336,0)</f>
        <v>0</v>
      </c>
      <c r="BH336" s="172">
        <f>IF(N336="sníž. přenesená",J336,0)</f>
        <v>0</v>
      </c>
      <c r="BI336" s="172">
        <f>IF(N336="nulová",J336,0)</f>
        <v>0</v>
      </c>
      <c r="BJ336" s="17" t="s">
        <v>84</v>
      </c>
      <c r="BK336" s="172">
        <f>ROUND(I336*H336,2)</f>
        <v>0</v>
      </c>
      <c r="BL336" s="17" t="s">
        <v>226</v>
      </c>
      <c r="BM336" s="171" t="s">
        <v>566</v>
      </c>
    </row>
    <row r="337" spans="1:65" s="15" customFormat="1">
      <c r="B337" s="190"/>
      <c r="D337" s="174" t="s">
        <v>153</v>
      </c>
      <c r="E337" s="191" t="s">
        <v>1</v>
      </c>
      <c r="F337" s="192" t="s">
        <v>559</v>
      </c>
      <c r="H337" s="191" t="s">
        <v>1</v>
      </c>
      <c r="I337" s="193"/>
      <c r="L337" s="190"/>
      <c r="M337" s="194"/>
      <c r="N337" s="195"/>
      <c r="O337" s="195"/>
      <c r="P337" s="195"/>
      <c r="Q337" s="195"/>
      <c r="R337" s="195"/>
      <c r="S337" s="195"/>
      <c r="T337" s="196"/>
      <c r="AT337" s="191" t="s">
        <v>153</v>
      </c>
      <c r="AU337" s="191" t="s">
        <v>86</v>
      </c>
      <c r="AV337" s="15" t="s">
        <v>84</v>
      </c>
      <c r="AW337" s="15" t="s">
        <v>32</v>
      </c>
      <c r="AX337" s="15" t="s">
        <v>76</v>
      </c>
      <c r="AY337" s="191" t="s">
        <v>145</v>
      </c>
    </row>
    <row r="338" spans="1:65" s="13" customFormat="1">
      <c r="B338" s="173"/>
      <c r="D338" s="174" t="s">
        <v>153</v>
      </c>
      <c r="E338" s="175" t="s">
        <v>1</v>
      </c>
      <c r="F338" s="176" t="s">
        <v>244</v>
      </c>
      <c r="H338" s="177">
        <v>20</v>
      </c>
      <c r="I338" s="178"/>
      <c r="L338" s="173"/>
      <c r="M338" s="179"/>
      <c r="N338" s="180"/>
      <c r="O338" s="180"/>
      <c r="P338" s="180"/>
      <c r="Q338" s="180"/>
      <c r="R338" s="180"/>
      <c r="S338" s="180"/>
      <c r="T338" s="181"/>
      <c r="AT338" s="175" t="s">
        <v>153</v>
      </c>
      <c r="AU338" s="175" t="s">
        <v>86</v>
      </c>
      <c r="AV338" s="13" t="s">
        <v>86</v>
      </c>
      <c r="AW338" s="13" t="s">
        <v>32</v>
      </c>
      <c r="AX338" s="13" t="s">
        <v>84</v>
      </c>
      <c r="AY338" s="175" t="s">
        <v>145</v>
      </c>
    </row>
    <row r="339" spans="1:65" s="2" customFormat="1" ht="14.45" customHeight="1">
      <c r="A339" s="32"/>
      <c r="B339" s="158"/>
      <c r="C339" s="159" t="s">
        <v>567</v>
      </c>
      <c r="D339" s="159" t="s">
        <v>147</v>
      </c>
      <c r="E339" s="160" t="s">
        <v>568</v>
      </c>
      <c r="F339" s="161" t="s">
        <v>569</v>
      </c>
      <c r="G339" s="162" t="s">
        <v>208</v>
      </c>
      <c r="H339" s="163">
        <v>2</v>
      </c>
      <c r="I339" s="164"/>
      <c r="J339" s="165">
        <f>ROUND(I339*H339,2)</f>
        <v>0</v>
      </c>
      <c r="K339" s="166"/>
      <c r="L339" s="33"/>
      <c r="M339" s="167" t="s">
        <v>1</v>
      </c>
      <c r="N339" s="168" t="s">
        <v>41</v>
      </c>
      <c r="O339" s="58"/>
      <c r="P339" s="169">
        <f>O339*H339</f>
        <v>0</v>
      </c>
      <c r="Q339" s="169">
        <v>5.6999999999999998E-4</v>
      </c>
      <c r="R339" s="169">
        <f>Q339*H339</f>
        <v>1.14E-3</v>
      </c>
      <c r="S339" s="169">
        <v>0</v>
      </c>
      <c r="T339" s="170">
        <f>S339*H339</f>
        <v>0</v>
      </c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R339" s="171" t="s">
        <v>226</v>
      </c>
      <c r="AT339" s="171" t="s">
        <v>147</v>
      </c>
      <c r="AU339" s="171" t="s">
        <v>86</v>
      </c>
      <c r="AY339" s="17" t="s">
        <v>145</v>
      </c>
      <c r="BE339" s="172">
        <f>IF(N339="základní",J339,0)</f>
        <v>0</v>
      </c>
      <c r="BF339" s="172">
        <f>IF(N339="snížená",J339,0)</f>
        <v>0</v>
      </c>
      <c r="BG339" s="172">
        <f>IF(N339="zákl. přenesená",J339,0)</f>
        <v>0</v>
      </c>
      <c r="BH339" s="172">
        <f>IF(N339="sníž. přenesená",J339,0)</f>
        <v>0</v>
      </c>
      <c r="BI339" s="172">
        <f>IF(N339="nulová",J339,0)</f>
        <v>0</v>
      </c>
      <c r="BJ339" s="17" t="s">
        <v>84</v>
      </c>
      <c r="BK339" s="172">
        <f>ROUND(I339*H339,2)</f>
        <v>0</v>
      </c>
      <c r="BL339" s="17" t="s">
        <v>226</v>
      </c>
      <c r="BM339" s="171" t="s">
        <v>570</v>
      </c>
    </row>
    <row r="340" spans="1:65" s="13" customFormat="1">
      <c r="B340" s="173"/>
      <c r="D340" s="174" t="s">
        <v>153</v>
      </c>
      <c r="E340" s="175" t="s">
        <v>1</v>
      </c>
      <c r="F340" s="176" t="s">
        <v>86</v>
      </c>
      <c r="H340" s="177">
        <v>2</v>
      </c>
      <c r="I340" s="178"/>
      <c r="L340" s="173"/>
      <c r="M340" s="179"/>
      <c r="N340" s="180"/>
      <c r="O340" s="180"/>
      <c r="P340" s="180"/>
      <c r="Q340" s="180"/>
      <c r="R340" s="180"/>
      <c r="S340" s="180"/>
      <c r="T340" s="181"/>
      <c r="AT340" s="175" t="s">
        <v>153</v>
      </c>
      <c r="AU340" s="175" t="s">
        <v>86</v>
      </c>
      <c r="AV340" s="13" t="s">
        <v>86</v>
      </c>
      <c r="AW340" s="13" t="s">
        <v>32</v>
      </c>
      <c r="AX340" s="13" t="s">
        <v>84</v>
      </c>
      <c r="AY340" s="175" t="s">
        <v>145</v>
      </c>
    </row>
    <row r="341" spans="1:65" s="2" customFormat="1" ht="43.15" customHeight="1">
      <c r="A341" s="32"/>
      <c r="B341" s="158"/>
      <c r="C341" s="197" t="s">
        <v>571</v>
      </c>
      <c r="D341" s="197" t="s">
        <v>180</v>
      </c>
      <c r="E341" s="198" t="s">
        <v>572</v>
      </c>
      <c r="F341" s="199" t="s">
        <v>557</v>
      </c>
      <c r="G341" s="200" t="s">
        <v>208</v>
      </c>
      <c r="H341" s="201">
        <v>1</v>
      </c>
      <c r="I341" s="202"/>
      <c r="J341" s="203">
        <f>ROUND(I341*H341,2)</f>
        <v>0</v>
      </c>
      <c r="K341" s="204"/>
      <c r="L341" s="205"/>
      <c r="M341" s="206" t="s">
        <v>1</v>
      </c>
      <c r="N341" s="207" t="s">
        <v>41</v>
      </c>
      <c r="O341" s="58"/>
      <c r="P341" s="169">
        <f>O341*H341</f>
        <v>0</v>
      </c>
      <c r="Q341" s="169">
        <v>8.9999999999999998E-4</v>
      </c>
      <c r="R341" s="169">
        <f>Q341*H341</f>
        <v>8.9999999999999998E-4</v>
      </c>
      <c r="S341" s="169">
        <v>0</v>
      </c>
      <c r="T341" s="170">
        <f>S341*H341</f>
        <v>0</v>
      </c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R341" s="171" t="s">
        <v>294</v>
      </c>
      <c r="AT341" s="171" t="s">
        <v>180</v>
      </c>
      <c r="AU341" s="171" t="s">
        <v>86</v>
      </c>
      <c r="AY341" s="17" t="s">
        <v>145</v>
      </c>
      <c r="BE341" s="172">
        <f>IF(N341="základní",J341,0)</f>
        <v>0</v>
      </c>
      <c r="BF341" s="172">
        <f>IF(N341="snížená",J341,0)</f>
        <v>0</v>
      </c>
      <c r="BG341" s="172">
        <f>IF(N341="zákl. přenesená",J341,0)</f>
        <v>0</v>
      </c>
      <c r="BH341" s="172">
        <f>IF(N341="sníž. přenesená",J341,0)</f>
        <v>0</v>
      </c>
      <c r="BI341" s="172">
        <f>IF(N341="nulová",J341,0)</f>
        <v>0</v>
      </c>
      <c r="BJ341" s="17" t="s">
        <v>84</v>
      </c>
      <c r="BK341" s="172">
        <f>ROUND(I341*H341,2)</f>
        <v>0</v>
      </c>
      <c r="BL341" s="17" t="s">
        <v>226</v>
      </c>
      <c r="BM341" s="171" t="s">
        <v>573</v>
      </c>
    </row>
    <row r="342" spans="1:65" s="15" customFormat="1">
      <c r="B342" s="190"/>
      <c r="D342" s="174" t="s">
        <v>153</v>
      </c>
      <c r="E342" s="191" t="s">
        <v>1</v>
      </c>
      <c r="F342" s="192" t="s">
        <v>574</v>
      </c>
      <c r="H342" s="191" t="s">
        <v>1</v>
      </c>
      <c r="I342" s="193"/>
      <c r="L342" s="190"/>
      <c r="M342" s="194"/>
      <c r="N342" s="195"/>
      <c r="O342" s="195"/>
      <c r="P342" s="195"/>
      <c r="Q342" s="195"/>
      <c r="R342" s="195"/>
      <c r="S342" s="195"/>
      <c r="T342" s="196"/>
      <c r="AT342" s="191" t="s">
        <v>153</v>
      </c>
      <c r="AU342" s="191" t="s">
        <v>86</v>
      </c>
      <c r="AV342" s="15" t="s">
        <v>84</v>
      </c>
      <c r="AW342" s="15" t="s">
        <v>32</v>
      </c>
      <c r="AX342" s="15" t="s">
        <v>76</v>
      </c>
      <c r="AY342" s="191" t="s">
        <v>145</v>
      </c>
    </row>
    <row r="343" spans="1:65" s="13" customFormat="1">
      <c r="B343" s="173"/>
      <c r="D343" s="174" t="s">
        <v>153</v>
      </c>
      <c r="E343" s="175" t="s">
        <v>1</v>
      </c>
      <c r="F343" s="176" t="s">
        <v>84</v>
      </c>
      <c r="H343" s="177">
        <v>1</v>
      </c>
      <c r="I343" s="178"/>
      <c r="L343" s="173"/>
      <c r="M343" s="179"/>
      <c r="N343" s="180"/>
      <c r="O343" s="180"/>
      <c r="P343" s="180"/>
      <c r="Q343" s="180"/>
      <c r="R343" s="180"/>
      <c r="S343" s="180"/>
      <c r="T343" s="181"/>
      <c r="AT343" s="175" t="s">
        <v>153</v>
      </c>
      <c r="AU343" s="175" t="s">
        <v>86</v>
      </c>
      <c r="AV343" s="13" t="s">
        <v>86</v>
      </c>
      <c r="AW343" s="13" t="s">
        <v>32</v>
      </c>
      <c r="AX343" s="13" t="s">
        <v>84</v>
      </c>
      <c r="AY343" s="175" t="s">
        <v>145</v>
      </c>
    </row>
    <row r="344" spans="1:65" s="2" customFormat="1" ht="21.6" customHeight="1">
      <c r="A344" s="32"/>
      <c r="B344" s="158"/>
      <c r="C344" s="197" t="s">
        <v>575</v>
      </c>
      <c r="D344" s="197" t="s">
        <v>180</v>
      </c>
      <c r="E344" s="198" t="s">
        <v>576</v>
      </c>
      <c r="F344" s="199" t="s">
        <v>562</v>
      </c>
      <c r="G344" s="200" t="s">
        <v>208</v>
      </c>
      <c r="H344" s="201">
        <v>2</v>
      </c>
      <c r="I344" s="202"/>
      <c r="J344" s="203">
        <f>ROUND(I344*H344,2)</f>
        <v>0</v>
      </c>
      <c r="K344" s="204"/>
      <c r="L344" s="205"/>
      <c r="M344" s="206" t="s">
        <v>1</v>
      </c>
      <c r="N344" s="207" t="s">
        <v>41</v>
      </c>
      <c r="O344" s="58"/>
      <c r="P344" s="169">
        <f>O344*H344</f>
        <v>0</v>
      </c>
      <c r="Q344" s="169">
        <v>8.9999999999999998E-4</v>
      </c>
      <c r="R344" s="169">
        <f>Q344*H344</f>
        <v>1.8E-3</v>
      </c>
      <c r="S344" s="169">
        <v>0</v>
      </c>
      <c r="T344" s="170">
        <f>S344*H344</f>
        <v>0</v>
      </c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R344" s="171" t="s">
        <v>294</v>
      </c>
      <c r="AT344" s="171" t="s">
        <v>180</v>
      </c>
      <c r="AU344" s="171" t="s">
        <v>86</v>
      </c>
      <c r="AY344" s="17" t="s">
        <v>145</v>
      </c>
      <c r="BE344" s="172">
        <f>IF(N344="základní",J344,0)</f>
        <v>0</v>
      </c>
      <c r="BF344" s="172">
        <f>IF(N344="snížená",J344,0)</f>
        <v>0</v>
      </c>
      <c r="BG344" s="172">
        <f>IF(N344="zákl. přenesená",J344,0)</f>
        <v>0</v>
      </c>
      <c r="BH344" s="172">
        <f>IF(N344="sníž. přenesená",J344,0)</f>
        <v>0</v>
      </c>
      <c r="BI344" s="172">
        <f>IF(N344="nulová",J344,0)</f>
        <v>0</v>
      </c>
      <c r="BJ344" s="17" t="s">
        <v>84</v>
      </c>
      <c r="BK344" s="172">
        <f>ROUND(I344*H344,2)</f>
        <v>0</v>
      </c>
      <c r="BL344" s="17" t="s">
        <v>226</v>
      </c>
      <c r="BM344" s="171" t="s">
        <v>577</v>
      </c>
    </row>
    <row r="345" spans="1:65" s="15" customFormat="1">
      <c r="B345" s="190"/>
      <c r="D345" s="174" t="s">
        <v>153</v>
      </c>
      <c r="E345" s="191" t="s">
        <v>1</v>
      </c>
      <c r="F345" s="192" t="s">
        <v>574</v>
      </c>
      <c r="H345" s="191" t="s">
        <v>1</v>
      </c>
      <c r="I345" s="193"/>
      <c r="L345" s="190"/>
      <c r="M345" s="194"/>
      <c r="N345" s="195"/>
      <c r="O345" s="195"/>
      <c r="P345" s="195"/>
      <c r="Q345" s="195"/>
      <c r="R345" s="195"/>
      <c r="S345" s="195"/>
      <c r="T345" s="196"/>
      <c r="AT345" s="191" t="s">
        <v>153</v>
      </c>
      <c r="AU345" s="191" t="s">
        <v>86</v>
      </c>
      <c r="AV345" s="15" t="s">
        <v>84</v>
      </c>
      <c r="AW345" s="15" t="s">
        <v>32</v>
      </c>
      <c r="AX345" s="15" t="s">
        <v>76</v>
      </c>
      <c r="AY345" s="191" t="s">
        <v>145</v>
      </c>
    </row>
    <row r="346" spans="1:65" s="13" customFormat="1">
      <c r="B346" s="173"/>
      <c r="D346" s="174" t="s">
        <v>153</v>
      </c>
      <c r="E346" s="175" t="s">
        <v>1</v>
      </c>
      <c r="F346" s="176" t="s">
        <v>86</v>
      </c>
      <c r="H346" s="177">
        <v>2</v>
      </c>
      <c r="I346" s="178"/>
      <c r="L346" s="173"/>
      <c r="M346" s="179"/>
      <c r="N346" s="180"/>
      <c r="O346" s="180"/>
      <c r="P346" s="180"/>
      <c r="Q346" s="180"/>
      <c r="R346" s="180"/>
      <c r="S346" s="180"/>
      <c r="T346" s="181"/>
      <c r="AT346" s="175" t="s">
        <v>153</v>
      </c>
      <c r="AU346" s="175" t="s">
        <v>86</v>
      </c>
      <c r="AV346" s="13" t="s">
        <v>86</v>
      </c>
      <c r="AW346" s="13" t="s">
        <v>32</v>
      </c>
      <c r="AX346" s="13" t="s">
        <v>84</v>
      </c>
      <c r="AY346" s="175" t="s">
        <v>145</v>
      </c>
    </row>
    <row r="347" spans="1:65" s="2" customFormat="1" ht="21.6" customHeight="1">
      <c r="A347" s="32"/>
      <c r="B347" s="158"/>
      <c r="C347" s="197" t="s">
        <v>578</v>
      </c>
      <c r="D347" s="197" t="s">
        <v>180</v>
      </c>
      <c r="E347" s="198" t="s">
        <v>579</v>
      </c>
      <c r="F347" s="199" t="s">
        <v>565</v>
      </c>
      <c r="G347" s="200" t="s">
        <v>208</v>
      </c>
      <c r="H347" s="201">
        <v>2</v>
      </c>
      <c r="I347" s="202"/>
      <c r="J347" s="203">
        <f>ROUND(I347*H347,2)</f>
        <v>0</v>
      </c>
      <c r="K347" s="204"/>
      <c r="L347" s="205"/>
      <c r="M347" s="206" t="s">
        <v>1</v>
      </c>
      <c r="N347" s="207" t="s">
        <v>41</v>
      </c>
      <c r="O347" s="58"/>
      <c r="P347" s="169">
        <f>O347*H347</f>
        <v>0</v>
      </c>
      <c r="Q347" s="169">
        <v>8.9999999999999998E-4</v>
      </c>
      <c r="R347" s="169">
        <f>Q347*H347</f>
        <v>1.8E-3</v>
      </c>
      <c r="S347" s="169">
        <v>0</v>
      </c>
      <c r="T347" s="170">
        <f>S347*H347</f>
        <v>0</v>
      </c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R347" s="171" t="s">
        <v>294</v>
      </c>
      <c r="AT347" s="171" t="s">
        <v>180</v>
      </c>
      <c r="AU347" s="171" t="s">
        <v>86</v>
      </c>
      <c r="AY347" s="17" t="s">
        <v>145</v>
      </c>
      <c r="BE347" s="172">
        <f>IF(N347="základní",J347,0)</f>
        <v>0</v>
      </c>
      <c r="BF347" s="172">
        <f>IF(N347="snížená",J347,0)</f>
        <v>0</v>
      </c>
      <c r="BG347" s="172">
        <f>IF(N347="zákl. přenesená",J347,0)</f>
        <v>0</v>
      </c>
      <c r="BH347" s="172">
        <f>IF(N347="sníž. přenesená",J347,0)</f>
        <v>0</v>
      </c>
      <c r="BI347" s="172">
        <f>IF(N347="nulová",J347,0)</f>
        <v>0</v>
      </c>
      <c r="BJ347" s="17" t="s">
        <v>84</v>
      </c>
      <c r="BK347" s="172">
        <f>ROUND(I347*H347,2)</f>
        <v>0</v>
      </c>
      <c r="BL347" s="17" t="s">
        <v>226</v>
      </c>
      <c r="BM347" s="171" t="s">
        <v>580</v>
      </c>
    </row>
    <row r="348" spans="1:65" s="15" customFormat="1">
      <c r="B348" s="190"/>
      <c r="D348" s="174" t="s">
        <v>153</v>
      </c>
      <c r="E348" s="191" t="s">
        <v>1</v>
      </c>
      <c r="F348" s="192" t="s">
        <v>574</v>
      </c>
      <c r="H348" s="191" t="s">
        <v>1</v>
      </c>
      <c r="I348" s="193"/>
      <c r="L348" s="190"/>
      <c r="M348" s="194"/>
      <c r="N348" s="195"/>
      <c r="O348" s="195"/>
      <c r="P348" s="195"/>
      <c r="Q348" s="195"/>
      <c r="R348" s="195"/>
      <c r="S348" s="195"/>
      <c r="T348" s="196"/>
      <c r="AT348" s="191" t="s">
        <v>153</v>
      </c>
      <c r="AU348" s="191" t="s">
        <v>86</v>
      </c>
      <c r="AV348" s="15" t="s">
        <v>84</v>
      </c>
      <c r="AW348" s="15" t="s">
        <v>32</v>
      </c>
      <c r="AX348" s="15" t="s">
        <v>76</v>
      </c>
      <c r="AY348" s="191" t="s">
        <v>145</v>
      </c>
    </row>
    <row r="349" spans="1:65" s="13" customFormat="1">
      <c r="B349" s="173"/>
      <c r="D349" s="174" t="s">
        <v>153</v>
      </c>
      <c r="E349" s="175" t="s">
        <v>1</v>
      </c>
      <c r="F349" s="176" t="s">
        <v>86</v>
      </c>
      <c r="H349" s="177">
        <v>2</v>
      </c>
      <c r="I349" s="178"/>
      <c r="L349" s="173"/>
      <c r="M349" s="179"/>
      <c r="N349" s="180"/>
      <c r="O349" s="180"/>
      <c r="P349" s="180"/>
      <c r="Q349" s="180"/>
      <c r="R349" s="180"/>
      <c r="S349" s="180"/>
      <c r="T349" s="181"/>
      <c r="AT349" s="175" t="s">
        <v>153</v>
      </c>
      <c r="AU349" s="175" t="s">
        <v>86</v>
      </c>
      <c r="AV349" s="13" t="s">
        <v>86</v>
      </c>
      <c r="AW349" s="13" t="s">
        <v>32</v>
      </c>
      <c r="AX349" s="13" t="s">
        <v>84</v>
      </c>
      <c r="AY349" s="175" t="s">
        <v>145</v>
      </c>
    </row>
    <row r="350" spans="1:65" s="2" customFormat="1" ht="43.15" customHeight="1">
      <c r="A350" s="32"/>
      <c r="B350" s="158"/>
      <c r="C350" s="197" t="s">
        <v>581</v>
      </c>
      <c r="D350" s="197" t="s">
        <v>180</v>
      </c>
      <c r="E350" s="198" t="s">
        <v>582</v>
      </c>
      <c r="F350" s="199" t="s">
        <v>583</v>
      </c>
      <c r="G350" s="200" t="s">
        <v>208</v>
      </c>
      <c r="H350" s="201">
        <v>1</v>
      </c>
      <c r="I350" s="202"/>
      <c r="J350" s="203">
        <f>ROUND(I350*H350,2)</f>
        <v>0</v>
      </c>
      <c r="K350" s="204"/>
      <c r="L350" s="205"/>
      <c r="M350" s="206" t="s">
        <v>1</v>
      </c>
      <c r="N350" s="207" t="s">
        <v>41</v>
      </c>
      <c r="O350" s="58"/>
      <c r="P350" s="169">
        <f>O350*H350</f>
        <v>0</v>
      </c>
      <c r="Q350" s="169">
        <v>8.9999999999999998E-4</v>
      </c>
      <c r="R350" s="169">
        <f>Q350*H350</f>
        <v>8.9999999999999998E-4</v>
      </c>
      <c r="S350" s="169">
        <v>0</v>
      </c>
      <c r="T350" s="170">
        <f>S350*H350</f>
        <v>0</v>
      </c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R350" s="171" t="s">
        <v>294</v>
      </c>
      <c r="AT350" s="171" t="s">
        <v>180</v>
      </c>
      <c r="AU350" s="171" t="s">
        <v>86</v>
      </c>
      <c r="AY350" s="17" t="s">
        <v>145</v>
      </c>
      <c r="BE350" s="172">
        <f>IF(N350="základní",J350,0)</f>
        <v>0</v>
      </c>
      <c r="BF350" s="172">
        <f>IF(N350="snížená",J350,0)</f>
        <v>0</v>
      </c>
      <c r="BG350" s="172">
        <f>IF(N350="zákl. přenesená",J350,0)</f>
        <v>0</v>
      </c>
      <c r="BH350" s="172">
        <f>IF(N350="sníž. přenesená",J350,0)</f>
        <v>0</v>
      </c>
      <c r="BI350" s="172">
        <f>IF(N350="nulová",J350,0)</f>
        <v>0</v>
      </c>
      <c r="BJ350" s="17" t="s">
        <v>84</v>
      </c>
      <c r="BK350" s="172">
        <f>ROUND(I350*H350,2)</f>
        <v>0</v>
      </c>
      <c r="BL350" s="17" t="s">
        <v>226</v>
      </c>
      <c r="BM350" s="171" t="s">
        <v>584</v>
      </c>
    </row>
    <row r="351" spans="1:65" s="13" customFormat="1">
      <c r="B351" s="173"/>
      <c r="D351" s="174" t="s">
        <v>153</v>
      </c>
      <c r="E351" s="175" t="s">
        <v>1</v>
      </c>
      <c r="F351" s="176" t="s">
        <v>84</v>
      </c>
      <c r="H351" s="177">
        <v>1</v>
      </c>
      <c r="I351" s="178"/>
      <c r="L351" s="173"/>
      <c r="M351" s="179"/>
      <c r="N351" s="180"/>
      <c r="O351" s="180"/>
      <c r="P351" s="180"/>
      <c r="Q351" s="180"/>
      <c r="R351" s="180"/>
      <c r="S351" s="180"/>
      <c r="T351" s="181"/>
      <c r="AT351" s="175" t="s">
        <v>153</v>
      </c>
      <c r="AU351" s="175" t="s">
        <v>86</v>
      </c>
      <c r="AV351" s="13" t="s">
        <v>86</v>
      </c>
      <c r="AW351" s="13" t="s">
        <v>32</v>
      </c>
      <c r="AX351" s="13" t="s">
        <v>84</v>
      </c>
      <c r="AY351" s="175" t="s">
        <v>145</v>
      </c>
    </row>
    <row r="352" spans="1:65" s="2" customFormat="1" ht="14.45" customHeight="1">
      <c r="A352" s="32"/>
      <c r="B352" s="158"/>
      <c r="C352" s="159" t="s">
        <v>585</v>
      </c>
      <c r="D352" s="159" t="s">
        <v>147</v>
      </c>
      <c r="E352" s="160" t="s">
        <v>586</v>
      </c>
      <c r="F352" s="161" t="s">
        <v>587</v>
      </c>
      <c r="G352" s="162" t="s">
        <v>208</v>
      </c>
      <c r="H352" s="163">
        <v>24</v>
      </c>
      <c r="I352" s="164"/>
      <c r="J352" s="165">
        <f>ROUND(I352*H352,2)</f>
        <v>0</v>
      </c>
      <c r="K352" s="166"/>
      <c r="L352" s="33"/>
      <c r="M352" s="167" t="s">
        <v>1</v>
      </c>
      <c r="N352" s="168" t="s">
        <v>41</v>
      </c>
      <c r="O352" s="58"/>
      <c r="P352" s="169">
        <f>O352*H352</f>
        <v>0</v>
      </c>
      <c r="Q352" s="169">
        <v>1.8000000000000001E-4</v>
      </c>
      <c r="R352" s="169">
        <f>Q352*H352</f>
        <v>4.3200000000000001E-3</v>
      </c>
      <c r="S352" s="169">
        <v>0</v>
      </c>
      <c r="T352" s="170">
        <f>S352*H352</f>
        <v>0</v>
      </c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R352" s="171" t="s">
        <v>226</v>
      </c>
      <c r="AT352" s="171" t="s">
        <v>147</v>
      </c>
      <c r="AU352" s="171" t="s">
        <v>86</v>
      </c>
      <c r="AY352" s="17" t="s">
        <v>145</v>
      </c>
      <c r="BE352" s="172">
        <f>IF(N352="základní",J352,0)</f>
        <v>0</v>
      </c>
      <c r="BF352" s="172">
        <f>IF(N352="snížená",J352,0)</f>
        <v>0</v>
      </c>
      <c r="BG352" s="172">
        <f>IF(N352="zákl. přenesená",J352,0)</f>
        <v>0</v>
      </c>
      <c r="BH352" s="172">
        <f>IF(N352="sníž. přenesená",J352,0)</f>
        <v>0</v>
      </c>
      <c r="BI352" s="172">
        <f>IF(N352="nulová",J352,0)</f>
        <v>0</v>
      </c>
      <c r="BJ352" s="17" t="s">
        <v>84</v>
      </c>
      <c r="BK352" s="172">
        <f>ROUND(I352*H352,2)</f>
        <v>0</v>
      </c>
      <c r="BL352" s="17" t="s">
        <v>226</v>
      </c>
      <c r="BM352" s="171" t="s">
        <v>588</v>
      </c>
    </row>
    <row r="353" spans="1:65" s="13" customFormat="1">
      <c r="B353" s="173"/>
      <c r="D353" s="174" t="s">
        <v>153</v>
      </c>
      <c r="E353" s="175" t="s">
        <v>1</v>
      </c>
      <c r="F353" s="176" t="s">
        <v>259</v>
      </c>
      <c r="H353" s="177">
        <v>24</v>
      </c>
      <c r="I353" s="178"/>
      <c r="L353" s="173"/>
      <c r="M353" s="179"/>
      <c r="N353" s="180"/>
      <c r="O353" s="180"/>
      <c r="P353" s="180"/>
      <c r="Q353" s="180"/>
      <c r="R353" s="180"/>
      <c r="S353" s="180"/>
      <c r="T353" s="181"/>
      <c r="AT353" s="175" t="s">
        <v>153</v>
      </c>
      <c r="AU353" s="175" t="s">
        <v>86</v>
      </c>
      <c r="AV353" s="13" t="s">
        <v>86</v>
      </c>
      <c r="AW353" s="13" t="s">
        <v>32</v>
      </c>
      <c r="AX353" s="13" t="s">
        <v>84</v>
      </c>
      <c r="AY353" s="175" t="s">
        <v>145</v>
      </c>
    </row>
    <row r="354" spans="1:65" s="2" customFormat="1" ht="21.6" customHeight="1">
      <c r="A354" s="32"/>
      <c r="B354" s="158"/>
      <c r="C354" s="197" t="s">
        <v>589</v>
      </c>
      <c r="D354" s="197" t="s">
        <v>180</v>
      </c>
      <c r="E354" s="198" t="s">
        <v>590</v>
      </c>
      <c r="F354" s="199" t="s">
        <v>591</v>
      </c>
      <c r="G354" s="200" t="s">
        <v>208</v>
      </c>
      <c r="H354" s="201">
        <v>24</v>
      </c>
      <c r="I354" s="202"/>
      <c r="J354" s="203">
        <f>ROUND(I354*H354,2)</f>
        <v>0</v>
      </c>
      <c r="K354" s="204"/>
      <c r="L354" s="205"/>
      <c r="M354" s="206" t="s">
        <v>1</v>
      </c>
      <c r="N354" s="207" t="s">
        <v>41</v>
      </c>
      <c r="O354" s="58"/>
      <c r="P354" s="169">
        <f>O354*H354</f>
        <v>0</v>
      </c>
      <c r="Q354" s="169">
        <v>4.2999999999999999E-4</v>
      </c>
      <c r="R354" s="169">
        <f>Q354*H354</f>
        <v>1.0319999999999999E-2</v>
      </c>
      <c r="S354" s="169">
        <v>0</v>
      </c>
      <c r="T354" s="170">
        <f>S354*H354</f>
        <v>0</v>
      </c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R354" s="171" t="s">
        <v>294</v>
      </c>
      <c r="AT354" s="171" t="s">
        <v>180</v>
      </c>
      <c r="AU354" s="171" t="s">
        <v>86</v>
      </c>
      <c r="AY354" s="17" t="s">
        <v>145</v>
      </c>
      <c r="BE354" s="172">
        <f>IF(N354="základní",J354,0)</f>
        <v>0</v>
      </c>
      <c r="BF354" s="172">
        <f>IF(N354="snížená",J354,0)</f>
        <v>0</v>
      </c>
      <c r="BG354" s="172">
        <f>IF(N354="zákl. přenesená",J354,0)</f>
        <v>0</v>
      </c>
      <c r="BH354" s="172">
        <f>IF(N354="sníž. přenesená",J354,0)</f>
        <v>0</v>
      </c>
      <c r="BI354" s="172">
        <f>IF(N354="nulová",J354,0)</f>
        <v>0</v>
      </c>
      <c r="BJ354" s="17" t="s">
        <v>84</v>
      </c>
      <c r="BK354" s="172">
        <f>ROUND(I354*H354,2)</f>
        <v>0</v>
      </c>
      <c r="BL354" s="17" t="s">
        <v>226</v>
      </c>
      <c r="BM354" s="171" t="s">
        <v>592</v>
      </c>
    </row>
    <row r="355" spans="1:65" s="13" customFormat="1">
      <c r="B355" s="173"/>
      <c r="D355" s="174" t="s">
        <v>153</v>
      </c>
      <c r="E355" s="175" t="s">
        <v>1</v>
      </c>
      <c r="F355" s="176" t="s">
        <v>593</v>
      </c>
      <c r="H355" s="177">
        <v>19</v>
      </c>
      <c r="I355" s="178"/>
      <c r="L355" s="173"/>
      <c r="M355" s="179"/>
      <c r="N355" s="180"/>
      <c r="O355" s="180"/>
      <c r="P355" s="180"/>
      <c r="Q355" s="180"/>
      <c r="R355" s="180"/>
      <c r="S355" s="180"/>
      <c r="T355" s="181"/>
      <c r="AT355" s="175" t="s">
        <v>153</v>
      </c>
      <c r="AU355" s="175" t="s">
        <v>86</v>
      </c>
      <c r="AV355" s="13" t="s">
        <v>86</v>
      </c>
      <c r="AW355" s="13" t="s">
        <v>32</v>
      </c>
      <c r="AX355" s="13" t="s">
        <v>76</v>
      </c>
      <c r="AY355" s="175" t="s">
        <v>145</v>
      </c>
    </row>
    <row r="356" spans="1:65" s="13" customFormat="1">
      <c r="B356" s="173"/>
      <c r="D356" s="174" t="s">
        <v>153</v>
      </c>
      <c r="E356" s="175" t="s">
        <v>1</v>
      </c>
      <c r="F356" s="176" t="s">
        <v>169</v>
      </c>
      <c r="H356" s="177">
        <v>5</v>
      </c>
      <c r="I356" s="178"/>
      <c r="L356" s="173"/>
      <c r="M356" s="179"/>
      <c r="N356" s="180"/>
      <c r="O356" s="180"/>
      <c r="P356" s="180"/>
      <c r="Q356" s="180"/>
      <c r="R356" s="180"/>
      <c r="S356" s="180"/>
      <c r="T356" s="181"/>
      <c r="AT356" s="175" t="s">
        <v>153</v>
      </c>
      <c r="AU356" s="175" t="s">
        <v>86</v>
      </c>
      <c r="AV356" s="13" t="s">
        <v>86</v>
      </c>
      <c r="AW356" s="13" t="s">
        <v>32</v>
      </c>
      <c r="AX356" s="13" t="s">
        <v>76</v>
      </c>
      <c r="AY356" s="175" t="s">
        <v>145</v>
      </c>
    </row>
    <row r="357" spans="1:65" s="14" customFormat="1">
      <c r="B357" s="182"/>
      <c r="D357" s="174" t="s">
        <v>153</v>
      </c>
      <c r="E357" s="183" t="s">
        <v>1</v>
      </c>
      <c r="F357" s="184" t="s">
        <v>155</v>
      </c>
      <c r="H357" s="185">
        <v>24</v>
      </c>
      <c r="I357" s="186"/>
      <c r="L357" s="182"/>
      <c r="M357" s="187"/>
      <c r="N357" s="188"/>
      <c r="O357" s="188"/>
      <c r="P357" s="188"/>
      <c r="Q357" s="188"/>
      <c r="R357" s="188"/>
      <c r="S357" s="188"/>
      <c r="T357" s="189"/>
      <c r="AT357" s="183" t="s">
        <v>153</v>
      </c>
      <c r="AU357" s="183" t="s">
        <v>86</v>
      </c>
      <c r="AV357" s="14" t="s">
        <v>151</v>
      </c>
      <c r="AW357" s="14" t="s">
        <v>32</v>
      </c>
      <c r="AX357" s="14" t="s">
        <v>84</v>
      </c>
      <c r="AY357" s="183" t="s">
        <v>145</v>
      </c>
    </row>
    <row r="358" spans="1:65" s="2" customFormat="1" ht="21.6" customHeight="1">
      <c r="A358" s="32"/>
      <c r="B358" s="158"/>
      <c r="C358" s="159" t="s">
        <v>422</v>
      </c>
      <c r="D358" s="159" t="s">
        <v>147</v>
      </c>
      <c r="E358" s="160" t="s">
        <v>594</v>
      </c>
      <c r="F358" s="161" t="s">
        <v>595</v>
      </c>
      <c r="G358" s="162" t="s">
        <v>208</v>
      </c>
      <c r="H358" s="163">
        <v>2</v>
      </c>
      <c r="I358" s="164"/>
      <c r="J358" s="165">
        <f>ROUND(I358*H358,2)</f>
        <v>0</v>
      </c>
      <c r="K358" s="166"/>
      <c r="L358" s="33"/>
      <c r="M358" s="167" t="s">
        <v>1</v>
      </c>
      <c r="N358" s="168" t="s">
        <v>41</v>
      </c>
      <c r="O358" s="58"/>
      <c r="P358" s="169">
        <f>O358*H358</f>
        <v>0</v>
      </c>
      <c r="Q358" s="169">
        <v>2.2000000000000001E-4</v>
      </c>
      <c r="R358" s="169">
        <f>Q358*H358</f>
        <v>4.4000000000000002E-4</v>
      </c>
      <c r="S358" s="169">
        <v>0</v>
      </c>
      <c r="T358" s="170">
        <f>S358*H358</f>
        <v>0</v>
      </c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R358" s="171" t="s">
        <v>226</v>
      </c>
      <c r="AT358" s="171" t="s">
        <v>147</v>
      </c>
      <c r="AU358" s="171" t="s">
        <v>86</v>
      </c>
      <c r="AY358" s="17" t="s">
        <v>145</v>
      </c>
      <c r="BE358" s="172">
        <f>IF(N358="základní",J358,0)</f>
        <v>0</v>
      </c>
      <c r="BF358" s="172">
        <f>IF(N358="snížená",J358,0)</f>
        <v>0</v>
      </c>
      <c r="BG358" s="172">
        <f>IF(N358="zákl. přenesená",J358,0)</f>
        <v>0</v>
      </c>
      <c r="BH358" s="172">
        <f>IF(N358="sníž. přenesená",J358,0)</f>
        <v>0</v>
      </c>
      <c r="BI358" s="172">
        <f>IF(N358="nulová",J358,0)</f>
        <v>0</v>
      </c>
      <c r="BJ358" s="17" t="s">
        <v>84</v>
      </c>
      <c r="BK358" s="172">
        <f>ROUND(I358*H358,2)</f>
        <v>0</v>
      </c>
      <c r="BL358" s="17" t="s">
        <v>226</v>
      </c>
      <c r="BM358" s="171" t="s">
        <v>596</v>
      </c>
    </row>
    <row r="359" spans="1:65" s="13" customFormat="1">
      <c r="B359" s="173"/>
      <c r="D359" s="174" t="s">
        <v>153</v>
      </c>
      <c r="E359" s="175" t="s">
        <v>1</v>
      </c>
      <c r="F359" s="176" t="s">
        <v>86</v>
      </c>
      <c r="H359" s="177">
        <v>2</v>
      </c>
      <c r="I359" s="178"/>
      <c r="L359" s="173"/>
      <c r="M359" s="179"/>
      <c r="N359" s="180"/>
      <c r="O359" s="180"/>
      <c r="P359" s="180"/>
      <c r="Q359" s="180"/>
      <c r="R359" s="180"/>
      <c r="S359" s="180"/>
      <c r="T359" s="181"/>
      <c r="AT359" s="175" t="s">
        <v>153</v>
      </c>
      <c r="AU359" s="175" t="s">
        <v>86</v>
      </c>
      <c r="AV359" s="13" t="s">
        <v>86</v>
      </c>
      <c r="AW359" s="13" t="s">
        <v>32</v>
      </c>
      <c r="AX359" s="13" t="s">
        <v>84</v>
      </c>
      <c r="AY359" s="175" t="s">
        <v>145</v>
      </c>
    </row>
    <row r="360" spans="1:65" s="2" customFormat="1" ht="21.6" customHeight="1">
      <c r="A360" s="32"/>
      <c r="B360" s="158"/>
      <c r="C360" s="159" t="s">
        <v>493</v>
      </c>
      <c r="D360" s="159" t="s">
        <v>147</v>
      </c>
      <c r="E360" s="160" t="s">
        <v>597</v>
      </c>
      <c r="F360" s="161" t="s">
        <v>598</v>
      </c>
      <c r="G360" s="162" t="s">
        <v>208</v>
      </c>
      <c r="H360" s="163">
        <v>7</v>
      </c>
      <c r="I360" s="164"/>
      <c r="J360" s="165">
        <f>ROUND(I360*H360,2)</f>
        <v>0</v>
      </c>
      <c r="K360" s="166"/>
      <c r="L360" s="33"/>
      <c r="M360" s="167" t="s">
        <v>1</v>
      </c>
      <c r="N360" s="168" t="s">
        <v>41</v>
      </c>
      <c r="O360" s="58"/>
      <c r="P360" s="169">
        <f>O360*H360</f>
        <v>0</v>
      </c>
      <c r="Q360" s="169">
        <v>5.1000000000000004E-4</v>
      </c>
      <c r="R360" s="169">
        <f>Q360*H360</f>
        <v>3.5700000000000003E-3</v>
      </c>
      <c r="S360" s="169">
        <v>0</v>
      </c>
      <c r="T360" s="170">
        <f>S360*H360</f>
        <v>0</v>
      </c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R360" s="171" t="s">
        <v>226</v>
      </c>
      <c r="AT360" s="171" t="s">
        <v>147</v>
      </c>
      <c r="AU360" s="171" t="s">
        <v>86</v>
      </c>
      <c r="AY360" s="17" t="s">
        <v>145</v>
      </c>
      <c r="BE360" s="172">
        <f>IF(N360="základní",J360,0)</f>
        <v>0</v>
      </c>
      <c r="BF360" s="172">
        <f>IF(N360="snížená",J360,0)</f>
        <v>0</v>
      </c>
      <c r="BG360" s="172">
        <f>IF(N360="zákl. přenesená",J360,0)</f>
        <v>0</v>
      </c>
      <c r="BH360" s="172">
        <f>IF(N360="sníž. přenesená",J360,0)</f>
        <v>0</v>
      </c>
      <c r="BI360" s="172">
        <f>IF(N360="nulová",J360,0)</f>
        <v>0</v>
      </c>
      <c r="BJ360" s="17" t="s">
        <v>84</v>
      </c>
      <c r="BK360" s="172">
        <f>ROUND(I360*H360,2)</f>
        <v>0</v>
      </c>
      <c r="BL360" s="17" t="s">
        <v>226</v>
      </c>
      <c r="BM360" s="171" t="s">
        <v>599</v>
      </c>
    </row>
    <row r="361" spans="1:65" s="13" customFormat="1">
      <c r="B361" s="173"/>
      <c r="D361" s="174" t="s">
        <v>153</v>
      </c>
      <c r="E361" s="175" t="s">
        <v>1</v>
      </c>
      <c r="F361" s="176" t="s">
        <v>600</v>
      </c>
      <c r="H361" s="177">
        <v>7</v>
      </c>
      <c r="I361" s="178"/>
      <c r="L361" s="173"/>
      <c r="M361" s="179"/>
      <c r="N361" s="180"/>
      <c r="O361" s="180"/>
      <c r="P361" s="180"/>
      <c r="Q361" s="180"/>
      <c r="R361" s="180"/>
      <c r="S361" s="180"/>
      <c r="T361" s="181"/>
      <c r="AT361" s="175" t="s">
        <v>153</v>
      </c>
      <c r="AU361" s="175" t="s">
        <v>86</v>
      </c>
      <c r="AV361" s="13" t="s">
        <v>86</v>
      </c>
      <c r="AW361" s="13" t="s">
        <v>32</v>
      </c>
      <c r="AX361" s="13" t="s">
        <v>84</v>
      </c>
      <c r="AY361" s="175" t="s">
        <v>145</v>
      </c>
    </row>
    <row r="362" spans="1:65" s="2" customFormat="1" ht="21.6" customHeight="1">
      <c r="A362" s="32"/>
      <c r="B362" s="158"/>
      <c r="C362" s="159" t="s">
        <v>601</v>
      </c>
      <c r="D362" s="159" t="s">
        <v>147</v>
      </c>
      <c r="E362" s="160" t="s">
        <v>602</v>
      </c>
      <c r="F362" s="161" t="s">
        <v>603</v>
      </c>
      <c r="G362" s="162" t="s">
        <v>282</v>
      </c>
      <c r="H362" s="163">
        <v>340</v>
      </c>
      <c r="I362" s="164"/>
      <c r="J362" s="165">
        <f>ROUND(I362*H362,2)</f>
        <v>0</v>
      </c>
      <c r="K362" s="166"/>
      <c r="L362" s="33"/>
      <c r="M362" s="167" t="s">
        <v>1</v>
      </c>
      <c r="N362" s="168" t="s">
        <v>41</v>
      </c>
      <c r="O362" s="58"/>
      <c r="P362" s="169">
        <f>O362*H362</f>
        <v>0</v>
      </c>
      <c r="Q362" s="169">
        <v>0</v>
      </c>
      <c r="R362" s="169">
        <f>Q362*H362</f>
        <v>0</v>
      </c>
      <c r="S362" s="169">
        <v>0</v>
      </c>
      <c r="T362" s="170">
        <f>S362*H362</f>
        <v>0</v>
      </c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R362" s="171" t="s">
        <v>226</v>
      </c>
      <c r="AT362" s="171" t="s">
        <v>147</v>
      </c>
      <c r="AU362" s="171" t="s">
        <v>86</v>
      </c>
      <c r="AY362" s="17" t="s">
        <v>145</v>
      </c>
      <c r="BE362" s="172">
        <f>IF(N362="základní",J362,0)</f>
        <v>0</v>
      </c>
      <c r="BF362" s="172">
        <f>IF(N362="snížená",J362,0)</f>
        <v>0</v>
      </c>
      <c r="BG362" s="172">
        <f>IF(N362="zákl. přenesená",J362,0)</f>
        <v>0</v>
      </c>
      <c r="BH362" s="172">
        <f>IF(N362="sníž. přenesená",J362,0)</f>
        <v>0</v>
      </c>
      <c r="BI362" s="172">
        <f>IF(N362="nulová",J362,0)</f>
        <v>0</v>
      </c>
      <c r="BJ362" s="17" t="s">
        <v>84</v>
      </c>
      <c r="BK362" s="172">
        <f>ROUND(I362*H362,2)</f>
        <v>0</v>
      </c>
      <c r="BL362" s="17" t="s">
        <v>226</v>
      </c>
      <c r="BM362" s="171" t="s">
        <v>604</v>
      </c>
    </row>
    <row r="363" spans="1:65" s="13" customFormat="1">
      <c r="B363" s="173"/>
      <c r="D363" s="174" t="s">
        <v>153</v>
      </c>
      <c r="E363" s="175" t="s">
        <v>1</v>
      </c>
      <c r="F363" s="176" t="s">
        <v>605</v>
      </c>
      <c r="H363" s="177">
        <v>187</v>
      </c>
      <c r="I363" s="178"/>
      <c r="L363" s="173"/>
      <c r="M363" s="179"/>
      <c r="N363" s="180"/>
      <c r="O363" s="180"/>
      <c r="P363" s="180"/>
      <c r="Q363" s="180"/>
      <c r="R363" s="180"/>
      <c r="S363" s="180"/>
      <c r="T363" s="181"/>
      <c r="AT363" s="175" t="s">
        <v>153</v>
      </c>
      <c r="AU363" s="175" t="s">
        <v>86</v>
      </c>
      <c r="AV363" s="13" t="s">
        <v>86</v>
      </c>
      <c r="AW363" s="13" t="s">
        <v>32</v>
      </c>
      <c r="AX363" s="13" t="s">
        <v>76</v>
      </c>
      <c r="AY363" s="175" t="s">
        <v>145</v>
      </c>
    </row>
    <row r="364" spans="1:65" s="13" customFormat="1">
      <c r="B364" s="173"/>
      <c r="D364" s="174" t="s">
        <v>153</v>
      </c>
      <c r="E364" s="175" t="s">
        <v>1</v>
      </c>
      <c r="F364" s="176" t="s">
        <v>606</v>
      </c>
      <c r="H364" s="177">
        <v>153</v>
      </c>
      <c r="I364" s="178"/>
      <c r="L364" s="173"/>
      <c r="M364" s="179"/>
      <c r="N364" s="180"/>
      <c r="O364" s="180"/>
      <c r="P364" s="180"/>
      <c r="Q364" s="180"/>
      <c r="R364" s="180"/>
      <c r="S364" s="180"/>
      <c r="T364" s="181"/>
      <c r="AT364" s="175" t="s">
        <v>153</v>
      </c>
      <c r="AU364" s="175" t="s">
        <v>86</v>
      </c>
      <c r="AV364" s="13" t="s">
        <v>86</v>
      </c>
      <c r="AW364" s="13" t="s">
        <v>32</v>
      </c>
      <c r="AX364" s="13" t="s">
        <v>76</v>
      </c>
      <c r="AY364" s="175" t="s">
        <v>145</v>
      </c>
    </row>
    <row r="365" spans="1:65" s="2" customFormat="1" ht="21.6" customHeight="1">
      <c r="A365" s="32"/>
      <c r="B365" s="158"/>
      <c r="C365" s="159" t="s">
        <v>607</v>
      </c>
      <c r="D365" s="159" t="s">
        <v>147</v>
      </c>
      <c r="E365" s="160" t="s">
        <v>608</v>
      </c>
      <c r="F365" s="161" t="s">
        <v>609</v>
      </c>
      <c r="G365" s="162" t="s">
        <v>282</v>
      </c>
      <c r="H365" s="163">
        <v>36</v>
      </c>
      <c r="I365" s="164"/>
      <c r="J365" s="165">
        <f>ROUND(I365*H365,2)</f>
        <v>0</v>
      </c>
      <c r="K365" s="166"/>
      <c r="L365" s="33"/>
      <c r="M365" s="167" t="s">
        <v>1</v>
      </c>
      <c r="N365" s="168" t="s">
        <v>41</v>
      </c>
      <c r="O365" s="58"/>
      <c r="P365" s="169">
        <f>O365*H365</f>
        <v>0</v>
      </c>
      <c r="Q365" s="169">
        <v>0</v>
      </c>
      <c r="R365" s="169">
        <f>Q365*H365</f>
        <v>0</v>
      </c>
      <c r="S365" s="169">
        <v>0</v>
      </c>
      <c r="T365" s="170">
        <f>S365*H365</f>
        <v>0</v>
      </c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R365" s="171" t="s">
        <v>226</v>
      </c>
      <c r="AT365" s="171" t="s">
        <v>147</v>
      </c>
      <c r="AU365" s="171" t="s">
        <v>86</v>
      </c>
      <c r="AY365" s="17" t="s">
        <v>145</v>
      </c>
      <c r="BE365" s="172">
        <f>IF(N365="základní",J365,0)</f>
        <v>0</v>
      </c>
      <c r="BF365" s="172">
        <f>IF(N365="snížená",J365,0)</f>
        <v>0</v>
      </c>
      <c r="BG365" s="172">
        <f>IF(N365="zákl. přenesená",J365,0)</f>
        <v>0</v>
      </c>
      <c r="BH365" s="172">
        <f>IF(N365="sníž. přenesená",J365,0)</f>
        <v>0</v>
      </c>
      <c r="BI365" s="172">
        <f>IF(N365="nulová",J365,0)</f>
        <v>0</v>
      </c>
      <c r="BJ365" s="17" t="s">
        <v>84</v>
      </c>
      <c r="BK365" s="172">
        <f>ROUND(I365*H365,2)</f>
        <v>0</v>
      </c>
      <c r="BL365" s="17" t="s">
        <v>226</v>
      </c>
      <c r="BM365" s="171" t="s">
        <v>610</v>
      </c>
    </row>
    <row r="366" spans="1:65" s="13" customFormat="1">
      <c r="B366" s="173"/>
      <c r="D366" s="174" t="s">
        <v>153</v>
      </c>
      <c r="E366" s="175" t="s">
        <v>1</v>
      </c>
      <c r="F366" s="176" t="s">
        <v>611</v>
      </c>
      <c r="H366" s="177">
        <v>36</v>
      </c>
      <c r="I366" s="178"/>
      <c r="L366" s="173"/>
      <c r="M366" s="179"/>
      <c r="N366" s="180"/>
      <c r="O366" s="180"/>
      <c r="P366" s="180"/>
      <c r="Q366" s="180"/>
      <c r="R366" s="180"/>
      <c r="S366" s="180"/>
      <c r="T366" s="181"/>
      <c r="AT366" s="175" t="s">
        <v>153</v>
      </c>
      <c r="AU366" s="175" t="s">
        <v>86</v>
      </c>
      <c r="AV366" s="13" t="s">
        <v>86</v>
      </c>
      <c r="AW366" s="13" t="s">
        <v>32</v>
      </c>
      <c r="AX366" s="13" t="s">
        <v>84</v>
      </c>
      <c r="AY366" s="175" t="s">
        <v>145</v>
      </c>
    </row>
    <row r="367" spans="1:65" s="2" customFormat="1" ht="21.6" customHeight="1">
      <c r="A367" s="32"/>
      <c r="B367" s="158"/>
      <c r="C367" s="159" t="s">
        <v>508</v>
      </c>
      <c r="D367" s="159" t="s">
        <v>147</v>
      </c>
      <c r="E367" s="160" t="s">
        <v>612</v>
      </c>
      <c r="F367" s="161" t="s">
        <v>613</v>
      </c>
      <c r="G367" s="162" t="s">
        <v>183</v>
      </c>
      <c r="H367" s="163">
        <v>0.61899999999999999</v>
      </c>
      <c r="I367" s="164"/>
      <c r="J367" s="165">
        <f>ROUND(I367*H367,2)</f>
        <v>0</v>
      </c>
      <c r="K367" s="166"/>
      <c r="L367" s="33"/>
      <c r="M367" s="167" t="s">
        <v>1</v>
      </c>
      <c r="N367" s="168" t="s">
        <v>41</v>
      </c>
      <c r="O367" s="58"/>
      <c r="P367" s="169">
        <f>O367*H367</f>
        <v>0</v>
      </c>
      <c r="Q367" s="169">
        <v>0</v>
      </c>
      <c r="R367" s="169">
        <f>Q367*H367</f>
        <v>0</v>
      </c>
      <c r="S367" s="169">
        <v>0</v>
      </c>
      <c r="T367" s="170">
        <f>S367*H367</f>
        <v>0</v>
      </c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R367" s="171" t="s">
        <v>226</v>
      </c>
      <c r="AT367" s="171" t="s">
        <v>147</v>
      </c>
      <c r="AU367" s="171" t="s">
        <v>86</v>
      </c>
      <c r="AY367" s="17" t="s">
        <v>145</v>
      </c>
      <c r="BE367" s="172">
        <f>IF(N367="základní",J367,0)</f>
        <v>0</v>
      </c>
      <c r="BF367" s="172">
        <f>IF(N367="snížená",J367,0)</f>
        <v>0</v>
      </c>
      <c r="BG367" s="172">
        <f>IF(N367="zákl. přenesená",J367,0)</f>
        <v>0</v>
      </c>
      <c r="BH367" s="172">
        <f>IF(N367="sníž. přenesená",J367,0)</f>
        <v>0</v>
      </c>
      <c r="BI367" s="172">
        <f>IF(N367="nulová",J367,0)</f>
        <v>0</v>
      </c>
      <c r="BJ367" s="17" t="s">
        <v>84</v>
      </c>
      <c r="BK367" s="172">
        <f>ROUND(I367*H367,2)</f>
        <v>0</v>
      </c>
      <c r="BL367" s="17" t="s">
        <v>226</v>
      </c>
      <c r="BM367" s="171" t="s">
        <v>614</v>
      </c>
    </row>
    <row r="368" spans="1:65" s="12" customFormat="1" ht="22.9" customHeight="1">
      <c r="B368" s="145"/>
      <c r="D368" s="146" t="s">
        <v>75</v>
      </c>
      <c r="E368" s="156" t="s">
        <v>615</v>
      </c>
      <c r="F368" s="156" t="s">
        <v>616</v>
      </c>
      <c r="I368" s="148"/>
      <c r="J368" s="157">
        <f>BK368</f>
        <v>0</v>
      </c>
      <c r="L368" s="145"/>
      <c r="M368" s="150"/>
      <c r="N368" s="151"/>
      <c r="O368" s="151"/>
      <c r="P368" s="152">
        <f>SUM(P369:P462)</f>
        <v>0</v>
      </c>
      <c r="Q368" s="151"/>
      <c r="R368" s="152">
        <f>SUM(R369:R462)</f>
        <v>4.8727660379999991</v>
      </c>
      <c r="S368" s="151"/>
      <c r="T368" s="153">
        <f>SUM(T369:T462)</f>
        <v>0</v>
      </c>
      <c r="AR368" s="146" t="s">
        <v>86</v>
      </c>
      <c r="AT368" s="154" t="s">
        <v>75</v>
      </c>
      <c r="AU368" s="154" t="s">
        <v>84</v>
      </c>
      <c r="AY368" s="146" t="s">
        <v>145</v>
      </c>
      <c r="BK368" s="155">
        <f>SUM(BK369:BK462)</f>
        <v>0</v>
      </c>
    </row>
    <row r="369" spans="1:65" s="2" customFormat="1" ht="21.6" customHeight="1">
      <c r="A369" s="32"/>
      <c r="B369" s="158"/>
      <c r="C369" s="159" t="s">
        <v>617</v>
      </c>
      <c r="D369" s="159" t="s">
        <v>147</v>
      </c>
      <c r="E369" s="160" t="s">
        <v>618</v>
      </c>
      <c r="F369" s="161" t="s">
        <v>619</v>
      </c>
      <c r="G369" s="162" t="s">
        <v>282</v>
      </c>
      <c r="H369" s="163">
        <v>91</v>
      </c>
      <c r="I369" s="164"/>
      <c r="J369" s="165">
        <f>ROUND(I369*H369,2)</f>
        <v>0</v>
      </c>
      <c r="K369" s="166"/>
      <c r="L369" s="33"/>
      <c r="M369" s="167" t="s">
        <v>1</v>
      </c>
      <c r="N369" s="168" t="s">
        <v>41</v>
      </c>
      <c r="O369" s="58"/>
      <c r="P369" s="169">
        <f>O369*H369</f>
        <v>0</v>
      </c>
      <c r="Q369" s="169">
        <v>3.0899999999999999E-3</v>
      </c>
      <c r="R369" s="169">
        <f>Q369*H369</f>
        <v>0.28119</v>
      </c>
      <c r="S369" s="169">
        <v>0</v>
      </c>
      <c r="T369" s="170">
        <f>S369*H369</f>
        <v>0</v>
      </c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R369" s="171" t="s">
        <v>226</v>
      </c>
      <c r="AT369" s="171" t="s">
        <v>147</v>
      </c>
      <c r="AU369" s="171" t="s">
        <v>86</v>
      </c>
      <c r="AY369" s="17" t="s">
        <v>145</v>
      </c>
      <c r="BE369" s="172">
        <f>IF(N369="základní",J369,0)</f>
        <v>0</v>
      </c>
      <c r="BF369" s="172">
        <f>IF(N369="snížená",J369,0)</f>
        <v>0</v>
      </c>
      <c r="BG369" s="172">
        <f>IF(N369="zákl. přenesená",J369,0)</f>
        <v>0</v>
      </c>
      <c r="BH369" s="172">
        <f>IF(N369="sníž. přenesená",J369,0)</f>
        <v>0</v>
      </c>
      <c r="BI369" s="172">
        <f>IF(N369="nulová",J369,0)</f>
        <v>0</v>
      </c>
      <c r="BJ369" s="17" t="s">
        <v>84</v>
      </c>
      <c r="BK369" s="172">
        <f>ROUND(I369*H369,2)</f>
        <v>0</v>
      </c>
      <c r="BL369" s="17" t="s">
        <v>226</v>
      </c>
      <c r="BM369" s="171" t="s">
        <v>620</v>
      </c>
    </row>
    <row r="370" spans="1:65" s="13" customFormat="1">
      <c r="B370" s="173"/>
      <c r="D370" s="174" t="s">
        <v>153</v>
      </c>
      <c r="E370" s="175" t="s">
        <v>1</v>
      </c>
      <c r="F370" s="176" t="s">
        <v>436</v>
      </c>
      <c r="H370" s="177">
        <v>91</v>
      </c>
      <c r="I370" s="178"/>
      <c r="L370" s="173"/>
      <c r="M370" s="179"/>
      <c r="N370" s="180"/>
      <c r="O370" s="180"/>
      <c r="P370" s="180"/>
      <c r="Q370" s="180"/>
      <c r="R370" s="180"/>
      <c r="S370" s="180"/>
      <c r="T370" s="181"/>
      <c r="AT370" s="175" t="s">
        <v>153</v>
      </c>
      <c r="AU370" s="175" t="s">
        <v>86</v>
      </c>
      <c r="AV370" s="13" t="s">
        <v>86</v>
      </c>
      <c r="AW370" s="13" t="s">
        <v>32</v>
      </c>
      <c r="AX370" s="13" t="s">
        <v>84</v>
      </c>
      <c r="AY370" s="175" t="s">
        <v>145</v>
      </c>
    </row>
    <row r="371" spans="1:65" s="2" customFormat="1" ht="21.6" customHeight="1">
      <c r="A371" s="32"/>
      <c r="B371" s="158"/>
      <c r="C371" s="159" t="s">
        <v>621</v>
      </c>
      <c r="D371" s="159" t="s">
        <v>147</v>
      </c>
      <c r="E371" s="160" t="s">
        <v>622</v>
      </c>
      <c r="F371" s="161" t="s">
        <v>623</v>
      </c>
      <c r="G371" s="162" t="s">
        <v>282</v>
      </c>
      <c r="H371" s="163">
        <v>491</v>
      </c>
      <c r="I371" s="164"/>
      <c r="J371" s="165">
        <f>ROUND(I371*H371,2)</f>
        <v>0</v>
      </c>
      <c r="K371" s="166"/>
      <c r="L371" s="33"/>
      <c r="M371" s="167" t="s">
        <v>1</v>
      </c>
      <c r="N371" s="168" t="s">
        <v>41</v>
      </c>
      <c r="O371" s="58"/>
      <c r="P371" s="169">
        <f>O371*H371</f>
        <v>0</v>
      </c>
      <c r="Q371" s="169">
        <v>7.7999999999999999E-4</v>
      </c>
      <c r="R371" s="169">
        <f>Q371*H371</f>
        <v>0.38297999999999999</v>
      </c>
      <c r="S371" s="169">
        <v>0</v>
      </c>
      <c r="T371" s="170">
        <f>S371*H371</f>
        <v>0</v>
      </c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R371" s="171" t="s">
        <v>226</v>
      </c>
      <c r="AT371" s="171" t="s">
        <v>147</v>
      </c>
      <c r="AU371" s="171" t="s">
        <v>86</v>
      </c>
      <c r="AY371" s="17" t="s">
        <v>145</v>
      </c>
      <c r="BE371" s="172">
        <f>IF(N371="základní",J371,0)</f>
        <v>0</v>
      </c>
      <c r="BF371" s="172">
        <f>IF(N371="snížená",J371,0)</f>
        <v>0</v>
      </c>
      <c r="BG371" s="172">
        <f>IF(N371="zákl. přenesená",J371,0)</f>
        <v>0</v>
      </c>
      <c r="BH371" s="172">
        <f>IF(N371="sníž. přenesená",J371,0)</f>
        <v>0</v>
      </c>
      <c r="BI371" s="172">
        <f>IF(N371="nulová",J371,0)</f>
        <v>0</v>
      </c>
      <c r="BJ371" s="17" t="s">
        <v>84</v>
      </c>
      <c r="BK371" s="172">
        <f>ROUND(I371*H371,2)</f>
        <v>0</v>
      </c>
      <c r="BL371" s="17" t="s">
        <v>226</v>
      </c>
      <c r="BM371" s="171" t="s">
        <v>624</v>
      </c>
    </row>
    <row r="372" spans="1:65" s="13" customFormat="1">
      <c r="B372" s="173"/>
      <c r="D372" s="174" t="s">
        <v>153</v>
      </c>
      <c r="E372" s="175" t="s">
        <v>1</v>
      </c>
      <c r="F372" s="176" t="s">
        <v>625</v>
      </c>
      <c r="H372" s="177">
        <v>491</v>
      </c>
      <c r="I372" s="178"/>
      <c r="L372" s="173"/>
      <c r="M372" s="179"/>
      <c r="N372" s="180"/>
      <c r="O372" s="180"/>
      <c r="P372" s="180"/>
      <c r="Q372" s="180"/>
      <c r="R372" s="180"/>
      <c r="S372" s="180"/>
      <c r="T372" s="181"/>
      <c r="AT372" s="175" t="s">
        <v>153</v>
      </c>
      <c r="AU372" s="175" t="s">
        <v>86</v>
      </c>
      <c r="AV372" s="13" t="s">
        <v>86</v>
      </c>
      <c r="AW372" s="13" t="s">
        <v>32</v>
      </c>
      <c r="AX372" s="13" t="s">
        <v>84</v>
      </c>
      <c r="AY372" s="175" t="s">
        <v>145</v>
      </c>
    </row>
    <row r="373" spans="1:65" s="2" customFormat="1" ht="21.6" customHeight="1">
      <c r="A373" s="32"/>
      <c r="B373" s="158"/>
      <c r="C373" s="159" t="s">
        <v>626</v>
      </c>
      <c r="D373" s="159" t="s">
        <v>147</v>
      </c>
      <c r="E373" s="160" t="s">
        <v>627</v>
      </c>
      <c r="F373" s="161" t="s">
        <v>628</v>
      </c>
      <c r="G373" s="162" t="s">
        <v>282</v>
      </c>
      <c r="H373" s="163">
        <v>177</v>
      </c>
      <c r="I373" s="164"/>
      <c r="J373" s="165">
        <f>ROUND(I373*H373,2)</f>
        <v>0</v>
      </c>
      <c r="K373" s="166"/>
      <c r="L373" s="33"/>
      <c r="M373" s="167" t="s">
        <v>1</v>
      </c>
      <c r="N373" s="168" t="s">
        <v>41</v>
      </c>
      <c r="O373" s="58"/>
      <c r="P373" s="169">
        <f>O373*H373</f>
        <v>0</v>
      </c>
      <c r="Q373" s="169">
        <v>9.6000000000000002E-4</v>
      </c>
      <c r="R373" s="169">
        <f>Q373*H373</f>
        <v>0.16992000000000002</v>
      </c>
      <c r="S373" s="169">
        <v>0</v>
      </c>
      <c r="T373" s="170">
        <f>S373*H373</f>
        <v>0</v>
      </c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R373" s="171" t="s">
        <v>226</v>
      </c>
      <c r="AT373" s="171" t="s">
        <v>147</v>
      </c>
      <c r="AU373" s="171" t="s">
        <v>86</v>
      </c>
      <c r="AY373" s="17" t="s">
        <v>145</v>
      </c>
      <c r="BE373" s="172">
        <f>IF(N373="základní",J373,0)</f>
        <v>0</v>
      </c>
      <c r="BF373" s="172">
        <f>IF(N373="snížená",J373,0)</f>
        <v>0</v>
      </c>
      <c r="BG373" s="172">
        <f>IF(N373="zákl. přenesená",J373,0)</f>
        <v>0</v>
      </c>
      <c r="BH373" s="172">
        <f>IF(N373="sníž. přenesená",J373,0)</f>
        <v>0</v>
      </c>
      <c r="BI373" s="172">
        <f>IF(N373="nulová",J373,0)</f>
        <v>0</v>
      </c>
      <c r="BJ373" s="17" t="s">
        <v>84</v>
      </c>
      <c r="BK373" s="172">
        <f>ROUND(I373*H373,2)</f>
        <v>0</v>
      </c>
      <c r="BL373" s="17" t="s">
        <v>226</v>
      </c>
      <c r="BM373" s="171" t="s">
        <v>629</v>
      </c>
    </row>
    <row r="374" spans="1:65" s="13" customFormat="1">
      <c r="B374" s="173"/>
      <c r="D374" s="174" t="s">
        <v>153</v>
      </c>
      <c r="E374" s="175" t="s">
        <v>1</v>
      </c>
      <c r="F374" s="176" t="s">
        <v>630</v>
      </c>
      <c r="H374" s="177">
        <v>177</v>
      </c>
      <c r="I374" s="178"/>
      <c r="L374" s="173"/>
      <c r="M374" s="179"/>
      <c r="N374" s="180"/>
      <c r="O374" s="180"/>
      <c r="P374" s="180"/>
      <c r="Q374" s="180"/>
      <c r="R374" s="180"/>
      <c r="S374" s="180"/>
      <c r="T374" s="181"/>
      <c r="AT374" s="175" t="s">
        <v>153</v>
      </c>
      <c r="AU374" s="175" t="s">
        <v>86</v>
      </c>
      <c r="AV374" s="13" t="s">
        <v>86</v>
      </c>
      <c r="AW374" s="13" t="s">
        <v>32</v>
      </c>
      <c r="AX374" s="13" t="s">
        <v>84</v>
      </c>
      <c r="AY374" s="175" t="s">
        <v>145</v>
      </c>
    </row>
    <row r="375" spans="1:65" s="2" customFormat="1" ht="21.6" customHeight="1">
      <c r="A375" s="32"/>
      <c r="B375" s="158"/>
      <c r="C375" s="159" t="s">
        <v>631</v>
      </c>
      <c r="D375" s="159" t="s">
        <v>147</v>
      </c>
      <c r="E375" s="160" t="s">
        <v>632</v>
      </c>
      <c r="F375" s="161" t="s">
        <v>633</v>
      </c>
      <c r="G375" s="162" t="s">
        <v>282</v>
      </c>
      <c r="H375" s="163">
        <v>32</v>
      </c>
      <c r="I375" s="164"/>
      <c r="J375" s="165">
        <f>ROUND(I375*H375,2)</f>
        <v>0</v>
      </c>
      <c r="K375" s="166"/>
      <c r="L375" s="33"/>
      <c r="M375" s="167" t="s">
        <v>1</v>
      </c>
      <c r="N375" s="168" t="s">
        <v>41</v>
      </c>
      <c r="O375" s="58"/>
      <c r="P375" s="169">
        <f>O375*H375</f>
        <v>0</v>
      </c>
      <c r="Q375" s="169">
        <v>1.25E-3</v>
      </c>
      <c r="R375" s="169">
        <f>Q375*H375</f>
        <v>0.04</v>
      </c>
      <c r="S375" s="169">
        <v>0</v>
      </c>
      <c r="T375" s="170">
        <f>S375*H375</f>
        <v>0</v>
      </c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R375" s="171" t="s">
        <v>226</v>
      </c>
      <c r="AT375" s="171" t="s">
        <v>147</v>
      </c>
      <c r="AU375" s="171" t="s">
        <v>86</v>
      </c>
      <c r="AY375" s="17" t="s">
        <v>145</v>
      </c>
      <c r="BE375" s="172">
        <f>IF(N375="základní",J375,0)</f>
        <v>0</v>
      </c>
      <c r="BF375" s="172">
        <f>IF(N375="snížená",J375,0)</f>
        <v>0</v>
      </c>
      <c r="BG375" s="172">
        <f>IF(N375="zákl. přenesená",J375,0)</f>
        <v>0</v>
      </c>
      <c r="BH375" s="172">
        <f>IF(N375="sníž. přenesená",J375,0)</f>
        <v>0</v>
      </c>
      <c r="BI375" s="172">
        <f>IF(N375="nulová",J375,0)</f>
        <v>0</v>
      </c>
      <c r="BJ375" s="17" t="s">
        <v>84</v>
      </c>
      <c r="BK375" s="172">
        <f>ROUND(I375*H375,2)</f>
        <v>0</v>
      </c>
      <c r="BL375" s="17" t="s">
        <v>226</v>
      </c>
      <c r="BM375" s="171" t="s">
        <v>634</v>
      </c>
    </row>
    <row r="376" spans="1:65" s="13" customFormat="1">
      <c r="B376" s="173"/>
      <c r="D376" s="174" t="s">
        <v>153</v>
      </c>
      <c r="E376" s="175" t="s">
        <v>1</v>
      </c>
      <c r="F376" s="176" t="s">
        <v>635</v>
      </c>
      <c r="H376" s="177">
        <v>32</v>
      </c>
      <c r="I376" s="178"/>
      <c r="L376" s="173"/>
      <c r="M376" s="179"/>
      <c r="N376" s="180"/>
      <c r="O376" s="180"/>
      <c r="P376" s="180"/>
      <c r="Q376" s="180"/>
      <c r="R376" s="180"/>
      <c r="S376" s="180"/>
      <c r="T376" s="181"/>
      <c r="AT376" s="175" t="s">
        <v>153</v>
      </c>
      <c r="AU376" s="175" t="s">
        <v>86</v>
      </c>
      <c r="AV376" s="13" t="s">
        <v>86</v>
      </c>
      <c r="AW376" s="13" t="s">
        <v>32</v>
      </c>
      <c r="AX376" s="13" t="s">
        <v>76</v>
      </c>
      <c r="AY376" s="175" t="s">
        <v>145</v>
      </c>
    </row>
    <row r="377" spans="1:65" s="2" customFormat="1" ht="21.6" customHeight="1">
      <c r="A377" s="32"/>
      <c r="B377" s="158"/>
      <c r="C377" s="159" t="s">
        <v>475</v>
      </c>
      <c r="D377" s="159" t="s">
        <v>147</v>
      </c>
      <c r="E377" s="160" t="s">
        <v>636</v>
      </c>
      <c r="F377" s="161" t="s">
        <v>637</v>
      </c>
      <c r="G377" s="162" t="s">
        <v>282</v>
      </c>
      <c r="H377" s="163">
        <v>156</v>
      </c>
      <c r="I377" s="164"/>
      <c r="J377" s="165">
        <f>ROUND(I377*H377,2)</f>
        <v>0</v>
      </c>
      <c r="K377" s="166"/>
      <c r="L377" s="33"/>
      <c r="M377" s="167" t="s">
        <v>1</v>
      </c>
      <c r="N377" s="168" t="s">
        <v>41</v>
      </c>
      <c r="O377" s="58"/>
      <c r="P377" s="169">
        <f>O377*H377</f>
        <v>0</v>
      </c>
      <c r="Q377" s="169">
        <v>2.5600000000000002E-3</v>
      </c>
      <c r="R377" s="169">
        <f>Q377*H377</f>
        <v>0.39936000000000005</v>
      </c>
      <c r="S377" s="169">
        <v>0</v>
      </c>
      <c r="T377" s="170">
        <f>S377*H377</f>
        <v>0</v>
      </c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R377" s="171" t="s">
        <v>226</v>
      </c>
      <c r="AT377" s="171" t="s">
        <v>147</v>
      </c>
      <c r="AU377" s="171" t="s">
        <v>86</v>
      </c>
      <c r="AY377" s="17" t="s">
        <v>145</v>
      </c>
      <c r="BE377" s="172">
        <f>IF(N377="základní",J377,0)</f>
        <v>0</v>
      </c>
      <c r="BF377" s="172">
        <f>IF(N377="snížená",J377,0)</f>
        <v>0</v>
      </c>
      <c r="BG377" s="172">
        <f>IF(N377="zákl. přenesená",J377,0)</f>
        <v>0</v>
      </c>
      <c r="BH377" s="172">
        <f>IF(N377="sníž. přenesená",J377,0)</f>
        <v>0</v>
      </c>
      <c r="BI377" s="172">
        <f>IF(N377="nulová",J377,0)</f>
        <v>0</v>
      </c>
      <c r="BJ377" s="17" t="s">
        <v>84</v>
      </c>
      <c r="BK377" s="172">
        <f>ROUND(I377*H377,2)</f>
        <v>0</v>
      </c>
      <c r="BL377" s="17" t="s">
        <v>226</v>
      </c>
      <c r="BM377" s="171" t="s">
        <v>638</v>
      </c>
    </row>
    <row r="378" spans="1:65" s="13" customFormat="1">
      <c r="B378" s="173"/>
      <c r="D378" s="174" t="s">
        <v>153</v>
      </c>
      <c r="E378" s="175" t="s">
        <v>1</v>
      </c>
      <c r="F378" s="176" t="s">
        <v>639</v>
      </c>
      <c r="H378" s="177">
        <v>156</v>
      </c>
      <c r="I378" s="178"/>
      <c r="L378" s="173"/>
      <c r="M378" s="179"/>
      <c r="N378" s="180"/>
      <c r="O378" s="180"/>
      <c r="P378" s="180"/>
      <c r="Q378" s="180"/>
      <c r="R378" s="180"/>
      <c r="S378" s="180"/>
      <c r="T378" s="181"/>
      <c r="AT378" s="175" t="s">
        <v>153</v>
      </c>
      <c r="AU378" s="175" t="s">
        <v>86</v>
      </c>
      <c r="AV378" s="13" t="s">
        <v>86</v>
      </c>
      <c r="AW378" s="13" t="s">
        <v>32</v>
      </c>
      <c r="AX378" s="13" t="s">
        <v>84</v>
      </c>
      <c r="AY378" s="175" t="s">
        <v>145</v>
      </c>
    </row>
    <row r="379" spans="1:65" s="2" customFormat="1" ht="21.6" customHeight="1">
      <c r="A379" s="32"/>
      <c r="B379" s="158"/>
      <c r="C379" s="159" t="s">
        <v>640</v>
      </c>
      <c r="D379" s="159" t="s">
        <v>147</v>
      </c>
      <c r="E379" s="160" t="s">
        <v>641</v>
      </c>
      <c r="F379" s="161" t="s">
        <v>642</v>
      </c>
      <c r="G379" s="162" t="s">
        <v>282</v>
      </c>
      <c r="H379" s="163">
        <v>6</v>
      </c>
      <c r="I379" s="164"/>
      <c r="J379" s="165">
        <f>ROUND(I379*H379,2)</f>
        <v>0</v>
      </c>
      <c r="K379" s="166"/>
      <c r="L379" s="33"/>
      <c r="M379" s="167" t="s">
        <v>1</v>
      </c>
      <c r="N379" s="168" t="s">
        <v>41</v>
      </c>
      <c r="O379" s="58"/>
      <c r="P379" s="169">
        <f>O379*H379</f>
        <v>0</v>
      </c>
      <c r="Q379" s="169">
        <v>3.64E-3</v>
      </c>
      <c r="R379" s="169">
        <f>Q379*H379</f>
        <v>2.1839999999999998E-2</v>
      </c>
      <c r="S379" s="169">
        <v>0</v>
      </c>
      <c r="T379" s="170">
        <f>S379*H379</f>
        <v>0</v>
      </c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R379" s="171" t="s">
        <v>226</v>
      </c>
      <c r="AT379" s="171" t="s">
        <v>147</v>
      </c>
      <c r="AU379" s="171" t="s">
        <v>86</v>
      </c>
      <c r="AY379" s="17" t="s">
        <v>145</v>
      </c>
      <c r="BE379" s="172">
        <f>IF(N379="základní",J379,0)</f>
        <v>0</v>
      </c>
      <c r="BF379" s="172">
        <f>IF(N379="snížená",J379,0)</f>
        <v>0</v>
      </c>
      <c r="BG379" s="172">
        <f>IF(N379="zákl. přenesená",J379,0)</f>
        <v>0</v>
      </c>
      <c r="BH379" s="172">
        <f>IF(N379="sníž. přenesená",J379,0)</f>
        <v>0</v>
      </c>
      <c r="BI379" s="172">
        <f>IF(N379="nulová",J379,0)</f>
        <v>0</v>
      </c>
      <c r="BJ379" s="17" t="s">
        <v>84</v>
      </c>
      <c r="BK379" s="172">
        <f>ROUND(I379*H379,2)</f>
        <v>0</v>
      </c>
      <c r="BL379" s="17" t="s">
        <v>226</v>
      </c>
      <c r="BM379" s="171" t="s">
        <v>643</v>
      </c>
    </row>
    <row r="380" spans="1:65" s="13" customFormat="1">
      <c r="B380" s="173"/>
      <c r="D380" s="174" t="s">
        <v>153</v>
      </c>
      <c r="E380" s="175" t="s">
        <v>1</v>
      </c>
      <c r="F380" s="176" t="s">
        <v>174</v>
      </c>
      <c r="H380" s="177">
        <v>6</v>
      </c>
      <c r="I380" s="178"/>
      <c r="L380" s="173"/>
      <c r="M380" s="179"/>
      <c r="N380" s="180"/>
      <c r="O380" s="180"/>
      <c r="P380" s="180"/>
      <c r="Q380" s="180"/>
      <c r="R380" s="180"/>
      <c r="S380" s="180"/>
      <c r="T380" s="181"/>
      <c r="AT380" s="175" t="s">
        <v>153</v>
      </c>
      <c r="AU380" s="175" t="s">
        <v>86</v>
      </c>
      <c r="AV380" s="13" t="s">
        <v>86</v>
      </c>
      <c r="AW380" s="13" t="s">
        <v>32</v>
      </c>
      <c r="AX380" s="13" t="s">
        <v>84</v>
      </c>
      <c r="AY380" s="175" t="s">
        <v>145</v>
      </c>
    </row>
    <row r="381" spans="1:65" s="2" customFormat="1" ht="21.6" customHeight="1">
      <c r="A381" s="32"/>
      <c r="B381" s="158"/>
      <c r="C381" s="159" t="s">
        <v>644</v>
      </c>
      <c r="D381" s="159" t="s">
        <v>147</v>
      </c>
      <c r="E381" s="160" t="s">
        <v>645</v>
      </c>
      <c r="F381" s="161" t="s">
        <v>646</v>
      </c>
      <c r="G381" s="162" t="s">
        <v>282</v>
      </c>
      <c r="H381" s="163">
        <v>100</v>
      </c>
      <c r="I381" s="164"/>
      <c r="J381" s="165">
        <f>ROUND(I381*H381,2)</f>
        <v>0</v>
      </c>
      <c r="K381" s="166"/>
      <c r="L381" s="33"/>
      <c r="M381" s="167" t="s">
        <v>1</v>
      </c>
      <c r="N381" s="168" t="s">
        <v>41</v>
      </c>
      <c r="O381" s="58"/>
      <c r="P381" s="169">
        <f>O381*H381</f>
        <v>0</v>
      </c>
      <c r="Q381" s="169">
        <v>6.1000000000000004E-3</v>
      </c>
      <c r="R381" s="169">
        <f>Q381*H381</f>
        <v>0.61</v>
      </c>
      <c r="S381" s="169">
        <v>0</v>
      </c>
      <c r="T381" s="170">
        <f>S381*H381</f>
        <v>0</v>
      </c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R381" s="171" t="s">
        <v>226</v>
      </c>
      <c r="AT381" s="171" t="s">
        <v>147</v>
      </c>
      <c r="AU381" s="171" t="s">
        <v>86</v>
      </c>
      <c r="AY381" s="17" t="s">
        <v>145</v>
      </c>
      <c r="BE381" s="172">
        <f>IF(N381="základní",J381,0)</f>
        <v>0</v>
      </c>
      <c r="BF381" s="172">
        <f>IF(N381="snížená",J381,0)</f>
        <v>0</v>
      </c>
      <c r="BG381" s="172">
        <f>IF(N381="zákl. přenesená",J381,0)</f>
        <v>0</v>
      </c>
      <c r="BH381" s="172">
        <f>IF(N381="sníž. přenesená",J381,0)</f>
        <v>0</v>
      </c>
      <c r="BI381" s="172">
        <f>IF(N381="nulová",J381,0)</f>
        <v>0</v>
      </c>
      <c r="BJ381" s="17" t="s">
        <v>84</v>
      </c>
      <c r="BK381" s="172">
        <f>ROUND(I381*H381,2)</f>
        <v>0</v>
      </c>
      <c r="BL381" s="17" t="s">
        <v>226</v>
      </c>
      <c r="BM381" s="171" t="s">
        <v>647</v>
      </c>
    </row>
    <row r="382" spans="1:65" s="13" customFormat="1">
      <c r="B382" s="173"/>
      <c r="D382" s="174" t="s">
        <v>153</v>
      </c>
      <c r="E382" s="175" t="s">
        <v>1</v>
      </c>
      <c r="F382" s="176" t="s">
        <v>648</v>
      </c>
      <c r="H382" s="177">
        <v>100</v>
      </c>
      <c r="I382" s="178"/>
      <c r="L382" s="173"/>
      <c r="M382" s="179"/>
      <c r="N382" s="180"/>
      <c r="O382" s="180"/>
      <c r="P382" s="180"/>
      <c r="Q382" s="180"/>
      <c r="R382" s="180"/>
      <c r="S382" s="180"/>
      <c r="T382" s="181"/>
      <c r="AT382" s="175" t="s">
        <v>153</v>
      </c>
      <c r="AU382" s="175" t="s">
        <v>86</v>
      </c>
      <c r="AV382" s="13" t="s">
        <v>86</v>
      </c>
      <c r="AW382" s="13" t="s">
        <v>32</v>
      </c>
      <c r="AX382" s="13" t="s">
        <v>84</v>
      </c>
      <c r="AY382" s="175" t="s">
        <v>145</v>
      </c>
    </row>
    <row r="383" spans="1:65" s="2" customFormat="1" ht="21.6" customHeight="1">
      <c r="A383" s="32"/>
      <c r="B383" s="158"/>
      <c r="C383" s="159" t="s">
        <v>457</v>
      </c>
      <c r="D383" s="159" t="s">
        <v>147</v>
      </c>
      <c r="E383" s="160" t="s">
        <v>649</v>
      </c>
      <c r="F383" s="161" t="s">
        <v>650</v>
      </c>
      <c r="G383" s="162" t="s">
        <v>282</v>
      </c>
      <c r="H383" s="163">
        <v>160</v>
      </c>
      <c r="I383" s="164"/>
      <c r="J383" s="165">
        <f>ROUND(I383*H383,2)</f>
        <v>0</v>
      </c>
      <c r="K383" s="166"/>
      <c r="L383" s="33"/>
      <c r="M383" s="167" t="s">
        <v>1</v>
      </c>
      <c r="N383" s="168" t="s">
        <v>41</v>
      </c>
      <c r="O383" s="58"/>
      <c r="P383" s="169">
        <f>O383*H383</f>
        <v>0</v>
      </c>
      <c r="Q383" s="169">
        <v>1.4840000000000001E-2</v>
      </c>
      <c r="R383" s="169">
        <f>Q383*H383</f>
        <v>2.3744000000000001</v>
      </c>
      <c r="S383" s="169">
        <v>0</v>
      </c>
      <c r="T383" s="170">
        <f>S383*H383</f>
        <v>0</v>
      </c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R383" s="171" t="s">
        <v>226</v>
      </c>
      <c r="AT383" s="171" t="s">
        <v>147</v>
      </c>
      <c r="AU383" s="171" t="s">
        <v>86</v>
      </c>
      <c r="AY383" s="17" t="s">
        <v>145</v>
      </c>
      <c r="BE383" s="172">
        <f>IF(N383="základní",J383,0)</f>
        <v>0</v>
      </c>
      <c r="BF383" s="172">
        <f>IF(N383="snížená",J383,0)</f>
        <v>0</v>
      </c>
      <c r="BG383" s="172">
        <f>IF(N383="zákl. přenesená",J383,0)</f>
        <v>0</v>
      </c>
      <c r="BH383" s="172">
        <f>IF(N383="sníž. přenesená",J383,0)</f>
        <v>0</v>
      </c>
      <c r="BI383" s="172">
        <f>IF(N383="nulová",J383,0)</f>
        <v>0</v>
      </c>
      <c r="BJ383" s="17" t="s">
        <v>84</v>
      </c>
      <c r="BK383" s="172">
        <f>ROUND(I383*H383,2)</f>
        <v>0</v>
      </c>
      <c r="BL383" s="17" t="s">
        <v>226</v>
      </c>
      <c r="BM383" s="171" t="s">
        <v>651</v>
      </c>
    </row>
    <row r="384" spans="1:65" s="13" customFormat="1">
      <c r="B384" s="173"/>
      <c r="D384" s="174" t="s">
        <v>153</v>
      </c>
      <c r="E384" s="175" t="s">
        <v>1</v>
      </c>
      <c r="F384" s="176" t="s">
        <v>652</v>
      </c>
      <c r="H384" s="177">
        <v>160</v>
      </c>
      <c r="I384" s="178"/>
      <c r="L384" s="173"/>
      <c r="M384" s="179"/>
      <c r="N384" s="180"/>
      <c r="O384" s="180"/>
      <c r="P384" s="180"/>
      <c r="Q384" s="180"/>
      <c r="R384" s="180"/>
      <c r="S384" s="180"/>
      <c r="T384" s="181"/>
      <c r="AT384" s="175" t="s">
        <v>153</v>
      </c>
      <c r="AU384" s="175" t="s">
        <v>86</v>
      </c>
      <c r="AV384" s="13" t="s">
        <v>86</v>
      </c>
      <c r="AW384" s="13" t="s">
        <v>32</v>
      </c>
      <c r="AX384" s="13" t="s">
        <v>84</v>
      </c>
      <c r="AY384" s="175" t="s">
        <v>145</v>
      </c>
    </row>
    <row r="385" spans="1:65" s="2" customFormat="1" ht="21.6" customHeight="1">
      <c r="A385" s="32"/>
      <c r="B385" s="158"/>
      <c r="C385" s="159" t="s">
        <v>653</v>
      </c>
      <c r="D385" s="159" t="s">
        <v>147</v>
      </c>
      <c r="E385" s="160" t="s">
        <v>654</v>
      </c>
      <c r="F385" s="161" t="s">
        <v>655</v>
      </c>
      <c r="G385" s="162" t="s">
        <v>282</v>
      </c>
      <c r="H385" s="163">
        <v>1</v>
      </c>
      <c r="I385" s="164"/>
      <c r="J385" s="165">
        <f>ROUND(I385*H385,2)</f>
        <v>0</v>
      </c>
      <c r="K385" s="166"/>
      <c r="L385" s="33"/>
      <c r="M385" s="167" t="s">
        <v>1</v>
      </c>
      <c r="N385" s="168" t="s">
        <v>41</v>
      </c>
      <c r="O385" s="58"/>
      <c r="P385" s="169">
        <f>O385*H385</f>
        <v>0</v>
      </c>
      <c r="Q385" s="169">
        <v>2.2919999999999999E-2</v>
      </c>
      <c r="R385" s="169">
        <f>Q385*H385</f>
        <v>2.2919999999999999E-2</v>
      </c>
      <c r="S385" s="169">
        <v>0</v>
      </c>
      <c r="T385" s="170">
        <f>S385*H385</f>
        <v>0</v>
      </c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R385" s="171" t="s">
        <v>226</v>
      </c>
      <c r="AT385" s="171" t="s">
        <v>147</v>
      </c>
      <c r="AU385" s="171" t="s">
        <v>86</v>
      </c>
      <c r="AY385" s="17" t="s">
        <v>145</v>
      </c>
      <c r="BE385" s="172">
        <f>IF(N385="základní",J385,0)</f>
        <v>0</v>
      </c>
      <c r="BF385" s="172">
        <f>IF(N385="snížená",J385,0)</f>
        <v>0</v>
      </c>
      <c r="BG385" s="172">
        <f>IF(N385="zákl. přenesená",J385,0)</f>
        <v>0</v>
      </c>
      <c r="BH385" s="172">
        <f>IF(N385="sníž. přenesená",J385,0)</f>
        <v>0</v>
      </c>
      <c r="BI385" s="172">
        <f>IF(N385="nulová",J385,0)</f>
        <v>0</v>
      </c>
      <c r="BJ385" s="17" t="s">
        <v>84</v>
      </c>
      <c r="BK385" s="172">
        <f>ROUND(I385*H385,2)</f>
        <v>0</v>
      </c>
      <c r="BL385" s="17" t="s">
        <v>226</v>
      </c>
      <c r="BM385" s="171" t="s">
        <v>656</v>
      </c>
    </row>
    <row r="386" spans="1:65" s="13" customFormat="1">
      <c r="B386" s="173"/>
      <c r="D386" s="174" t="s">
        <v>153</v>
      </c>
      <c r="E386" s="175" t="s">
        <v>1</v>
      </c>
      <c r="F386" s="176" t="s">
        <v>84</v>
      </c>
      <c r="H386" s="177">
        <v>1</v>
      </c>
      <c r="I386" s="178"/>
      <c r="L386" s="173"/>
      <c r="M386" s="179"/>
      <c r="N386" s="180"/>
      <c r="O386" s="180"/>
      <c r="P386" s="180"/>
      <c r="Q386" s="180"/>
      <c r="R386" s="180"/>
      <c r="S386" s="180"/>
      <c r="T386" s="181"/>
      <c r="AT386" s="175" t="s">
        <v>153</v>
      </c>
      <c r="AU386" s="175" t="s">
        <v>86</v>
      </c>
      <c r="AV386" s="13" t="s">
        <v>86</v>
      </c>
      <c r="AW386" s="13" t="s">
        <v>32</v>
      </c>
      <c r="AX386" s="13" t="s">
        <v>84</v>
      </c>
      <c r="AY386" s="175" t="s">
        <v>145</v>
      </c>
    </row>
    <row r="387" spans="1:65" s="2" customFormat="1" ht="21.6" customHeight="1">
      <c r="A387" s="32"/>
      <c r="B387" s="158"/>
      <c r="C387" s="159" t="s">
        <v>657</v>
      </c>
      <c r="D387" s="159" t="s">
        <v>147</v>
      </c>
      <c r="E387" s="160" t="s">
        <v>658</v>
      </c>
      <c r="F387" s="161" t="s">
        <v>659</v>
      </c>
      <c r="G387" s="162" t="s">
        <v>208</v>
      </c>
      <c r="H387" s="163">
        <v>45</v>
      </c>
      <c r="I387" s="164"/>
      <c r="J387" s="165">
        <f>ROUND(I387*H387,2)</f>
        <v>0</v>
      </c>
      <c r="K387" s="166"/>
      <c r="L387" s="33"/>
      <c r="M387" s="167" t="s">
        <v>1</v>
      </c>
      <c r="N387" s="168" t="s">
        <v>41</v>
      </c>
      <c r="O387" s="58"/>
      <c r="P387" s="169">
        <f>O387*H387</f>
        <v>0</v>
      </c>
      <c r="Q387" s="169">
        <v>8.0000000000000007E-5</v>
      </c>
      <c r="R387" s="169">
        <f>Q387*H387</f>
        <v>3.6000000000000003E-3</v>
      </c>
      <c r="S387" s="169">
        <v>0</v>
      </c>
      <c r="T387" s="170">
        <f>S387*H387</f>
        <v>0</v>
      </c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R387" s="171" t="s">
        <v>226</v>
      </c>
      <c r="AT387" s="171" t="s">
        <v>147</v>
      </c>
      <c r="AU387" s="171" t="s">
        <v>86</v>
      </c>
      <c r="AY387" s="17" t="s">
        <v>145</v>
      </c>
      <c r="BE387" s="172">
        <f>IF(N387="základní",J387,0)</f>
        <v>0</v>
      </c>
      <c r="BF387" s="172">
        <f>IF(N387="snížená",J387,0)</f>
        <v>0</v>
      </c>
      <c r="BG387" s="172">
        <f>IF(N387="zákl. přenesená",J387,0)</f>
        <v>0</v>
      </c>
      <c r="BH387" s="172">
        <f>IF(N387="sníž. přenesená",J387,0)</f>
        <v>0</v>
      </c>
      <c r="BI387" s="172">
        <f>IF(N387="nulová",J387,0)</f>
        <v>0</v>
      </c>
      <c r="BJ387" s="17" t="s">
        <v>84</v>
      </c>
      <c r="BK387" s="172">
        <f>ROUND(I387*H387,2)</f>
        <v>0</v>
      </c>
      <c r="BL387" s="17" t="s">
        <v>226</v>
      </c>
      <c r="BM387" s="171" t="s">
        <v>660</v>
      </c>
    </row>
    <row r="388" spans="1:65" s="13" customFormat="1">
      <c r="B388" s="173"/>
      <c r="D388" s="174" t="s">
        <v>153</v>
      </c>
      <c r="E388" s="175" t="s">
        <v>1</v>
      </c>
      <c r="F388" s="176" t="s">
        <v>353</v>
      </c>
      <c r="H388" s="177">
        <v>45</v>
      </c>
      <c r="I388" s="178"/>
      <c r="L388" s="173"/>
      <c r="M388" s="179"/>
      <c r="N388" s="180"/>
      <c r="O388" s="180"/>
      <c r="P388" s="180"/>
      <c r="Q388" s="180"/>
      <c r="R388" s="180"/>
      <c r="S388" s="180"/>
      <c r="T388" s="181"/>
      <c r="AT388" s="175" t="s">
        <v>153</v>
      </c>
      <c r="AU388" s="175" t="s">
        <v>86</v>
      </c>
      <c r="AV388" s="13" t="s">
        <v>86</v>
      </c>
      <c r="AW388" s="13" t="s">
        <v>32</v>
      </c>
      <c r="AX388" s="13" t="s">
        <v>84</v>
      </c>
      <c r="AY388" s="175" t="s">
        <v>145</v>
      </c>
    </row>
    <row r="389" spans="1:65" s="2" customFormat="1" ht="21.6" customHeight="1">
      <c r="A389" s="32"/>
      <c r="B389" s="158"/>
      <c r="C389" s="159" t="s">
        <v>661</v>
      </c>
      <c r="D389" s="159" t="s">
        <v>147</v>
      </c>
      <c r="E389" s="160" t="s">
        <v>662</v>
      </c>
      <c r="F389" s="161" t="s">
        <v>663</v>
      </c>
      <c r="G389" s="162" t="s">
        <v>208</v>
      </c>
      <c r="H389" s="163">
        <v>84</v>
      </c>
      <c r="I389" s="164"/>
      <c r="J389" s="165">
        <f>ROUND(I389*H389,2)</f>
        <v>0</v>
      </c>
      <c r="K389" s="166"/>
      <c r="L389" s="33"/>
      <c r="M389" s="167" t="s">
        <v>1</v>
      </c>
      <c r="N389" s="168" t="s">
        <v>41</v>
      </c>
      <c r="O389" s="58"/>
      <c r="P389" s="169">
        <f>O389*H389</f>
        <v>0</v>
      </c>
      <c r="Q389" s="169">
        <v>1.1E-4</v>
      </c>
      <c r="R389" s="169">
        <f>Q389*H389</f>
        <v>9.2399999999999999E-3</v>
      </c>
      <c r="S389" s="169">
        <v>0</v>
      </c>
      <c r="T389" s="170">
        <f>S389*H389</f>
        <v>0</v>
      </c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R389" s="171" t="s">
        <v>226</v>
      </c>
      <c r="AT389" s="171" t="s">
        <v>147</v>
      </c>
      <c r="AU389" s="171" t="s">
        <v>86</v>
      </c>
      <c r="AY389" s="17" t="s">
        <v>145</v>
      </c>
      <c r="BE389" s="172">
        <f>IF(N389="základní",J389,0)</f>
        <v>0</v>
      </c>
      <c r="BF389" s="172">
        <f>IF(N389="snížená",J389,0)</f>
        <v>0</v>
      </c>
      <c r="BG389" s="172">
        <f>IF(N389="zákl. přenesená",J389,0)</f>
        <v>0</v>
      </c>
      <c r="BH389" s="172">
        <f>IF(N389="sníž. přenesená",J389,0)</f>
        <v>0</v>
      </c>
      <c r="BI389" s="172">
        <f>IF(N389="nulová",J389,0)</f>
        <v>0</v>
      </c>
      <c r="BJ389" s="17" t="s">
        <v>84</v>
      </c>
      <c r="BK389" s="172">
        <f>ROUND(I389*H389,2)</f>
        <v>0</v>
      </c>
      <c r="BL389" s="17" t="s">
        <v>226</v>
      </c>
      <c r="BM389" s="171" t="s">
        <v>664</v>
      </c>
    </row>
    <row r="390" spans="1:65" s="13" customFormat="1">
      <c r="B390" s="173"/>
      <c r="D390" s="174" t="s">
        <v>153</v>
      </c>
      <c r="E390" s="175" t="s">
        <v>1</v>
      </c>
      <c r="F390" s="176" t="s">
        <v>665</v>
      </c>
      <c r="H390" s="177">
        <v>84</v>
      </c>
      <c r="I390" s="178"/>
      <c r="L390" s="173"/>
      <c r="M390" s="179"/>
      <c r="N390" s="180"/>
      <c r="O390" s="180"/>
      <c r="P390" s="180"/>
      <c r="Q390" s="180"/>
      <c r="R390" s="180"/>
      <c r="S390" s="180"/>
      <c r="T390" s="181"/>
      <c r="AT390" s="175" t="s">
        <v>153</v>
      </c>
      <c r="AU390" s="175" t="s">
        <v>86</v>
      </c>
      <c r="AV390" s="13" t="s">
        <v>86</v>
      </c>
      <c r="AW390" s="13" t="s">
        <v>32</v>
      </c>
      <c r="AX390" s="13" t="s">
        <v>84</v>
      </c>
      <c r="AY390" s="175" t="s">
        <v>145</v>
      </c>
    </row>
    <row r="391" spans="1:65" s="2" customFormat="1" ht="21.6" customHeight="1">
      <c r="A391" s="32"/>
      <c r="B391" s="158"/>
      <c r="C391" s="159" t="s">
        <v>666</v>
      </c>
      <c r="D391" s="159" t="s">
        <v>147</v>
      </c>
      <c r="E391" s="160" t="s">
        <v>667</v>
      </c>
      <c r="F391" s="161" t="s">
        <v>668</v>
      </c>
      <c r="G391" s="162" t="s">
        <v>208</v>
      </c>
      <c r="H391" s="163">
        <v>130</v>
      </c>
      <c r="I391" s="164"/>
      <c r="J391" s="165">
        <f>ROUND(I391*H391,2)</f>
        <v>0</v>
      </c>
      <c r="K391" s="166"/>
      <c r="L391" s="33"/>
      <c r="M391" s="167" t="s">
        <v>1</v>
      </c>
      <c r="N391" s="168" t="s">
        <v>41</v>
      </c>
      <c r="O391" s="58"/>
      <c r="P391" s="169">
        <f>O391*H391</f>
        <v>0</v>
      </c>
      <c r="Q391" s="169">
        <v>1.9000000000000001E-4</v>
      </c>
      <c r="R391" s="169">
        <f>Q391*H391</f>
        <v>2.47E-2</v>
      </c>
      <c r="S391" s="169">
        <v>0</v>
      </c>
      <c r="T391" s="170">
        <f>S391*H391</f>
        <v>0</v>
      </c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R391" s="171" t="s">
        <v>226</v>
      </c>
      <c r="AT391" s="171" t="s">
        <v>147</v>
      </c>
      <c r="AU391" s="171" t="s">
        <v>86</v>
      </c>
      <c r="AY391" s="17" t="s">
        <v>145</v>
      </c>
      <c r="BE391" s="172">
        <f>IF(N391="základní",J391,0)</f>
        <v>0</v>
      </c>
      <c r="BF391" s="172">
        <f>IF(N391="snížená",J391,0)</f>
        <v>0</v>
      </c>
      <c r="BG391" s="172">
        <f>IF(N391="zákl. přenesená",J391,0)</f>
        <v>0</v>
      </c>
      <c r="BH391" s="172">
        <f>IF(N391="sníž. přenesená",J391,0)</f>
        <v>0</v>
      </c>
      <c r="BI391" s="172">
        <f>IF(N391="nulová",J391,0)</f>
        <v>0</v>
      </c>
      <c r="BJ391" s="17" t="s">
        <v>84</v>
      </c>
      <c r="BK391" s="172">
        <f>ROUND(I391*H391,2)</f>
        <v>0</v>
      </c>
      <c r="BL391" s="17" t="s">
        <v>226</v>
      </c>
      <c r="BM391" s="171" t="s">
        <v>669</v>
      </c>
    </row>
    <row r="392" spans="1:65" s="13" customFormat="1">
      <c r="B392" s="173"/>
      <c r="D392" s="174" t="s">
        <v>153</v>
      </c>
      <c r="E392" s="175" t="s">
        <v>1</v>
      </c>
      <c r="F392" s="176" t="s">
        <v>670</v>
      </c>
      <c r="H392" s="177">
        <v>130</v>
      </c>
      <c r="I392" s="178"/>
      <c r="L392" s="173"/>
      <c r="M392" s="179"/>
      <c r="N392" s="180"/>
      <c r="O392" s="180"/>
      <c r="P392" s="180"/>
      <c r="Q392" s="180"/>
      <c r="R392" s="180"/>
      <c r="S392" s="180"/>
      <c r="T392" s="181"/>
      <c r="AT392" s="175" t="s">
        <v>153</v>
      </c>
      <c r="AU392" s="175" t="s">
        <v>86</v>
      </c>
      <c r="AV392" s="13" t="s">
        <v>86</v>
      </c>
      <c r="AW392" s="13" t="s">
        <v>32</v>
      </c>
      <c r="AX392" s="13" t="s">
        <v>84</v>
      </c>
      <c r="AY392" s="175" t="s">
        <v>145</v>
      </c>
    </row>
    <row r="393" spans="1:65" s="2" customFormat="1" ht="14.45" customHeight="1">
      <c r="A393" s="32"/>
      <c r="B393" s="158"/>
      <c r="C393" s="159" t="s">
        <v>671</v>
      </c>
      <c r="D393" s="159" t="s">
        <v>147</v>
      </c>
      <c r="E393" s="160" t="s">
        <v>672</v>
      </c>
      <c r="F393" s="161" t="s">
        <v>673</v>
      </c>
      <c r="G393" s="162" t="s">
        <v>282</v>
      </c>
      <c r="H393" s="163">
        <v>350</v>
      </c>
      <c r="I393" s="164"/>
      <c r="J393" s="165">
        <f>ROUND(I393*H393,2)</f>
        <v>0</v>
      </c>
      <c r="K393" s="166"/>
      <c r="L393" s="33"/>
      <c r="M393" s="167" t="s">
        <v>1</v>
      </c>
      <c r="N393" s="168" t="s">
        <v>41</v>
      </c>
      <c r="O393" s="58"/>
      <c r="P393" s="169">
        <f>O393*H393</f>
        <v>0</v>
      </c>
      <c r="Q393" s="169">
        <v>1.8000000000000001E-4</v>
      </c>
      <c r="R393" s="169">
        <f>Q393*H393</f>
        <v>6.3E-2</v>
      </c>
      <c r="S393" s="169">
        <v>0</v>
      </c>
      <c r="T393" s="170">
        <f>S393*H393</f>
        <v>0</v>
      </c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R393" s="171" t="s">
        <v>226</v>
      </c>
      <c r="AT393" s="171" t="s">
        <v>147</v>
      </c>
      <c r="AU393" s="171" t="s">
        <v>86</v>
      </c>
      <c r="AY393" s="17" t="s">
        <v>145</v>
      </c>
      <c r="BE393" s="172">
        <f>IF(N393="základní",J393,0)</f>
        <v>0</v>
      </c>
      <c r="BF393" s="172">
        <f>IF(N393="snížená",J393,0)</f>
        <v>0</v>
      </c>
      <c r="BG393" s="172">
        <f>IF(N393="zákl. přenesená",J393,0)</f>
        <v>0</v>
      </c>
      <c r="BH393" s="172">
        <f>IF(N393="sníž. přenesená",J393,0)</f>
        <v>0</v>
      </c>
      <c r="BI393" s="172">
        <f>IF(N393="nulová",J393,0)</f>
        <v>0</v>
      </c>
      <c r="BJ393" s="17" t="s">
        <v>84</v>
      </c>
      <c r="BK393" s="172">
        <f>ROUND(I393*H393,2)</f>
        <v>0</v>
      </c>
      <c r="BL393" s="17" t="s">
        <v>226</v>
      </c>
      <c r="BM393" s="171" t="s">
        <v>674</v>
      </c>
    </row>
    <row r="394" spans="1:65" s="13" customFormat="1">
      <c r="B394" s="173"/>
      <c r="D394" s="174" t="s">
        <v>153</v>
      </c>
      <c r="E394" s="175" t="s">
        <v>1</v>
      </c>
      <c r="F394" s="176" t="s">
        <v>675</v>
      </c>
      <c r="H394" s="177">
        <v>350</v>
      </c>
      <c r="I394" s="178"/>
      <c r="L394" s="173"/>
      <c r="M394" s="179"/>
      <c r="N394" s="180"/>
      <c r="O394" s="180"/>
      <c r="P394" s="180"/>
      <c r="Q394" s="180"/>
      <c r="R394" s="180"/>
      <c r="S394" s="180"/>
      <c r="T394" s="181"/>
      <c r="AT394" s="175" t="s">
        <v>153</v>
      </c>
      <c r="AU394" s="175" t="s">
        <v>86</v>
      </c>
      <c r="AV394" s="13" t="s">
        <v>86</v>
      </c>
      <c r="AW394" s="13" t="s">
        <v>32</v>
      </c>
      <c r="AX394" s="13" t="s">
        <v>84</v>
      </c>
      <c r="AY394" s="175" t="s">
        <v>145</v>
      </c>
    </row>
    <row r="395" spans="1:65" s="2" customFormat="1" ht="14.45" customHeight="1">
      <c r="A395" s="32"/>
      <c r="B395" s="158"/>
      <c r="C395" s="159" t="s">
        <v>676</v>
      </c>
      <c r="D395" s="159" t="s">
        <v>147</v>
      </c>
      <c r="E395" s="160" t="s">
        <v>677</v>
      </c>
      <c r="F395" s="161" t="s">
        <v>678</v>
      </c>
      <c r="G395" s="162" t="s">
        <v>282</v>
      </c>
      <c r="H395" s="163">
        <v>150</v>
      </c>
      <c r="I395" s="164"/>
      <c r="J395" s="165">
        <f>ROUND(I395*H395,2)</f>
        <v>0</v>
      </c>
      <c r="K395" s="166"/>
      <c r="L395" s="33"/>
      <c r="M395" s="167" t="s">
        <v>1</v>
      </c>
      <c r="N395" s="168" t="s">
        <v>41</v>
      </c>
      <c r="O395" s="58"/>
      <c r="P395" s="169">
        <f>O395*H395</f>
        <v>0</v>
      </c>
      <c r="Q395" s="169">
        <v>2.1000000000000001E-4</v>
      </c>
      <c r="R395" s="169">
        <f>Q395*H395</f>
        <v>3.15E-2</v>
      </c>
      <c r="S395" s="169">
        <v>0</v>
      </c>
      <c r="T395" s="170">
        <f>S395*H395</f>
        <v>0</v>
      </c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R395" s="171" t="s">
        <v>226</v>
      </c>
      <c r="AT395" s="171" t="s">
        <v>147</v>
      </c>
      <c r="AU395" s="171" t="s">
        <v>86</v>
      </c>
      <c r="AY395" s="17" t="s">
        <v>145</v>
      </c>
      <c r="BE395" s="172">
        <f>IF(N395="základní",J395,0)</f>
        <v>0</v>
      </c>
      <c r="BF395" s="172">
        <f>IF(N395="snížená",J395,0)</f>
        <v>0</v>
      </c>
      <c r="BG395" s="172">
        <f>IF(N395="zákl. přenesená",J395,0)</f>
        <v>0</v>
      </c>
      <c r="BH395" s="172">
        <f>IF(N395="sníž. přenesená",J395,0)</f>
        <v>0</v>
      </c>
      <c r="BI395" s="172">
        <f>IF(N395="nulová",J395,0)</f>
        <v>0</v>
      </c>
      <c r="BJ395" s="17" t="s">
        <v>84</v>
      </c>
      <c r="BK395" s="172">
        <f>ROUND(I395*H395,2)</f>
        <v>0</v>
      </c>
      <c r="BL395" s="17" t="s">
        <v>226</v>
      </c>
      <c r="BM395" s="171" t="s">
        <v>679</v>
      </c>
    </row>
    <row r="396" spans="1:65" s="13" customFormat="1">
      <c r="B396" s="173"/>
      <c r="D396" s="174" t="s">
        <v>153</v>
      </c>
      <c r="E396" s="175" t="s">
        <v>1</v>
      </c>
      <c r="F396" s="176" t="s">
        <v>680</v>
      </c>
      <c r="H396" s="177">
        <v>150</v>
      </c>
      <c r="I396" s="178"/>
      <c r="L396" s="173"/>
      <c r="M396" s="179"/>
      <c r="N396" s="180"/>
      <c r="O396" s="180"/>
      <c r="P396" s="180"/>
      <c r="Q396" s="180"/>
      <c r="R396" s="180"/>
      <c r="S396" s="180"/>
      <c r="T396" s="181"/>
      <c r="AT396" s="175" t="s">
        <v>153</v>
      </c>
      <c r="AU396" s="175" t="s">
        <v>86</v>
      </c>
      <c r="AV396" s="13" t="s">
        <v>86</v>
      </c>
      <c r="AW396" s="13" t="s">
        <v>32</v>
      </c>
      <c r="AX396" s="13" t="s">
        <v>84</v>
      </c>
      <c r="AY396" s="175" t="s">
        <v>145</v>
      </c>
    </row>
    <row r="397" spans="1:65" s="2" customFormat="1" ht="14.45" customHeight="1">
      <c r="A397" s="32"/>
      <c r="B397" s="158"/>
      <c r="C397" s="159" t="s">
        <v>681</v>
      </c>
      <c r="D397" s="159" t="s">
        <v>147</v>
      </c>
      <c r="E397" s="160" t="s">
        <v>682</v>
      </c>
      <c r="F397" s="161" t="s">
        <v>683</v>
      </c>
      <c r="G397" s="162" t="s">
        <v>282</v>
      </c>
      <c r="H397" s="163">
        <v>32</v>
      </c>
      <c r="I397" s="164"/>
      <c r="J397" s="165">
        <f>ROUND(I397*H397,2)</f>
        <v>0</v>
      </c>
      <c r="K397" s="166"/>
      <c r="L397" s="33"/>
      <c r="M397" s="167" t="s">
        <v>1</v>
      </c>
      <c r="N397" s="168" t="s">
        <v>41</v>
      </c>
      <c r="O397" s="58"/>
      <c r="P397" s="169">
        <f>O397*H397</f>
        <v>0</v>
      </c>
      <c r="Q397" s="169">
        <v>2.5999999999999998E-4</v>
      </c>
      <c r="R397" s="169">
        <f>Q397*H397</f>
        <v>8.3199999999999993E-3</v>
      </c>
      <c r="S397" s="169">
        <v>0</v>
      </c>
      <c r="T397" s="170">
        <f>S397*H397</f>
        <v>0</v>
      </c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R397" s="171" t="s">
        <v>226</v>
      </c>
      <c r="AT397" s="171" t="s">
        <v>147</v>
      </c>
      <c r="AU397" s="171" t="s">
        <v>86</v>
      </c>
      <c r="AY397" s="17" t="s">
        <v>145</v>
      </c>
      <c r="BE397" s="172">
        <f>IF(N397="základní",J397,0)</f>
        <v>0</v>
      </c>
      <c r="BF397" s="172">
        <f>IF(N397="snížená",J397,0)</f>
        <v>0</v>
      </c>
      <c r="BG397" s="172">
        <f>IF(N397="zákl. přenesená",J397,0)</f>
        <v>0</v>
      </c>
      <c r="BH397" s="172">
        <f>IF(N397="sníž. přenesená",J397,0)</f>
        <v>0</v>
      </c>
      <c r="BI397" s="172">
        <f>IF(N397="nulová",J397,0)</f>
        <v>0</v>
      </c>
      <c r="BJ397" s="17" t="s">
        <v>84</v>
      </c>
      <c r="BK397" s="172">
        <f>ROUND(I397*H397,2)</f>
        <v>0</v>
      </c>
      <c r="BL397" s="17" t="s">
        <v>226</v>
      </c>
      <c r="BM397" s="171" t="s">
        <v>684</v>
      </c>
    </row>
    <row r="398" spans="1:65" s="13" customFormat="1">
      <c r="B398" s="173"/>
      <c r="D398" s="174" t="s">
        <v>153</v>
      </c>
      <c r="E398" s="175" t="s">
        <v>1</v>
      </c>
      <c r="F398" s="176" t="s">
        <v>294</v>
      </c>
      <c r="H398" s="177">
        <v>32</v>
      </c>
      <c r="I398" s="178"/>
      <c r="L398" s="173"/>
      <c r="M398" s="179"/>
      <c r="N398" s="180"/>
      <c r="O398" s="180"/>
      <c r="P398" s="180"/>
      <c r="Q398" s="180"/>
      <c r="R398" s="180"/>
      <c r="S398" s="180"/>
      <c r="T398" s="181"/>
      <c r="AT398" s="175" t="s">
        <v>153</v>
      </c>
      <c r="AU398" s="175" t="s">
        <v>86</v>
      </c>
      <c r="AV398" s="13" t="s">
        <v>86</v>
      </c>
      <c r="AW398" s="13" t="s">
        <v>32</v>
      </c>
      <c r="AX398" s="13" t="s">
        <v>84</v>
      </c>
      <c r="AY398" s="175" t="s">
        <v>145</v>
      </c>
    </row>
    <row r="399" spans="1:65" s="2" customFormat="1" ht="21.6" customHeight="1">
      <c r="A399" s="32"/>
      <c r="B399" s="158"/>
      <c r="C399" s="159" t="s">
        <v>685</v>
      </c>
      <c r="D399" s="159" t="s">
        <v>147</v>
      </c>
      <c r="E399" s="160" t="s">
        <v>686</v>
      </c>
      <c r="F399" s="161" t="s">
        <v>687</v>
      </c>
      <c r="G399" s="162" t="s">
        <v>208</v>
      </c>
      <c r="H399" s="163">
        <v>76</v>
      </c>
      <c r="I399" s="164"/>
      <c r="J399" s="165">
        <f>ROUND(I399*H399,2)</f>
        <v>0</v>
      </c>
      <c r="K399" s="166"/>
      <c r="L399" s="33"/>
      <c r="M399" s="167" t="s">
        <v>1</v>
      </c>
      <c r="N399" s="168" t="s">
        <v>41</v>
      </c>
      <c r="O399" s="58"/>
      <c r="P399" s="169">
        <f>O399*H399</f>
        <v>0</v>
      </c>
      <c r="Q399" s="169">
        <v>1.2999999999999999E-4</v>
      </c>
      <c r="R399" s="169">
        <f>Q399*H399</f>
        <v>9.8799999999999999E-3</v>
      </c>
      <c r="S399" s="169">
        <v>0</v>
      </c>
      <c r="T399" s="170">
        <f>S399*H399</f>
        <v>0</v>
      </c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R399" s="171" t="s">
        <v>226</v>
      </c>
      <c r="AT399" s="171" t="s">
        <v>147</v>
      </c>
      <c r="AU399" s="171" t="s">
        <v>86</v>
      </c>
      <c r="AY399" s="17" t="s">
        <v>145</v>
      </c>
      <c r="BE399" s="172">
        <f>IF(N399="základní",J399,0)</f>
        <v>0</v>
      </c>
      <c r="BF399" s="172">
        <f>IF(N399="snížená",J399,0)</f>
        <v>0</v>
      </c>
      <c r="BG399" s="172">
        <f>IF(N399="zákl. přenesená",J399,0)</f>
        <v>0</v>
      </c>
      <c r="BH399" s="172">
        <f>IF(N399="sníž. přenesená",J399,0)</f>
        <v>0</v>
      </c>
      <c r="BI399" s="172">
        <f>IF(N399="nulová",J399,0)</f>
        <v>0</v>
      </c>
      <c r="BJ399" s="17" t="s">
        <v>84</v>
      </c>
      <c r="BK399" s="172">
        <f>ROUND(I399*H399,2)</f>
        <v>0</v>
      </c>
      <c r="BL399" s="17" t="s">
        <v>226</v>
      </c>
      <c r="BM399" s="171" t="s">
        <v>688</v>
      </c>
    </row>
    <row r="400" spans="1:65" s="13" customFormat="1">
      <c r="B400" s="173"/>
      <c r="D400" s="174" t="s">
        <v>153</v>
      </c>
      <c r="E400" s="175" t="s">
        <v>1</v>
      </c>
      <c r="F400" s="176" t="s">
        <v>689</v>
      </c>
      <c r="H400" s="177">
        <v>66</v>
      </c>
      <c r="I400" s="178"/>
      <c r="L400" s="173"/>
      <c r="M400" s="179"/>
      <c r="N400" s="180"/>
      <c r="O400" s="180"/>
      <c r="P400" s="180"/>
      <c r="Q400" s="180"/>
      <c r="R400" s="180"/>
      <c r="S400" s="180"/>
      <c r="T400" s="181"/>
      <c r="AT400" s="175" t="s">
        <v>153</v>
      </c>
      <c r="AU400" s="175" t="s">
        <v>86</v>
      </c>
      <c r="AV400" s="13" t="s">
        <v>86</v>
      </c>
      <c r="AW400" s="13" t="s">
        <v>32</v>
      </c>
      <c r="AX400" s="13" t="s">
        <v>76</v>
      </c>
      <c r="AY400" s="175" t="s">
        <v>145</v>
      </c>
    </row>
    <row r="401" spans="1:65" s="13" customFormat="1">
      <c r="B401" s="173"/>
      <c r="D401" s="174" t="s">
        <v>153</v>
      </c>
      <c r="E401" s="175" t="s">
        <v>1</v>
      </c>
      <c r="F401" s="176" t="s">
        <v>690</v>
      </c>
      <c r="H401" s="177">
        <v>10</v>
      </c>
      <c r="I401" s="178"/>
      <c r="L401" s="173"/>
      <c r="M401" s="179"/>
      <c r="N401" s="180"/>
      <c r="O401" s="180"/>
      <c r="P401" s="180"/>
      <c r="Q401" s="180"/>
      <c r="R401" s="180"/>
      <c r="S401" s="180"/>
      <c r="T401" s="181"/>
      <c r="AT401" s="175" t="s">
        <v>153</v>
      </c>
      <c r="AU401" s="175" t="s">
        <v>86</v>
      </c>
      <c r="AV401" s="13" t="s">
        <v>86</v>
      </c>
      <c r="AW401" s="13" t="s">
        <v>32</v>
      </c>
      <c r="AX401" s="13" t="s">
        <v>76</v>
      </c>
      <c r="AY401" s="175" t="s">
        <v>145</v>
      </c>
    </row>
    <row r="402" spans="1:65" s="14" customFormat="1">
      <c r="B402" s="182"/>
      <c r="D402" s="174" t="s">
        <v>153</v>
      </c>
      <c r="E402" s="183" t="s">
        <v>1</v>
      </c>
      <c r="F402" s="184" t="s">
        <v>155</v>
      </c>
      <c r="H402" s="185">
        <v>76</v>
      </c>
      <c r="I402" s="186"/>
      <c r="L402" s="182"/>
      <c r="M402" s="187"/>
      <c r="N402" s="188"/>
      <c r="O402" s="188"/>
      <c r="P402" s="188"/>
      <c r="Q402" s="188"/>
      <c r="R402" s="188"/>
      <c r="S402" s="188"/>
      <c r="T402" s="189"/>
      <c r="AT402" s="183" t="s">
        <v>153</v>
      </c>
      <c r="AU402" s="183" t="s">
        <v>86</v>
      </c>
      <c r="AV402" s="14" t="s">
        <v>151</v>
      </c>
      <c r="AW402" s="14" t="s">
        <v>32</v>
      </c>
      <c r="AX402" s="14" t="s">
        <v>84</v>
      </c>
      <c r="AY402" s="183" t="s">
        <v>145</v>
      </c>
    </row>
    <row r="403" spans="1:65" s="2" customFormat="1" ht="14.45" customHeight="1">
      <c r="A403" s="32"/>
      <c r="B403" s="158"/>
      <c r="C403" s="159" t="s">
        <v>691</v>
      </c>
      <c r="D403" s="159" t="s">
        <v>147</v>
      </c>
      <c r="E403" s="160" t="s">
        <v>692</v>
      </c>
      <c r="F403" s="161" t="s">
        <v>693</v>
      </c>
      <c r="G403" s="162" t="s">
        <v>208</v>
      </c>
      <c r="H403" s="163">
        <v>10</v>
      </c>
      <c r="I403" s="164"/>
      <c r="J403" s="165">
        <f>ROUND(I403*H403,2)</f>
        <v>0</v>
      </c>
      <c r="K403" s="166"/>
      <c r="L403" s="33"/>
      <c r="M403" s="167" t="s">
        <v>1</v>
      </c>
      <c r="N403" s="168" t="s">
        <v>41</v>
      </c>
      <c r="O403" s="58"/>
      <c r="P403" s="169">
        <f>O403*H403</f>
        <v>0</v>
      </c>
      <c r="Q403" s="169">
        <v>2.5999999999999998E-4</v>
      </c>
      <c r="R403" s="169">
        <f>Q403*H403</f>
        <v>2.5999999999999999E-3</v>
      </c>
      <c r="S403" s="169">
        <v>0</v>
      </c>
      <c r="T403" s="170">
        <f>S403*H403</f>
        <v>0</v>
      </c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R403" s="171" t="s">
        <v>226</v>
      </c>
      <c r="AT403" s="171" t="s">
        <v>147</v>
      </c>
      <c r="AU403" s="171" t="s">
        <v>86</v>
      </c>
      <c r="AY403" s="17" t="s">
        <v>145</v>
      </c>
      <c r="BE403" s="172">
        <f>IF(N403="základní",J403,0)</f>
        <v>0</v>
      </c>
      <c r="BF403" s="172">
        <f>IF(N403="snížená",J403,0)</f>
        <v>0</v>
      </c>
      <c r="BG403" s="172">
        <f>IF(N403="zákl. přenesená",J403,0)</f>
        <v>0</v>
      </c>
      <c r="BH403" s="172">
        <f>IF(N403="sníž. přenesená",J403,0)</f>
        <v>0</v>
      </c>
      <c r="BI403" s="172">
        <f>IF(N403="nulová",J403,0)</f>
        <v>0</v>
      </c>
      <c r="BJ403" s="17" t="s">
        <v>84</v>
      </c>
      <c r="BK403" s="172">
        <f>ROUND(I403*H403,2)</f>
        <v>0</v>
      </c>
      <c r="BL403" s="17" t="s">
        <v>226</v>
      </c>
      <c r="BM403" s="171" t="s">
        <v>694</v>
      </c>
    </row>
    <row r="404" spans="1:65" s="13" customFormat="1">
      <c r="B404" s="173"/>
      <c r="D404" s="174" t="s">
        <v>153</v>
      </c>
      <c r="E404" s="175" t="s">
        <v>1</v>
      </c>
      <c r="F404" s="176" t="s">
        <v>695</v>
      </c>
      <c r="H404" s="177">
        <v>10</v>
      </c>
      <c r="I404" s="178"/>
      <c r="L404" s="173"/>
      <c r="M404" s="179"/>
      <c r="N404" s="180"/>
      <c r="O404" s="180"/>
      <c r="P404" s="180"/>
      <c r="Q404" s="180"/>
      <c r="R404" s="180"/>
      <c r="S404" s="180"/>
      <c r="T404" s="181"/>
      <c r="AT404" s="175" t="s">
        <v>153</v>
      </c>
      <c r="AU404" s="175" t="s">
        <v>86</v>
      </c>
      <c r="AV404" s="13" t="s">
        <v>86</v>
      </c>
      <c r="AW404" s="13" t="s">
        <v>32</v>
      </c>
      <c r="AX404" s="13" t="s">
        <v>84</v>
      </c>
      <c r="AY404" s="175" t="s">
        <v>145</v>
      </c>
    </row>
    <row r="405" spans="1:65" s="2" customFormat="1" ht="21.6" customHeight="1">
      <c r="A405" s="32"/>
      <c r="B405" s="158"/>
      <c r="C405" s="159" t="s">
        <v>696</v>
      </c>
      <c r="D405" s="159" t="s">
        <v>147</v>
      </c>
      <c r="E405" s="160" t="s">
        <v>697</v>
      </c>
      <c r="F405" s="161" t="s">
        <v>698</v>
      </c>
      <c r="G405" s="162" t="s">
        <v>208</v>
      </c>
      <c r="H405" s="163">
        <v>1</v>
      </c>
      <c r="I405" s="164"/>
      <c r="J405" s="165">
        <f>ROUND(I405*H405,2)</f>
        <v>0</v>
      </c>
      <c r="K405" s="166"/>
      <c r="L405" s="33"/>
      <c r="M405" s="167" t="s">
        <v>1</v>
      </c>
      <c r="N405" s="168" t="s">
        <v>41</v>
      </c>
      <c r="O405" s="58"/>
      <c r="P405" s="169">
        <f>O405*H405</f>
        <v>0</v>
      </c>
      <c r="Q405" s="169">
        <v>3.6000000000000002E-4</v>
      </c>
      <c r="R405" s="169">
        <f>Q405*H405</f>
        <v>3.6000000000000002E-4</v>
      </c>
      <c r="S405" s="169">
        <v>0</v>
      </c>
      <c r="T405" s="170">
        <f>S405*H405</f>
        <v>0</v>
      </c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R405" s="171" t="s">
        <v>226</v>
      </c>
      <c r="AT405" s="171" t="s">
        <v>147</v>
      </c>
      <c r="AU405" s="171" t="s">
        <v>86</v>
      </c>
      <c r="AY405" s="17" t="s">
        <v>145</v>
      </c>
      <c r="BE405" s="172">
        <f>IF(N405="základní",J405,0)</f>
        <v>0</v>
      </c>
      <c r="BF405" s="172">
        <f>IF(N405="snížená",J405,0)</f>
        <v>0</v>
      </c>
      <c r="BG405" s="172">
        <f>IF(N405="zákl. přenesená",J405,0)</f>
        <v>0</v>
      </c>
      <c r="BH405" s="172">
        <f>IF(N405="sníž. přenesená",J405,0)</f>
        <v>0</v>
      </c>
      <c r="BI405" s="172">
        <f>IF(N405="nulová",J405,0)</f>
        <v>0</v>
      </c>
      <c r="BJ405" s="17" t="s">
        <v>84</v>
      </c>
      <c r="BK405" s="172">
        <f>ROUND(I405*H405,2)</f>
        <v>0</v>
      </c>
      <c r="BL405" s="17" t="s">
        <v>226</v>
      </c>
      <c r="BM405" s="171" t="s">
        <v>699</v>
      </c>
    </row>
    <row r="406" spans="1:65" s="13" customFormat="1">
      <c r="B406" s="173"/>
      <c r="D406" s="174" t="s">
        <v>153</v>
      </c>
      <c r="E406" s="175" t="s">
        <v>1</v>
      </c>
      <c r="F406" s="176" t="s">
        <v>84</v>
      </c>
      <c r="H406" s="177">
        <v>1</v>
      </c>
      <c r="I406" s="178"/>
      <c r="L406" s="173"/>
      <c r="M406" s="179"/>
      <c r="N406" s="180"/>
      <c r="O406" s="180"/>
      <c r="P406" s="180"/>
      <c r="Q406" s="180"/>
      <c r="R406" s="180"/>
      <c r="S406" s="180"/>
      <c r="T406" s="181"/>
      <c r="AT406" s="175" t="s">
        <v>153</v>
      </c>
      <c r="AU406" s="175" t="s">
        <v>86</v>
      </c>
      <c r="AV406" s="13" t="s">
        <v>86</v>
      </c>
      <c r="AW406" s="13" t="s">
        <v>32</v>
      </c>
      <c r="AX406" s="13" t="s">
        <v>84</v>
      </c>
      <c r="AY406" s="175" t="s">
        <v>145</v>
      </c>
    </row>
    <row r="407" spans="1:65" s="2" customFormat="1" ht="21.6" customHeight="1">
      <c r="A407" s="32"/>
      <c r="B407" s="158"/>
      <c r="C407" s="159" t="s">
        <v>700</v>
      </c>
      <c r="D407" s="159" t="s">
        <v>147</v>
      </c>
      <c r="E407" s="160" t="s">
        <v>701</v>
      </c>
      <c r="F407" s="161" t="s">
        <v>702</v>
      </c>
      <c r="G407" s="162" t="s">
        <v>208</v>
      </c>
      <c r="H407" s="163">
        <v>1</v>
      </c>
      <c r="I407" s="164"/>
      <c r="J407" s="165">
        <f>ROUND(I407*H407,2)</f>
        <v>0</v>
      </c>
      <c r="K407" s="166"/>
      <c r="L407" s="33"/>
      <c r="M407" s="167" t="s">
        <v>1</v>
      </c>
      <c r="N407" s="168" t="s">
        <v>41</v>
      </c>
      <c r="O407" s="58"/>
      <c r="P407" s="169">
        <f>O407*H407</f>
        <v>0</v>
      </c>
      <c r="Q407" s="169">
        <v>7.6000000000000004E-4</v>
      </c>
      <c r="R407" s="169">
        <f>Q407*H407</f>
        <v>7.6000000000000004E-4</v>
      </c>
      <c r="S407" s="169">
        <v>0</v>
      </c>
      <c r="T407" s="170">
        <f>S407*H407</f>
        <v>0</v>
      </c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R407" s="171" t="s">
        <v>226</v>
      </c>
      <c r="AT407" s="171" t="s">
        <v>147</v>
      </c>
      <c r="AU407" s="171" t="s">
        <v>86</v>
      </c>
      <c r="AY407" s="17" t="s">
        <v>145</v>
      </c>
      <c r="BE407" s="172">
        <f>IF(N407="základní",J407,0)</f>
        <v>0</v>
      </c>
      <c r="BF407" s="172">
        <f>IF(N407="snížená",J407,0)</f>
        <v>0</v>
      </c>
      <c r="BG407" s="172">
        <f>IF(N407="zákl. přenesená",J407,0)</f>
        <v>0</v>
      </c>
      <c r="BH407" s="172">
        <f>IF(N407="sníž. přenesená",J407,0)</f>
        <v>0</v>
      </c>
      <c r="BI407" s="172">
        <f>IF(N407="nulová",J407,0)</f>
        <v>0</v>
      </c>
      <c r="BJ407" s="17" t="s">
        <v>84</v>
      </c>
      <c r="BK407" s="172">
        <f>ROUND(I407*H407,2)</f>
        <v>0</v>
      </c>
      <c r="BL407" s="17" t="s">
        <v>226</v>
      </c>
      <c r="BM407" s="171" t="s">
        <v>703</v>
      </c>
    </row>
    <row r="408" spans="1:65" s="13" customFormat="1">
      <c r="B408" s="173"/>
      <c r="D408" s="174" t="s">
        <v>153</v>
      </c>
      <c r="E408" s="175" t="s">
        <v>1</v>
      </c>
      <c r="F408" s="176" t="s">
        <v>84</v>
      </c>
      <c r="H408" s="177">
        <v>1</v>
      </c>
      <c r="I408" s="178"/>
      <c r="L408" s="173"/>
      <c r="M408" s="179"/>
      <c r="N408" s="180"/>
      <c r="O408" s="180"/>
      <c r="P408" s="180"/>
      <c r="Q408" s="180"/>
      <c r="R408" s="180"/>
      <c r="S408" s="180"/>
      <c r="T408" s="181"/>
      <c r="AT408" s="175" t="s">
        <v>153</v>
      </c>
      <c r="AU408" s="175" t="s">
        <v>86</v>
      </c>
      <c r="AV408" s="13" t="s">
        <v>86</v>
      </c>
      <c r="AW408" s="13" t="s">
        <v>32</v>
      </c>
      <c r="AX408" s="13" t="s">
        <v>84</v>
      </c>
      <c r="AY408" s="175" t="s">
        <v>145</v>
      </c>
    </row>
    <row r="409" spans="1:65" s="2" customFormat="1" ht="21.6" customHeight="1">
      <c r="A409" s="32"/>
      <c r="B409" s="158"/>
      <c r="C409" s="159" t="s">
        <v>704</v>
      </c>
      <c r="D409" s="159" t="s">
        <v>147</v>
      </c>
      <c r="E409" s="160" t="s">
        <v>705</v>
      </c>
      <c r="F409" s="161" t="s">
        <v>706</v>
      </c>
      <c r="G409" s="162" t="s">
        <v>208</v>
      </c>
      <c r="H409" s="163">
        <v>55</v>
      </c>
      <c r="I409" s="164"/>
      <c r="J409" s="165">
        <f>ROUND(I409*H409,2)</f>
        <v>0</v>
      </c>
      <c r="K409" s="166"/>
      <c r="L409" s="33"/>
      <c r="M409" s="167" t="s">
        <v>1</v>
      </c>
      <c r="N409" s="168" t="s">
        <v>41</v>
      </c>
      <c r="O409" s="58"/>
      <c r="P409" s="169">
        <f>O409*H409</f>
        <v>0</v>
      </c>
      <c r="Q409" s="169">
        <v>2.0000000000000002E-5</v>
      </c>
      <c r="R409" s="169">
        <f>Q409*H409</f>
        <v>1.1000000000000001E-3</v>
      </c>
      <c r="S409" s="169">
        <v>0</v>
      </c>
      <c r="T409" s="170">
        <f>S409*H409</f>
        <v>0</v>
      </c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R409" s="171" t="s">
        <v>226</v>
      </c>
      <c r="AT409" s="171" t="s">
        <v>147</v>
      </c>
      <c r="AU409" s="171" t="s">
        <v>86</v>
      </c>
      <c r="AY409" s="17" t="s">
        <v>145</v>
      </c>
      <c r="BE409" s="172">
        <f>IF(N409="základní",J409,0)</f>
        <v>0</v>
      </c>
      <c r="BF409" s="172">
        <f>IF(N409="snížená",J409,0)</f>
        <v>0</v>
      </c>
      <c r="BG409" s="172">
        <f>IF(N409="zákl. přenesená",J409,0)</f>
        <v>0</v>
      </c>
      <c r="BH409" s="172">
        <f>IF(N409="sníž. přenesená",J409,0)</f>
        <v>0</v>
      </c>
      <c r="BI409" s="172">
        <f>IF(N409="nulová",J409,0)</f>
        <v>0</v>
      </c>
      <c r="BJ409" s="17" t="s">
        <v>84</v>
      </c>
      <c r="BK409" s="172">
        <f>ROUND(I409*H409,2)</f>
        <v>0</v>
      </c>
      <c r="BL409" s="17" t="s">
        <v>226</v>
      </c>
      <c r="BM409" s="171" t="s">
        <v>707</v>
      </c>
    </row>
    <row r="410" spans="1:65" s="13" customFormat="1">
      <c r="B410" s="173"/>
      <c r="D410" s="174" t="s">
        <v>153</v>
      </c>
      <c r="E410" s="175" t="s">
        <v>1</v>
      </c>
      <c r="F410" s="176" t="s">
        <v>708</v>
      </c>
      <c r="H410" s="177">
        <v>55</v>
      </c>
      <c r="I410" s="178"/>
      <c r="L410" s="173"/>
      <c r="M410" s="179"/>
      <c r="N410" s="180"/>
      <c r="O410" s="180"/>
      <c r="P410" s="180"/>
      <c r="Q410" s="180"/>
      <c r="R410" s="180"/>
      <c r="S410" s="180"/>
      <c r="T410" s="181"/>
      <c r="AT410" s="175" t="s">
        <v>153</v>
      </c>
      <c r="AU410" s="175" t="s">
        <v>86</v>
      </c>
      <c r="AV410" s="13" t="s">
        <v>86</v>
      </c>
      <c r="AW410" s="13" t="s">
        <v>32</v>
      </c>
      <c r="AX410" s="13" t="s">
        <v>84</v>
      </c>
      <c r="AY410" s="175" t="s">
        <v>145</v>
      </c>
    </row>
    <row r="411" spans="1:65" s="2" customFormat="1" ht="21.6" customHeight="1">
      <c r="A411" s="32"/>
      <c r="B411" s="158"/>
      <c r="C411" s="197" t="s">
        <v>709</v>
      </c>
      <c r="D411" s="197" t="s">
        <v>180</v>
      </c>
      <c r="E411" s="198" t="s">
        <v>710</v>
      </c>
      <c r="F411" s="199" t="s">
        <v>711</v>
      </c>
      <c r="G411" s="200" t="s">
        <v>208</v>
      </c>
      <c r="H411" s="201">
        <v>39</v>
      </c>
      <c r="I411" s="202"/>
      <c r="J411" s="203">
        <f>ROUND(I411*H411,2)</f>
        <v>0</v>
      </c>
      <c r="K411" s="204"/>
      <c r="L411" s="205"/>
      <c r="M411" s="206" t="s">
        <v>1</v>
      </c>
      <c r="N411" s="207" t="s">
        <v>41</v>
      </c>
      <c r="O411" s="58"/>
      <c r="P411" s="169">
        <f>O411*H411</f>
        <v>0</v>
      </c>
      <c r="Q411" s="169">
        <v>1.9000000000000001E-4</v>
      </c>
      <c r="R411" s="169">
        <f>Q411*H411</f>
        <v>7.4100000000000008E-3</v>
      </c>
      <c r="S411" s="169">
        <v>0</v>
      </c>
      <c r="T411" s="170">
        <f>S411*H411</f>
        <v>0</v>
      </c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R411" s="171" t="s">
        <v>294</v>
      </c>
      <c r="AT411" s="171" t="s">
        <v>180</v>
      </c>
      <c r="AU411" s="171" t="s">
        <v>86</v>
      </c>
      <c r="AY411" s="17" t="s">
        <v>145</v>
      </c>
      <c r="BE411" s="172">
        <f>IF(N411="základní",J411,0)</f>
        <v>0</v>
      </c>
      <c r="BF411" s="172">
        <f>IF(N411="snížená",J411,0)</f>
        <v>0</v>
      </c>
      <c r="BG411" s="172">
        <f>IF(N411="zákl. přenesená",J411,0)</f>
        <v>0</v>
      </c>
      <c r="BH411" s="172">
        <f>IF(N411="sníž. přenesená",J411,0)</f>
        <v>0</v>
      </c>
      <c r="BI411" s="172">
        <f>IF(N411="nulová",J411,0)</f>
        <v>0</v>
      </c>
      <c r="BJ411" s="17" t="s">
        <v>84</v>
      </c>
      <c r="BK411" s="172">
        <f>ROUND(I411*H411,2)</f>
        <v>0</v>
      </c>
      <c r="BL411" s="17" t="s">
        <v>226</v>
      </c>
      <c r="BM411" s="171" t="s">
        <v>712</v>
      </c>
    </row>
    <row r="412" spans="1:65" s="13" customFormat="1">
      <c r="B412" s="173"/>
      <c r="D412" s="174" t="s">
        <v>153</v>
      </c>
      <c r="E412" s="175" t="s">
        <v>1</v>
      </c>
      <c r="F412" s="176" t="s">
        <v>328</v>
      </c>
      <c r="H412" s="177">
        <v>39</v>
      </c>
      <c r="I412" s="178"/>
      <c r="L412" s="173"/>
      <c r="M412" s="179"/>
      <c r="N412" s="180"/>
      <c r="O412" s="180"/>
      <c r="P412" s="180"/>
      <c r="Q412" s="180"/>
      <c r="R412" s="180"/>
      <c r="S412" s="180"/>
      <c r="T412" s="181"/>
      <c r="AT412" s="175" t="s">
        <v>153</v>
      </c>
      <c r="AU412" s="175" t="s">
        <v>86</v>
      </c>
      <c r="AV412" s="13" t="s">
        <v>86</v>
      </c>
      <c r="AW412" s="13" t="s">
        <v>32</v>
      </c>
      <c r="AX412" s="13" t="s">
        <v>84</v>
      </c>
      <c r="AY412" s="175" t="s">
        <v>145</v>
      </c>
    </row>
    <row r="413" spans="1:65" s="2" customFormat="1" ht="21.6" customHeight="1">
      <c r="A413" s="32"/>
      <c r="B413" s="158"/>
      <c r="C413" s="197" t="s">
        <v>713</v>
      </c>
      <c r="D413" s="197" t="s">
        <v>180</v>
      </c>
      <c r="E413" s="198" t="s">
        <v>714</v>
      </c>
      <c r="F413" s="199" t="s">
        <v>715</v>
      </c>
      <c r="G413" s="200" t="s">
        <v>208</v>
      </c>
      <c r="H413" s="201">
        <v>12</v>
      </c>
      <c r="I413" s="202"/>
      <c r="J413" s="203">
        <f>ROUND(I413*H413,2)</f>
        <v>0</v>
      </c>
      <c r="K413" s="204"/>
      <c r="L413" s="205"/>
      <c r="M413" s="206" t="s">
        <v>1</v>
      </c>
      <c r="N413" s="207" t="s">
        <v>41</v>
      </c>
      <c r="O413" s="58"/>
      <c r="P413" s="169">
        <f>O413*H413</f>
        <v>0</v>
      </c>
      <c r="Q413" s="169">
        <v>2.5000000000000001E-4</v>
      </c>
      <c r="R413" s="169">
        <f>Q413*H413</f>
        <v>3.0000000000000001E-3</v>
      </c>
      <c r="S413" s="169">
        <v>0</v>
      </c>
      <c r="T413" s="170">
        <f>S413*H413</f>
        <v>0</v>
      </c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R413" s="171" t="s">
        <v>294</v>
      </c>
      <c r="AT413" s="171" t="s">
        <v>180</v>
      </c>
      <c r="AU413" s="171" t="s">
        <v>86</v>
      </c>
      <c r="AY413" s="17" t="s">
        <v>145</v>
      </c>
      <c r="BE413" s="172">
        <f>IF(N413="základní",J413,0)</f>
        <v>0</v>
      </c>
      <c r="BF413" s="172">
        <f>IF(N413="snížená",J413,0)</f>
        <v>0</v>
      </c>
      <c r="BG413" s="172">
        <f>IF(N413="zákl. přenesená",J413,0)</f>
        <v>0</v>
      </c>
      <c r="BH413" s="172">
        <f>IF(N413="sníž. přenesená",J413,0)</f>
        <v>0</v>
      </c>
      <c r="BI413" s="172">
        <f>IF(N413="nulová",J413,0)</f>
        <v>0</v>
      </c>
      <c r="BJ413" s="17" t="s">
        <v>84</v>
      </c>
      <c r="BK413" s="172">
        <f>ROUND(I413*H413,2)</f>
        <v>0</v>
      </c>
      <c r="BL413" s="17" t="s">
        <v>226</v>
      </c>
      <c r="BM413" s="171" t="s">
        <v>716</v>
      </c>
    </row>
    <row r="414" spans="1:65" s="13" customFormat="1">
      <c r="B414" s="173"/>
      <c r="D414" s="174" t="s">
        <v>153</v>
      </c>
      <c r="E414" s="175" t="s">
        <v>1</v>
      </c>
      <c r="F414" s="176" t="s">
        <v>210</v>
      </c>
      <c r="H414" s="177">
        <v>12</v>
      </c>
      <c r="I414" s="178"/>
      <c r="L414" s="173"/>
      <c r="M414" s="179"/>
      <c r="N414" s="180"/>
      <c r="O414" s="180"/>
      <c r="P414" s="180"/>
      <c r="Q414" s="180"/>
      <c r="R414" s="180"/>
      <c r="S414" s="180"/>
      <c r="T414" s="181"/>
      <c r="AT414" s="175" t="s">
        <v>153</v>
      </c>
      <c r="AU414" s="175" t="s">
        <v>86</v>
      </c>
      <c r="AV414" s="13" t="s">
        <v>86</v>
      </c>
      <c r="AW414" s="13" t="s">
        <v>32</v>
      </c>
      <c r="AX414" s="13" t="s">
        <v>84</v>
      </c>
      <c r="AY414" s="175" t="s">
        <v>145</v>
      </c>
    </row>
    <row r="415" spans="1:65" s="2" customFormat="1" ht="32.450000000000003" customHeight="1">
      <c r="A415" s="32"/>
      <c r="B415" s="158"/>
      <c r="C415" s="197" t="s">
        <v>717</v>
      </c>
      <c r="D415" s="197" t="s">
        <v>180</v>
      </c>
      <c r="E415" s="198" t="s">
        <v>718</v>
      </c>
      <c r="F415" s="199" t="s">
        <v>719</v>
      </c>
      <c r="G415" s="200" t="s">
        <v>208</v>
      </c>
      <c r="H415" s="201">
        <v>4</v>
      </c>
      <c r="I415" s="202"/>
      <c r="J415" s="203">
        <f>ROUND(I415*H415,2)</f>
        <v>0</v>
      </c>
      <c r="K415" s="204"/>
      <c r="L415" s="205"/>
      <c r="M415" s="206" t="s">
        <v>1</v>
      </c>
      <c r="N415" s="207" t="s">
        <v>41</v>
      </c>
      <c r="O415" s="58"/>
      <c r="P415" s="169">
        <f>O415*H415</f>
        <v>0</v>
      </c>
      <c r="Q415" s="169">
        <v>1.2E-4</v>
      </c>
      <c r="R415" s="169">
        <f>Q415*H415</f>
        <v>4.8000000000000001E-4</v>
      </c>
      <c r="S415" s="169">
        <v>0</v>
      </c>
      <c r="T415" s="170">
        <f>S415*H415</f>
        <v>0</v>
      </c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R415" s="171" t="s">
        <v>294</v>
      </c>
      <c r="AT415" s="171" t="s">
        <v>180</v>
      </c>
      <c r="AU415" s="171" t="s">
        <v>86</v>
      </c>
      <c r="AY415" s="17" t="s">
        <v>145</v>
      </c>
      <c r="BE415" s="172">
        <f>IF(N415="základní",J415,0)</f>
        <v>0</v>
      </c>
      <c r="BF415" s="172">
        <f>IF(N415="snížená",J415,0)</f>
        <v>0</v>
      </c>
      <c r="BG415" s="172">
        <f>IF(N415="zákl. přenesená",J415,0)</f>
        <v>0</v>
      </c>
      <c r="BH415" s="172">
        <f>IF(N415="sníž. přenesená",J415,0)</f>
        <v>0</v>
      </c>
      <c r="BI415" s="172">
        <f>IF(N415="nulová",J415,0)</f>
        <v>0</v>
      </c>
      <c r="BJ415" s="17" t="s">
        <v>84</v>
      </c>
      <c r="BK415" s="172">
        <f>ROUND(I415*H415,2)</f>
        <v>0</v>
      </c>
      <c r="BL415" s="17" t="s">
        <v>226</v>
      </c>
      <c r="BM415" s="171" t="s">
        <v>720</v>
      </c>
    </row>
    <row r="416" spans="1:65" s="13" customFormat="1">
      <c r="B416" s="173"/>
      <c r="D416" s="174" t="s">
        <v>153</v>
      </c>
      <c r="E416" s="175" t="s">
        <v>1</v>
      </c>
      <c r="F416" s="176" t="s">
        <v>151</v>
      </c>
      <c r="H416" s="177">
        <v>4</v>
      </c>
      <c r="I416" s="178"/>
      <c r="L416" s="173"/>
      <c r="M416" s="179"/>
      <c r="N416" s="180"/>
      <c r="O416" s="180"/>
      <c r="P416" s="180"/>
      <c r="Q416" s="180"/>
      <c r="R416" s="180"/>
      <c r="S416" s="180"/>
      <c r="T416" s="181"/>
      <c r="AT416" s="175" t="s">
        <v>153</v>
      </c>
      <c r="AU416" s="175" t="s">
        <v>86</v>
      </c>
      <c r="AV416" s="13" t="s">
        <v>86</v>
      </c>
      <c r="AW416" s="13" t="s">
        <v>32</v>
      </c>
      <c r="AX416" s="13" t="s">
        <v>84</v>
      </c>
      <c r="AY416" s="175" t="s">
        <v>145</v>
      </c>
    </row>
    <row r="417" spans="1:65" s="2" customFormat="1" ht="21.6" customHeight="1">
      <c r="A417" s="32"/>
      <c r="B417" s="158"/>
      <c r="C417" s="159" t="s">
        <v>721</v>
      </c>
      <c r="D417" s="159" t="s">
        <v>147</v>
      </c>
      <c r="E417" s="160" t="s">
        <v>722</v>
      </c>
      <c r="F417" s="161" t="s">
        <v>723</v>
      </c>
      <c r="G417" s="162" t="s">
        <v>208</v>
      </c>
      <c r="H417" s="163">
        <v>31</v>
      </c>
      <c r="I417" s="164"/>
      <c r="J417" s="165">
        <f>ROUND(I417*H417,2)</f>
        <v>0</v>
      </c>
      <c r="K417" s="166"/>
      <c r="L417" s="33"/>
      <c r="M417" s="167" t="s">
        <v>1</v>
      </c>
      <c r="N417" s="168" t="s">
        <v>41</v>
      </c>
      <c r="O417" s="58"/>
      <c r="P417" s="169">
        <f>O417*H417</f>
        <v>0</v>
      </c>
      <c r="Q417" s="169">
        <v>2.0000000000000002E-5</v>
      </c>
      <c r="R417" s="169">
        <f>Q417*H417</f>
        <v>6.2E-4</v>
      </c>
      <c r="S417" s="169">
        <v>0</v>
      </c>
      <c r="T417" s="170">
        <f>S417*H417</f>
        <v>0</v>
      </c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R417" s="171" t="s">
        <v>226</v>
      </c>
      <c r="AT417" s="171" t="s">
        <v>147</v>
      </c>
      <c r="AU417" s="171" t="s">
        <v>86</v>
      </c>
      <c r="AY417" s="17" t="s">
        <v>145</v>
      </c>
      <c r="BE417" s="172">
        <f>IF(N417="základní",J417,0)</f>
        <v>0</v>
      </c>
      <c r="BF417" s="172">
        <f>IF(N417="snížená",J417,0)</f>
        <v>0</v>
      </c>
      <c r="BG417" s="172">
        <f>IF(N417="zákl. přenesená",J417,0)</f>
        <v>0</v>
      </c>
      <c r="BH417" s="172">
        <f>IF(N417="sníž. přenesená",J417,0)</f>
        <v>0</v>
      </c>
      <c r="BI417" s="172">
        <f>IF(N417="nulová",J417,0)</f>
        <v>0</v>
      </c>
      <c r="BJ417" s="17" t="s">
        <v>84</v>
      </c>
      <c r="BK417" s="172">
        <f>ROUND(I417*H417,2)</f>
        <v>0</v>
      </c>
      <c r="BL417" s="17" t="s">
        <v>226</v>
      </c>
      <c r="BM417" s="171" t="s">
        <v>724</v>
      </c>
    </row>
    <row r="418" spans="1:65" s="13" customFormat="1">
      <c r="B418" s="173"/>
      <c r="D418" s="174" t="s">
        <v>153</v>
      </c>
      <c r="E418" s="175" t="s">
        <v>1</v>
      </c>
      <c r="F418" s="176" t="s">
        <v>725</v>
      </c>
      <c r="H418" s="177">
        <v>31</v>
      </c>
      <c r="I418" s="178"/>
      <c r="L418" s="173"/>
      <c r="M418" s="179"/>
      <c r="N418" s="180"/>
      <c r="O418" s="180"/>
      <c r="P418" s="180"/>
      <c r="Q418" s="180"/>
      <c r="R418" s="180"/>
      <c r="S418" s="180"/>
      <c r="T418" s="181"/>
      <c r="AT418" s="175" t="s">
        <v>153</v>
      </c>
      <c r="AU418" s="175" t="s">
        <v>86</v>
      </c>
      <c r="AV418" s="13" t="s">
        <v>86</v>
      </c>
      <c r="AW418" s="13" t="s">
        <v>32</v>
      </c>
      <c r="AX418" s="13" t="s">
        <v>84</v>
      </c>
      <c r="AY418" s="175" t="s">
        <v>145</v>
      </c>
    </row>
    <row r="419" spans="1:65" s="2" customFormat="1" ht="21.6" customHeight="1">
      <c r="A419" s="32"/>
      <c r="B419" s="158"/>
      <c r="C419" s="197" t="s">
        <v>726</v>
      </c>
      <c r="D419" s="197" t="s">
        <v>180</v>
      </c>
      <c r="E419" s="198" t="s">
        <v>727</v>
      </c>
      <c r="F419" s="199" t="s">
        <v>728</v>
      </c>
      <c r="G419" s="200" t="s">
        <v>208</v>
      </c>
      <c r="H419" s="201">
        <v>14</v>
      </c>
      <c r="I419" s="202"/>
      <c r="J419" s="203">
        <f>ROUND(I419*H419,2)</f>
        <v>0</v>
      </c>
      <c r="K419" s="204"/>
      <c r="L419" s="205"/>
      <c r="M419" s="206" t="s">
        <v>1</v>
      </c>
      <c r="N419" s="207" t="s">
        <v>41</v>
      </c>
      <c r="O419" s="58"/>
      <c r="P419" s="169">
        <f>O419*H419</f>
        <v>0</v>
      </c>
      <c r="Q419" s="169">
        <v>3.2000000000000003E-4</v>
      </c>
      <c r="R419" s="169">
        <f>Q419*H419</f>
        <v>4.4800000000000005E-3</v>
      </c>
      <c r="S419" s="169">
        <v>0</v>
      </c>
      <c r="T419" s="170">
        <f>S419*H419</f>
        <v>0</v>
      </c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R419" s="171" t="s">
        <v>294</v>
      </c>
      <c r="AT419" s="171" t="s">
        <v>180</v>
      </c>
      <c r="AU419" s="171" t="s">
        <v>86</v>
      </c>
      <c r="AY419" s="17" t="s">
        <v>145</v>
      </c>
      <c r="BE419" s="172">
        <f>IF(N419="základní",J419,0)</f>
        <v>0</v>
      </c>
      <c r="BF419" s="172">
        <f>IF(N419="snížená",J419,0)</f>
        <v>0</v>
      </c>
      <c r="BG419" s="172">
        <f>IF(N419="zákl. přenesená",J419,0)</f>
        <v>0</v>
      </c>
      <c r="BH419" s="172">
        <f>IF(N419="sníž. přenesená",J419,0)</f>
        <v>0</v>
      </c>
      <c r="BI419" s="172">
        <f>IF(N419="nulová",J419,0)</f>
        <v>0</v>
      </c>
      <c r="BJ419" s="17" t="s">
        <v>84</v>
      </c>
      <c r="BK419" s="172">
        <f>ROUND(I419*H419,2)</f>
        <v>0</v>
      </c>
      <c r="BL419" s="17" t="s">
        <v>226</v>
      </c>
      <c r="BM419" s="171" t="s">
        <v>729</v>
      </c>
    </row>
    <row r="420" spans="1:65" s="13" customFormat="1">
      <c r="B420" s="173"/>
      <c r="D420" s="174" t="s">
        <v>153</v>
      </c>
      <c r="E420" s="175" t="s">
        <v>1</v>
      </c>
      <c r="F420" s="176" t="s">
        <v>219</v>
      </c>
      <c r="H420" s="177">
        <v>14</v>
      </c>
      <c r="I420" s="178"/>
      <c r="L420" s="173"/>
      <c r="M420" s="179"/>
      <c r="N420" s="180"/>
      <c r="O420" s="180"/>
      <c r="P420" s="180"/>
      <c r="Q420" s="180"/>
      <c r="R420" s="180"/>
      <c r="S420" s="180"/>
      <c r="T420" s="181"/>
      <c r="AT420" s="175" t="s">
        <v>153</v>
      </c>
      <c r="AU420" s="175" t="s">
        <v>86</v>
      </c>
      <c r="AV420" s="13" t="s">
        <v>86</v>
      </c>
      <c r="AW420" s="13" t="s">
        <v>32</v>
      </c>
      <c r="AX420" s="13" t="s">
        <v>84</v>
      </c>
      <c r="AY420" s="175" t="s">
        <v>145</v>
      </c>
    </row>
    <row r="421" spans="1:65" s="2" customFormat="1" ht="21.6" customHeight="1">
      <c r="A421" s="32"/>
      <c r="B421" s="158"/>
      <c r="C421" s="197" t="s">
        <v>730</v>
      </c>
      <c r="D421" s="197" t="s">
        <v>180</v>
      </c>
      <c r="E421" s="198" t="s">
        <v>731</v>
      </c>
      <c r="F421" s="199" t="s">
        <v>732</v>
      </c>
      <c r="G421" s="200" t="s">
        <v>208</v>
      </c>
      <c r="H421" s="201">
        <v>17</v>
      </c>
      <c r="I421" s="202"/>
      <c r="J421" s="203">
        <f>ROUND(I421*H421,2)</f>
        <v>0</v>
      </c>
      <c r="K421" s="204"/>
      <c r="L421" s="205"/>
      <c r="M421" s="206" t="s">
        <v>1</v>
      </c>
      <c r="N421" s="207" t="s">
        <v>41</v>
      </c>
      <c r="O421" s="58"/>
      <c r="P421" s="169">
        <f>O421*H421</f>
        <v>0</v>
      </c>
      <c r="Q421" s="169">
        <v>3.8000000000000002E-4</v>
      </c>
      <c r="R421" s="169">
        <f>Q421*H421</f>
        <v>6.4600000000000005E-3</v>
      </c>
      <c r="S421" s="169">
        <v>0</v>
      </c>
      <c r="T421" s="170">
        <f>S421*H421</f>
        <v>0</v>
      </c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R421" s="171" t="s">
        <v>294</v>
      </c>
      <c r="AT421" s="171" t="s">
        <v>180</v>
      </c>
      <c r="AU421" s="171" t="s">
        <v>86</v>
      </c>
      <c r="AY421" s="17" t="s">
        <v>145</v>
      </c>
      <c r="BE421" s="172">
        <f>IF(N421="základní",J421,0)</f>
        <v>0</v>
      </c>
      <c r="BF421" s="172">
        <f>IF(N421="snížená",J421,0)</f>
        <v>0</v>
      </c>
      <c r="BG421" s="172">
        <f>IF(N421="zákl. přenesená",J421,0)</f>
        <v>0</v>
      </c>
      <c r="BH421" s="172">
        <f>IF(N421="sníž. přenesená",J421,0)</f>
        <v>0</v>
      </c>
      <c r="BI421" s="172">
        <f>IF(N421="nulová",J421,0)</f>
        <v>0</v>
      </c>
      <c r="BJ421" s="17" t="s">
        <v>84</v>
      </c>
      <c r="BK421" s="172">
        <f>ROUND(I421*H421,2)</f>
        <v>0</v>
      </c>
      <c r="BL421" s="17" t="s">
        <v>226</v>
      </c>
      <c r="BM421" s="171" t="s">
        <v>733</v>
      </c>
    </row>
    <row r="422" spans="1:65" s="13" customFormat="1">
      <c r="B422" s="173"/>
      <c r="D422" s="174" t="s">
        <v>153</v>
      </c>
      <c r="E422" s="175" t="s">
        <v>1</v>
      </c>
      <c r="F422" s="176" t="s">
        <v>231</v>
      </c>
      <c r="H422" s="177">
        <v>17</v>
      </c>
      <c r="I422" s="178"/>
      <c r="L422" s="173"/>
      <c r="M422" s="179"/>
      <c r="N422" s="180"/>
      <c r="O422" s="180"/>
      <c r="P422" s="180"/>
      <c r="Q422" s="180"/>
      <c r="R422" s="180"/>
      <c r="S422" s="180"/>
      <c r="T422" s="181"/>
      <c r="AT422" s="175" t="s">
        <v>153</v>
      </c>
      <c r="AU422" s="175" t="s">
        <v>86</v>
      </c>
      <c r="AV422" s="13" t="s">
        <v>86</v>
      </c>
      <c r="AW422" s="13" t="s">
        <v>32</v>
      </c>
      <c r="AX422" s="13" t="s">
        <v>84</v>
      </c>
      <c r="AY422" s="175" t="s">
        <v>145</v>
      </c>
    </row>
    <row r="423" spans="1:65" s="2" customFormat="1" ht="21.6" customHeight="1">
      <c r="A423" s="32"/>
      <c r="B423" s="158"/>
      <c r="C423" s="159" t="s">
        <v>734</v>
      </c>
      <c r="D423" s="159" t="s">
        <v>147</v>
      </c>
      <c r="E423" s="160" t="s">
        <v>735</v>
      </c>
      <c r="F423" s="161" t="s">
        <v>736</v>
      </c>
      <c r="G423" s="162" t="s">
        <v>208</v>
      </c>
      <c r="H423" s="163">
        <v>5</v>
      </c>
      <c r="I423" s="164"/>
      <c r="J423" s="165">
        <f>ROUND(I423*H423,2)</f>
        <v>0</v>
      </c>
      <c r="K423" s="166"/>
      <c r="L423" s="33"/>
      <c r="M423" s="167" t="s">
        <v>1</v>
      </c>
      <c r="N423" s="168" t="s">
        <v>41</v>
      </c>
      <c r="O423" s="58"/>
      <c r="P423" s="169">
        <f>O423*H423</f>
        <v>0</v>
      </c>
      <c r="Q423" s="169">
        <v>2.0000000000000002E-5</v>
      </c>
      <c r="R423" s="169">
        <f>Q423*H423</f>
        <v>1E-4</v>
      </c>
      <c r="S423" s="169">
        <v>0</v>
      </c>
      <c r="T423" s="170">
        <f>S423*H423</f>
        <v>0</v>
      </c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R423" s="171" t="s">
        <v>226</v>
      </c>
      <c r="AT423" s="171" t="s">
        <v>147</v>
      </c>
      <c r="AU423" s="171" t="s">
        <v>86</v>
      </c>
      <c r="AY423" s="17" t="s">
        <v>145</v>
      </c>
      <c r="BE423" s="172">
        <f>IF(N423="základní",J423,0)</f>
        <v>0</v>
      </c>
      <c r="BF423" s="172">
        <f>IF(N423="snížená",J423,0)</f>
        <v>0</v>
      </c>
      <c r="BG423" s="172">
        <f>IF(N423="zákl. přenesená",J423,0)</f>
        <v>0</v>
      </c>
      <c r="BH423" s="172">
        <f>IF(N423="sníž. přenesená",J423,0)</f>
        <v>0</v>
      </c>
      <c r="BI423" s="172">
        <f>IF(N423="nulová",J423,0)</f>
        <v>0</v>
      </c>
      <c r="BJ423" s="17" t="s">
        <v>84</v>
      </c>
      <c r="BK423" s="172">
        <f>ROUND(I423*H423,2)</f>
        <v>0</v>
      </c>
      <c r="BL423" s="17" t="s">
        <v>226</v>
      </c>
      <c r="BM423" s="171" t="s">
        <v>737</v>
      </c>
    </row>
    <row r="424" spans="1:65" s="13" customFormat="1">
      <c r="B424" s="173"/>
      <c r="D424" s="174" t="s">
        <v>153</v>
      </c>
      <c r="E424" s="175" t="s">
        <v>1</v>
      </c>
      <c r="F424" s="176" t="s">
        <v>169</v>
      </c>
      <c r="H424" s="177">
        <v>5</v>
      </c>
      <c r="I424" s="178"/>
      <c r="L424" s="173"/>
      <c r="M424" s="179"/>
      <c r="N424" s="180"/>
      <c r="O424" s="180"/>
      <c r="P424" s="180"/>
      <c r="Q424" s="180"/>
      <c r="R424" s="180"/>
      <c r="S424" s="180"/>
      <c r="T424" s="181"/>
      <c r="AT424" s="175" t="s">
        <v>153</v>
      </c>
      <c r="AU424" s="175" t="s">
        <v>86</v>
      </c>
      <c r="AV424" s="13" t="s">
        <v>86</v>
      </c>
      <c r="AW424" s="13" t="s">
        <v>32</v>
      </c>
      <c r="AX424" s="13" t="s">
        <v>84</v>
      </c>
      <c r="AY424" s="175" t="s">
        <v>145</v>
      </c>
    </row>
    <row r="425" spans="1:65" s="2" customFormat="1" ht="21.6" customHeight="1">
      <c r="A425" s="32"/>
      <c r="B425" s="158"/>
      <c r="C425" s="197" t="s">
        <v>738</v>
      </c>
      <c r="D425" s="197" t="s">
        <v>180</v>
      </c>
      <c r="E425" s="198" t="s">
        <v>739</v>
      </c>
      <c r="F425" s="199" t="s">
        <v>740</v>
      </c>
      <c r="G425" s="200" t="s">
        <v>208</v>
      </c>
      <c r="H425" s="201">
        <v>5</v>
      </c>
      <c r="I425" s="202"/>
      <c r="J425" s="203">
        <f>ROUND(I425*H425,2)</f>
        <v>0</v>
      </c>
      <c r="K425" s="204"/>
      <c r="L425" s="205"/>
      <c r="M425" s="206" t="s">
        <v>1</v>
      </c>
      <c r="N425" s="207" t="s">
        <v>41</v>
      </c>
      <c r="O425" s="58"/>
      <c r="P425" s="169">
        <f>O425*H425</f>
        <v>0</v>
      </c>
      <c r="Q425" s="169">
        <v>5.5000000000000003E-4</v>
      </c>
      <c r="R425" s="169">
        <f>Q425*H425</f>
        <v>2.7500000000000003E-3</v>
      </c>
      <c r="S425" s="169">
        <v>0</v>
      </c>
      <c r="T425" s="170">
        <f>S425*H425</f>
        <v>0</v>
      </c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R425" s="171" t="s">
        <v>294</v>
      </c>
      <c r="AT425" s="171" t="s">
        <v>180</v>
      </c>
      <c r="AU425" s="171" t="s">
        <v>86</v>
      </c>
      <c r="AY425" s="17" t="s">
        <v>145</v>
      </c>
      <c r="BE425" s="172">
        <f>IF(N425="základní",J425,0)</f>
        <v>0</v>
      </c>
      <c r="BF425" s="172">
        <f>IF(N425="snížená",J425,0)</f>
        <v>0</v>
      </c>
      <c r="BG425" s="172">
        <f>IF(N425="zákl. přenesená",J425,0)</f>
        <v>0</v>
      </c>
      <c r="BH425" s="172">
        <f>IF(N425="sníž. přenesená",J425,0)</f>
        <v>0</v>
      </c>
      <c r="BI425" s="172">
        <f>IF(N425="nulová",J425,0)</f>
        <v>0</v>
      </c>
      <c r="BJ425" s="17" t="s">
        <v>84</v>
      </c>
      <c r="BK425" s="172">
        <f>ROUND(I425*H425,2)</f>
        <v>0</v>
      </c>
      <c r="BL425" s="17" t="s">
        <v>226</v>
      </c>
      <c r="BM425" s="171" t="s">
        <v>741</v>
      </c>
    </row>
    <row r="426" spans="1:65" s="13" customFormat="1">
      <c r="B426" s="173"/>
      <c r="D426" s="174" t="s">
        <v>153</v>
      </c>
      <c r="E426" s="175" t="s">
        <v>1</v>
      </c>
      <c r="F426" s="176" t="s">
        <v>169</v>
      </c>
      <c r="H426" s="177">
        <v>5</v>
      </c>
      <c r="I426" s="178"/>
      <c r="L426" s="173"/>
      <c r="M426" s="179"/>
      <c r="N426" s="180"/>
      <c r="O426" s="180"/>
      <c r="P426" s="180"/>
      <c r="Q426" s="180"/>
      <c r="R426" s="180"/>
      <c r="S426" s="180"/>
      <c r="T426" s="181"/>
      <c r="AT426" s="175" t="s">
        <v>153</v>
      </c>
      <c r="AU426" s="175" t="s">
        <v>86</v>
      </c>
      <c r="AV426" s="13" t="s">
        <v>86</v>
      </c>
      <c r="AW426" s="13" t="s">
        <v>32</v>
      </c>
      <c r="AX426" s="13" t="s">
        <v>84</v>
      </c>
      <c r="AY426" s="175" t="s">
        <v>145</v>
      </c>
    </row>
    <row r="427" spans="1:65" s="2" customFormat="1" ht="21.6" customHeight="1">
      <c r="A427" s="32"/>
      <c r="B427" s="158"/>
      <c r="C427" s="159" t="s">
        <v>742</v>
      </c>
      <c r="D427" s="159" t="s">
        <v>147</v>
      </c>
      <c r="E427" s="160" t="s">
        <v>743</v>
      </c>
      <c r="F427" s="161" t="s">
        <v>744</v>
      </c>
      <c r="G427" s="162" t="s">
        <v>208</v>
      </c>
      <c r="H427" s="163">
        <v>6</v>
      </c>
      <c r="I427" s="164"/>
      <c r="J427" s="165">
        <f>ROUND(I427*H427,2)</f>
        <v>0</v>
      </c>
      <c r="K427" s="166"/>
      <c r="L427" s="33"/>
      <c r="M427" s="167" t="s">
        <v>1</v>
      </c>
      <c r="N427" s="168" t="s">
        <v>41</v>
      </c>
      <c r="O427" s="58"/>
      <c r="P427" s="169">
        <f>O427*H427</f>
        <v>0</v>
      </c>
      <c r="Q427" s="169">
        <v>2.0000000000000002E-5</v>
      </c>
      <c r="R427" s="169">
        <f>Q427*H427</f>
        <v>1.2000000000000002E-4</v>
      </c>
      <c r="S427" s="169">
        <v>0</v>
      </c>
      <c r="T427" s="170">
        <f>S427*H427</f>
        <v>0</v>
      </c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R427" s="171" t="s">
        <v>226</v>
      </c>
      <c r="AT427" s="171" t="s">
        <v>147</v>
      </c>
      <c r="AU427" s="171" t="s">
        <v>86</v>
      </c>
      <c r="AY427" s="17" t="s">
        <v>145</v>
      </c>
      <c r="BE427" s="172">
        <f>IF(N427="základní",J427,0)</f>
        <v>0</v>
      </c>
      <c r="BF427" s="172">
        <f>IF(N427="snížená",J427,0)</f>
        <v>0</v>
      </c>
      <c r="BG427" s="172">
        <f>IF(N427="zákl. přenesená",J427,0)</f>
        <v>0</v>
      </c>
      <c r="BH427" s="172">
        <f>IF(N427="sníž. přenesená",J427,0)</f>
        <v>0</v>
      </c>
      <c r="BI427" s="172">
        <f>IF(N427="nulová",J427,0)</f>
        <v>0</v>
      </c>
      <c r="BJ427" s="17" t="s">
        <v>84</v>
      </c>
      <c r="BK427" s="172">
        <f>ROUND(I427*H427,2)</f>
        <v>0</v>
      </c>
      <c r="BL427" s="17" t="s">
        <v>226</v>
      </c>
      <c r="BM427" s="171" t="s">
        <v>745</v>
      </c>
    </row>
    <row r="428" spans="1:65" s="13" customFormat="1">
      <c r="B428" s="173"/>
      <c r="D428" s="174" t="s">
        <v>153</v>
      </c>
      <c r="E428" s="175" t="s">
        <v>1</v>
      </c>
      <c r="F428" s="176" t="s">
        <v>746</v>
      </c>
      <c r="H428" s="177">
        <v>6</v>
      </c>
      <c r="I428" s="178"/>
      <c r="L428" s="173"/>
      <c r="M428" s="179"/>
      <c r="N428" s="180"/>
      <c r="O428" s="180"/>
      <c r="P428" s="180"/>
      <c r="Q428" s="180"/>
      <c r="R428" s="180"/>
      <c r="S428" s="180"/>
      <c r="T428" s="181"/>
      <c r="AT428" s="175" t="s">
        <v>153</v>
      </c>
      <c r="AU428" s="175" t="s">
        <v>86</v>
      </c>
      <c r="AV428" s="13" t="s">
        <v>86</v>
      </c>
      <c r="AW428" s="13" t="s">
        <v>32</v>
      </c>
      <c r="AX428" s="13" t="s">
        <v>84</v>
      </c>
      <c r="AY428" s="175" t="s">
        <v>145</v>
      </c>
    </row>
    <row r="429" spans="1:65" s="2" customFormat="1" ht="21.6" customHeight="1">
      <c r="A429" s="32"/>
      <c r="B429" s="158"/>
      <c r="C429" s="197" t="s">
        <v>747</v>
      </c>
      <c r="D429" s="197" t="s">
        <v>180</v>
      </c>
      <c r="E429" s="198" t="s">
        <v>748</v>
      </c>
      <c r="F429" s="199" t="s">
        <v>749</v>
      </c>
      <c r="G429" s="200" t="s">
        <v>208</v>
      </c>
      <c r="H429" s="201">
        <v>1</v>
      </c>
      <c r="I429" s="202"/>
      <c r="J429" s="203">
        <f>ROUND(I429*H429,2)</f>
        <v>0</v>
      </c>
      <c r="K429" s="204"/>
      <c r="L429" s="205"/>
      <c r="M429" s="206" t="s">
        <v>1</v>
      </c>
      <c r="N429" s="207" t="s">
        <v>41</v>
      </c>
      <c r="O429" s="58"/>
      <c r="P429" s="169">
        <f>O429*H429</f>
        <v>0</v>
      </c>
      <c r="Q429" s="169">
        <v>6.8999999999999997E-4</v>
      </c>
      <c r="R429" s="169">
        <f>Q429*H429</f>
        <v>6.8999999999999997E-4</v>
      </c>
      <c r="S429" s="169">
        <v>0</v>
      </c>
      <c r="T429" s="170">
        <f>S429*H429</f>
        <v>0</v>
      </c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R429" s="171" t="s">
        <v>294</v>
      </c>
      <c r="AT429" s="171" t="s">
        <v>180</v>
      </c>
      <c r="AU429" s="171" t="s">
        <v>86</v>
      </c>
      <c r="AY429" s="17" t="s">
        <v>145</v>
      </c>
      <c r="BE429" s="172">
        <f>IF(N429="základní",J429,0)</f>
        <v>0</v>
      </c>
      <c r="BF429" s="172">
        <f>IF(N429="snížená",J429,0)</f>
        <v>0</v>
      </c>
      <c r="BG429" s="172">
        <f>IF(N429="zákl. přenesená",J429,0)</f>
        <v>0</v>
      </c>
      <c r="BH429" s="172">
        <f>IF(N429="sníž. přenesená",J429,0)</f>
        <v>0</v>
      </c>
      <c r="BI429" s="172">
        <f>IF(N429="nulová",J429,0)</f>
        <v>0</v>
      </c>
      <c r="BJ429" s="17" t="s">
        <v>84</v>
      </c>
      <c r="BK429" s="172">
        <f>ROUND(I429*H429,2)</f>
        <v>0</v>
      </c>
      <c r="BL429" s="17" t="s">
        <v>226</v>
      </c>
      <c r="BM429" s="171" t="s">
        <v>750</v>
      </c>
    </row>
    <row r="430" spans="1:65" s="13" customFormat="1">
      <c r="B430" s="173"/>
      <c r="D430" s="174" t="s">
        <v>153</v>
      </c>
      <c r="E430" s="175" t="s">
        <v>1</v>
      </c>
      <c r="F430" s="176" t="s">
        <v>84</v>
      </c>
      <c r="H430" s="177">
        <v>1</v>
      </c>
      <c r="I430" s="178"/>
      <c r="L430" s="173"/>
      <c r="M430" s="179"/>
      <c r="N430" s="180"/>
      <c r="O430" s="180"/>
      <c r="P430" s="180"/>
      <c r="Q430" s="180"/>
      <c r="R430" s="180"/>
      <c r="S430" s="180"/>
      <c r="T430" s="181"/>
      <c r="AT430" s="175" t="s">
        <v>153</v>
      </c>
      <c r="AU430" s="175" t="s">
        <v>86</v>
      </c>
      <c r="AV430" s="13" t="s">
        <v>86</v>
      </c>
      <c r="AW430" s="13" t="s">
        <v>32</v>
      </c>
      <c r="AX430" s="13" t="s">
        <v>84</v>
      </c>
      <c r="AY430" s="175" t="s">
        <v>145</v>
      </c>
    </row>
    <row r="431" spans="1:65" s="2" customFormat="1" ht="21.6" customHeight="1">
      <c r="A431" s="32"/>
      <c r="B431" s="158"/>
      <c r="C431" s="197" t="s">
        <v>751</v>
      </c>
      <c r="D431" s="197" t="s">
        <v>180</v>
      </c>
      <c r="E431" s="198" t="s">
        <v>752</v>
      </c>
      <c r="F431" s="199" t="s">
        <v>753</v>
      </c>
      <c r="G431" s="200" t="s">
        <v>208</v>
      </c>
      <c r="H431" s="201">
        <v>1</v>
      </c>
      <c r="I431" s="202"/>
      <c r="J431" s="203">
        <f>ROUND(I431*H431,2)</f>
        <v>0</v>
      </c>
      <c r="K431" s="204"/>
      <c r="L431" s="205"/>
      <c r="M431" s="206" t="s">
        <v>1</v>
      </c>
      <c r="N431" s="207" t="s">
        <v>41</v>
      </c>
      <c r="O431" s="58"/>
      <c r="P431" s="169">
        <f>O431*H431</f>
        <v>0</v>
      </c>
      <c r="Q431" s="169">
        <v>6.7999999999999996E-3</v>
      </c>
      <c r="R431" s="169">
        <f>Q431*H431</f>
        <v>6.7999999999999996E-3</v>
      </c>
      <c r="S431" s="169">
        <v>0</v>
      </c>
      <c r="T431" s="170">
        <f>S431*H431</f>
        <v>0</v>
      </c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R431" s="171" t="s">
        <v>294</v>
      </c>
      <c r="AT431" s="171" t="s">
        <v>180</v>
      </c>
      <c r="AU431" s="171" t="s">
        <v>86</v>
      </c>
      <c r="AY431" s="17" t="s">
        <v>145</v>
      </c>
      <c r="BE431" s="172">
        <f>IF(N431="základní",J431,0)</f>
        <v>0</v>
      </c>
      <c r="BF431" s="172">
        <f>IF(N431="snížená",J431,0)</f>
        <v>0</v>
      </c>
      <c r="BG431" s="172">
        <f>IF(N431="zákl. přenesená",J431,0)</f>
        <v>0</v>
      </c>
      <c r="BH431" s="172">
        <f>IF(N431="sníž. přenesená",J431,0)</f>
        <v>0</v>
      </c>
      <c r="BI431" s="172">
        <f>IF(N431="nulová",J431,0)</f>
        <v>0</v>
      </c>
      <c r="BJ431" s="17" t="s">
        <v>84</v>
      </c>
      <c r="BK431" s="172">
        <f>ROUND(I431*H431,2)</f>
        <v>0</v>
      </c>
      <c r="BL431" s="17" t="s">
        <v>226</v>
      </c>
      <c r="BM431" s="171" t="s">
        <v>754</v>
      </c>
    </row>
    <row r="432" spans="1:65" s="13" customFormat="1">
      <c r="B432" s="173"/>
      <c r="D432" s="174" t="s">
        <v>153</v>
      </c>
      <c r="E432" s="175" t="s">
        <v>1</v>
      </c>
      <c r="F432" s="176" t="s">
        <v>84</v>
      </c>
      <c r="H432" s="177">
        <v>1</v>
      </c>
      <c r="I432" s="178"/>
      <c r="L432" s="173"/>
      <c r="M432" s="179"/>
      <c r="N432" s="180"/>
      <c r="O432" s="180"/>
      <c r="P432" s="180"/>
      <c r="Q432" s="180"/>
      <c r="R432" s="180"/>
      <c r="S432" s="180"/>
      <c r="T432" s="181"/>
      <c r="AT432" s="175" t="s">
        <v>153</v>
      </c>
      <c r="AU432" s="175" t="s">
        <v>86</v>
      </c>
      <c r="AV432" s="13" t="s">
        <v>86</v>
      </c>
      <c r="AW432" s="13" t="s">
        <v>32</v>
      </c>
      <c r="AX432" s="13" t="s">
        <v>84</v>
      </c>
      <c r="AY432" s="175" t="s">
        <v>145</v>
      </c>
    </row>
    <row r="433" spans="1:65" s="2" customFormat="1" ht="21.6" customHeight="1">
      <c r="A433" s="32"/>
      <c r="B433" s="158"/>
      <c r="C433" s="197" t="s">
        <v>755</v>
      </c>
      <c r="D433" s="197" t="s">
        <v>180</v>
      </c>
      <c r="E433" s="198" t="s">
        <v>756</v>
      </c>
      <c r="F433" s="199" t="s">
        <v>757</v>
      </c>
      <c r="G433" s="200" t="s">
        <v>208</v>
      </c>
      <c r="H433" s="201">
        <v>4</v>
      </c>
      <c r="I433" s="202"/>
      <c r="J433" s="203">
        <f>ROUND(I433*H433,2)</f>
        <v>0</v>
      </c>
      <c r="K433" s="204"/>
      <c r="L433" s="205"/>
      <c r="M433" s="206" t="s">
        <v>1</v>
      </c>
      <c r="N433" s="207" t="s">
        <v>41</v>
      </c>
      <c r="O433" s="58"/>
      <c r="P433" s="169">
        <f>O433*H433</f>
        <v>0</v>
      </c>
      <c r="Q433" s="169">
        <v>1.1800000000000001E-3</v>
      </c>
      <c r="R433" s="169">
        <f>Q433*H433</f>
        <v>4.7200000000000002E-3</v>
      </c>
      <c r="S433" s="169">
        <v>0</v>
      </c>
      <c r="T433" s="170">
        <f>S433*H433</f>
        <v>0</v>
      </c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R433" s="171" t="s">
        <v>294</v>
      </c>
      <c r="AT433" s="171" t="s">
        <v>180</v>
      </c>
      <c r="AU433" s="171" t="s">
        <v>86</v>
      </c>
      <c r="AY433" s="17" t="s">
        <v>145</v>
      </c>
      <c r="BE433" s="172">
        <f>IF(N433="základní",J433,0)</f>
        <v>0</v>
      </c>
      <c r="BF433" s="172">
        <f>IF(N433="snížená",J433,0)</f>
        <v>0</v>
      </c>
      <c r="BG433" s="172">
        <f>IF(N433="zákl. přenesená",J433,0)</f>
        <v>0</v>
      </c>
      <c r="BH433" s="172">
        <f>IF(N433="sníž. přenesená",J433,0)</f>
        <v>0</v>
      </c>
      <c r="BI433" s="172">
        <f>IF(N433="nulová",J433,0)</f>
        <v>0</v>
      </c>
      <c r="BJ433" s="17" t="s">
        <v>84</v>
      </c>
      <c r="BK433" s="172">
        <f>ROUND(I433*H433,2)</f>
        <v>0</v>
      </c>
      <c r="BL433" s="17" t="s">
        <v>226</v>
      </c>
      <c r="BM433" s="171" t="s">
        <v>758</v>
      </c>
    </row>
    <row r="434" spans="1:65" s="13" customFormat="1">
      <c r="B434" s="173"/>
      <c r="D434" s="174" t="s">
        <v>153</v>
      </c>
      <c r="E434" s="175" t="s">
        <v>1</v>
      </c>
      <c r="F434" s="176" t="s">
        <v>151</v>
      </c>
      <c r="H434" s="177">
        <v>4</v>
      </c>
      <c r="I434" s="178"/>
      <c r="L434" s="173"/>
      <c r="M434" s="179"/>
      <c r="N434" s="180"/>
      <c r="O434" s="180"/>
      <c r="P434" s="180"/>
      <c r="Q434" s="180"/>
      <c r="R434" s="180"/>
      <c r="S434" s="180"/>
      <c r="T434" s="181"/>
      <c r="AT434" s="175" t="s">
        <v>153</v>
      </c>
      <c r="AU434" s="175" t="s">
        <v>86</v>
      </c>
      <c r="AV434" s="13" t="s">
        <v>86</v>
      </c>
      <c r="AW434" s="13" t="s">
        <v>32</v>
      </c>
      <c r="AX434" s="13" t="s">
        <v>84</v>
      </c>
      <c r="AY434" s="175" t="s">
        <v>145</v>
      </c>
    </row>
    <row r="435" spans="1:65" s="2" customFormat="1" ht="21.6" customHeight="1">
      <c r="A435" s="32"/>
      <c r="B435" s="158"/>
      <c r="C435" s="159" t="s">
        <v>759</v>
      </c>
      <c r="D435" s="159" t="s">
        <v>147</v>
      </c>
      <c r="E435" s="160" t="s">
        <v>760</v>
      </c>
      <c r="F435" s="161" t="s">
        <v>761</v>
      </c>
      <c r="G435" s="162" t="s">
        <v>208</v>
      </c>
      <c r="H435" s="163">
        <v>1</v>
      </c>
      <c r="I435" s="164"/>
      <c r="J435" s="165">
        <f>ROUND(I435*H435,2)</f>
        <v>0</v>
      </c>
      <c r="K435" s="166"/>
      <c r="L435" s="33"/>
      <c r="M435" s="167" t="s">
        <v>1</v>
      </c>
      <c r="N435" s="168" t="s">
        <v>41</v>
      </c>
      <c r="O435" s="58"/>
      <c r="P435" s="169">
        <f>O435*H435</f>
        <v>0</v>
      </c>
      <c r="Q435" s="169">
        <v>2.0000000000000002E-5</v>
      </c>
      <c r="R435" s="169">
        <f>Q435*H435</f>
        <v>2.0000000000000002E-5</v>
      </c>
      <c r="S435" s="169">
        <v>0</v>
      </c>
      <c r="T435" s="170">
        <f>S435*H435</f>
        <v>0</v>
      </c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R435" s="171" t="s">
        <v>226</v>
      </c>
      <c r="AT435" s="171" t="s">
        <v>147</v>
      </c>
      <c r="AU435" s="171" t="s">
        <v>86</v>
      </c>
      <c r="AY435" s="17" t="s">
        <v>145</v>
      </c>
      <c r="BE435" s="172">
        <f>IF(N435="základní",J435,0)</f>
        <v>0</v>
      </c>
      <c r="BF435" s="172">
        <f>IF(N435="snížená",J435,0)</f>
        <v>0</v>
      </c>
      <c r="BG435" s="172">
        <f>IF(N435="zákl. přenesená",J435,0)</f>
        <v>0</v>
      </c>
      <c r="BH435" s="172">
        <f>IF(N435="sníž. přenesená",J435,0)</f>
        <v>0</v>
      </c>
      <c r="BI435" s="172">
        <f>IF(N435="nulová",J435,0)</f>
        <v>0</v>
      </c>
      <c r="BJ435" s="17" t="s">
        <v>84</v>
      </c>
      <c r="BK435" s="172">
        <f>ROUND(I435*H435,2)</f>
        <v>0</v>
      </c>
      <c r="BL435" s="17" t="s">
        <v>226</v>
      </c>
      <c r="BM435" s="171" t="s">
        <v>762</v>
      </c>
    </row>
    <row r="436" spans="1:65" s="13" customFormat="1">
      <c r="B436" s="173"/>
      <c r="D436" s="174" t="s">
        <v>153</v>
      </c>
      <c r="E436" s="175" t="s">
        <v>1</v>
      </c>
      <c r="F436" s="176" t="s">
        <v>84</v>
      </c>
      <c r="H436" s="177">
        <v>1</v>
      </c>
      <c r="I436" s="178"/>
      <c r="L436" s="173"/>
      <c r="M436" s="179"/>
      <c r="N436" s="180"/>
      <c r="O436" s="180"/>
      <c r="P436" s="180"/>
      <c r="Q436" s="180"/>
      <c r="R436" s="180"/>
      <c r="S436" s="180"/>
      <c r="T436" s="181"/>
      <c r="AT436" s="175" t="s">
        <v>153</v>
      </c>
      <c r="AU436" s="175" t="s">
        <v>86</v>
      </c>
      <c r="AV436" s="13" t="s">
        <v>86</v>
      </c>
      <c r="AW436" s="13" t="s">
        <v>32</v>
      </c>
      <c r="AX436" s="13" t="s">
        <v>84</v>
      </c>
      <c r="AY436" s="175" t="s">
        <v>145</v>
      </c>
    </row>
    <row r="437" spans="1:65" s="2" customFormat="1" ht="21.6" customHeight="1">
      <c r="A437" s="32"/>
      <c r="B437" s="158"/>
      <c r="C437" s="197" t="s">
        <v>763</v>
      </c>
      <c r="D437" s="197" t="s">
        <v>180</v>
      </c>
      <c r="E437" s="198" t="s">
        <v>764</v>
      </c>
      <c r="F437" s="199" t="s">
        <v>765</v>
      </c>
      <c r="G437" s="200" t="s">
        <v>208</v>
      </c>
      <c r="H437" s="201">
        <v>1</v>
      </c>
      <c r="I437" s="202"/>
      <c r="J437" s="203">
        <f>ROUND(I437*H437,2)</f>
        <v>0</v>
      </c>
      <c r="K437" s="204"/>
      <c r="L437" s="205"/>
      <c r="M437" s="206" t="s">
        <v>1</v>
      </c>
      <c r="N437" s="207" t="s">
        <v>41</v>
      </c>
      <c r="O437" s="58"/>
      <c r="P437" s="169">
        <f>O437*H437</f>
        <v>0</v>
      </c>
      <c r="Q437" s="169">
        <v>7.7999999999999999E-4</v>
      </c>
      <c r="R437" s="169">
        <f>Q437*H437</f>
        <v>7.7999999999999999E-4</v>
      </c>
      <c r="S437" s="169">
        <v>0</v>
      </c>
      <c r="T437" s="170">
        <f>S437*H437</f>
        <v>0</v>
      </c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R437" s="171" t="s">
        <v>294</v>
      </c>
      <c r="AT437" s="171" t="s">
        <v>180</v>
      </c>
      <c r="AU437" s="171" t="s">
        <v>86</v>
      </c>
      <c r="AY437" s="17" t="s">
        <v>145</v>
      </c>
      <c r="BE437" s="172">
        <f>IF(N437="základní",J437,0)</f>
        <v>0</v>
      </c>
      <c r="BF437" s="172">
        <f>IF(N437="snížená",J437,0)</f>
        <v>0</v>
      </c>
      <c r="BG437" s="172">
        <f>IF(N437="zákl. přenesená",J437,0)</f>
        <v>0</v>
      </c>
      <c r="BH437" s="172">
        <f>IF(N437="sníž. přenesená",J437,0)</f>
        <v>0</v>
      </c>
      <c r="BI437" s="172">
        <f>IF(N437="nulová",J437,0)</f>
        <v>0</v>
      </c>
      <c r="BJ437" s="17" t="s">
        <v>84</v>
      </c>
      <c r="BK437" s="172">
        <f>ROUND(I437*H437,2)</f>
        <v>0</v>
      </c>
      <c r="BL437" s="17" t="s">
        <v>226</v>
      </c>
      <c r="BM437" s="171" t="s">
        <v>766</v>
      </c>
    </row>
    <row r="438" spans="1:65" s="13" customFormat="1">
      <c r="B438" s="173"/>
      <c r="D438" s="174" t="s">
        <v>153</v>
      </c>
      <c r="E438" s="175" t="s">
        <v>1</v>
      </c>
      <c r="F438" s="176" t="s">
        <v>84</v>
      </c>
      <c r="H438" s="177">
        <v>1</v>
      </c>
      <c r="I438" s="178"/>
      <c r="L438" s="173"/>
      <c r="M438" s="179"/>
      <c r="N438" s="180"/>
      <c r="O438" s="180"/>
      <c r="P438" s="180"/>
      <c r="Q438" s="180"/>
      <c r="R438" s="180"/>
      <c r="S438" s="180"/>
      <c r="T438" s="181"/>
      <c r="AT438" s="175" t="s">
        <v>153</v>
      </c>
      <c r="AU438" s="175" t="s">
        <v>86</v>
      </c>
      <c r="AV438" s="13" t="s">
        <v>86</v>
      </c>
      <c r="AW438" s="13" t="s">
        <v>32</v>
      </c>
      <c r="AX438" s="13" t="s">
        <v>84</v>
      </c>
      <c r="AY438" s="175" t="s">
        <v>145</v>
      </c>
    </row>
    <row r="439" spans="1:65" s="2" customFormat="1" ht="21.6" customHeight="1">
      <c r="A439" s="32"/>
      <c r="B439" s="158"/>
      <c r="C439" s="159" t="s">
        <v>767</v>
      </c>
      <c r="D439" s="159" t="s">
        <v>147</v>
      </c>
      <c r="E439" s="160" t="s">
        <v>768</v>
      </c>
      <c r="F439" s="161" t="s">
        <v>769</v>
      </c>
      <c r="G439" s="162" t="s">
        <v>208</v>
      </c>
      <c r="H439" s="163">
        <v>9</v>
      </c>
      <c r="I439" s="164"/>
      <c r="J439" s="165">
        <f>ROUND(I439*H439,2)</f>
        <v>0</v>
      </c>
      <c r="K439" s="166"/>
      <c r="L439" s="33"/>
      <c r="M439" s="167" t="s">
        <v>1</v>
      </c>
      <c r="N439" s="168" t="s">
        <v>41</v>
      </c>
      <c r="O439" s="58"/>
      <c r="P439" s="169">
        <f>O439*H439</f>
        <v>0</v>
      </c>
      <c r="Q439" s="169">
        <v>2.0000000000000002E-5</v>
      </c>
      <c r="R439" s="169">
        <f>Q439*H439</f>
        <v>1.8000000000000001E-4</v>
      </c>
      <c r="S439" s="169">
        <v>0</v>
      </c>
      <c r="T439" s="170">
        <f>S439*H439</f>
        <v>0</v>
      </c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R439" s="171" t="s">
        <v>226</v>
      </c>
      <c r="AT439" s="171" t="s">
        <v>147</v>
      </c>
      <c r="AU439" s="171" t="s">
        <v>86</v>
      </c>
      <c r="AY439" s="17" t="s">
        <v>145</v>
      </c>
      <c r="BE439" s="172">
        <f>IF(N439="základní",J439,0)</f>
        <v>0</v>
      </c>
      <c r="BF439" s="172">
        <f>IF(N439="snížená",J439,0)</f>
        <v>0</v>
      </c>
      <c r="BG439" s="172">
        <f>IF(N439="zákl. přenesená",J439,0)</f>
        <v>0</v>
      </c>
      <c r="BH439" s="172">
        <f>IF(N439="sníž. přenesená",J439,0)</f>
        <v>0</v>
      </c>
      <c r="BI439" s="172">
        <f>IF(N439="nulová",J439,0)</f>
        <v>0</v>
      </c>
      <c r="BJ439" s="17" t="s">
        <v>84</v>
      </c>
      <c r="BK439" s="172">
        <f>ROUND(I439*H439,2)</f>
        <v>0</v>
      </c>
      <c r="BL439" s="17" t="s">
        <v>226</v>
      </c>
      <c r="BM439" s="171" t="s">
        <v>770</v>
      </c>
    </row>
    <row r="440" spans="1:65" s="13" customFormat="1">
      <c r="B440" s="173"/>
      <c r="D440" s="174" t="s">
        <v>153</v>
      </c>
      <c r="E440" s="175" t="s">
        <v>1</v>
      </c>
      <c r="F440" s="176" t="s">
        <v>771</v>
      </c>
      <c r="H440" s="177">
        <v>9</v>
      </c>
      <c r="I440" s="178"/>
      <c r="L440" s="173"/>
      <c r="M440" s="179"/>
      <c r="N440" s="180"/>
      <c r="O440" s="180"/>
      <c r="P440" s="180"/>
      <c r="Q440" s="180"/>
      <c r="R440" s="180"/>
      <c r="S440" s="180"/>
      <c r="T440" s="181"/>
      <c r="AT440" s="175" t="s">
        <v>153</v>
      </c>
      <c r="AU440" s="175" t="s">
        <v>86</v>
      </c>
      <c r="AV440" s="13" t="s">
        <v>86</v>
      </c>
      <c r="AW440" s="13" t="s">
        <v>32</v>
      </c>
      <c r="AX440" s="13" t="s">
        <v>84</v>
      </c>
      <c r="AY440" s="175" t="s">
        <v>145</v>
      </c>
    </row>
    <row r="441" spans="1:65" s="2" customFormat="1" ht="21.6" customHeight="1">
      <c r="A441" s="32"/>
      <c r="B441" s="158"/>
      <c r="C441" s="197" t="s">
        <v>772</v>
      </c>
      <c r="D441" s="197" t="s">
        <v>180</v>
      </c>
      <c r="E441" s="198" t="s">
        <v>773</v>
      </c>
      <c r="F441" s="199" t="s">
        <v>774</v>
      </c>
      <c r="G441" s="200" t="s">
        <v>208</v>
      </c>
      <c r="H441" s="201">
        <v>3</v>
      </c>
      <c r="I441" s="202"/>
      <c r="J441" s="203">
        <f>ROUND(I441*H441,2)</f>
        <v>0</v>
      </c>
      <c r="K441" s="204"/>
      <c r="L441" s="205"/>
      <c r="M441" s="206" t="s">
        <v>1</v>
      </c>
      <c r="N441" s="207" t="s">
        <v>41</v>
      </c>
      <c r="O441" s="58"/>
      <c r="P441" s="169">
        <f>O441*H441</f>
        <v>0</v>
      </c>
      <c r="Q441" s="169">
        <v>1.66E-3</v>
      </c>
      <c r="R441" s="169">
        <f>Q441*H441</f>
        <v>4.9800000000000001E-3</v>
      </c>
      <c r="S441" s="169">
        <v>0</v>
      </c>
      <c r="T441" s="170">
        <f>S441*H441</f>
        <v>0</v>
      </c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R441" s="171" t="s">
        <v>294</v>
      </c>
      <c r="AT441" s="171" t="s">
        <v>180</v>
      </c>
      <c r="AU441" s="171" t="s">
        <v>86</v>
      </c>
      <c r="AY441" s="17" t="s">
        <v>145</v>
      </c>
      <c r="BE441" s="172">
        <f>IF(N441="základní",J441,0)</f>
        <v>0</v>
      </c>
      <c r="BF441" s="172">
        <f>IF(N441="snížená",J441,0)</f>
        <v>0</v>
      </c>
      <c r="BG441" s="172">
        <f>IF(N441="zákl. přenesená",J441,0)</f>
        <v>0</v>
      </c>
      <c r="BH441" s="172">
        <f>IF(N441="sníž. přenesená",J441,0)</f>
        <v>0</v>
      </c>
      <c r="BI441" s="172">
        <f>IF(N441="nulová",J441,0)</f>
        <v>0</v>
      </c>
      <c r="BJ441" s="17" t="s">
        <v>84</v>
      </c>
      <c r="BK441" s="172">
        <f>ROUND(I441*H441,2)</f>
        <v>0</v>
      </c>
      <c r="BL441" s="17" t="s">
        <v>226</v>
      </c>
      <c r="BM441" s="171" t="s">
        <v>775</v>
      </c>
    </row>
    <row r="442" spans="1:65" s="13" customFormat="1">
      <c r="B442" s="173"/>
      <c r="D442" s="174" t="s">
        <v>153</v>
      </c>
      <c r="E442" s="175" t="s">
        <v>1</v>
      </c>
      <c r="F442" s="176" t="s">
        <v>160</v>
      </c>
      <c r="H442" s="177">
        <v>3</v>
      </c>
      <c r="I442" s="178"/>
      <c r="L442" s="173"/>
      <c r="M442" s="179"/>
      <c r="N442" s="180"/>
      <c r="O442" s="180"/>
      <c r="P442" s="180"/>
      <c r="Q442" s="180"/>
      <c r="R442" s="180"/>
      <c r="S442" s="180"/>
      <c r="T442" s="181"/>
      <c r="AT442" s="175" t="s">
        <v>153</v>
      </c>
      <c r="AU442" s="175" t="s">
        <v>86</v>
      </c>
      <c r="AV442" s="13" t="s">
        <v>86</v>
      </c>
      <c r="AW442" s="13" t="s">
        <v>32</v>
      </c>
      <c r="AX442" s="13" t="s">
        <v>84</v>
      </c>
      <c r="AY442" s="175" t="s">
        <v>145</v>
      </c>
    </row>
    <row r="443" spans="1:65" s="2" customFormat="1" ht="21.6" customHeight="1">
      <c r="A443" s="32"/>
      <c r="B443" s="158"/>
      <c r="C443" s="197" t="s">
        <v>776</v>
      </c>
      <c r="D443" s="197" t="s">
        <v>180</v>
      </c>
      <c r="E443" s="198" t="s">
        <v>777</v>
      </c>
      <c r="F443" s="199" t="s">
        <v>778</v>
      </c>
      <c r="G443" s="200" t="s">
        <v>208</v>
      </c>
      <c r="H443" s="201">
        <v>5</v>
      </c>
      <c r="I443" s="202"/>
      <c r="J443" s="203">
        <f>ROUND(I443*H443,2)</f>
        <v>0</v>
      </c>
      <c r="K443" s="204"/>
      <c r="L443" s="205"/>
      <c r="M443" s="206" t="s">
        <v>1</v>
      </c>
      <c r="N443" s="207" t="s">
        <v>41</v>
      </c>
      <c r="O443" s="58"/>
      <c r="P443" s="169">
        <f>O443*H443</f>
        <v>0</v>
      </c>
      <c r="Q443" s="169">
        <v>1.8E-3</v>
      </c>
      <c r="R443" s="169">
        <f>Q443*H443</f>
        <v>8.9999999999999993E-3</v>
      </c>
      <c r="S443" s="169">
        <v>0</v>
      </c>
      <c r="T443" s="170">
        <f>S443*H443</f>
        <v>0</v>
      </c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R443" s="171" t="s">
        <v>294</v>
      </c>
      <c r="AT443" s="171" t="s">
        <v>180</v>
      </c>
      <c r="AU443" s="171" t="s">
        <v>86</v>
      </c>
      <c r="AY443" s="17" t="s">
        <v>145</v>
      </c>
      <c r="BE443" s="172">
        <f>IF(N443="základní",J443,0)</f>
        <v>0</v>
      </c>
      <c r="BF443" s="172">
        <f>IF(N443="snížená",J443,0)</f>
        <v>0</v>
      </c>
      <c r="BG443" s="172">
        <f>IF(N443="zákl. přenesená",J443,0)</f>
        <v>0</v>
      </c>
      <c r="BH443" s="172">
        <f>IF(N443="sníž. přenesená",J443,0)</f>
        <v>0</v>
      </c>
      <c r="BI443" s="172">
        <f>IF(N443="nulová",J443,0)</f>
        <v>0</v>
      </c>
      <c r="BJ443" s="17" t="s">
        <v>84</v>
      </c>
      <c r="BK443" s="172">
        <f>ROUND(I443*H443,2)</f>
        <v>0</v>
      </c>
      <c r="BL443" s="17" t="s">
        <v>226</v>
      </c>
      <c r="BM443" s="171" t="s">
        <v>779</v>
      </c>
    </row>
    <row r="444" spans="1:65" s="13" customFormat="1">
      <c r="B444" s="173"/>
      <c r="D444" s="174" t="s">
        <v>153</v>
      </c>
      <c r="E444" s="175" t="s">
        <v>1</v>
      </c>
      <c r="F444" s="176" t="s">
        <v>169</v>
      </c>
      <c r="H444" s="177">
        <v>5</v>
      </c>
      <c r="I444" s="178"/>
      <c r="L444" s="173"/>
      <c r="M444" s="179"/>
      <c r="N444" s="180"/>
      <c r="O444" s="180"/>
      <c r="P444" s="180"/>
      <c r="Q444" s="180"/>
      <c r="R444" s="180"/>
      <c r="S444" s="180"/>
      <c r="T444" s="181"/>
      <c r="AT444" s="175" t="s">
        <v>153</v>
      </c>
      <c r="AU444" s="175" t="s">
        <v>86</v>
      </c>
      <c r="AV444" s="13" t="s">
        <v>86</v>
      </c>
      <c r="AW444" s="13" t="s">
        <v>32</v>
      </c>
      <c r="AX444" s="13" t="s">
        <v>84</v>
      </c>
      <c r="AY444" s="175" t="s">
        <v>145</v>
      </c>
    </row>
    <row r="445" spans="1:65" s="2" customFormat="1" ht="21.6" customHeight="1">
      <c r="A445" s="32"/>
      <c r="B445" s="158"/>
      <c r="C445" s="197" t="s">
        <v>780</v>
      </c>
      <c r="D445" s="197" t="s">
        <v>180</v>
      </c>
      <c r="E445" s="198" t="s">
        <v>781</v>
      </c>
      <c r="F445" s="199" t="s">
        <v>782</v>
      </c>
      <c r="G445" s="200" t="s">
        <v>208</v>
      </c>
      <c r="H445" s="201">
        <v>1</v>
      </c>
      <c r="I445" s="202"/>
      <c r="J445" s="203">
        <f>ROUND(I445*H445,2)</f>
        <v>0</v>
      </c>
      <c r="K445" s="204"/>
      <c r="L445" s="205"/>
      <c r="M445" s="206" t="s">
        <v>1</v>
      </c>
      <c r="N445" s="207" t="s">
        <v>41</v>
      </c>
      <c r="O445" s="58"/>
      <c r="P445" s="169">
        <f>O445*H445</f>
        <v>0</v>
      </c>
      <c r="Q445" s="169">
        <v>2E-3</v>
      </c>
      <c r="R445" s="169">
        <f>Q445*H445</f>
        <v>2E-3</v>
      </c>
      <c r="S445" s="169">
        <v>0</v>
      </c>
      <c r="T445" s="170">
        <f>S445*H445</f>
        <v>0</v>
      </c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R445" s="171" t="s">
        <v>294</v>
      </c>
      <c r="AT445" s="171" t="s">
        <v>180</v>
      </c>
      <c r="AU445" s="171" t="s">
        <v>86</v>
      </c>
      <c r="AY445" s="17" t="s">
        <v>145</v>
      </c>
      <c r="BE445" s="172">
        <f>IF(N445="základní",J445,0)</f>
        <v>0</v>
      </c>
      <c r="BF445" s="172">
        <f>IF(N445="snížená",J445,0)</f>
        <v>0</v>
      </c>
      <c r="BG445" s="172">
        <f>IF(N445="zákl. přenesená",J445,0)</f>
        <v>0</v>
      </c>
      <c r="BH445" s="172">
        <f>IF(N445="sníž. přenesená",J445,0)</f>
        <v>0</v>
      </c>
      <c r="BI445" s="172">
        <f>IF(N445="nulová",J445,0)</f>
        <v>0</v>
      </c>
      <c r="BJ445" s="17" t="s">
        <v>84</v>
      </c>
      <c r="BK445" s="172">
        <f>ROUND(I445*H445,2)</f>
        <v>0</v>
      </c>
      <c r="BL445" s="17" t="s">
        <v>226</v>
      </c>
      <c r="BM445" s="171" t="s">
        <v>783</v>
      </c>
    </row>
    <row r="446" spans="1:65" s="13" customFormat="1">
      <c r="B446" s="173"/>
      <c r="D446" s="174" t="s">
        <v>153</v>
      </c>
      <c r="E446" s="175" t="s">
        <v>1</v>
      </c>
      <c r="F446" s="176" t="s">
        <v>84</v>
      </c>
      <c r="H446" s="177">
        <v>1</v>
      </c>
      <c r="I446" s="178"/>
      <c r="L446" s="173"/>
      <c r="M446" s="179"/>
      <c r="N446" s="180"/>
      <c r="O446" s="180"/>
      <c r="P446" s="180"/>
      <c r="Q446" s="180"/>
      <c r="R446" s="180"/>
      <c r="S446" s="180"/>
      <c r="T446" s="181"/>
      <c r="AT446" s="175" t="s">
        <v>153</v>
      </c>
      <c r="AU446" s="175" t="s">
        <v>86</v>
      </c>
      <c r="AV446" s="13" t="s">
        <v>86</v>
      </c>
      <c r="AW446" s="13" t="s">
        <v>32</v>
      </c>
      <c r="AX446" s="13" t="s">
        <v>84</v>
      </c>
      <c r="AY446" s="175" t="s">
        <v>145</v>
      </c>
    </row>
    <row r="447" spans="1:65" s="2" customFormat="1" ht="32.450000000000003" customHeight="1">
      <c r="A447" s="32"/>
      <c r="B447" s="158"/>
      <c r="C447" s="159" t="s">
        <v>443</v>
      </c>
      <c r="D447" s="159" t="s">
        <v>147</v>
      </c>
      <c r="E447" s="160" t="s">
        <v>784</v>
      </c>
      <c r="F447" s="161" t="s">
        <v>785</v>
      </c>
      <c r="G447" s="162" t="s">
        <v>208</v>
      </c>
      <c r="H447" s="163">
        <v>1</v>
      </c>
      <c r="I447" s="164"/>
      <c r="J447" s="165">
        <f>ROUND(I447*H447,2)</f>
        <v>0</v>
      </c>
      <c r="K447" s="166"/>
      <c r="L447" s="33"/>
      <c r="M447" s="167" t="s">
        <v>1</v>
      </c>
      <c r="N447" s="168" t="s">
        <v>41</v>
      </c>
      <c r="O447" s="58"/>
      <c r="P447" s="169">
        <f>O447*H447</f>
        <v>0</v>
      </c>
      <c r="Q447" s="169">
        <v>3.014E-2</v>
      </c>
      <c r="R447" s="169">
        <f>Q447*H447</f>
        <v>3.014E-2</v>
      </c>
      <c r="S447" s="169">
        <v>0</v>
      </c>
      <c r="T447" s="170">
        <f>S447*H447</f>
        <v>0</v>
      </c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R447" s="171" t="s">
        <v>226</v>
      </c>
      <c r="AT447" s="171" t="s">
        <v>147</v>
      </c>
      <c r="AU447" s="171" t="s">
        <v>86</v>
      </c>
      <c r="AY447" s="17" t="s">
        <v>145</v>
      </c>
      <c r="BE447" s="172">
        <f>IF(N447="základní",J447,0)</f>
        <v>0</v>
      </c>
      <c r="BF447" s="172">
        <f>IF(N447="snížená",J447,0)</f>
        <v>0</v>
      </c>
      <c r="BG447" s="172">
        <f>IF(N447="zákl. přenesená",J447,0)</f>
        <v>0</v>
      </c>
      <c r="BH447" s="172">
        <f>IF(N447="sníž. přenesená",J447,0)</f>
        <v>0</v>
      </c>
      <c r="BI447" s="172">
        <f>IF(N447="nulová",J447,0)</f>
        <v>0</v>
      </c>
      <c r="BJ447" s="17" t="s">
        <v>84</v>
      </c>
      <c r="BK447" s="172">
        <f>ROUND(I447*H447,2)</f>
        <v>0</v>
      </c>
      <c r="BL447" s="17" t="s">
        <v>226</v>
      </c>
      <c r="BM447" s="171" t="s">
        <v>786</v>
      </c>
    </row>
    <row r="448" spans="1:65" s="13" customFormat="1">
      <c r="B448" s="173"/>
      <c r="D448" s="174" t="s">
        <v>153</v>
      </c>
      <c r="E448" s="175" t="s">
        <v>1</v>
      </c>
      <c r="F448" s="176" t="s">
        <v>84</v>
      </c>
      <c r="H448" s="177">
        <v>1</v>
      </c>
      <c r="I448" s="178"/>
      <c r="L448" s="173"/>
      <c r="M448" s="179"/>
      <c r="N448" s="180"/>
      <c r="O448" s="180"/>
      <c r="P448" s="180"/>
      <c r="Q448" s="180"/>
      <c r="R448" s="180"/>
      <c r="S448" s="180"/>
      <c r="T448" s="181"/>
      <c r="AT448" s="175" t="s">
        <v>153</v>
      </c>
      <c r="AU448" s="175" t="s">
        <v>86</v>
      </c>
      <c r="AV448" s="13" t="s">
        <v>86</v>
      </c>
      <c r="AW448" s="13" t="s">
        <v>32</v>
      </c>
      <c r="AX448" s="13" t="s">
        <v>84</v>
      </c>
      <c r="AY448" s="175" t="s">
        <v>145</v>
      </c>
    </row>
    <row r="449" spans="1:65" s="2" customFormat="1" ht="21.6" customHeight="1">
      <c r="A449" s="32"/>
      <c r="B449" s="158"/>
      <c r="C449" s="159" t="s">
        <v>787</v>
      </c>
      <c r="D449" s="159" t="s">
        <v>147</v>
      </c>
      <c r="E449" s="160" t="s">
        <v>788</v>
      </c>
      <c r="F449" s="161" t="s">
        <v>789</v>
      </c>
      <c r="G449" s="162" t="s">
        <v>208</v>
      </c>
      <c r="H449" s="163">
        <v>1</v>
      </c>
      <c r="I449" s="164"/>
      <c r="J449" s="165">
        <f>ROUND(I449*H449,2)</f>
        <v>0</v>
      </c>
      <c r="K449" s="166"/>
      <c r="L449" s="33"/>
      <c r="M449" s="167" t="s">
        <v>1</v>
      </c>
      <c r="N449" s="168" t="s">
        <v>41</v>
      </c>
      <c r="O449" s="58"/>
      <c r="P449" s="169">
        <f>O449*H449</f>
        <v>0</v>
      </c>
      <c r="Q449" s="169">
        <v>2.1058541E-2</v>
      </c>
      <c r="R449" s="169">
        <f>Q449*H449</f>
        <v>2.1058541E-2</v>
      </c>
      <c r="S449" s="169">
        <v>0</v>
      </c>
      <c r="T449" s="170">
        <f>S449*H449</f>
        <v>0</v>
      </c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R449" s="171" t="s">
        <v>226</v>
      </c>
      <c r="AT449" s="171" t="s">
        <v>147</v>
      </c>
      <c r="AU449" s="171" t="s">
        <v>86</v>
      </c>
      <c r="AY449" s="17" t="s">
        <v>145</v>
      </c>
      <c r="BE449" s="172">
        <f>IF(N449="základní",J449,0)</f>
        <v>0</v>
      </c>
      <c r="BF449" s="172">
        <f>IF(N449="snížená",J449,0)</f>
        <v>0</v>
      </c>
      <c r="BG449" s="172">
        <f>IF(N449="zákl. přenesená",J449,0)</f>
        <v>0</v>
      </c>
      <c r="BH449" s="172">
        <f>IF(N449="sníž. přenesená",J449,0)</f>
        <v>0</v>
      </c>
      <c r="BI449" s="172">
        <f>IF(N449="nulová",J449,0)</f>
        <v>0</v>
      </c>
      <c r="BJ449" s="17" t="s">
        <v>84</v>
      </c>
      <c r="BK449" s="172">
        <f>ROUND(I449*H449,2)</f>
        <v>0</v>
      </c>
      <c r="BL449" s="17" t="s">
        <v>226</v>
      </c>
      <c r="BM449" s="171" t="s">
        <v>790</v>
      </c>
    </row>
    <row r="450" spans="1:65" s="13" customFormat="1">
      <c r="B450" s="173"/>
      <c r="D450" s="174" t="s">
        <v>153</v>
      </c>
      <c r="E450" s="175" t="s">
        <v>1</v>
      </c>
      <c r="F450" s="176" t="s">
        <v>84</v>
      </c>
      <c r="H450" s="177">
        <v>1</v>
      </c>
      <c r="I450" s="178"/>
      <c r="L450" s="173"/>
      <c r="M450" s="179"/>
      <c r="N450" s="180"/>
      <c r="O450" s="180"/>
      <c r="P450" s="180"/>
      <c r="Q450" s="180"/>
      <c r="R450" s="180"/>
      <c r="S450" s="180"/>
      <c r="T450" s="181"/>
      <c r="AT450" s="175" t="s">
        <v>153</v>
      </c>
      <c r="AU450" s="175" t="s">
        <v>86</v>
      </c>
      <c r="AV450" s="13" t="s">
        <v>86</v>
      </c>
      <c r="AW450" s="13" t="s">
        <v>32</v>
      </c>
      <c r="AX450" s="13" t="s">
        <v>84</v>
      </c>
      <c r="AY450" s="175" t="s">
        <v>145</v>
      </c>
    </row>
    <row r="451" spans="1:65" s="2" customFormat="1" ht="21.6" customHeight="1">
      <c r="A451" s="32"/>
      <c r="B451" s="158"/>
      <c r="C451" s="159" t="s">
        <v>791</v>
      </c>
      <c r="D451" s="159" t="s">
        <v>147</v>
      </c>
      <c r="E451" s="160" t="s">
        <v>792</v>
      </c>
      <c r="F451" s="161" t="s">
        <v>793</v>
      </c>
      <c r="G451" s="162" t="s">
        <v>208</v>
      </c>
      <c r="H451" s="163">
        <v>1</v>
      </c>
      <c r="I451" s="164"/>
      <c r="J451" s="165">
        <f>ROUND(I451*H451,2)</f>
        <v>0</v>
      </c>
      <c r="K451" s="166"/>
      <c r="L451" s="33"/>
      <c r="M451" s="167" t="s">
        <v>1</v>
      </c>
      <c r="N451" s="168" t="s">
        <v>41</v>
      </c>
      <c r="O451" s="58"/>
      <c r="P451" s="169">
        <f>O451*H451</f>
        <v>0</v>
      </c>
      <c r="Q451" s="169">
        <v>8.2474969999999995E-3</v>
      </c>
      <c r="R451" s="169">
        <f>Q451*H451</f>
        <v>8.2474969999999995E-3</v>
      </c>
      <c r="S451" s="169">
        <v>0</v>
      </c>
      <c r="T451" s="170">
        <f>S451*H451</f>
        <v>0</v>
      </c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R451" s="171" t="s">
        <v>226</v>
      </c>
      <c r="AT451" s="171" t="s">
        <v>147</v>
      </c>
      <c r="AU451" s="171" t="s">
        <v>86</v>
      </c>
      <c r="AY451" s="17" t="s">
        <v>145</v>
      </c>
      <c r="BE451" s="172">
        <f>IF(N451="základní",J451,0)</f>
        <v>0</v>
      </c>
      <c r="BF451" s="172">
        <f>IF(N451="snížená",J451,0)</f>
        <v>0</v>
      </c>
      <c r="BG451" s="172">
        <f>IF(N451="zákl. přenesená",J451,0)</f>
        <v>0</v>
      </c>
      <c r="BH451" s="172">
        <f>IF(N451="sníž. přenesená",J451,0)</f>
        <v>0</v>
      </c>
      <c r="BI451" s="172">
        <f>IF(N451="nulová",J451,0)</f>
        <v>0</v>
      </c>
      <c r="BJ451" s="17" t="s">
        <v>84</v>
      </c>
      <c r="BK451" s="172">
        <f>ROUND(I451*H451,2)</f>
        <v>0</v>
      </c>
      <c r="BL451" s="17" t="s">
        <v>226</v>
      </c>
      <c r="BM451" s="171" t="s">
        <v>794</v>
      </c>
    </row>
    <row r="452" spans="1:65" s="13" customFormat="1">
      <c r="B452" s="173"/>
      <c r="D452" s="174" t="s">
        <v>153</v>
      </c>
      <c r="E452" s="175" t="s">
        <v>1</v>
      </c>
      <c r="F452" s="176" t="s">
        <v>84</v>
      </c>
      <c r="H452" s="177">
        <v>1</v>
      </c>
      <c r="I452" s="178"/>
      <c r="L452" s="173"/>
      <c r="M452" s="179"/>
      <c r="N452" s="180"/>
      <c r="O452" s="180"/>
      <c r="P452" s="180"/>
      <c r="Q452" s="180"/>
      <c r="R452" s="180"/>
      <c r="S452" s="180"/>
      <c r="T452" s="181"/>
      <c r="AT452" s="175" t="s">
        <v>153</v>
      </c>
      <c r="AU452" s="175" t="s">
        <v>86</v>
      </c>
      <c r="AV452" s="13" t="s">
        <v>86</v>
      </c>
      <c r="AW452" s="13" t="s">
        <v>32</v>
      </c>
      <c r="AX452" s="13" t="s">
        <v>84</v>
      </c>
      <c r="AY452" s="175" t="s">
        <v>145</v>
      </c>
    </row>
    <row r="453" spans="1:65" s="2" customFormat="1" ht="14.45" customHeight="1">
      <c r="A453" s="32"/>
      <c r="B453" s="158"/>
      <c r="C453" s="159" t="s">
        <v>795</v>
      </c>
      <c r="D453" s="159" t="s">
        <v>147</v>
      </c>
      <c r="E453" s="160" t="s">
        <v>796</v>
      </c>
      <c r="F453" s="161" t="s">
        <v>797</v>
      </c>
      <c r="G453" s="162" t="s">
        <v>208</v>
      </c>
      <c r="H453" s="163">
        <v>2</v>
      </c>
      <c r="I453" s="164"/>
      <c r="J453" s="165">
        <f>ROUND(I453*H453,2)</f>
        <v>0</v>
      </c>
      <c r="K453" s="166"/>
      <c r="L453" s="33"/>
      <c r="M453" s="167" t="s">
        <v>1</v>
      </c>
      <c r="N453" s="168" t="s">
        <v>41</v>
      </c>
      <c r="O453" s="58"/>
      <c r="P453" s="169">
        <f>O453*H453</f>
        <v>0</v>
      </c>
      <c r="Q453" s="169">
        <v>8.2500000000000004E-3</v>
      </c>
      <c r="R453" s="169">
        <f>Q453*H453</f>
        <v>1.6500000000000001E-2</v>
      </c>
      <c r="S453" s="169">
        <v>0</v>
      </c>
      <c r="T453" s="170">
        <f>S453*H453</f>
        <v>0</v>
      </c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R453" s="171" t="s">
        <v>226</v>
      </c>
      <c r="AT453" s="171" t="s">
        <v>147</v>
      </c>
      <c r="AU453" s="171" t="s">
        <v>86</v>
      </c>
      <c r="AY453" s="17" t="s">
        <v>145</v>
      </c>
      <c r="BE453" s="172">
        <f>IF(N453="základní",J453,0)</f>
        <v>0</v>
      </c>
      <c r="BF453" s="172">
        <f>IF(N453="snížená",J453,0)</f>
        <v>0</v>
      </c>
      <c r="BG453" s="172">
        <f>IF(N453="zákl. přenesená",J453,0)</f>
        <v>0</v>
      </c>
      <c r="BH453" s="172">
        <f>IF(N453="sníž. přenesená",J453,0)</f>
        <v>0</v>
      </c>
      <c r="BI453" s="172">
        <f>IF(N453="nulová",J453,0)</f>
        <v>0</v>
      </c>
      <c r="BJ453" s="17" t="s">
        <v>84</v>
      </c>
      <c r="BK453" s="172">
        <f>ROUND(I453*H453,2)</f>
        <v>0</v>
      </c>
      <c r="BL453" s="17" t="s">
        <v>226</v>
      </c>
      <c r="BM453" s="171" t="s">
        <v>798</v>
      </c>
    </row>
    <row r="454" spans="1:65" s="13" customFormat="1">
      <c r="B454" s="173"/>
      <c r="D454" s="174" t="s">
        <v>153</v>
      </c>
      <c r="E454" s="175" t="s">
        <v>1</v>
      </c>
      <c r="F454" s="176" t="s">
        <v>86</v>
      </c>
      <c r="H454" s="177">
        <v>2</v>
      </c>
      <c r="I454" s="178"/>
      <c r="L454" s="173"/>
      <c r="M454" s="179"/>
      <c r="N454" s="180"/>
      <c r="O454" s="180"/>
      <c r="P454" s="180"/>
      <c r="Q454" s="180"/>
      <c r="R454" s="180"/>
      <c r="S454" s="180"/>
      <c r="T454" s="181"/>
      <c r="AT454" s="175" t="s">
        <v>153</v>
      </c>
      <c r="AU454" s="175" t="s">
        <v>86</v>
      </c>
      <c r="AV454" s="13" t="s">
        <v>86</v>
      </c>
      <c r="AW454" s="13" t="s">
        <v>32</v>
      </c>
      <c r="AX454" s="13" t="s">
        <v>84</v>
      </c>
      <c r="AY454" s="175" t="s">
        <v>145</v>
      </c>
    </row>
    <row r="455" spans="1:65" s="2" customFormat="1" ht="21.6" customHeight="1">
      <c r="A455" s="32"/>
      <c r="B455" s="158"/>
      <c r="C455" s="159" t="s">
        <v>799</v>
      </c>
      <c r="D455" s="159" t="s">
        <v>147</v>
      </c>
      <c r="E455" s="160" t="s">
        <v>800</v>
      </c>
      <c r="F455" s="161" t="s">
        <v>801</v>
      </c>
      <c r="G455" s="162" t="s">
        <v>282</v>
      </c>
      <c r="H455" s="163">
        <v>953</v>
      </c>
      <c r="I455" s="164"/>
      <c r="J455" s="165">
        <f>ROUND(I455*H455,2)</f>
        <v>0</v>
      </c>
      <c r="K455" s="166"/>
      <c r="L455" s="33"/>
      <c r="M455" s="167" t="s">
        <v>1</v>
      </c>
      <c r="N455" s="168" t="s">
        <v>41</v>
      </c>
      <c r="O455" s="58"/>
      <c r="P455" s="169">
        <f>O455*H455</f>
        <v>0</v>
      </c>
      <c r="Q455" s="169">
        <v>1.9000000000000001E-4</v>
      </c>
      <c r="R455" s="169">
        <f>Q455*H455</f>
        <v>0.18107000000000001</v>
      </c>
      <c r="S455" s="169">
        <v>0</v>
      </c>
      <c r="T455" s="170">
        <f>S455*H455</f>
        <v>0</v>
      </c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R455" s="171" t="s">
        <v>226</v>
      </c>
      <c r="AT455" s="171" t="s">
        <v>147</v>
      </c>
      <c r="AU455" s="171" t="s">
        <v>86</v>
      </c>
      <c r="AY455" s="17" t="s">
        <v>145</v>
      </c>
      <c r="BE455" s="172">
        <f>IF(N455="základní",J455,0)</f>
        <v>0</v>
      </c>
      <c r="BF455" s="172">
        <f>IF(N455="snížená",J455,0)</f>
        <v>0</v>
      </c>
      <c r="BG455" s="172">
        <f>IF(N455="zákl. přenesená",J455,0)</f>
        <v>0</v>
      </c>
      <c r="BH455" s="172">
        <f>IF(N455="sníž. přenesená",J455,0)</f>
        <v>0</v>
      </c>
      <c r="BI455" s="172">
        <f>IF(N455="nulová",J455,0)</f>
        <v>0</v>
      </c>
      <c r="BJ455" s="17" t="s">
        <v>84</v>
      </c>
      <c r="BK455" s="172">
        <f>ROUND(I455*H455,2)</f>
        <v>0</v>
      </c>
      <c r="BL455" s="17" t="s">
        <v>226</v>
      </c>
      <c r="BM455" s="171" t="s">
        <v>802</v>
      </c>
    </row>
    <row r="456" spans="1:65" s="13" customFormat="1">
      <c r="B456" s="173"/>
      <c r="D456" s="174" t="s">
        <v>153</v>
      </c>
      <c r="E456" s="175" t="s">
        <v>1</v>
      </c>
      <c r="F456" s="176" t="s">
        <v>436</v>
      </c>
      <c r="H456" s="177">
        <v>91</v>
      </c>
      <c r="I456" s="178"/>
      <c r="L456" s="173"/>
      <c r="M456" s="179"/>
      <c r="N456" s="180"/>
      <c r="O456" s="180"/>
      <c r="P456" s="180"/>
      <c r="Q456" s="180"/>
      <c r="R456" s="180"/>
      <c r="S456" s="180"/>
      <c r="T456" s="181"/>
      <c r="AT456" s="175" t="s">
        <v>153</v>
      </c>
      <c r="AU456" s="175" t="s">
        <v>86</v>
      </c>
      <c r="AV456" s="13" t="s">
        <v>86</v>
      </c>
      <c r="AW456" s="13" t="s">
        <v>32</v>
      </c>
      <c r="AX456" s="13" t="s">
        <v>76</v>
      </c>
      <c r="AY456" s="175" t="s">
        <v>145</v>
      </c>
    </row>
    <row r="457" spans="1:65" s="13" customFormat="1">
      <c r="B457" s="173"/>
      <c r="D457" s="174" t="s">
        <v>153</v>
      </c>
      <c r="E457" s="175" t="s">
        <v>1</v>
      </c>
      <c r="F457" s="176" t="s">
        <v>803</v>
      </c>
      <c r="H457" s="177">
        <v>862</v>
      </c>
      <c r="I457" s="178"/>
      <c r="L457" s="173"/>
      <c r="M457" s="179"/>
      <c r="N457" s="180"/>
      <c r="O457" s="180"/>
      <c r="P457" s="180"/>
      <c r="Q457" s="180"/>
      <c r="R457" s="180"/>
      <c r="S457" s="180"/>
      <c r="T457" s="181"/>
      <c r="AT457" s="175" t="s">
        <v>153</v>
      </c>
      <c r="AU457" s="175" t="s">
        <v>86</v>
      </c>
      <c r="AV457" s="13" t="s">
        <v>86</v>
      </c>
      <c r="AW457" s="13" t="s">
        <v>32</v>
      </c>
      <c r="AX457" s="13" t="s">
        <v>76</v>
      </c>
      <c r="AY457" s="175" t="s">
        <v>145</v>
      </c>
    </row>
    <row r="458" spans="1:65" s="2" customFormat="1" ht="21.6" customHeight="1">
      <c r="A458" s="32"/>
      <c r="B458" s="158"/>
      <c r="C458" s="159" t="s">
        <v>804</v>
      </c>
      <c r="D458" s="159" t="s">
        <v>147</v>
      </c>
      <c r="E458" s="160" t="s">
        <v>805</v>
      </c>
      <c r="F458" s="161" t="s">
        <v>806</v>
      </c>
      <c r="G458" s="162" t="s">
        <v>282</v>
      </c>
      <c r="H458" s="163">
        <v>261</v>
      </c>
      <c r="I458" s="164"/>
      <c r="J458" s="165">
        <f>ROUND(I458*H458,2)</f>
        <v>0</v>
      </c>
      <c r="K458" s="166"/>
      <c r="L458" s="33"/>
      <c r="M458" s="167" t="s">
        <v>1</v>
      </c>
      <c r="N458" s="168" t="s">
        <v>41</v>
      </c>
      <c r="O458" s="58"/>
      <c r="P458" s="169">
        <f>O458*H458</f>
        <v>0</v>
      </c>
      <c r="Q458" s="169">
        <v>3.5E-4</v>
      </c>
      <c r="R458" s="169">
        <f>Q458*H458</f>
        <v>9.1350000000000001E-2</v>
      </c>
      <c r="S458" s="169">
        <v>0</v>
      </c>
      <c r="T458" s="170">
        <f>S458*H458</f>
        <v>0</v>
      </c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R458" s="171" t="s">
        <v>226</v>
      </c>
      <c r="AT458" s="171" t="s">
        <v>147</v>
      </c>
      <c r="AU458" s="171" t="s">
        <v>86</v>
      </c>
      <c r="AY458" s="17" t="s">
        <v>145</v>
      </c>
      <c r="BE458" s="172">
        <f>IF(N458="základní",J458,0)</f>
        <v>0</v>
      </c>
      <c r="BF458" s="172">
        <f>IF(N458="snížená",J458,0)</f>
        <v>0</v>
      </c>
      <c r="BG458" s="172">
        <f>IF(N458="zákl. přenesená",J458,0)</f>
        <v>0</v>
      </c>
      <c r="BH458" s="172">
        <f>IF(N458="sníž. přenesená",J458,0)</f>
        <v>0</v>
      </c>
      <c r="BI458" s="172">
        <f>IF(N458="nulová",J458,0)</f>
        <v>0</v>
      </c>
      <c r="BJ458" s="17" t="s">
        <v>84</v>
      </c>
      <c r="BK458" s="172">
        <f>ROUND(I458*H458,2)</f>
        <v>0</v>
      </c>
      <c r="BL458" s="17" t="s">
        <v>226</v>
      </c>
      <c r="BM458" s="171" t="s">
        <v>807</v>
      </c>
    </row>
    <row r="459" spans="1:65" s="13" customFormat="1">
      <c r="B459" s="173"/>
      <c r="D459" s="174" t="s">
        <v>153</v>
      </c>
      <c r="E459" s="175" t="s">
        <v>103</v>
      </c>
      <c r="F459" s="176" t="s">
        <v>808</v>
      </c>
      <c r="H459" s="177">
        <v>261</v>
      </c>
      <c r="I459" s="178"/>
      <c r="L459" s="173"/>
      <c r="M459" s="179"/>
      <c r="N459" s="180"/>
      <c r="O459" s="180"/>
      <c r="P459" s="180"/>
      <c r="Q459" s="180"/>
      <c r="R459" s="180"/>
      <c r="S459" s="180"/>
      <c r="T459" s="181"/>
      <c r="AT459" s="175" t="s">
        <v>153</v>
      </c>
      <c r="AU459" s="175" t="s">
        <v>86</v>
      </c>
      <c r="AV459" s="13" t="s">
        <v>86</v>
      </c>
      <c r="AW459" s="13" t="s">
        <v>32</v>
      </c>
      <c r="AX459" s="13" t="s">
        <v>84</v>
      </c>
      <c r="AY459" s="175" t="s">
        <v>145</v>
      </c>
    </row>
    <row r="460" spans="1:65" s="2" customFormat="1" ht="21.6" customHeight="1">
      <c r="A460" s="32"/>
      <c r="B460" s="158"/>
      <c r="C460" s="159" t="s">
        <v>809</v>
      </c>
      <c r="D460" s="159" t="s">
        <v>147</v>
      </c>
      <c r="E460" s="160" t="s">
        <v>810</v>
      </c>
      <c r="F460" s="161" t="s">
        <v>811</v>
      </c>
      <c r="G460" s="162" t="s">
        <v>282</v>
      </c>
      <c r="H460" s="163">
        <v>1214</v>
      </c>
      <c r="I460" s="164"/>
      <c r="J460" s="165">
        <f>ROUND(I460*H460,2)</f>
        <v>0</v>
      </c>
      <c r="K460" s="166"/>
      <c r="L460" s="33"/>
      <c r="M460" s="167" t="s">
        <v>1</v>
      </c>
      <c r="N460" s="168" t="s">
        <v>41</v>
      </c>
      <c r="O460" s="58"/>
      <c r="P460" s="169">
        <f>O460*H460</f>
        <v>0</v>
      </c>
      <c r="Q460" s="169">
        <v>1.0000000000000001E-5</v>
      </c>
      <c r="R460" s="169">
        <f>Q460*H460</f>
        <v>1.2140000000000001E-2</v>
      </c>
      <c r="S460" s="169">
        <v>0</v>
      </c>
      <c r="T460" s="170">
        <f>S460*H460</f>
        <v>0</v>
      </c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R460" s="171" t="s">
        <v>226</v>
      </c>
      <c r="AT460" s="171" t="s">
        <v>147</v>
      </c>
      <c r="AU460" s="171" t="s">
        <v>86</v>
      </c>
      <c r="AY460" s="17" t="s">
        <v>145</v>
      </c>
      <c r="BE460" s="172">
        <f>IF(N460="základní",J460,0)</f>
        <v>0</v>
      </c>
      <c r="BF460" s="172">
        <f>IF(N460="snížená",J460,0)</f>
        <v>0</v>
      </c>
      <c r="BG460" s="172">
        <f>IF(N460="zákl. přenesená",J460,0)</f>
        <v>0</v>
      </c>
      <c r="BH460" s="172">
        <f>IF(N460="sníž. přenesená",J460,0)</f>
        <v>0</v>
      </c>
      <c r="BI460" s="172">
        <f>IF(N460="nulová",J460,0)</f>
        <v>0</v>
      </c>
      <c r="BJ460" s="17" t="s">
        <v>84</v>
      </c>
      <c r="BK460" s="172">
        <f>ROUND(I460*H460,2)</f>
        <v>0</v>
      </c>
      <c r="BL460" s="17" t="s">
        <v>226</v>
      </c>
      <c r="BM460" s="171" t="s">
        <v>812</v>
      </c>
    </row>
    <row r="461" spans="1:65" s="13" customFormat="1">
      <c r="B461" s="173"/>
      <c r="D461" s="174" t="s">
        <v>153</v>
      </c>
      <c r="E461" s="175" t="s">
        <v>1</v>
      </c>
      <c r="F461" s="176" t="s">
        <v>813</v>
      </c>
      <c r="H461" s="177">
        <v>1214</v>
      </c>
      <c r="I461" s="178"/>
      <c r="L461" s="173"/>
      <c r="M461" s="179"/>
      <c r="N461" s="180"/>
      <c r="O461" s="180"/>
      <c r="P461" s="180"/>
      <c r="Q461" s="180"/>
      <c r="R461" s="180"/>
      <c r="S461" s="180"/>
      <c r="T461" s="181"/>
      <c r="AT461" s="175" t="s">
        <v>153</v>
      </c>
      <c r="AU461" s="175" t="s">
        <v>86</v>
      </c>
      <c r="AV461" s="13" t="s">
        <v>86</v>
      </c>
      <c r="AW461" s="13" t="s">
        <v>32</v>
      </c>
      <c r="AX461" s="13" t="s">
        <v>84</v>
      </c>
      <c r="AY461" s="175" t="s">
        <v>145</v>
      </c>
    </row>
    <row r="462" spans="1:65" s="2" customFormat="1" ht="21.6" customHeight="1">
      <c r="A462" s="32"/>
      <c r="B462" s="158"/>
      <c r="C462" s="159" t="s">
        <v>814</v>
      </c>
      <c r="D462" s="159" t="s">
        <v>147</v>
      </c>
      <c r="E462" s="160" t="s">
        <v>815</v>
      </c>
      <c r="F462" s="161" t="s">
        <v>816</v>
      </c>
      <c r="G462" s="162" t="s">
        <v>183</v>
      </c>
      <c r="H462" s="163">
        <v>4.8730000000000002</v>
      </c>
      <c r="I462" s="164"/>
      <c r="J462" s="165">
        <f>ROUND(I462*H462,2)</f>
        <v>0</v>
      </c>
      <c r="K462" s="166"/>
      <c r="L462" s="33"/>
      <c r="M462" s="167" t="s">
        <v>1</v>
      </c>
      <c r="N462" s="168" t="s">
        <v>41</v>
      </c>
      <c r="O462" s="58"/>
      <c r="P462" s="169">
        <f>O462*H462</f>
        <v>0</v>
      </c>
      <c r="Q462" s="169">
        <v>0</v>
      </c>
      <c r="R462" s="169">
        <f>Q462*H462</f>
        <v>0</v>
      </c>
      <c r="S462" s="169">
        <v>0</v>
      </c>
      <c r="T462" s="170">
        <f>S462*H462</f>
        <v>0</v>
      </c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R462" s="171" t="s">
        <v>226</v>
      </c>
      <c r="AT462" s="171" t="s">
        <v>147</v>
      </c>
      <c r="AU462" s="171" t="s">
        <v>86</v>
      </c>
      <c r="AY462" s="17" t="s">
        <v>145</v>
      </c>
      <c r="BE462" s="172">
        <f>IF(N462="základní",J462,0)</f>
        <v>0</v>
      </c>
      <c r="BF462" s="172">
        <f>IF(N462="snížená",J462,0)</f>
        <v>0</v>
      </c>
      <c r="BG462" s="172">
        <f>IF(N462="zákl. přenesená",J462,0)</f>
        <v>0</v>
      </c>
      <c r="BH462" s="172">
        <f>IF(N462="sníž. přenesená",J462,0)</f>
        <v>0</v>
      </c>
      <c r="BI462" s="172">
        <f>IF(N462="nulová",J462,0)</f>
        <v>0</v>
      </c>
      <c r="BJ462" s="17" t="s">
        <v>84</v>
      </c>
      <c r="BK462" s="172">
        <f>ROUND(I462*H462,2)</f>
        <v>0</v>
      </c>
      <c r="BL462" s="17" t="s">
        <v>226</v>
      </c>
      <c r="BM462" s="171" t="s">
        <v>817</v>
      </c>
    </row>
    <row r="463" spans="1:65" s="12" customFormat="1" ht="22.9" customHeight="1">
      <c r="B463" s="145"/>
      <c r="D463" s="146" t="s">
        <v>75</v>
      </c>
      <c r="E463" s="156" t="s">
        <v>818</v>
      </c>
      <c r="F463" s="156" t="s">
        <v>819</v>
      </c>
      <c r="I463" s="148"/>
      <c r="J463" s="157">
        <f>BK463</f>
        <v>0</v>
      </c>
      <c r="L463" s="145"/>
      <c r="M463" s="150"/>
      <c r="N463" s="151"/>
      <c r="O463" s="151"/>
      <c r="P463" s="152">
        <f>SUM(P464:P526)</f>
        <v>0</v>
      </c>
      <c r="Q463" s="151"/>
      <c r="R463" s="152">
        <f>SUM(R464:R526)</f>
        <v>1.1798521807000002</v>
      </c>
      <c r="S463" s="151"/>
      <c r="T463" s="153">
        <f>SUM(T464:T526)</f>
        <v>0</v>
      </c>
      <c r="AR463" s="146" t="s">
        <v>86</v>
      </c>
      <c r="AT463" s="154" t="s">
        <v>75</v>
      </c>
      <c r="AU463" s="154" t="s">
        <v>84</v>
      </c>
      <c r="AY463" s="146" t="s">
        <v>145</v>
      </c>
      <c r="BK463" s="155">
        <f>SUM(BK464:BK526)</f>
        <v>0</v>
      </c>
    </row>
    <row r="464" spans="1:65" s="2" customFormat="1" ht="21.6" customHeight="1">
      <c r="A464" s="32"/>
      <c r="B464" s="158"/>
      <c r="C464" s="159" t="s">
        <v>680</v>
      </c>
      <c r="D464" s="159" t="s">
        <v>147</v>
      </c>
      <c r="E464" s="160" t="s">
        <v>820</v>
      </c>
      <c r="F464" s="161" t="s">
        <v>821</v>
      </c>
      <c r="G464" s="162" t="s">
        <v>208</v>
      </c>
      <c r="H464" s="163">
        <v>19</v>
      </c>
      <c r="I464" s="164"/>
      <c r="J464" s="165">
        <f>ROUND(I464*H464,2)</f>
        <v>0</v>
      </c>
      <c r="K464" s="166"/>
      <c r="L464" s="33"/>
      <c r="M464" s="167" t="s">
        <v>1</v>
      </c>
      <c r="N464" s="168" t="s">
        <v>41</v>
      </c>
      <c r="O464" s="58"/>
      <c r="P464" s="169">
        <f>O464*H464</f>
        <v>0</v>
      </c>
      <c r="Q464" s="169">
        <v>5.388363E-4</v>
      </c>
      <c r="R464" s="169">
        <f>Q464*H464</f>
        <v>1.0237889700000001E-2</v>
      </c>
      <c r="S464" s="169">
        <v>0</v>
      </c>
      <c r="T464" s="170">
        <f>S464*H464</f>
        <v>0</v>
      </c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R464" s="171" t="s">
        <v>226</v>
      </c>
      <c r="AT464" s="171" t="s">
        <v>147</v>
      </c>
      <c r="AU464" s="171" t="s">
        <v>86</v>
      </c>
      <c r="AY464" s="17" t="s">
        <v>145</v>
      </c>
      <c r="BE464" s="172">
        <f>IF(N464="základní",J464,0)</f>
        <v>0</v>
      </c>
      <c r="BF464" s="172">
        <f>IF(N464="snížená",J464,0)</f>
        <v>0</v>
      </c>
      <c r="BG464" s="172">
        <f>IF(N464="zákl. přenesená",J464,0)</f>
        <v>0</v>
      </c>
      <c r="BH464" s="172">
        <f>IF(N464="sníž. přenesená",J464,0)</f>
        <v>0</v>
      </c>
      <c r="BI464" s="172">
        <f>IF(N464="nulová",J464,0)</f>
        <v>0</v>
      </c>
      <c r="BJ464" s="17" t="s">
        <v>84</v>
      </c>
      <c r="BK464" s="172">
        <f>ROUND(I464*H464,2)</f>
        <v>0</v>
      </c>
      <c r="BL464" s="17" t="s">
        <v>226</v>
      </c>
      <c r="BM464" s="171" t="s">
        <v>822</v>
      </c>
    </row>
    <row r="465" spans="1:65" s="13" customFormat="1">
      <c r="B465" s="173"/>
      <c r="D465" s="174" t="s">
        <v>153</v>
      </c>
      <c r="E465" s="175" t="s">
        <v>1</v>
      </c>
      <c r="F465" s="176" t="s">
        <v>593</v>
      </c>
      <c r="H465" s="177">
        <v>19</v>
      </c>
      <c r="I465" s="178"/>
      <c r="L465" s="173"/>
      <c r="M465" s="179"/>
      <c r="N465" s="180"/>
      <c r="O465" s="180"/>
      <c r="P465" s="180"/>
      <c r="Q465" s="180"/>
      <c r="R465" s="180"/>
      <c r="S465" s="180"/>
      <c r="T465" s="181"/>
      <c r="AT465" s="175" t="s">
        <v>153</v>
      </c>
      <c r="AU465" s="175" t="s">
        <v>86</v>
      </c>
      <c r="AV465" s="13" t="s">
        <v>86</v>
      </c>
      <c r="AW465" s="13" t="s">
        <v>32</v>
      </c>
      <c r="AX465" s="13" t="s">
        <v>84</v>
      </c>
      <c r="AY465" s="175" t="s">
        <v>145</v>
      </c>
    </row>
    <row r="466" spans="1:65" s="2" customFormat="1" ht="21.6" customHeight="1">
      <c r="A466" s="32"/>
      <c r="B466" s="158"/>
      <c r="C466" s="197" t="s">
        <v>823</v>
      </c>
      <c r="D466" s="197" t="s">
        <v>180</v>
      </c>
      <c r="E466" s="198" t="s">
        <v>824</v>
      </c>
      <c r="F466" s="199" t="s">
        <v>825</v>
      </c>
      <c r="G466" s="200" t="s">
        <v>208</v>
      </c>
      <c r="H466" s="201">
        <v>16</v>
      </c>
      <c r="I466" s="202"/>
      <c r="J466" s="203">
        <f>ROUND(I466*H466,2)</f>
        <v>0</v>
      </c>
      <c r="K466" s="204"/>
      <c r="L466" s="205"/>
      <c r="M466" s="206" t="s">
        <v>1</v>
      </c>
      <c r="N466" s="207" t="s">
        <v>41</v>
      </c>
      <c r="O466" s="58"/>
      <c r="P466" s="169">
        <f>O466*H466</f>
        <v>0</v>
      </c>
      <c r="Q466" s="169">
        <v>1.4E-2</v>
      </c>
      <c r="R466" s="169">
        <f>Q466*H466</f>
        <v>0.224</v>
      </c>
      <c r="S466" s="169">
        <v>0</v>
      </c>
      <c r="T466" s="170">
        <f>S466*H466</f>
        <v>0</v>
      </c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R466" s="171" t="s">
        <v>294</v>
      </c>
      <c r="AT466" s="171" t="s">
        <v>180</v>
      </c>
      <c r="AU466" s="171" t="s">
        <v>86</v>
      </c>
      <c r="AY466" s="17" t="s">
        <v>145</v>
      </c>
      <c r="BE466" s="172">
        <f>IF(N466="základní",J466,0)</f>
        <v>0</v>
      </c>
      <c r="BF466" s="172">
        <f>IF(N466="snížená",J466,0)</f>
        <v>0</v>
      </c>
      <c r="BG466" s="172">
        <f>IF(N466="zákl. přenesená",J466,0)</f>
        <v>0</v>
      </c>
      <c r="BH466" s="172">
        <f>IF(N466="sníž. přenesená",J466,0)</f>
        <v>0</v>
      </c>
      <c r="BI466" s="172">
        <f>IF(N466="nulová",J466,0)</f>
        <v>0</v>
      </c>
      <c r="BJ466" s="17" t="s">
        <v>84</v>
      </c>
      <c r="BK466" s="172">
        <f>ROUND(I466*H466,2)</f>
        <v>0</v>
      </c>
      <c r="BL466" s="17" t="s">
        <v>226</v>
      </c>
      <c r="BM466" s="171" t="s">
        <v>826</v>
      </c>
    </row>
    <row r="467" spans="1:65" s="13" customFormat="1">
      <c r="B467" s="173"/>
      <c r="D467" s="174" t="s">
        <v>153</v>
      </c>
      <c r="E467" s="175" t="s">
        <v>1</v>
      </c>
      <c r="F467" s="176" t="s">
        <v>226</v>
      </c>
      <c r="H467" s="177">
        <v>16</v>
      </c>
      <c r="I467" s="178"/>
      <c r="L467" s="173"/>
      <c r="M467" s="179"/>
      <c r="N467" s="180"/>
      <c r="O467" s="180"/>
      <c r="P467" s="180"/>
      <c r="Q467" s="180"/>
      <c r="R467" s="180"/>
      <c r="S467" s="180"/>
      <c r="T467" s="181"/>
      <c r="AT467" s="175" t="s">
        <v>153</v>
      </c>
      <c r="AU467" s="175" t="s">
        <v>86</v>
      </c>
      <c r="AV467" s="13" t="s">
        <v>86</v>
      </c>
      <c r="AW467" s="13" t="s">
        <v>32</v>
      </c>
      <c r="AX467" s="13" t="s">
        <v>84</v>
      </c>
      <c r="AY467" s="175" t="s">
        <v>145</v>
      </c>
    </row>
    <row r="468" spans="1:65" s="2" customFormat="1" ht="21.6" customHeight="1">
      <c r="A468" s="32"/>
      <c r="B468" s="158"/>
      <c r="C468" s="197" t="s">
        <v>827</v>
      </c>
      <c r="D468" s="197" t="s">
        <v>180</v>
      </c>
      <c r="E468" s="198" t="s">
        <v>828</v>
      </c>
      <c r="F468" s="199" t="s">
        <v>829</v>
      </c>
      <c r="G468" s="200" t="s">
        <v>208</v>
      </c>
      <c r="H468" s="201">
        <v>3</v>
      </c>
      <c r="I468" s="202"/>
      <c r="J468" s="203">
        <f>ROUND(I468*H468,2)</f>
        <v>0</v>
      </c>
      <c r="K468" s="204"/>
      <c r="L468" s="205"/>
      <c r="M468" s="206" t="s">
        <v>1</v>
      </c>
      <c r="N468" s="207" t="s">
        <v>41</v>
      </c>
      <c r="O468" s="58"/>
      <c r="P468" s="169">
        <f>O468*H468</f>
        <v>0</v>
      </c>
      <c r="Q468" s="169">
        <v>1.6E-2</v>
      </c>
      <c r="R468" s="169">
        <f>Q468*H468</f>
        <v>4.8000000000000001E-2</v>
      </c>
      <c r="S468" s="169">
        <v>0</v>
      </c>
      <c r="T468" s="170">
        <f>S468*H468</f>
        <v>0</v>
      </c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R468" s="171" t="s">
        <v>294</v>
      </c>
      <c r="AT468" s="171" t="s">
        <v>180</v>
      </c>
      <c r="AU468" s="171" t="s">
        <v>86</v>
      </c>
      <c r="AY468" s="17" t="s">
        <v>145</v>
      </c>
      <c r="BE468" s="172">
        <f>IF(N468="základní",J468,0)</f>
        <v>0</v>
      </c>
      <c r="BF468" s="172">
        <f>IF(N468="snížená",J468,0)</f>
        <v>0</v>
      </c>
      <c r="BG468" s="172">
        <f>IF(N468="zákl. přenesená",J468,0)</f>
        <v>0</v>
      </c>
      <c r="BH468" s="172">
        <f>IF(N468="sníž. přenesená",J468,0)</f>
        <v>0</v>
      </c>
      <c r="BI468" s="172">
        <f>IF(N468="nulová",J468,0)</f>
        <v>0</v>
      </c>
      <c r="BJ468" s="17" t="s">
        <v>84</v>
      </c>
      <c r="BK468" s="172">
        <f>ROUND(I468*H468,2)</f>
        <v>0</v>
      </c>
      <c r="BL468" s="17" t="s">
        <v>226</v>
      </c>
      <c r="BM468" s="171" t="s">
        <v>830</v>
      </c>
    </row>
    <row r="469" spans="1:65" s="13" customFormat="1">
      <c r="B469" s="173"/>
      <c r="D469" s="174" t="s">
        <v>153</v>
      </c>
      <c r="E469" s="175" t="s">
        <v>1</v>
      </c>
      <c r="F469" s="176" t="s">
        <v>160</v>
      </c>
      <c r="H469" s="177">
        <v>3</v>
      </c>
      <c r="I469" s="178"/>
      <c r="L469" s="173"/>
      <c r="M469" s="179"/>
      <c r="N469" s="180"/>
      <c r="O469" s="180"/>
      <c r="P469" s="180"/>
      <c r="Q469" s="180"/>
      <c r="R469" s="180"/>
      <c r="S469" s="180"/>
      <c r="T469" s="181"/>
      <c r="AT469" s="175" t="s">
        <v>153</v>
      </c>
      <c r="AU469" s="175" t="s">
        <v>86</v>
      </c>
      <c r="AV469" s="13" t="s">
        <v>86</v>
      </c>
      <c r="AW469" s="13" t="s">
        <v>32</v>
      </c>
      <c r="AX469" s="13" t="s">
        <v>84</v>
      </c>
      <c r="AY469" s="175" t="s">
        <v>145</v>
      </c>
    </row>
    <row r="470" spans="1:65" s="2" customFormat="1" ht="32.450000000000003" customHeight="1">
      <c r="A470" s="32"/>
      <c r="B470" s="158"/>
      <c r="C470" s="197" t="s">
        <v>831</v>
      </c>
      <c r="D470" s="197" t="s">
        <v>180</v>
      </c>
      <c r="E470" s="198" t="s">
        <v>832</v>
      </c>
      <c r="F470" s="199" t="s">
        <v>833</v>
      </c>
      <c r="G470" s="200" t="s">
        <v>208</v>
      </c>
      <c r="H470" s="201">
        <v>16</v>
      </c>
      <c r="I470" s="202"/>
      <c r="J470" s="203">
        <f>ROUND(I470*H470,2)</f>
        <v>0</v>
      </c>
      <c r="K470" s="204"/>
      <c r="L470" s="205"/>
      <c r="M470" s="206" t="s">
        <v>1</v>
      </c>
      <c r="N470" s="207" t="s">
        <v>41</v>
      </c>
      <c r="O470" s="58"/>
      <c r="P470" s="169">
        <f>O470*H470</f>
        <v>0</v>
      </c>
      <c r="Q470" s="169">
        <v>8.6999999999999994E-3</v>
      </c>
      <c r="R470" s="169">
        <f>Q470*H470</f>
        <v>0.13919999999999999</v>
      </c>
      <c r="S470" s="169">
        <v>0</v>
      </c>
      <c r="T470" s="170">
        <f>S470*H470</f>
        <v>0</v>
      </c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R470" s="171" t="s">
        <v>294</v>
      </c>
      <c r="AT470" s="171" t="s">
        <v>180</v>
      </c>
      <c r="AU470" s="171" t="s">
        <v>86</v>
      </c>
      <c r="AY470" s="17" t="s">
        <v>145</v>
      </c>
      <c r="BE470" s="172">
        <f>IF(N470="základní",J470,0)</f>
        <v>0</v>
      </c>
      <c r="BF470" s="172">
        <f>IF(N470="snížená",J470,0)</f>
        <v>0</v>
      </c>
      <c r="BG470" s="172">
        <f>IF(N470="zákl. přenesená",J470,0)</f>
        <v>0</v>
      </c>
      <c r="BH470" s="172">
        <f>IF(N470="sníž. přenesená",J470,0)</f>
        <v>0</v>
      </c>
      <c r="BI470" s="172">
        <f>IF(N470="nulová",J470,0)</f>
        <v>0</v>
      </c>
      <c r="BJ470" s="17" t="s">
        <v>84</v>
      </c>
      <c r="BK470" s="172">
        <f>ROUND(I470*H470,2)</f>
        <v>0</v>
      </c>
      <c r="BL470" s="17" t="s">
        <v>226</v>
      </c>
      <c r="BM470" s="171" t="s">
        <v>834</v>
      </c>
    </row>
    <row r="471" spans="1:65" s="13" customFormat="1">
      <c r="B471" s="173"/>
      <c r="D471" s="174" t="s">
        <v>153</v>
      </c>
      <c r="E471" s="175" t="s">
        <v>1</v>
      </c>
      <c r="F471" s="176" t="s">
        <v>226</v>
      </c>
      <c r="H471" s="177">
        <v>16</v>
      </c>
      <c r="I471" s="178"/>
      <c r="L471" s="173"/>
      <c r="M471" s="179"/>
      <c r="N471" s="180"/>
      <c r="O471" s="180"/>
      <c r="P471" s="180"/>
      <c r="Q471" s="180"/>
      <c r="R471" s="180"/>
      <c r="S471" s="180"/>
      <c r="T471" s="181"/>
      <c r="AT471" s="175" t="s">
        <v>153</v>
      </c>
      <c r="AU471" s="175" t="s">
        <v>86</v>
      </c>
      <c r="AV471" s="13" t="s">
        <v>86</v>
      </c>
      <c r="AW471" s="13" t="s">
        <v>32</v>
      </c>
      <c r="AX471" s="13" t="s">
        <v>84</v>
      </c>
      <c r="AY471" s="175" t="s">
        <v>145</v>
      </c>
    </row>
    <row r="472" spans="1:65" s="2" customFormat="1" ht="21.6" customHeight="1">
      <c r="A472" s="32"/>
      <c r="B472" s="158"/>
      <c r="C472" s="197" t="s">
        <v>835</v>
      </c>
      <c r="D472" s="197" t="s">
        <v>180</v>
      </c>
      <c r="E472" s="198" t="s">
        <v>836</v>
      </c>
      <c r="F472" s="199" t="s">
        <v>837</v>
      </c>
      <c r="G472" s="200" t="s">
        <v>208</v>
      </c>
      <c r="H472" s="201">
        <v>16</v>
      </c>
      <c r="I472" s="202"/>
      <c r="J472" s="203">
        <f>ROUND(I472*H472,2)</f>
        <v>0</v>
      </c>
      <c r="K472" s="204"/>
      <c r="L472" s="205"/>
      <c r="M472" s="206" t="s">
        <v>1</v>
      </c>
      <c r="N472" s="207" t="s">
        <v>41</v>
      </c>
      <c r="O472" s="58"/>
      <c r="P472" s="169">
        <f>O472*H472</f>
        <v>0</v>
      </c>
      <c r="Q472" s="169">
        <v>8.6999999999999994E-3</v>
      </c>
      <c r="R472" s="169">
        <f>Q472*H472</f>
        <v>0.13919999999999999</v>
      </c>
      <c r="S472" s="169">
        <v>0</v>
      </c>
      <c r="T472" s="170">
        <f>S472*H472</f>
        <v>0</v>
      </c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R472" s="171" t="s">
        <v>294</v>
      </c>
      <c r="AT472" s="171" t="s">
        <v>180</v>
      </c>
      <c r="AU472" s="171" t="s">
        <v>86</v>
      </c>
      <c r="AY472" s="17" t="s">
        <v>145</v>
      </c>
      <c r="BE472" s="172">
        <f>IF(N472="základní",J472,0)</f>
        <v>0</v>
      </c>
      <c r="BF472" s="172">
        <f>IF(N472="snížená",J472,0)</f>
        <v>0</v>
      </c>
      <c r="BG472" s="172">
        <f>IF(N472="zákl. přenesená",J472,0)</f>
        <v>0</v>
      </c>
      <c r="BH472" s="172">
        <f>IF(N472="sníž. přenesená",J472,0)</f>
        <v>0</v>
      </c>
      <c r="BI472" s="172">
        <f>IF(N472="nulová",J472,0)</f>
        <v>0</v>
      </c>
      <c r="BJ472" s="17" t="s">
        <v>84</v>
      </c>
      <c r="BK472" s="172">
        <f>ROUND(I472*H472,2)</f>
        <v>0</v>
      </c>
      <c r="BL472" s="17" t="s">
        <v>226</v>
      </c>
      <c r="BM472" s="171" t="s">
        <v>838</v>
      </c>
    </row>
    <row r="473" spans="1:65" s="13" customFormat="1">
      <c r="B473" s="173"/>
      <c r="D473" s="174" t="s">
        <v>153</v>
      </c>
      <c r="E473" s="175" t="s">
        <v>1</v>
      </c>
      <c r="F473" s="176" t="s">
        <v>226</v>
      </c>
      <c r="H473" s="177">
        <v>16</v>
      </c>
      <c r="I473" s="178"/>
      <c r="L473" s="173"/>
      <c r="M473" s="179"/>
      <c r="N473" s="180"/>
      <c r="O473" s="180"/>
      <c r="P473" s="180"/>
      <c r="Q473" s="180"/>
      <c r="R473" s="180"/>
      <c r="S473" s="180"/>
      <c r="T473" s="181"/>
      <c r="AT473" s="175" t="s">
        <v>153</v>
      </c>
      <c r="AU473" s="175" t="s">
        <v>86</v>
      </c>
      <c r="AV473" s="13" t="s">
        <v>86</v>
      </c>
      <c r="AW473" s="13" t="s">
        <v>32</v>
      </c>
      <c r="AX473" s="13" t="s">
        <v>84</v>
      </c>
      <c r="AY473" s="175" t="s">
        <v>145</v>
      </c>
    </row>
    <row r="474" spans="1:65" s="2" customFormat="1" ht="54" customHeight="1">
      <c r="A474" s="32"/>
      <c r="B474" s="158"/>
      <c r="C474" s="197" t="s">
        <v>839</v>
      </c>
      <c r="D474" s="197" t="s">
        <v>180</v>
      </c>
      <c r="E474" s="198" t="s">
        <v>840</v>
      </c>
      <c r="F474" s="199" t="s">
        <v>841</v>
      </c>
      <c r="G474" s="200" t="s">
        <v>208</v>
      </c>
      <c r="H474" s="201">
        <v>3</v>
      </c>
      <c r="I474" s="202"/>
      <c r="J474" s="203">
        <f>ROUND(I474*H474,2)</f>
        <v>0</v>
      </c>
      <c r="K474" s="204"/>
      <c r="L474" s="205"/>
      <c r="M474" s="206" t="s">
        <v>1</v>
      </c>
      <c r="N474" s="207" t="s">
        <v>41</v>
      </c>
      <c r="O474" s="58"/>
      <c r="P474" s="169">
        <f>O474*H474</f>
        <v>0</v>
      </c>
      <c r="Q474" s="169">
        <v>8.6999999999999994E-3</v>
      </c>
      <c r="R474" s="169">
        <f>Q474*H474</f>
        <v>2.6099999999999998E-2</v>
      </c>
      <c r="S474" s="169">
        <v>0</v>
      </c>
      <c r="T474" s="170">
        <f>S474*H474</f>
        <v>0</v>
      </c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R474" s="171" t="s">
        <v>294</v>
      </c>
      <c r="AT474" s="171" t="s">
        <v>180</v>
      </c>
      <c r="AU474" s="171" t="s">
        <v>86</v>
      </c>
      <c r="AY474" s="17" t="s">
        <v>145</v>
      </c>
      <c r="BE474" s="172">
        <f>IF(N474="základní",J474,0)</f>
        <v>0</v>
      </c>
      <c r="BF474" s="172">
        <f>IF(N474="snížená",J474,0)</f>
        <v>0</v>
      </c>
      <c r="BG474" s="172">
        <f>IF(N474="zákl. přenesená",J474,0)</f>
        <v>0</v>
      </c>
      <c r="BH474" s="172">
        <f>IF(N474="sníž. přenesená",J474,0)</f>
        <v>0</v>
      </c>
      <c r="BI474" s="172">
        <f>IF(N474="nulová",J474,0)</f>
        <v>0</v>
      </c>
      <c r="BJ474" s="17" t="s">
        <v>84</v>
      </c>
      <c r="BK474" s="172">
        <f>ROUND(I474*H474,2)</f>
        <v>0</v>
      </c>
      <c r="BL474" s="17" t="s">
        <v>226</v>
      </c>
      <c r="BM474" s="171" t="s">
        <v>842</v>
      </c>
    </row>
    <row r="475" spans="1:65" s="13" customFormat="1">
      <c r="B475" s="173"/>
      <c r="D475" s="174" t="s">
        <v>153</v>
      </c>
      <c r="E475" s="175" t="s">
        <v>1</v>
      </c>
      <c r="F475" s="176" t="s">
        <v>160</v>
      </c>
      <c r="H475" s="177">
        <v>3</v>
      </c>
      <c r="I475" s="178"/>
      <c r="L475" s="173"/>
      <c r="M475" s="179"/>
      <c r="N475" s="180"/>
      <c r="O475" s="180"/>
      <c r="P475" s="180"/>
      <c r="Q475" s="180"/>
      <c r="R475" s="180"/>
      <c r="S475" s="180"/>
      <c r="T475" s="181"/>
      <c r="AT475" s="175" t="s">
        <v>153</v>
      </c>
      <c r="AU475" s="175" t="s">
        <v>86</v>
      </c>
      <c r="AV475" s="13" t="s">
        <v>86</v>
      </c>
      <c r="AW475" s="13" t="s">
        <v>32</v>
      </c>
      <c r="AX475" s="13" t="s">
        <v>84</v>
      </c>
      <c r="AY475" s="175" t="s">
        <v>145</v>
      </c>
    </row>
    <row r="476" spans="1:65" s="2" customFormat="1" ht="14.45" customHeight="1">
      <c r="A476" s="32"/>
      <c r="B476" s="158"/>
      <c r="C476" s="197" t="s">
        <v>843</v>
      </c>
      <c r="D476" s="197" t="s">
        <v>180</v>
      </c>
      <c r="E476" s="198" t="s">
        <v>844</v>
      </c>
      <c r="F476" s="199" t="s">
        <v>845</v>
      </c>
      <c r="G476" s="200" t="s">
        <v>208</v>
      </c>
      <c r="H476" s="201">
        <v>3</v>
      </c>
      <c r="I476" s="202"/>
      <c r="J476" s="203">
        <f>ROUND(I476*H476,2)</f>
        <v>0</v>
      </c>
      <c r="K476" s="204"/>
      <c r="L476" s="205"/>
      <c r="M476" s="206" t="s">
        <v>1</v>
      </c>
      <c r="N476" s="207" t="s">
        <v>41</v>
      </c>
      <c r="O476" s="58"/>
      <c r="P476" s="169">
        <f>O476*H476</f>
        <v>0</v>
      </c>
      <c r="Q476" s="169">
        <v>1.4500000000000001E-2</v>
      </c>
      <c r="R476" s="169">
        <f>Q476*H476</f>
        <v>4.3500000000000004E-2</v>
      </c>
      <c r="S476" s="169">
        <v>0</v>
      </c>
      <c r="T476" s="170">
        <f>S476*H476</f>
        <v>0</v>
      </c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R476" s="171" t="s">
        <v>294</v>
      </c>
      <c r="AT476" s="171" t="s">
        <v>180</v>
      </c>
      <c r="AU476" s="171" t="s">
        <v>86</v>
      </c>
      <c r="AY476" s="17" t="s">
        <v>145</v>
      </c>
      <c r="BE476" s="172">
        <f>IF(N476="základní",J476,0)</f>
        <v>0</v>
      </c>
      <c r="BF476" s="172">
        <f>IF(N476="snížená",J476,0)</f>
        <v>0</v>
      </c>
      <c r="BG476" s="172">
        <f>IF(N476="zákl. přenesená",J476,0)</f>
        <v>0</v>
      </c>
      <c r="BH476" s="172">
        <f>IF(N476="sníž. přenesená",J476,0)</f>
        <v>0</v>
      </c>
      <c r="BI476" s="172">
        <f>IF(N476="nulová",J476,0)</f>
        <v>0</v>
      </c>
      <c r="BJ476" s="17" t="s">
        <v>84</v>
      </c>
      <c r="BK476" s="172">
        <f>ROUND(I476*H476,2)</f>
        <v>0</v>
      </c>
      <c r="BL476" s="17" t="s">
        <v>226</v>
      </c>
      <c r="BM476" s="171" t="s">
        <v>846</v>
      </c>
    </row>
    <row r="477" spans="1:65" s="13" customFormat="1">
      <c r="B477" s="173"/>
      <c r="D477" s="174" t="s">
        <v>153</v>
      </c>
      <c r="E477" s="175" t="s">
        <v>1</v>
      </c>
      <c r="F477" s="176" t="s">
        <v>160</v>
      </c>
      <c r="H477" s="177">
        <v>3</v>
      </c>
      <c r="I477" s="178"/>
      <c r="L477" s="173"/>
      <c r="M477" s="179"/>
      <c r="N477" s="180"/>
      <c r="O477" s="180"/>
      <c r="P477" s="180"/>
      <c r="Q477" s="180"/>
      <c r="R477" s="180"/>
      <c r="S477" s="180"/>
      <c r="T477" s="181"/>
      <c r="AT477" s="175" t="s">
        <v>153</v>
      </c>
      <c r="AU477" s="175" t="s">
        <v>86</v>
      </c>
      <c r="AV477" s="13" t="s">
        <v>86</v>
      </c>
      <c r="AW477" s="13" t="s">
        <v>32</v>
      </c>
      <c r="AX477" s="13" t="s">
        <v>84</v>
      </c>
      <c r="AY477" s="175" t="s">
        <v>145</v>
      </c>
    </row>
    <row r="478" spans="1:65" s="2" customFormat="1" ht="21.6" customHeight="1">
      <c r="A478" s="32"/>
      <c r="B478" s="158"/>
      <c r="C478" s="159" t="s">
        <v>847</v>
      </c>
      <c r="D478" s="159" t="s">
        <v>147</v>
      </c>
      <c r="E478" s="160" t="s">
        <v>848</v>
      </c>
      <c r="F478" s="161" t="s">
        <v>849</v>
      </c>
      <c r="G478" s="162" t="s">
        <v>208</v>
      </c>
      <c r="H478" s="163">
        <v>6</v>
      </c>
      <c r="I478" s="164"/>
      <c r="J478" s="165">
        <f>ROUND(I478*H478,2)</f>
        <v>0</v>
      </c>
      <c r="K478" s="166"/>
      <c r="L478" s="33"/>
      <c r="M478" s="167" t="s">
        <v>1</v>
      </c>
      <c r="N478" s="168" t="s">
        <v>41</v>
      </c>
      <c r="O478" s="58"/>
      <c r="P478" s="169">
        <f>O478*H478</f>
        <v>0</v>
      </c>
      <c r="Q478" s="169">
        <v>8.0000000000000007E-5</v>
      </c>
      <c r="R478" s="169">
        <f>Q478*H478</f>
        <v>4.8000000000000007E-4</v>
      </c>
      <c r="S478" s="169">
        <v>0</v>
      </c>
      <c r="T478" s="170">
        <f>S478*H478</f>
        <v>0</v>
      </c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R478" s="171" t="s">
        <v>226</v>
      </c>
      <c r="AT478" s="171" t="s">
        <v>147</v>
      </c>
      <c r="AU478" s="171" t="s">
        <v>86</v>
      </c>
      <c r="AY478" s="17" t="s">
        <v>145</v>
      </c>
      <c r="BE478" s="172">
        <f>IF(N478="základní",J478,0)</f>
        <v>0</v>
      </c>
      <c r="BF478" s="172">
        <f>IF(N478="snížená",J478,0)</f>
        <v>0</v>
      </c>
      <c r="BG478" s="172">
        <f>IF(N478="zákl. přenesená",J478,0)</f>
        <v>0</v>
      </c>
      <c r="BH478" s="172">
        <f>IF(N478="sníž. přenesená",J478,0)</f>
        <v>0</v>
      </c>
      <c r="BI478" s="172">
        <f>IF(N478="nulová",J478,0)</f>
        <v>0</v>
      </c>
      <c r="BJ478" s="17" t="s">
        <v>84</v>
      </c>
      <c r="BK478" s="172">
        <f>ROUND(I478*H478,2)</f>
        <v>0</v>
      </c>
      <c r="BL478" s="17" t="s">
        <v>226</v>
      </c>
      <c r="BM478" s="171" t="s">
        <v>850</v>
      </c>
    </row>
    <row r="479" spans="1:65" s="13" customFormat="1">
      <c r="B479" s="173"/>
      <c r="D479" s="174" t="s">
        <v>153</v>
      </c>
      <c r="E479" s="175" t="s">
        <v>1</v>
      </c>
      <c r="F479" s="176" t="s">
        <v>174</v>
      </c>
      <c r="H479" s="177">
        <v>6</v>
      </c>
      <c r="I479" s="178"/>
      <c r="L479" s="173"/>
      <c r="M479" s="179"/>
      <c r="N479" s="180"/>
      <c r="O479" s="180"/>
      <c r="P479" s="180"/>
      <c r="Q479" s="180"/>
      <c r="R479" s="180"/>
      <c r="S479" s="180"/>
      <c r="T479" s="181"/>
      <c r="AT479" s="175" t="s">
        <v>153</v>
      </c>
      <c r="AU479" s="175" t="s">
        <v>86</v>
      </c>
      <c r="AV479" s="13" t="s">
        <v>86</v>
      </c>
      <c r="AW479" s="13" t="s">
        <v>32</v>
      </c>
      <c r="AX479" s="13" t="s">
        <v>84</v>
      </c>
      <c r="AY479" s="175" t="s">
        <v>145</v>
      </c>
    </row>
    <row r="480" spans="1:65" s="2" customFormat="1" ht="21.6" customHeight="1">
      <c r="A480" s="32"/>
      <c r="B480" s="158"/>
      <c r="C480" s="197" t="s">
        <v>851</v>
      </c>
      <c r="D480" s="197" t="s">
        <v>180</v>
      </c>
      <c r="E480" s="198" t="s">
        <v>852</v>
      </c>
      <c r="F480" s="199" t="s">
        <v>853</v>
      </c>
      <c r="G480" s="200" t="s">
        <v>208</v>
      </c>
      <c r="H480" s="201">
        <v>6</v>
      </c>
      <c r="I480" s="202"/>
      <c r="J480" s="203">
        <f>ROUND(I480*H480,2)</f>
        <v>0</v>
      </c>
      <c r="K480" s="204"/>
      <c r="L480" s="205"/>
      <c r="M480" s="206" t="s">
        <v>1</v>
      </c>
      <c r="N480" s="207" t="s">
        <v>41</v>
      </c>
      <c r="O480" s="58"/>
      <c r="P480" s="169">
        <f>O480*H480</f>
        <v>0</v>
      </c>
      <c r="Q480" s="169">
        <v>5.9999999999999995E-4</v>
      </c>
      <c r="R480" s="169">
        <f>Q480*H480</f>
        <v>3.5999999999999999E-3</v>
      </c>
      <c r="S480" s="169">
        <v>0</v>
      </c>
      <c r="T480" s="170">
        <f>S480*H480</f>
        <v>0</v>
      </c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R480" s="171" t="s">
        <v>294</v>
      </c>
      <c r="AT480" s="171" t="s">
        <v>180</v>
      </c>
      <c r="AU480" s="171" t="s">
        <v>86</v>
      </c>
      <c r="AY480" s="17" t="s">
        <v>145</v>
      </c>
      <c r="BE480" s="172">
        <f>IF(N480="základní",J480,0)</f>
        <v>0</v>
      </c>
      <c r="BF480" s="172">
        <f>IF(N480="snížená",J480,0)</f>
        <v>0</v>
      </c>
      <c r="BG480" s="172">
        <f>IF(N480="zákl. přenesená",J480,0)</f>
        <v>0</v>
      </c>
      <c r="BH480" s="172">
        <f>IF(N480="sníž. přenesená",J480,0)</f>
        <v>0</v>
      </c>
      <c r="BI480" s="172">
        <f>IF(N480="nulová",J480,0)</f>
        <v>0</v>
      </c>
      <c r="BJ480" s="17" t="s">
        <v>84</v>
      </c>
      <c r="BK480" s="172">
        <f>ROUND(I480*H480,2)</f>
        <v>0</v>
      </c>
      <c r="BL480" s="17" t="s">
        <v>226</v>
      </c>
      <c r="BM480" s="171" t="s">
        <v>854</v>
      </c>
    </row>
    <row r="481" spans="1:65" s="13" customFormat="1">
      <c r="B481" s="173"/>
      <c r="D481" s="174" t="s">
        <v>153</v>
      </c>
      <c r="E481" s="175" t="s">
        <v>1</v>
      </c>
      <c r="F481" s="176" t="s">
        <v>174</v>
      </c>
      <c r="H481" s="177">
        <v>6</v>
      </c>
      <c r="I481" s="178"/>
      <c r="L481" s="173"/>
      <c r="M481" s="179"/>
      <c r="N481" s="180"/>
      <c r="O481" s="180"/>
      <c r="P481" s="180"/>
      <c r="Q481" s="180"/>
      <c r="R481" s="180"/>
      <c r="S481" s="180"/>
      <c r="T481" s="181"/>
      <c r="AT481" s="175" t="s">
        <v>153</v>
      </c>
      <c r="AU481" s="175" t="s">
        <v>86</v>
      </c>
      <c r="AV481" s="13" t="s">
        <v>86</v>
      </c>
      <c r="AW481" s="13" t="s">
        <v>32</v>
      </c>
      <c r="AX481" s="13" t="s">
        <v>84</v>
      </c>
      <c r="AY481" s="175" t="s">
        <v>145</v>
      </c>
    </row>
    <row r="482" spans="1:65" s="2" customFormat="1" ht="21.6" customHeight="1">
      <c r="A482" s="32"/>
      <c r="B482" s="158"/>
      <c r="C482" s="159" t="s">
        <v>855</v>
      </c>
      <c r="D482" s="159" t="s">
        <v>147</v>
      </c>
      <c r="E482" s="160" t="s">
        <v>856</v>
      </c>
      <c r="F482" s="161" t="s">
        <v>857</v>
      </c>
      <c r="G482" s="162" t="s">
        <v>208</v>
      </c>
      <c r="H482" s="163">
        <v>18</v>
      </c>
      <c r="I482" s="164"/>
      <c r="J482" s="165">
        <f>ROUND(I482*H482,2)</f>
        <v>0</v>
      </c>
      <c r="K482" s="166"/>
      <c r="L482" s="33"/>
      <c r="M482" s="167" t="s">
        <v>1</v>
      </c>
      <c r="N482" s="168" t="s">
        <v>41</v>
      </c>
      <c r="O482" s="58"/>
      <c r="P482" s="169">
        <f>O482*H482</f>
        <v>0</v>
      </c>
      <c r="Q482" s="169">
        <v>1.5349999999999999E-3</v>
      </c>
      <c r="R482" s="169">
        <f>Q482*H482</f>
        <v>2.7629999999999998E-2</v>
      </c>
      <c r="S482" s="169">
        <v>0</v>
      </c>
      <c r="T482" s="170">
        <f>S482*H482</f>
        <v>0</v>
      </c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R482" s="171" t="s">
        <v>226</v>
      </c>
      <c r="AT482" s="171" t="s">
        <v>147</v>
      </c>
      <c r="AU482" s="171" t="s">
        <v>86</v>
      </c>
      <c r="AY482" s="17" t="s">
        <v>145</v>
      </c>
      <c r="BE482" s="172">
        <f>IF(N482="základní",J482,0)</f>
        <v>0</v>
      </c>
      <c r="BF482" s="172">
        <f>IF(N482="snížená",J482,0)</f>
        <v>0</v>
      </c>
      <c r="BG482" s="172">
        <f>IF(N482="zákl. přenesená",J482,0)</f>
        <v>0</v>
      </c>
      <c r="BH482" s="172">
        <f>IF(N482="sníž. přenesená",J482,0)</f>
        <v>0</v>
      </c>
      <c r="BI482" s="172">
        <f>IF(N482="nulová",J482,0)</f>
        <v>0</v>
      </c>
      <c r="BJ482" s="17" t="s">
        <v>84</v>
      </c>
      <c r="BK482" s="172">
        <f>ROUND(I482*H482,2)</f>
        <v>0</v>
      </c>
      <c r="BL482" s="17" t="s">
        <v>226</v>
      </c>
      <c r="BM482" s="171" t="s">
        <v>858</v>
      </c>
    </row>
    <row r="483" spans="1:65" s="13" customFormat="1">
      <c r="B483" s="173"/>
      <c r="D483" s="174" t="s">
        <v>153</v>
      </c>
      <c r="E483" s="175" t="s">
        <v>1</v>
      </c>
      <c r="F483" s="176" t="s">
        <v>859</v>
      </c>
      <c r="H483" s="177">
        <v>18</v>
      </c>
      <c r="I483" s="178"/>
      <c r="L483" s="173"/>
      <c r="M483" s="179"/>
      <c r="N483" s="180"/>
      <c r="O483" s="180"/>
      <c r="P483" s="180"/>
      <c r="Q483" s="180"/>
      <c r="R483" s="180"/>
      <c r="S483" s="180"/>
      <c r="T483" s="181"/>
      <c r="AT483" s="175" t="s">
        <v>153</v>
      </c>
      <c r="AU483" s="175" t="s">
        <v>86</v>
      </c>
      <c r="AV483" s="13" t="s">
        <v>86</v>
      </c>
      <c r="AW483" s="13" t="s">
        <v>32</v>
      </c>
      <c r="AX483" s="13" t="s">
        <v>84</v>
      </c>
      <c r="AY483" s="175" t="s">
        <v>145</v>
      </c>
    </row>
    <row r="484" spans="1:65" s="2" customFormat="1" ht="21.6" customHeight="1">
      <c r="A484" s="32"/>
      <c r="B484" s="158"/>
      <c r="C484" s="197" t="s">
        <v>860</v>
      </c>
      <c r="D484" s="197" t="s">
        <v>180</v>
      </c>
      <c r="E484" s="198" t="s">
        <v>861</v>
      </c>
      <c r="F484" s="199" t="s">
        <v>862</v>
      </c>
      <c r="G484" s="200" t="s">
        <v>208</v>
      </c>
      <c r="H484" s="201">
        <v>15</v>
      </c>
      <c r="I484" s="202"/>
      <c r="J484" s="203">
        <f>ROUND(I484*H484,2)</f>
        <v>0</v>
      </c>
      <c r="K484" s="204"/>
      <c r="L484" s="205"/>
      <c r="M484" s="206" t="s">
        <v>1</v>
      </c>
      <c r="N484" s="207" t="s">
        <v>41</v>
      </c>
      <c r="O484" s="58"/>
      <c r="P484" s="169">
        <f>O484*H484</f>
        <v>0</v>
      </c>
      <c r="Q484" s="169">
        <v>1.35E-2</v>
      </c>
      <c r="R484" s="169">
        <f>Q484*H484</f>
        <v>0.20249999999999999</v>
      </c>
      <c r="S484" s="169">
        <v>0</v>
      </c>
      <c r="T484" s="170">
        <f>S484*H484</f>
        <v>0</v>
      </c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R484" s="171" t="s">
        <v>294</v>
      </c>
      <c r="AT484" s="171" t="s">
        <v>180</v>
      </c>
      <c r="AU484" s="171" t="s">
        <v>86</v>
      </c>
      <c r="AY484" s="17" t="s">
        <v>145</v>
      </c>
      <c r="BE484" s="172">
        <f>IF(N484="základní",J484,0)</f>
        <v>0</v>
      </c>
      <c r="BF484" s="172">
        <f>IF(N484="snížená",J484,0)</f>
        <v>0</v>
      </c>
      <c r="BG484" s="172">
        <f>IF(N484="zákl. přenesená",J484,0)</f>
        <v>0</v>
      </c>
      <c r="BH484" s="172">
        <f>IF(N484="sníž. přenesená",J484,0)</f>
        <v>0</v>
      </c>
      <c r="BI484" s="172">
        <f>IF(N484="nulová",J484,0)</f>
        <v>0</v>
      </c>
      <c r="BJ484" s="17" t="s">
        <v>84</v>
      </c>
      <c r="BK484" s="172">
        <f>ROUND(I484*H484,2)</f>
        <v>0</v>
      </c>
      <c r="BL484" s="17" t="s">
        <v>226</v>
      </c>
      <c r="BM484" s="171" t="s">
        <v>863</v>
      </c>
    </row>
    <row r="485" spans="1:65" s="13" customFormat="1">
      <c r="B485" s="173"/>
      <c r="D485" s="174" t="s">
        <v>153</v>
      </c>
      <c r="E485" s="175" t="s">
        <v>1</v>
      </c>
      <c r="F485" s="176" t="s">
        <v>8</v>
      </c>
      <c r="H485" s="177">
        <v>15</v>
      </c>
      <c r="I485" s="178"/>
      <c r="L485" s="173"/>
      <c r="M485" s="179"/>
      <c r="N485" s="180"/>
      <c r="O485" s="180"/>
      <c r="P485" s="180"/>
      <c r="Q485" s="180"/>
      <c r="R485" s="180"/>
      <c r="S485" s="180"/>
      <c r="T485" s="181"/>
      <c r="AT485" s="175" t="s">
        <v>153</v>
      </c>
      <c r="AU485" s="175" t="s">
        <v>86</v>
      </c>
      <c r="AV485" s="13" t="s">
        <v>86</v>
      </c>
      <c r="AW485" s="13" t="s">
        <v>32</v>
      </c>
      <c r="AX485" s="13" t="s">
        <v>84</v>
      </c>
      <c r="AY485" s="175" t="s">
        <v>145</v>
      </c>
    </row>
    <row r="486" spans="1:65" s="2" customFormat="1" ht="21.6" customHeight="1">
      <c r="A486" s="32"/>
      <c r="B486" s="158"/>
      <c r="C486" s="197" t="s">
        <v>864</v>
      </c>
      <c r="D486" s="197" t="s">
        <v>180</v>
      </c>
      <c r="E486" s="198" t="s">
        <v>865</v>
      </c>
      <c r="F486" s="199" t="s">
        <v>866</v>
      </c>
      <c r="G486" s="200" t="s">
        <v>208</v>
      </c>
      <c r="H486" s="201">
        <v>3</v>
      </c>
      <c r="I486" s="202"/>
      <c r="J486" s="203">
        <f>ROUND(I486*H486,2)</f>
        <v>0</v>
      </c>
      <c r="K486" s="204"/>
      <c r="L486" s="205"/>
      <c r="M486" s="206" t="s">
        <v>1</v>
      </c>
      <c r="N486" s="207" t="s">
        <v>41</v>
      </c>
      <c r="O486" s="58"/>
      <c r="P486" s="169">
        <f>O486*H486</f>
        <v>0</v>
      </c>
      <c r="Q486" s="169">
        <v>1.2999999999999999E-2</v>
      </c>
      <c r="R486" s="169">
        <f>Q486*H486</f>
        <v>3.9E-2</v>
      </c>
      <c r="S486" s="169">
        <v>0</v>
      </c>
      <c r="T486" s="170">
        <f>S486*H486</f>
        <v>0</v>
      </c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R486" s="171" t="s">
        <v>294</v>
      </c>
      <c r="AT486" s="171" t="s">
        <v>180</v>
      </c>
      <c r="AU486" s="171" t="s">
        <v>86</v>
      </c>
      <c r="AY486" s="17" t="s">
        <v>145</v>
      </c>
      <c r="BE486" s="172">
        <f>IF(N486="základní",J486,0)</f>
        <v>0</v>
      </c>
      <c r="BF486" s="172">
        <f>IF(N486="snížená",J486,0)</f>
        <v>0</v>
      </c>
      <c r="BG486" s="172">
        <f>IF(N486="zákl. přenesená",J486,0)</f>
        <v>0</v>
      </c>
      <c r="BH486" s="172">
        <f>IF(N486="sníž. přenesená",J486,0)</f>
        <v>0</v>
      </c>
      <c r="BI486" s="172">
        <f>IF(N486="nulová",J486,0)</f>
        <v>0</v>
      </c>
      <c r="BJ486" s="17" t="s">
        <v>84</v>
      </c>
      <c r="BK486" s="172">
        <f>ROUND(I486*H486,2)</f>
        <v>0</v>
      </c>
      <c r="BL486" s="17" t="s">
        <v>226</v>
      </c>
      <c r="BM486" s="171" t="s">
        <v>867</v>
      </c>
    </row>
    <row r="487" spans="1:65" s="13" customFormat="1">
      <c r="B487" s="173"/>
      <c r="D487" s="174" t="s">
        <v>153</v>
      </c>
      <c r="E487" s="175" t="s">
        <v>1</v>
      </c>
      <c r="F487" s="176" t="s">
        <v>160</v>
      </c>
      <c r="H487" s="177">
        <v>3</v>
      </c>
      <c r="I487" s="178"/>
      <c r="L487" s="173"/>
      <c r="M487" s="179"/>
      <c r="N487" s="180"/>
      <c r="O487" s="180"/>
      <c r="P487" s="180"/>
      <c r="Q487" s="180"/>
      <c r="R487" s="180"/>
      <c r="S487" s="180"/>
      <c r="T487" s="181"/>
      <c r="AT487" s="175" t="s">
        <v>153</v>
      </c>
      <c r="AU487" s="175" t="s">
        <v>86</v>
      </c>
      <c r="AV487" s="13" t="s">
        <v>86</v>
      </c>
      <c r="AW487" s="13" t="s">
        <v>32</v>
      </c>
      <c r="AX487" s="13" t="s">
        <v>84</v>
      </c>
      <c r="AY487" s="175" t="s">
        <v>145</v>
      </c>
    </row>
    <row r="488" spans="1:65" s="2" customFormat="1" ht="14.45" customHeight="1">
      <c r="A488" s="32"/>
      <c r="B488" s="158"/>
      <c r="C488" s="197" t="s">
        <v>868</v>
      </c>
      <c r="D488" s="197" t="s">
        <v>180</v>
      </c>
      <c r="E488" s="198" t="s">
        <v>869</v>
      </c>
      <c r="F488" s="199" t="s">
        <v>870</v>
      </c>
      <c r="G488" s="200" t="s">
        <v>208</v>
      </c>
      <c r="H488" s="201">
        <v>15</v>
      </c>
      <c r="I488" s="202"/>
      <c r="J488" s="203">
        <f>ROUND(I488*H488,2)</f>
        <v>0</v>
      </c>
      <c r="K488" s="204"/>
      <c r="L488" s="205"/>
      <c r="M488" s="206" t="s">
        <v>1</v>
      </c>
      <c r="N488" s="207" t="s">
        <v>41</v>
      </c>
      <c r="O488" s="58"/>
      <c r="P488" s="169">
        <f>O488*H488</f>
        <v>0</v>
      </c>
      <c r="Q488" s="169">
        <v>3.0000000000000001E-3</v>
      </c>
      <c r="R488" s="169">
        <f>Q488*H488</f>
        <v>4.4999999999999998E-2</v>
      </c>
      <c r="S488" s="169">
        <v>0</v>
      </c>
      <c r="T488" s="170">
        <f>S488*H488</f>
        <v>0</v>
      </c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R488" s="171" t="s">
        <v>294</v>
      </c>
      <c r="AT488" s="171" t="s">
        <v>180</v>
      </c>
      <c r="AU488" s="171" t="s">
        <v>86</v>
      </c>
      <c r="AY488" s="17" t="s">
        <v>145</v>
      </c>
      <c r="BE488" s="172">
        <f>IF(N488="základní",J488,0)</f>
        <v>0</v>
      </c>
      <c r="BF488" s="172">
        <f>IF(N488="snížená",J488,0)</f>
        <v>0</v>
      </c>
      <c r="BG488" s="172">
        <f>IF(N488="zákl. přenesená",J488,0)</f>
        <v>0</v>
      </c>
      <c r="BH488" s="172">
        <f>IF(N488="sníž. přenesená",J488,0)</f>
        <v>0</v>
      </c>
      <c r="BI488" s="172">
        <f>IF(N488="nulová",J488,0)</f>
        <v>0</v>
      </c>
      <c r="BJ488" s="17" t="s">
        <v>84</v>
      </c>
      <c r="BK488" s="172">
        <f>ROUND(I488*H488,2)</f>
        <v>0</v>
      </c>
      <c r="BL488" s="17" t="s">
        <v>226</v>
      </c>
      <c r="BM488" s="171" t="s">
        <v>871</v>
      </c>
    </row>
    <row r="489" spans="1:65" s="13" customFormat="1">
      <c r="B489" s="173"/>
      <c r="D489" s="174" t="s">
        <v>153</v>
      </c>
      <c r="E489" s="175" t="s">
        <v>1</v>
      </c>
      <c r="F489" s="176" t="s">
        <v>8</v>
      </c>
      <c r="H489" s="177">
        <v>15</v>
      </c>
      <c r="I489" s="178"/>
      <c r="L489" s="173"/>
      <c r="M489" s="179"/>
      <c r="N489" s="180"/>
      <c r="O489" s="180"/>
      <c r="P489" s="180"/>
      <c r="Q489" s="180"/>
      <c r="R489" s="180"/>
      <c r="S489" s="180"/>
      <c r="T489" s="181"/>
      <c r="AT489" s="175" t="s">
        <v>153</v>
      </c>
      <c r="AU489" s="175" t="s">
        <v>86</v>
      </c>
      <c r="AV489" s="13" t="s">
        <v>86</v>
      </c>
      <c r="AW489" s="13" t="s">
        <v>32</v>
      </c>
      <c r="AX489" s="13" t="s">
        <v>84</v>
      </c>
      <c r="AY489" s="175" t="s">
        <v>145</v>
      </c>
    </row>
    <row r="490" spans="1:65" s="2" customFormat="1" ht="14.45" customHeight="1">
      <c r="A490" s="32"/>
      <c r="B490" s="158"/>
      <c r="C490" s="197" t="s">
        <v>872</v>
      </c>
      <c r="D490" s="197" t="s">
        <v>180</v>
      </c>
      <c r="E490" s="198" t="s">
        <v>873</v>
      </c>
      <c r="F490" s="199" t="s">
        <v>874</v>
      </c>
      <c r="G490" s="200" t="s">
        <v>208</v>
      </c>
      <c r="H490" s="201">
        <v>3</v>
      </c>
      <c r="I490" s="202"/>
      <c r="J490" s="203">
        <f>ROUND(I490*H490,2)</f>
        <v>0</v>
      </c>
      <c r="K490" s="204"/>
      <c r="L490" s="205"/>
      <c r="M490" s="206" t="s">
        <v>1</v>
      </c>
      <c r="N490" s="207" t="s">
        <v>41</v>
      </c>
      <c r="O490" s="58"/>
      <c r="P490" s="169">
        <f>O490*H490</f>
        <v>0</v>
      </c>
      <c r="Q490" s="169">
        <v>3.0000000000000001E-3</v>
      </c>
      <c r="R490" s="169">
        <f>Q490*H490</f>
        <v>9.0000000000000011E-3</v>
      </c>
      <c r="S490" s="169">
        <v>0</v>
      </c>
      <c r="T490" s="170">
        <f>S490*H490</f>
        <v>0</v>
      </c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R490" s="171" t="s">
        <v>294</v>
      </c>
      <c r="AT490" s="171" t="s">
        <v>180</v>
      </c>
      <c r="AU490" s="171" t="s">
        <v>86</v>
      </c>
      <c r="AY490" s="17" t="s">
        <v>145</v>
      </c>
      <c r="BE490" s="172">
        <f>IF(N490="základní",J490,0)</f>
        <v>0</v>
      </c>
      <c r="BF490" s="172">
        <f>IF(N490="snížená",J490,0)</f>
        <v>0</v>
      </c>
      <c r="BG490" s="172">
        <f>IF(N490="zákl. přenesená",J490,0)</f>
        <v>0</v>
      </c>
      <c r="BH490" s="172">
        <f>IF(N490="sníž. přenesená",J490,0)</f>
        <v>0</v>
      </c>
      <c r="BI490" s="172">
        <f>IF(N490="nulová",J490,0)</f>
        <v>0</v>
      </c>
      <c r="BJ490" s="17" t="s">
        <v>84</v>
      </c>
      <c r="BK490" s="172">
        <f>ROUND(I490*H490,2)</f>
        <v>0</v>
      </c>
      <c r="BL490" s="17" t="s">
        <v>226</v>
      </c>
      <c r="BM490" s="171" t="s">
        <v>875</v>
      </c>
    </row>
    <row r="491" spans="1:65" s="13" customFormat="1">
      <c r="B491" s="173"/>
      <c r="D491" s="174" t="s">
        <v>153</v>
      </c>
      <c r="E491" s="175" t="s">
        <v>1</v>
      </c>
      <c r="F491" s="176" t="s">
        <v>160</v>
      </c>
      <c r="H491" s="177">
        <v>3</v>
      </c>
      <c r="I491" s="178"/>
      <c r="L491" s="173"/>
      <c r="M491" s="179"/>
      <c r="N491" s="180"/>
      <c r="O491" s="180"/>
      <c r="P491" s="180"/>
      <c r="Q491" s="180"/>
      <c r="R491" s="180"/>
      <c r="S491" s="180"/>
      <c r="T491" s="181"/>
      <c r="AT491" s="175" t="s">
        <v>153</v>
      </c>
      <c r="AU491" s="175" t="s">
        <v>86</v>
      </c>
      <c r="AV491" s="13" t="s">
        <v>86</v>
      </c>
      <c r="AW491" s="13" t="s">
        <v>32</v>
      </c>
      <c r="AX491" s="13" t="s">
        <v>84</v>
      </c>
      <c r="AY491" s="175" t="s">
        <v>145</v>
      </c>
    </row>
    <row r="492" spans="1:65" s="2" customFormat="1" ht="14.45" customHeight="1">
      <c r="A492" s="32"/>
      <c r="B492" s="158"/>
      <c r="C492" s="159" t="s">
        <v>876</v>
      </c>
      <c r="D492" s="159" t="s">
        <v>147</v>
      </c>
      <c r="E492" s="160" t="s">
        <v>877</v>
      </c>
      <c r="F492" s="161" t="s">
        <v>878</v>
      </c>
      <c r="G492" s="162" t="s">
        <v>208</v>
      </c>
      <c r="H492" s="163">
        <v>1</v>
      </c>
      <c r="I492" s="164"/>
      <c r="J492" s="165">
        <f>ROUND(I492*H492,2)</f>
        <v>0</v>
      </c>
      <c r="K492" s="166"/>
      <c r="L492" s="33"/>
      <c r="M492" s="167" t="s">
        <v>1</v>
      </c>
      <c r="N492" s="168" t="s">
        <v>41</v>
      </c>
      <c r="O492" s="58"/>
      <c r="P492" s="169">
        <f>O492*H492</f>
        <v>0</v>
      </c>
      <c r="Q492" s="169">
        <v>4.4000000000000002E-4</v>
      </c>
      <c r="R492" s="169">
        <f>Q492*H492</f>
        <v>4.4000000000000002E-4</v>
      </c>
      <c r="S492" s="169">
        <v>0</v>
      </c>
      <c r="T492" s="170">
        <f>S492*H492</f>
        <v>0</v>
      </c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R492" s="171" t="s">
        <v>226</v>
      </c>
      <c r="AT492" s="171" t="s">
        <v>147</v>
      </c>
      <c r="AU492" s="171" t="s">
        <v>86</v>
      </c>
      <c r="AY492" s="17" t="s">
        <v>145</v>
      </c>
      <c r="BE492" s="172">
        <f>IF(N492="základní",J492,0)</f>
        <v>0</v>
      </c>
      <c r="BF492" s="172">
        <f>IF(N492="snížená",J492,0)</f>
        <v>0</v>
      </c>
      <c r="BG492" s="172">
        <f>IF(N492="zákl. přenesená",J492,0)</f>
        <v>0</v>
      </c>
      <c r="BH492" s="172">
        <f>IF(N492="sníž. přenesená",J492,0)</f>
        <v>0</v>
      </c>
      <c r="BI492" s="172">
        <f>IF(N492="nulová",J492,0)</f>
        <v>0</v>
      </c>
      <c r="BJ492" s="17" t="s">
        <v>84</v>
      </c>
      <c r="BK492" s="172">
        <f>ROUND(I492*H492,2)</f>
        <v>0</v>
      </c>
      <c r="BL492" s="17" t="s">
        <v>226</v>
      </c>
      <c r="BM492" s="171" t="s">
        <v>879</v>
      </c>
    </row>
    <row r="493" spans="1:65" s="13" customFormat="1">
      <c r="B493" s="173"/>
      <c r="D493" s="174" t="s">
        <v>153</v>
      </c>
      <c r="E493" s="175" t="s">
        <v>1</v>
      </c>
      <c r="F493" s="176" t="s">
        <v>84</v>
      </c>
      <c r="H493" s="177">
        <v>1</v>
      </c>
      <c r="I493" s="178"/>
      <c r="L493" s="173"/>
      <c r="M493" s="179"/>
      <c r="N493" s="180"/>
      <c r="O493" s="180"/>
      <c r="P493" s="180"/>
      <c r="Q493" s="180"/>
      <c r="R493" s="180"/>
      <c r="S493" s="180"/>
      <c r="T493" s="181"/>
      <c r="AT493" s="175" t="s">
        <v>153</v>
      </c>
      <c r="AU493" s="175" t="s">
        <v>86</v>
      </c>
      <c r="AV493" s="13" t="s">
        <v>86</v>
      </c>
      <c r="AW493" s="13" t="s">
        <v>32</v>
      </c>
      <c r="AX493" s="13" t="s">
        <v>84</v>
      </c>
      <c r="AY493" s="175" t="s">
        <v>145</v>
      </c>
    </row>
    <row r="494" spans="1:65" s="2" customFormat="1" ht="14.45" customHeight="1">
      <c r="A494" s="32"/>
      <c r="B494" s="158"/>
      <c r="C494" s="159" t="s">
        <v>880</v>
      </c>
      <c r="D494" s="159" t="s">
        <v>147</v>
      </c>
      <c r="E494" s="160" t="s">
        <v>881</v>
      </c>
      <c r="F494" s="161" t="s">
        <v>882</v>
      </c>
      <c r="G494" s="162" t="s">
        <v>208</v>
      </c>
      <c r="H494" s="163">
        <v>5</v>
      </c>
      <c r="I494" s="164"/>
      <c r="J494" s="165">
        <f>ROUND(I494*H494,2)</f>
        <v>0</v>
      </c>
      <c r="K494" s="166"/>
      <c r="L494" s="33"/>
      <c r="M494" s="167" t="s">
        <v>1</v>
      </c>
      <c r="N494" s="168" t="s">
        <v>41</v>
      </c>
      <c r="O494" s="58"/>
      <c r="P494" s="169">
        <f>O494*H494</f>
        <v>0</v>
      </c>
      <c r="Q494" s="169">
        <v>5.9000000000000003E-4</v>
      </c>
      <c r="R494" s="169">
        <f>Q494*H494</f>
        <v>2.9500000000000004E-3</v>
      </c>
      <c r="S494" s="169">
        <v>0</v>
      </c>
      <c r="T494" s="170">
        <f>S494*H494</f>
        <v>0</v>
      </c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R494" s="171" t="s">
        <v>226</v>
      </c>
      <c r="AT494" s="171" t="s">
        <v>147</v>
      </c>
      <c r="AU494" s="171" t="s">
        <v>86</v>
      </c>
      <c r="AY494" s="17" t="s">
        <v>145</v>
      </c>
      <c r="BE494" s="172">
        <f>IF(N494="základní",J494,0)</f>
        <v>0</v>
      </c>
      <c r="BF494" s="172">
        <f>IF(N494="snížená",J494,0)</f>
        <v>0</v>
      </c>
      <c r="BG494" s="172">
        <f>IF(N494="zákl. přenesená",J494,0)</f>
        <v>0</v>
      </c>
      <c r="BH494" s="172">
        <f>IF(N494="sníž. přenesená",J494,0)</f>
        <v>0</v>
      </c>
      <c r="BI494" s="172">
        <f>IF(N494="nulová",J494,0)</f>
        <v>0</v>
      </c>
      <c r="BJ494" s="17" t="s">
        <v>84</v>
      </c>
      <c r="BK494" s="172">
        <f>ROUND(I494*H494,2)</f>
        <v>0</v>
      </c>
      <c r="BL494" s="17" t="s">
        <v>226</v>
      </c>
      <c r="BM494" s="171" t="s">
        <v>883</v>
      </c>
    </row>
    <row r="495" spans="1:65" s="13" customFormat="1">
      <c r="B495" s="173"/>
      <c r="D495" s="174" t="s">
        <v>153</v>
      </c>
      <c r="E495" s="175" t="s">
        <v>1</v>
      </c>
      <c r="F495" s="176" t="s">
        <v>169</v>
      </c>
      <c r="H495" s="177">
        <v>5</v>
      </c>
      <c r="I495" s="178"/>
      <c r="L495" s="173"/>
      <c r="M495" s="179"/>
      <c r="N495" s="180"/>
      <c r="O495" s="180"/>
      <c r="P495" s="180"/>
      <c r="Q495" s="180"/>
      <c r="R495" s="180"/>
      <c r="S495" s="180"/>
      <c r="T495" s="181"/>
      <c r="AT495" s="175" t="s">
        <v>153</v>
      </c>
      <c r="AU495" s="175" t="s">
        <v>86</v>
      </c>
      <c r="AV495" s="13" t="s">
        <v>86</v>
      </c>
      <c r="AW495" s="13" t="s">
        <v>32</v>
      </c>
      <c r="AX495" s="13" t="s">
        <v>84</v>
      </c>
      <c r="AY495" s="175" t="s">
        <v>145</v>
      </c>
    </row>
    <row r="496" spans="1:65" s="2" customFormat="1" ht="14.45" customHeight="1">
      <c r="A496" s="32"/>
      <c r="B496" s="158"/>
      <c r="C496" s="197" t="s">
        <v>884</v>
      </c>
      <c r="D496" s="197" t="s">
        <v>180</v>
      </c>
      <c r="E496" s="198" t="s">
        <v>885</v>
      </c>
      <c r="F496" s="199" t="s">
        <v>886</v>
      </c>
      <c r="G496" s="200" t="s">
        <v>208</v>
      </c>
      <c r="H496" s="201">
        <v>5</v>
      </c>
      <c r="I496" s="202"/>
      <c r="J496" s="203">
        <f>ROUND(I496*H496,2)</f>
        <v>0</v>
      </c>
      <c r="K496" s="204"/>
      <c r="L496" s="205"/>
      <c r="M496" s="206" t="s">
        <v>1</v>
      </c>
      <c r="N496" s="207" t="s">
        <v>41</v>
      </c>
      <c r="O496" s="58"/>
      <c r="P496" s="169">
        <f>O496*H496</f>
        <v>0</v>
      </c>
      <c r="Q496" s="169">
        <v>1.4E-2</v>
      </c>
      <c r="R496" s="169">
        <f>Q496*H496</f>
        <v>7.0000000000000007E-2</v>
      </c>
      <c r="S496" s="169">
        <v>0</v>
      </c>
      <c r="T496" s="170">
        <f>S496*H496</f>
        <v>0</v>
      </c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R496" s="171" t="s">
        <v>294</v>
      </c>
      <c r="AT496" s="171" t="s">
        <v>180</v>
      </c>
      <c r="AU496" s="171" t="s">
        <v>86</v>
      </c>
      <c r="AY496" s="17" t="s">
        <v>145</v>
      </c>
      <c r="BE496" s="172">
        <f>IF(N496="základní",J496,0)</f>
        <v>0</v>
      </c>
      <c r="BF496" s="172">
        <f>IF(N496="snížená",J496,0)</f>
        <v>0</v>
      </c>
      <c r="BG496" s="172">
        <f>IF(N496="zákl. přenesená",J496,0)</f>
        <v>0</v>
      </c>
      <c r="BH496" s="172">
        <f>IF(N496="sníž. přenesená",J496,0)</f>
        <v>0</v>
      </c>
      <c r="BI496" s="172">
        <f>IF(N496="nulová",J496,0)</f>
        <v>0</v>
      </c>
      <c r="BJ496" s="17" t="s">
        <v>84</v>
      </c>
      <c r="BK496" s="172">
        <f>ROUND(I496*H496,2)</f>
        <v>0</v>
      </c>
      <c r="BL496" s="17" t="s">
        <v>226</v>
      </c>
      <c r="BM496" s="171" t="s">
        <v>887</v>
      </c>
    </row>
    <row r="497" spans="1:65" s="13" customFormat="1">
      <c r="B497" s="173"/>
      <c r="D497" s="174" t="s">
        <v>153</v>
      </c>
      <c r="E497" s="175" t="s">
        <v>1</v>
      </c>
      <c r="F497" s="176" t="s">
        <v>169</v>
      </c>
      <c r="H497" s="177">
        <v>5</v>
      </c>
      <c r="I497" s="178"/>
      <c r="L497" s="173"/>
      <c r="M497" s="179"/>
      <c r="N497" s="180"/>
      <c r="O497" s="180"/>
      <c r="P497" s="180"/>
      <c r="Q497" s="180"/>
      <c r="R497" s="180"/>
      <c r="S497" s="180"/>
      <c r="T497" s="181"/>
      <c r="AT497" s="175" t="s">
        <v>153</v>
      </c>
      <c r="AU497" s="175" t="s">
        <v>86</v>
      </c>
      <c r="AV497" s="13" t="s">
        <v>86</v>
      </c>
      <c r="AW497" s="13" t="s">
        <v>32</v>
      </c>
      <c r="AX497" s="13" t="s">
        <v>84</v>
      </c>
      <c r="AY497" s="175" t="s">
        <v>145</v>
      </c>
    </row>
    <row r="498" spans="1:65" s="2" customFormat="1" ht="14.45" customHeight="1">
      <c r="A498" s="32"/>
      <c r="B498" s="158"/>
      <c r="C498" s="197" t="s">
        <v>888</v>
      </c>
      <c r="D498" s="197" t="s">
        <v>180</v>
      </c>
      <c r="E498" s="198" t="s">
        <v>889</v>
      </c>
      <c r="F498" s="199" t="s">
        <v>890</v>
      </c>
      <c r="G498" s="200" t="s">
        <v>208</v>
      </c>
      <c r="H498" s="201">
        <v>5</v>
      </c>
      <c r="I498" s="202"/>
      <c r="J498" s="203">
        <f>ROUND(I498*H498,2)</f>
        <v>0</v>
      </c>
      <c r="K498" s="204"/>
      <c r="L498" s="205"/>
      <c r="M498" s="206" t="s">
        <v>1</v>
      </c>
      <c r="N498" s="207" t="s">
        <v>41</v>
      </c>
      <c r="O498" s="58"/>
      <c r="P498" s="169">
        <f>O498*H498</f>
        <v>0</v>
      </c>
      <c r="Q498" s="169">
        <v>1.4E-2</v>
      </c>
      <c r="R498" s="169">
        <f>Q498*H498</f>
        <v>7.0000000000000007E-2</v>
      </c>
      <c r="S498" s="169">
        <v>0</v>
      </c>
      <c r="T498" s="170">
        <f>S498*H498</f>
        <v>0</v>
      </c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R498" s="171" t="s">
        <v>294</v>
      </c>
      <c r="AT498" s="171" t="s">
        <v>180</v>
      </c>
      <c r="AU498" s="171" t="s">
        <v>86</v>
      </c>
      <c r="AY498" s="17" t="s">
        <v>145</v>
      </c>
      <c r="BE498" s="172">
        <f>IF(N498="základní",J498,0)</f>
        <v>0</v>
      </c>
      <c r="BF498" s="172">
        <f>IF(N498="snížená",J498,0)</f>
        <v>0</v>
      </c>
      <c r="BG498" s="172">
        <f>IF(N498="zákl. přenesená",J498,0)</f>
        <v>0</v>
      </c>
      <c r="BH498" s="172">
        <f>IF(N498="sníž. přenesená",J498,0)</f>
        <v>0</v>
      </c>
      <c r="BI498" s="172">
        <f>IF(N498="nulová",J498,0)</f>
        <v>0</v>
      </c>
      <c r="BJ498" s="17" t="s">
        <v>84</v>
      </c>
      <c r="BK498" s="172">
        <f>ROUND(I498*H498,2)</f>
        <v>0</v>
      </c>
      <c r="BL498" s="17" t="s">
        <v>226</v>
      </c>
      <c r="BM498" s="171" t="s">
        <v>891</v>
      </c>
    </row>
    <row r="499" spans="1:65" s="13" customFormat="1">
      <c r="B499" s="173"/>
      <c r="D499" s="174" t="s">
        <v>153</v>
      </c>
      <c r="E499" s="175" t="s">
        <v>1</v>
      </c>
      <c r="F499" s="176" t="s">
        <v>169</v>
      </c>
      <c r="H499" s="177">
        <v>5</v>
      </c>
      <c r="I499" s="178"/>
      <c r="L499" s="173"/>
      <c r="M499" s="179"/>
      <c r="N499" s="180"/>
      <c r="O499" s="180"/>
      <c r="P499" s="180"/>
      <c r="Q499" s="180"/>
      <c r="R499" s="180"/>
      <c r="S499" s="180"/>
      <c r="T499" s="181"/>
      <c r="AT499" s="175" t="s">
        <v>153</v>
      </c>
      <c r="AU499" s="175" t="s">
        <v>86</v>
      </c>
      <c r="AV499" s="13" t="s">
        <v>86</v>
      </c>
      <c r="AW499" s="13" t="s">
        <v>32</v>
      </c>
      <c r="AX499" s="13" t="s">
        <v>84</v>
      </c>
      <c r="AY499" s="175" t="s">
        <v>145</v>
      </c>
    </row>
    <row r="500" spans="1:65" s="2" customFormat="1" ht="21.6" customHeight="1">
      <c r="A500" s="32"/>
      <c r="B500" s="158"/>
      <c r="C500" s="159" t="s">
        <v>892</v>
      </c>
      <c r="D500" s="159" t="s">
        <v>147</v>
      </c>
      <c r="E500" s="160" t="s">
        <v>893</v>
      </c>
      <c r="F500" s="161" t="s">
        <v>894</v>
      </c>
      <c r="G500" s="162" t="s">
        <v>208</v>
      </c>
      <c r="H500" s="163">
        <v>76</v>
      </c>
      <c r="I500" s="164"/>
      <c r="J500" s="165">
        <f>ROUND(I500*H500,2)</f>
        <v>0</v>
      </c>
      <c r="K500" s="166"/>
      <c r="L500" s="33"/>
      <c r="M500" s="167" t="s">
        <v>1</v>
      </c>
      <c r="N500" s="168" t="s">
        <v>41</v>
      </c>
      <c r="O500" s="58"/>
      <c r="P500" s="169">
        <f>O500*H500</f>
        <v>0</v>
      </c>
      <c r="Q500" s="169">
        <v>9.0000000000000006E-5</v>
      </c>
      <c r="R500" s="169">
        <f>Q500*H500</f>
        <v>6.8400000000000006E-3</v>
      </c>
      <c r="S500" s="169">
        <v>0</v>
      </c>
      <c r="T500" s="170">
        <f>S500*H500</f>
        <v>0</v>
      </c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R500" s="171" t="s">
        <v>226</v>
      </c>
      <c r="AT500" s="171" t="s">
        <v>147</v>
      </c>
      <c r="AU500" s="171" t="s">
        <v>86</v>
      </c>
      <c r="AY500" s="17" t="s">
        <v>145</v>
      </c>
      <c r="BE500" s="172">
        <f>IF(N500="základní",J500,0)</f>
        <v>0</v>
      </c>
      <c r="BF500" s="172">
        <f>IF(N500="snížená",J500,0)</f>
        <v>0</v>
      </c>
      <c r="BG500" s="172">
        <f>IF(N500="zákl. přenesená",J500,0)</f>
        <v>0</v>
      </c>
      <c r="BH500" s="172">
        <f>IF(N500="sníž. přenesená",J500,0)</f>
        <v>0</v>
      </c>
      <c r="BI500" s="172">
        <f>IF(N500="nulová",J500,0)</f>
        <v>0</v>
      </c>
      <c r="BJ500" s="17" t="s">
        <v>84</v>
      </c>
      <c r="BK500" s="172">
        <f>ROUND(I500*H500,2)</f>
        <v>0</v>
      </c>
      <c r="BL500" s="17" t="s">
        <v>226</v>
      </c>
      <c r="BM500" s="171" t="s">
        <v>895</v>
      </c>
    </row>
    <row r="501" spans="1:65" s="13" customFormat="1">
      <c r="B501" s="173"/>
      <c r="D501" s="174" t="s">
        <v>153</v>
      </c>
      <c r="E501" s="175" t="s">
        <v>1</v>
      </c>
      <c r="F501" s="176" t="s">
        <v>689</v>
      </c>
      <c r="H501" s="177">
        <v>66</v>
      </c>
      <c r="I501" s="178"/>
      <c r="L501" s="173"/>
      <c r="M501" s="179"/>
      <c r="N501" s="180"/>
      <c r="O501" s="180"/>
      <c r="P501" s="180"/>
      <c r="Q501" s="180"/>
      <c r="R501" s="180"/>
      <c r="S501" s="180"/>
      <c r="T501" s="181"/>
      <c r="AT501" s="175" t="s">
        <v>153</v>
      </c>
      <c r="AU501" s="175" t="s">
        <v>86</v>
      </c>
      <c r="AV501" s="13" t="s">
        <v>86</v>
      </c>
      <c r="AW501" s="13" t="s">
        <v>32</v>
      </c>
      <c r="AX501" s="13" t="s">
        <v>76</v>
      </c>
      <c r="AY501" s="175" t="s">
        <v>145</v>
      </c>
    </row>
    <row r="502" spans="1:65" s="13" customFormat="1">
      <c r="B502" s="173"/>
      <c r="D502" s="174" t="s">
        <v>153</v>
      </c>
      <c r="E502" s="175" t="s">
        <v>1</v>
      </c>
      <c r="F502" s="176" t="s">
        <v>690</v>
      </c>
      <c r="H502" s="177">
        <v>10</v>
      </c>
      <c r="I502" s="178"/>
      <c r="L502" s="173"/>
      <c r="M502" s="179"/>
      <c r="N502" s="180"/>
      <c r="O502" s="180"/>
      <c r="P502" s="180"/>
      <c r="Q502" s="180"/>
      <c r="R502" s="180"/>
      <c r="S502" s="180"/>
      <c r="T502" s="181"/>
      <c r="AT502" s="175" t="s">
        <v>153</v>
      </c>
      <c r="AU502" s="175" t="s">
        <v>86</v>
      </c>
      <c r="AV502" s="13" t="s">
        <v>86</v>
      </c>
      <c r="AW502" s="13" t="s">
        <v>32</v>
      </c>
      <c r="AX502" s="13" t="s">
        <v>76</v>
      </c>
      <c r="AY502" s="175" t="s">
        <v>145</v>
      </c>
    </row>
    <row r="503" spans="1:65" s="14" customFormat="1">
      <c r="B503" s="182"/>
      <c r="D503" s="174" t="s">
        <v>153</v>
      </c>
      <c r="E503" s="183" t="s">
        <v>1</v>
      </c>
      <c r="F503" s="184" t="s">
        <v>155</v>
      </c>
      <c r="H503" s="185">
        <v>76</v>
      </c>
      <c r="I503" s="186"/>
      <c r="L503" s="182"/>
      <c r="M503" s="187"/>
      <c r="N503" s="188"/>
      <c r="O503" s="188"/>
      <c r="P503" s="188"/>
      <c r="Q503" s="188"/>
      <c r="R503" s="188"/>
      <c r="S503" s="188"/>
      <c r="T503" s="189"/>
      <c r="AT503" s="183" t="s">
        <v>153</v>
      </c>
      <c r="AU503" s="183" t="s">
        <v>86</v>
      </c>
      <c r="AV503" s="14" t="s">
        <v>151</v>
      </c>
      <c r="AW503" s="14" t="s">
        <v>32</v>
      </c>
      <c r="AX503" s="14" t="s">
        <v>84</v>
      </c>
      <c r="AY503" s="183" t="s">
        <v>145</v>
      </c>
    </row>
    <row r="504" spans="1:65" s="2" customFormat="1" ht="14.45" customHeight="1">
      <c r="A504" s="32"/>
      <c r="B504" s="158"/>
      <c r="C504" s="197" t="s">
        <v>896</v>
      </c>
      <c r="D504" s="197" t="s">
        <v>180</v>
      </c>
      <c r="E504" s="198" t="s">
        <v>897</v>
      </c>
      <c r="F504" s="199" t="s">
        <v>898</v>
      </c>
      <c r="G504" s="200" t="s">
        <v>208</v>
      </c>
      <c r="H504" s="201">
        <v>76</v>
      </c>
      <c r="I504" s="202"/>
      <c r="J504" s="203">
        <f>ROUND(I504*H504,2)</f>
        <v>0</v>
      </c>
      <c r="K504" s="204"/>
      <c r="L504" s="205"/>
      <c r="M504" s="206" t="s">
        <v>1</v>
      </c>
      <c r="N504" s="207" t="s">
        <v>41</v>
      </c>
      <c r="O504" s="58"/>
      <c r="P504" s="169">
        <f>O504*H504</f>
        <v>0</v>
      </c>
      <c r="Q504" s="169">
        <v>2.1000000000000001E-4</v>
      </c>
      <c r="R504" s="169">
        <f>Q504*H504</f>
        <v>1.5960000000000002E-2</v>
      </c>
      <c r="S504" s="169">
        <v>0</v>
      </c>
      <c r="T504" s="170">
        <f>S504*H504</f>
        <v>0</v>
      </c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R504" s="171" t="s">
        <v>294</v>
      </c>
      <c r="AT504" s="171" t="s">
        <v>180</v>
      </c>
      <c r="AU504" s="171" t="s">
        <v>86</v>
      </c>
      <c r="AY504" s="17" t="s">
        <v>145</v>
      </c>
      <c r="BE504" s="172">
        <f>IF(N504="základní",J504,0)</f>
        <v>0</v>
      </c>
      <c r="BF504" s="172">
        <f>IF(N504="snížená",J504,0)</f>
        <v>0</v>
      </c>
      <c r="BG504" s="172">
        <f>IF(N504="zákl. přenesená",J504,0)</f>
        <v>0</v>
      </c>
      <c r="BH504" s="172">
        <f>IF(N504="sníž. přenesená",J504,0)</f>
        <v>0</v>
      </c>
      <c r="BI504" s="172">
        <f>IF(N504="nulová",J504,0)</f>
        <v>0</v>
      </c>
      <c r="BJ504" s="17" t="s">
        <v>84</v>
      </c>
      <c r="BK504" s="172">
        <f>ROUND(I504*H504,2)</f>
        <v>0</v>
      </c>
      <c r="BL504" s="17" t="s">
        <v>226</v>
      </c>
      <c r="BM504" s="171" t="s">
        <v>899</v>
      </c>
    </row>
    <row r="505" spans="1:65" s="13" customFormat="1">
      <c r="B505" s="173"/>
      <c r="D505" s="174" t="s">
        <v>153</v>
      </c>
      <c r="E505" s="175" t="s">
        <v>1</v>
      </c>
      <c r="F505" s="176" t="s">
        <v>498</v>
      </c>
      <c r="H505" s="177">
        <v>76</v>
      </c>
      <c r="I505" s="178"/>
      <c r="L505" s="173"/>
      <c r="M505" s="179"/>
      <c r="N505" s="180"/>
      <c r="O505" s="180"/>
      <c r="P505" s="180"/>
      <c r="Q505" s="180"/>
      <c r="R505" s="180"/>
      <c r="S505" s="180"/>
      <c r="T505" s="181"/>
      <c r="AT505" s="175" t="s">
        <v>153</v>
      </c>
      <c r="AU505" s="175" t="s">
        <v>86</v>
      </c>
      <c r="AV505" s="13" t="s">
        <v>86</v>
      </c>
      <c r="AW505" s="13" t="s">
        <v>32</v>
      </c>
      <c r="AX505" s="13" t="s">
        <v>84</v>
      </c>
      <c r="AY505" s="175" t="s">
        <v>145</v>
      </c>
    </row>
    <row r="506" spans="1:65" s="2" customFormat="1" ht="21.6" customHeight="1">
      <c r="A506" s="32"/>
      <c r="B506" s="158"/>
      <c r="C506" s="159" t="s">
        <v>900</v>
      </c>
      <c r="D506" s="159" t="s">
        <v>147</v>
      </c>
      <c r="E506" s="160" t="s">
        <v>901</v>
      </c>
      <c r="F506" s="161" t="s">
        <v>902</v>
      </c>
      <c r="G506" s="162" t="s">
        <v>208</v>
      </c>
      <c r="H506" s="163">
        <v>5</v>
      </c>
      <c r="I506" s="164"/>
      <c r="J506" s="165">
        <f>ROUND(I506*H506,2)</f>
        <v>0</v>
      </c>
      <c r="K506" s="166"/>
      <c r="L506" s="33"/>
      <c r="M506" s="167" t="s">
        <v>1</v>
      </c>
      <c r="N506" s="168" t="s">
        <v>41</v>
      </c>
      <c r="O506" s="58"/>
      <c r="P506" s="169">
        <f>O506*H506</f>
        <v>0</v>
      </c>
      <c r="Q506" s="169">
        <v>1.6000000000000001E-4</v>
      </c>
      <c r="R506" s="169">
        <f>Q506*H506</f>
        <v>8.0000000000000004E-4</v>
      </c>
      <c r="S506" s="169">
        <v>0</v>
      </c>
      <c r="T506" s="170">
        <f>S506*H506</f>
        <v>0</v>
      </c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R506" s="171" t="s">
        <v>226</v>
      </c>
      <c r="AT506" s="171" t="s">
        <v>147</v>
      </c>
      <c r="AU506" s="171" t="s">
        <v>86</v>
      </c>
      <c r="AY506" s="17" t="s">
        <v>145</v>
      </c>
      <c r="BE506" s="172">
        <f>IF(N506="základní",J506,0)</f>
        <v>0</v>
      </c>
      <c r="BF506" s="172">
        <f>IF(N506="snížená",J506,0)</f>
        <v>0</v>
      </c>
      <c r="BG506" s="172">
        <f>IF(N506="zákl. přenesená",J506,0)</f>
        <v>0</v>
      </c>
      <c r="BH506" s="172">
        <f>IF(N506="sníž. přenesená",J506,0)</f>
        <v>0</v>
      </c>
      <c r="BI506" s="172">
        <f>IF(N506="nulová",J506,0)</f>
        <v>0</v>
      </c>
      <c r="BJ506" s="17" t="s">
        <v>84</v>
      </c>
      <c r="BK506" s="172">
        <f>ROUND(I506*H506,2)</f>
        <v>0</v>
      </c>
      <c r="BL506" s="17" t="s">
        <v>226</v>
      </c>
      <c r="BM506" s="171" t="s">
        <v>903</v>
      </c>
    </row>
    <row r="507" spans="1:65" s="13" customFormat="1">
      <c r="B507" s="173"/>
      <c r="D507" s="174" t="s">
        <v>153</v>
      </c>
      <c r="E507" s="175" t="s">
        <v>1</v>
      </c>
      <c r="F507" s="176" t="s">
        <v>169</v>
      </c>
      <c r="H507" s="177">
        <v>5</v>
      </c>
      <c r="I507" s="178"/>
      <c r="L507" s="173"/>
      <c r="M507" s="179"/>
      <c r="N507" s="180"/>
      <c r="O507" s="180"/>
      <c r="P507" s="180"/>
      <c r="Q507" s="180"/>
      <c r="R507" s="180"/>
      <c r="S507" s="180"/>
      <c r="T507" s="181"/>
      <c r="AT507" s="175" t="s">
        <v>153</v>
      </c>
      <c r="AU507" s="175" t="s">
        <v>86</v>
      </c>
      <c r="AV507" s="13" t="s">
        <v>86</v>
      </c>
      <c r="AW507" s="13" t="s">
        <v>32</v>
      </c>
      <c r="AX507" s="13" t="s">
        <v>84</v>
      </c>
      <c r="AY507" s="175" t="s">
        <v>145</v>
      </c>
    </row>
    <row r="508" spans="1:65" s="2" customFormat="1" ht="21.6" customHeight="1">
      <c r="A508" s="32"/>
      <c r="B508" s="158"/>
      <c r="C508" s="197" t="s">
        <v>904</v>
      </c>
      <c r="D508" s="197" t="s">
        <v>180</v>
      </c>
      <c r="E508" s="198" t="s">
        <v>905</v>
      </c>
      <c r="F508" s="199" t="s">
        <v>906</v>
      </c>
      <c r="G508" s="200" t="s">
        <v>208</v>
      </c>
      <c r="H508" s="201">
        <v>5</v>
      </c>
      <c r="I508" s="202"/>
      <c r="J508" s="203">
        <f>ROUND(I508*H508,2)</f>
        <v>0</v>
      </c>
      <c r="K508" s="204"/>
      <c r="L508" s="205"/>
      <c r="M508" s="206" t="s">
        <v>1</v>
      </c>
      <c r="N508" s="207" t="s">
        <v>41</v>
      </c>
      <c r="O508" s="58"/>
      <c r="P508" s="169">
        <f>O508*H508</f>
        <v>0</v>
      </c>
      <c r="Q508" s="169">
        <v>1E-3</v>
      </c>
      <c r="R508" s="169">
        <f>Q508*H508</f>
        <v>5.0000000000000001E-3</v>
      </c>
      <c r="S508" s="169">
        <v>0</v>
      </c>
      <c r="T508" s="170">
        <f>S508*H508</f>
        <v>0</v>
      </c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R508" s="171" t="s">
        <v>294</v>
      </c>
      <c r="AT508" s="171" t="s">
        <v>180</v>
      </c>
      <c r="AU508" s="171" t="s">
        <v>86</v>
      </c>
      <c r="AY508" s="17" t="s">
        <v>145</v>
      </c>
      <c r="BE508" s="172">
        <f>IF(N508="základní",J508,0)</f>
        <v>0</v>
      </c>
      <c r="BF508" s="172">
        <f>IF(N508="snížená",J508,0)</f>
        <v>0</v>
      </c>
      <c r="BG508" s="172">
        <f>IF(N508="zákl. přenesená",J508,0)</f>
        <v>0</v>
      </c>
      <c r="BH508" s="172">
        <f>IF(N508="sníž. přenesená",J508,0)</f>
        <v>0</v>
      </c>
      <c r="BI508" s="172">
        <f>IF(N508="nulová",J508,0)</f>
        <v>0</v>
      </c>
      <c r="BJ508" s="17" t="s">
        <v>84</v>
      </c>
      <c r="BK508" s="172">
        <f>ROUND(I508*H508,2)</f>
        <v>0</v>
      </c>
      <c r="BL508" s="17" t="s">
        <v>226</v>
      </c>
      <c r="BM508" s="171" t="s">
        <v>907</v>
      </c>
    </row>
    <row r="509" spans="1:65" s="13" customFormat="1">
      <c r="B509" s="173"/>
      <c r="D509" s="174" t="s">
        <v>153</v>
      </c>
      <c r="E509" s="175" t="s">
        <v>1</v>
      </c>
      <c r="F509" s="176" t="s">
        <v>169</v>
      </c>
      <c r="H509" s="177">
        <v>5</v>
      </c>
      <c r="I509" s="178"/>
      <c r="L509" s="173"/>
      <c r="M509" s="179"/>
      <c r="N509" s="180"/>
      <c r="O509" s="180"/>
      <c r="P509" s="180"/>
      <c r="Q509" s="180"/>
      <c r="R509" s="180"/>
      <c r="S509" s="180"/>
      <c r="T509" s="181"/>
      <c r="AT509" s="175" t="s">
        <v>153</v>
      </c>
      <c r="AU509" s="175" t="s">
        <v>86</v>
      </c>
      <c r="AV509" s="13" t="s">
        <v>86</v>
      </c>
      <c r="AW509" s="13" t="s">
        <v>32</v>
      </c>
      <c r="AX509" s="13" t="s">
        <v>84</v>
      </c>
      <c r="AY509" s="175" t="s">
        <v>145</v>
      </c>
    </row>
    <row r="510" spans="1:65" s="2" customFormat="1" ht="21.6" customHeight="1">
      <c r="A510" s="32"/>
      <c r="B510" s="158"/>
      <c r="C510" s="159" t="s">
        <v>908</v>
      </c>
      <c r="D510" s="159" t="s">
        <v>147</v>
      </c>
      <c r="E510" s="160" t="s">
        <v>909</v>
      </c>
      <c r="F510" s="161" t="s">
        <v>910</v>
      </c>
      <c r="G510" s="162" t="s">
        <v>208</v>
      </c>
      <c r="H510" s="163">
        <v>19</v>
      </c>
      <c r="I510" s="164"/>
      <c r="J510" s="165">
        <f>ROUND(I510*H510,2)</f>
        <v>0</v>
      </c>
      <c r="K510" s="166"/>
      <c r="L510" s="33"/>
      <c r="M510" s="167" t="s">
        <v>1</v>
      </c>
      <c r="N510" s="168" t="s">
        <v>41</v>
      </c>
      <c r="O510" s="58"/>
      <c r="P510" s="169">
        <f>O510*H510</f>
        <v>0</v>
      </c>
      <c r="Q510" s="169">
        <v>4.0000000000000003E-5</v>
      </c>
      <c r="R510" s="169">
        <f>Q510*H510</f>
        <v>7.6000000000000004E-4</v>
      </c>
      <c r="S510" s="169">
        <v>0</v>
      </c>
      <c r="T510" s="170">
        <f>S510*H510</f>
        <v>0</v>
      </c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R510" s="171" t="s">
        <v>226</v>
      </c>
      <c r="AT510" s="171" t="s">
        <v>147</v>
      </c>
      <c r="AU510" s="171" t="s">
        <v>86</v>
      </c>
      <c r="AY510" s="17" t="s">
        <v>145</v>
      </c>
      <c r="BE510" s="172">
        <f>IF(N510="základní",J510,0)</f>
        <v>0</v>
      </c>
      <c r="BF510" s="172">
        <f>IF(N510="snížená",J510,0)</f>
        <v>0</v>
      </c>
      <c r="BG510" s="172">
        <f>IF(N510="zákl. přenesená",J510,0)</f>
        <v>0</v>
      </c>
      <c r="BH510" s="172">
        <f>IF(N510="sníž. přenesená",J510,0)</f>
        <v>0</v>
      </c>
      <c r="BI510" s="172">
        <f>IF(N510="nulová",J510,0)</f>
        <v>0</v>
      </c>
      <c r="BJ510" s="17" t="s">
        <v>84</v>
      </c>
      <c r="BK510" s="172">
        <f>ROUND(I510*H510,2)</f>
        <v>0</v>
      </c>
      <c r="BL510" s="17" t="s">
        <v>226</v>
      </c>
      <c r="BM510" s="171" t="s">
        <v>911</v>
      </c>
    </row>
    <row r="511" spans="1:65" s="13" customFormat="1">
      <c r="B511" s="173"/>
      <c r="D511" s="174" t="s">
        <v>153</v>
      </c>
      <c r="E511" s="175" t="s">
        <v>1</v>
      </c>
      <c r="F511" s="176" t="s">
        <v>912</v>
      </c>
      <c r="H511" s="177">
        <v>19</v>
      </c>
      <c r="I511" s="178"/>
      <c r="L511" s="173"/>
      <c r="M511" s="179"/>
      <c r="N511" s="180"/>
      <c r="O511" s="180"/>
      <c r="P511" s="180"/>
      <c r="Q511" s="180"/>
      <c r="R511" s="180"/>
      <c r="S511" s="180"/>
      <c r="T511" s="181"/>
      <c r="AT511" s="175" t="s">
        <v>153</v>
      </c>
      <c r="AU511" s="175" t="s">
        <v>86</v>
      </c>
      <c r="AV511" s="13" t="s">
        <v>86</v>
      </c>
      <c r="AW511" s="13" t="s">
        <v>32</v>
      </c>
      <c r="AX511" s="13" t="s">
        <v>84</v>
      </c>
      <c r="AY511" s="175" t="s">
        <v>145</v>
      </c>
    </row>
    <row r="512" spans="1:65" s="2" customFormat="1" ht="43.15" customHeight="1">
      <c r="A512" s="32"/>
      <c r="B512" s="158"/>
      <c r="C512" s="197" t="s">
        <v>913</v>
      </c>
      <c r="D512" s="197" t="s">
        <v>180</v>
      </c>
      <c r="E512" s="198" t="s">
        <v>914</v>
      </c>
      <c r="F512" s="199" t="s">
        <v>915</v>
      </c>
      <c r="G512" s="200" t="s">
        <v>208</v>
      </c>
      <c r="H512" s="201">
        <v>18</v>
      </c>
      <c r="I512" s="202"/>
      <c r="J512" s="203">
        <f>ROUND(I512*H512,2)</f>
        <v>0</v>
      </c>
      <c r="K512" s="204"/>
      <c r="L512" s="205"/>
      <c r="M512" s="206" t="s">
        <v>1</v>
      </c>
      <c r="N512" s="207" t="s">
        <v>41</v>
      </c>
      <c r="O512" s="58"/>
      <c r="P512" s="169">
        <f>O512*H512</f>
        <v>0</v>
      </c>
      <c r="Q512" s="169">
        <v>1.0300000000000001E-3</v>
      </c>
      <c r="R512" s="169">
        <f>Q512*H512</f>
        <v>1.8540000000000001E-2</v>
      </c>
      <c r="S512" s="169">
        <v>0</v>
      </c>
      <c r="T512" s="170">
        <f>S512*H512</f>
        <v>0</v>
      </c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R512" s="171" t="s">
        <v>294</v>
      </c>
      <c r="AT512" s="171" t="s">
        <v>180</v>
      </c>
      <c r="AU512" s="171" t="s">
        <v>86</v>
      </c>
      <c r="AY512" s="17" t="s">
        <v>145</v>
      </c>
      <c r="BE512" s="172">
        <f>IF(N512="základní",J512,0)</f>
        <v>0</v>
      </c>
      <c r="BF512" s="172">
        <f>IF(N512="snížená",J512,0)</f>
        <v>0</v>
      </c>
      <c r="BG512" s="172">
        <f>IF(N512="zákl. přenesená",J512,0)</f>
        <v>0</v>
      </c>
      <c r="BH512" s="172">
        <f>IF(N512="sníž. přenesená",J512,0)</f>
        <v>0</v>
      </c>
      <c r="BI512" s="172">
        <f>IF(N512="nulová",J512,0)</f>
        <v>0</v>
      </c>
      <c r="BJ512" s="17" t="s">
        <v>84</v>
      </c>
      <c r="BK512" s="172">
        <f>ROUND(I512*H512,2)</f>
        <v>0</v>
      </c>
      <c r="BL512" s="17" t="s">
        <v>226</v>
      </c>
      <c r="BM512" s="171" t="s">
        <v>916</v>
      </c>
    </row>
    <row r="513" spans="1:65" s="13" customFormat="1">
      <c r="B513" s="173"/>
      <c r="D513" s="174" t="s">
        <v>153</v>
      </c>
      <c r="E513" s="175" t="s">
        <v>1</v>
      </c>
      <c r="F513" s="176" t="s">
        <v>859</v>
      </c>
      <c r="H513" s="177">
        <v>18</v>
      </c>
      <c r="I513" s="178"/>
      <c r="L513" s="173"/>
      <c r="M513" s="179"/>
      <c r="N513" s="180"/>
      <c r="O513" s="180"/>
      <c r="P513" s="180"/>
      <c r="Q513" s="180"/>
      <c r="R513" s="180"/>
      <c r="S513" s="180"/>
      <c r="T513" s="181"/>
      <c r="AT513" s="175" t="s">
        <v>153</v>
      </c>
      <c r="AU513" s="175" t="s">
        <v>86</v>
      </c>
      <c r="AV513" s="13" t="s">
        <v>86</v>
      </c>
      <c r="AW513" s="13" t="s">
        <v>32</v>
      </c>
      <c r="AX513" s="13" t="s">
        <v>84</v>
      </c>
      <c r="AY513" s="175" t="s">
        <v>145</v>
      </c>
    </row>
    <row r="514" spans="1:65" s="2" customFormat="1" ht="21.6" customHeight="1">
      <c r="A514" s="32"/>
      <c r="B514" s="158"/>
      <c r="C514" s="197" t="s">
        <v>917</v>
      </c>
      <c r="D514" s="197" t="s">
        <v>180</v>
      </c>
      <c r="E514" s="198" t="s">
        <v>918</v>
      </c>
      <c r="F514" s="199" t="s">
        <v>919</v>
      </c>
      <c r="G514" s="200" t="s">
        <v>208</v>
      </c>
      <c r="H514" s="201">
        <v>1</v>
      </c>
      <c r="I514" s="202"/>
      <c r="J514" s="203">
        <f>ROUND(I514*H514,2)</f>
        <v>0</v>
      </c>
      <c r="K514" s="204"/>
      <c r="L514" s="205"/>
      <c r="M514" s="206" t="s">
        <v>1</v>
      </c>
      <c r="N514" s="207" t="s">
        <v>41</v>
      </c>
      <c r="O514" s="58"/>
      <c r="P514" s="169">
        <f>O514*H514</f>
        <v>0</v>
      </c>
      <c r="Q514" s="169">
        <v>2.0400000000000001E-3</v>
      </c>
      <c r="R514" s="169">
        <f>Q514*H514</f>
        <v>2.0400000000000001E-3</v>
      </c>
      <c r="S514" s="169">
        <v>0</v>
      </c>
      <c r="T514" s="170">
        <f>S514*H514</f>
        <v>0</v>
      </c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R514" s="171" t="s">
        <v>294</v>
      </c>
      <c r="AT514" s="171" t="s">
        <v>180</v>
      </c>
      <c r="AU514" s="171" t="s">
        <v>86</v>
      </c>
      <c r="AY514" s="17" t="s">
        <v>145</v>
      </c>
      <c r="BE514" s="172">
        <f>IF(N514="základní",J514,0)</f>
        <v>0</v>
      </c>
      <c r="BF514" s="172">
        <f>IF(N514="snížená",J514,0)</f>
        <v>0</v>
      </c>
      <c r="BG514" s="172">
        <f>IF(N514="zákl. přenesená",J514,0)</f>
        <v>0</v>
      </c>
      <c r="BH514" s="172">
        <f>IF(N514="sníž. přenesená",J514,0)</f>
        <v>0</v>
      </c>
      <c r="BI514" s="172">
        <f>IF(N514="nulová",J514,0)</f>
        <v>0</v>
      </c>
      <c r="BJ514" s="17" t="s">
        <v>84</v>
      </c>
      <c r="BK514" s="172">
        <f>ROUND(I514*H514,2)</f>
        <v>0</v>
      </c>
      <c r="BL514" s="17" t="s">
        <v>226</v>
      </c>
      <c r="BM514" s="171" t="s">
        <v>920</v>
      </c>
    </row>
    <row r="515" spans="1:65" s="13" customFormat="1">
      <c r="B515" s="173"/>
      <c r="D515" s="174" t="s">
        <v>153</v>
      </c>
      <c r="E515" s="175" t="s">
        <v>1</v>
      </c>
      <c r="F515" s="176" t="s">
        <v>84</v>
      </c>
      <c r="H515" s="177">
        <v>1</v>
      </c>
      <c r="I515" s="178"/>
      <c r="L515" s="173"/>
      <c r="M515" s="179"/>
      <c r="N515" s="180"/>
      <c r="O515" s="180"/>
      <c r="P515" s="180"/>
      <c r="Q515" s="180"/>
      <c r="R515" s="180"/>
      <c r="S515" s="180"/>
      <c r="T515" s="181"/>
      <c r="AT515" s="175" t="s">
        <v>153</v>
      </c>
      <c r="AU515" s="175" t="s">
        <v>86</v>
      </c>
      <c r="AV515" s="13" t="s">
        <v>86</v>
      </c>
      <c r="AW515" s="13" t="s">
        <v>32</v>
      </c>
      <c r="AX515" s="13" t="s">
        <v>84</v>
      </c>
      <c r="AY515" s="175" t="s">
        <v>145</v>
      </c>
    </row>
    <row r="516" spans="1:65" s="2" customFormat="1" ht="21.6" customHeight="1">
      <c r="A516" s="32"/>
      <c r="B516" s="158"/>
      <c r="C516" s="159" t="s">
        <v>921</v>
      </c>
      <c r="D516" s="159" t="s">
        <v>147</v>
      </c>
      <c r="E516" s="160" t="s">
        <v>922</v>
      </c>
      <c r="F516" s="161" t="s">
        <v>923</v>
      </c>
      <c r="G516" s="162" t="s">
        <v>208</v>
      </c>
      <c r="H516" s="163">
        <v>5</v>
      </c>
      <c r="I516" s="164"/>
      <c r="J516" s="165">
        <f>ROUND(I516*H516,2)</f>
        <v>0</v>
      </c>
      <c r="K516" s="166"/>
      <c r="L516" s="33"/>
      <c r="M516" s="167" t="s">
        <v>1</v>
      </c>
      <c r="N516" s="168" t="s">
        <v>41</v>
      </c>
      <c r="O516" s="58"/>
      <c r="P516" s="169">
        <f>O516*H516</f>
        <v>0</v>
      </c>
      <c r="Q516" s="169">
        <v>1.2999999999999999E-4</v>
      </c>
      <c r="R516" s="169">
        <f>Q516*H516</f>
        <v>6.4999999999999997E-4</v>
      </c>
      <c r="S516" s="169">
        <v>0</v>
      </c>
      <c r="T516" s="170">
        <f>S516*H516</f>
        <v>0</v>
      </c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R516" s="171" t="s">
        <v>226</v>
      </c>
      <c r="AT516" s="171" t="s">
        <v>147</v>
      </c>
      <c r="AU516" s="171" t="s">
        <v>86</v>
      </c>
      <c r="AY516" s="17" t="s">
        <v>145</v>
      </c>
      <c r="BE516" s="172">
        <f>IF(N516="základní",J516,0)</f>
        <v>0</v>
      </c>
      <c r="BF516" s="172">
        <f>IF(N516="snížená",J516,0)</f>
        <v>0</v>
      </c>
      <c r="BG516" s="172">
        <f>IF(N516="zákl. přenesená",J516,0)</f>
        <v>0</v>
      </c>
      <c r="BH516" s="172">
        <f>IF(N516="sníž. přenesená",J516,0)</f>
        <v>0</v>
      </c>
      <c r="BI516" s="172">
        <f>IF(N516="nulová",J516,0)</f>
        <v>0</v>
      </c>
      <c r="BJ516" s="17" t="s">
        <v>84</v>
      </c>
      <c r="BK516" s="172">
        <f>ROUND(I516*H516,2)</f>
        <v>0</v>
      </c>
      <c r="BL516" s="17" t="s">
        <v>226</v>
      </c>
      <c r="BM516" s="171" t="s">
        <v>924</v>
      </c>
    </row>
    <row r="517" spans="1:65" s="13" customFormat="1">
      <c r="B517" s="173"/>
      <c r="D517" s="174" t="s">
        <v>153</v>
      </c>
      <c r="E517" s="175" t="s">
        <v>1</v>
      </c>
      <c r="F517" s="176" t="s">
        <v>169</v>
      </c>
      <c r="H517" s="177">
        <v>5</v>
      </c>
      <c r="I517" s="178"/>
      <c r="L517" s="173"/>
      <c r="M517" s="179"/>
      <c r="N517" s="180"/>
      <c r="O517" s="180"/>
      <c r="P517" s="180"/>
      <c r="Q517" s="180"/>
      <c r="R517" s="180"/>
      <c r="S517" s="180"/>
      <c r="T517" s="181"/>
      <c r="AT517" s="175" t="s">
        <v>153</v>
      </c>
      <c r="AU517" s="175" t="s">
        <v>86</v>
      </c>
      <c r="AV517" s="13" t="s">
        <v>86</v>
      </c>
      <c r="AW517" s="13" t="s">
        <v>32</v>
      </c>
      <c r="AX517" s="13" t="s">
        <v>84</v>
      </c>
      <c r="AY517" s="175" t="s">
        <v>145</v>
      </c>
    </row>
    <row r="518" spans="1:65" s="2" customFormat="1" ht="21.6" customHeight="1">
      <c r="A518" s="32"/>
      <c r="B518" s="158"/>
      <c r="C518" s="197" t="s">
        <v>925</v>
      </c>
      <c r="D518" s="197" t="s">
        <v>180</v>
      </c>
      <c r="E518" s="198" t="s">
        <v>926</v>
      </c>
      <c r="F518" s="199" t="s">
        <v>927</v>
      </c>
      <c r="G518" s="200" t="s">
        <v>208</v>
      </c>
      <c r="H518" s="201">
        <v>5</v>
      </c>
      <c r="I518" s="202"/>
      <c r="J518" s="203">
        <f>ROUND(I518*H518,2)</f>
        <v>0</v>
      </c>
      <c r="K518" s="204"/>
      <c r="L518" s="205"/>
      <c r="M518" s="206" t="s">
        <v>1</v>
      </c>
      <c r="N518" s="207" t="s">
        <v>41</v>
      </c>
      <c r="O518" s="58"/>
      <c r="P518" s="169">
        <f>O518*H518</f>
        <v>0</v>
      </c>
      <c r="Q518" s="169">
        <v>3.0500000000000002E-3</v>
      </c>
      <c r="R518" s="169">
        <f>Q518*H518</f>
        <v>1.5250000000000001E-2</v>
      </c>
      <c r="S518" s="169">
        <v>0</v>
      </c>
      <c r="T518" s="170">
        <f>S518*H518</f>
        <v>0</v>
      </c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R518" s="171" t="s">
        <v>294</v>
      </c>
      <c r="AT518" s="171" t="s">
        <v>180</v>
      </c>
      <c r="AU518" s="171" t="s">
        <v>86</v>
      </c>
      <c r="AY518" s="17" t="s">
        <v>145</v>
      </c>
      <c r="BE518" s="172">
        <f>IF(N518="základní",J518,0)</f>
        <v>0</v>
      </c>
      <c r="BF518" s="172">
        <f>IF(N518="snížená",J518,0)</f>
        <v>0</v>
      </c>
      <c r="BG518" s="172">
        <f>IF(N518="zákl. přenesená",J518,0)</f>
        <v>0</v>
      </c>
      <c r="BH518" s="172">
        <f>IF(N518="sníž. přenesená",J518,0)</f>
        <v>0</v>
      </c>
      <c r="BI518" s="172">
        <f>IF(N518="nulová",J518,0)</f>
        <v>0</v>
      </c>
      <c r="BJ518" s="17" t="s">
        <v>84</v>
      </c>
      <c r="BK518" s="172">
        <f>ROUND(I518*H518,2)</f>
        <v>0</v>
      </c>
      <c r="BL518" s="17" t="s">
        <v>226</v>
      </c>
      <c r="BM518" s="171" t="s">
        <v>928</v>
      </c>
    </row>
    <row r="519" spans="1:65" s="13" customFormat="1">
      <c r="B519" s="173"/>
      <c r="D519" s="174" t="s">
        <v>153</v>
      </c>
      <c r="E519" s="175" t="s">
        <v>1</v>
      </c>
      <c r="F519" s="176" t="s">
        <v>169</v>
      </c>
      <c r="H519" s="177">
        <v>5</v>
      </c>
      <c r="I519" s="178"/>
      <c r="L519" s="173"/>
      <c r="M519" s="179"/>
      <c r="N519" s="180"/>
      <c r="O519" s="180"/>
      <c r="P519" s="180"/>
      <c r="Q519" s="180"/>
      <c r="R519" s="180"/>
      <c r="S519" s="180"/>
      <c r="T519" s="181"/>
      <c r="AT519" s="175" t="s">
        <v>153</v>
      </c>
      <c r="AU519" s="175" t="s">
        <v>86</v>
      </c>
      <c r="AV519" s="13" t="s">
        <v>86</v>
      </c>
      <c r="AW519" s="13" t="s">
        <v>32</v>
      </c>
      <c r="AX519" s="13" t="s">
        <v>84</v>
      </c>
      <c r="AY519" s="175" t="s">
        <v>145</v>
      </c>
    </row>
    <row r="520" spans="1:65" s="2" customFormat="1" ht="21.6" customHeight="1">
      <c r="A520" s="32"/>
      <c r="B520" s="158"/>
      <c r="C520" s="159" t="s">
        <v>929</v>
      </c>
      <c r="D520" s="159" t="s">
        <v>147</v>
      </c>
      <c r="E520" s="160" t="s">
        <v>930</v>
      </c>
      <c r="F520" s="161" t="s">
        <v>931</v>
      </c>
      <c r="G520" s="162" t="s">
        <v>208</v>
      </c>
      <c r="H520" s="163">
        <v>39</v>
      </c>
      <c r="I520" s="164"/>
      <c r="J520" s="165">
        <f>ROUND(I520*H520,2)</f>
        <v>0</v>
      </c>
      <c r="K520" s="166"/>
      <c r="L520" s="33"/>
      <c r="M520" s="167" t="s">
        <v>1</v>
      </c>
      <c r="N520" s="168" t="s">
        <v>41</v>
      </c>
      <c r="O520" s="58"/>
      <c r="P520" s="169">
        <f>O520*H520</f>
        <v>0</v>
      </c>
      <c r="Q520" s="169">
        <v>1.2E-4</v>
      </c>
      <c r="R520" s="169">
        <f>Q520*H520</f>
        <v>4.6800000000000001E-3</v>
      </c>
      <c r="S520" s="169">
        <v>0</v>
      </c>
      <c r="T520" s="170">
        <f>S520*H520</f>
        <v>0</v>
      </c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R520" s="171" t="s">
        <v>226</v>
      </c>
      <c r="AT520" s="171" t="s">
        <v>147</v>
      </c>
      <c r="AU520" s="171" t="s">
        <v>86</v>
      </c>
      <c r="AY520" s="17" t="s">
        <v>145</v>
      </c>
      <c r="BE520" s="172">
        <f>IF(N520="základní",J520,0)</f>
        <v>0</v>
      </c>
      <c r="BF520" s="172">
        <f>IF(N520="snížená",J520,0)</f>
        <v>0</v>
      </c>
      <c r="BG520" s="172">
        <f>IF(N520="zákl. přenesená",J520,0)</f>
        <v>0</v>
      </c>
      <c r="BH520" s="172">
        <f>IF(N520="sníž. přenesená",J520,0)</f>
        <v>0</v>
      </c>
      <c r="BI520" s="172">
        <f>IF(N520="nulová",J520,0)</f>
        <v>0</v>
      </c>
      <c r="BJ520" s="17" t="s">
        <v>84</v>
      </c>
      <c r="BK520" s="172">
        <f>ROUND(I520*H520,2)</f>
        <v>0</v>
      </c>
      <c r="BL520" s="17" t="s">
        <v>226</v>
      </c>
      <c r="BM520" s="171" t="s">
        <v>932</v>
      </c>
    </row>
    <row r="521" spans="1:65" s="13" customFormat="1">
      <c r="B521" s="173"/>
      <c r="D521" s="174" t="s">
        <v>153</v>
      </c>
      <c r="E521" s="175" t="s">
        <v>1</v>
      </c>
      <c r="F521" s="176" t="s">
        <v>328</v>
      </c>
      <c r="H521" s="177">
        <v>39</v>
      </c>
      <c r="I521" s="178"/>
      <c r="L521" s="173"/>
      <c r="M521" s="179"/>
      <c r="N521" s="180"/>
      <c r="O521" s="180"/>
      <c r="P521" s="180"/>
      <c r="Q521" s="180"/>
      <c r="R521" s="180"/>
      <c r="S521" s="180"/>
      <c r="T521" s="181"/>
      <c r="AT521" s="175" t="s">
        <v>153</v>
      </c>
      <c r="AU521" s="175" t="s">
        <v>86</v>
      </c>
      <c r="AV521" s="13" t="s">
        <v>86</v>
      </c>
      <c r="AW521" s="13" t="s">
        <v>32</v>
      </c>
      <c r="AX521" s="13" t="s">
        <v>84</v>
      </c>
      <c r="AY521" s="175" t="s">
        <v>145</v>
      </c>
    </row>
    <row r="522" spans="1:65" s="2" customFormat="1" ht="43.15" customHeight="1">
      <c r="A522" s="32"/>
      <c r="B522" s="158"/>
      <c r="C522" s="197" t="s">
        <v>933</v>
      </c>
      <c r="D522" s="197" t="s">
        <v>180</v>
      </c>
      <c r="E522" s="198" t="s">
        <v>934</v>
      </c>
      <c r="F522" s="199" t="s">
        <v>935</v>
      </c>
      <c r="G522" s="200" t="s">
        <v>208</v>
      </c>
      <c r="H522" s="201">
        <v>1</v>
      </c>
      <c r="I522" s="202"/>
      <c r="J522" s="203">
        <f>ROUND(I522*H522,2)</f>
        <v>0</v>
      </c>
      <c r="K522" s="204"/>
      <c r="L522" s="205"/>
      <c r="M522" s="206" t="s">
        <v>1</v>
      </c>
      <c r="N522" s="207" t="s">
        <v>41</v>
      </c>
      <c r="O522" s="58"/>
      <c r="P522" s="169">
        <f>O522*H522</f>
        <v>0</v>
      </c>
      <c r="Q522" s="169">
        <v>0</v>
      </c>
      <c r="R522" s="169">
        <f>Q522*H522</f>
        <v>0</v>
      </c>
      <c r="S522" s="169">
        <v>0</v>
      </c>
      <c r="T522" s="170">
        <f>S522*H522</f>
        <v>0</v>
      </c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R522" s="171" t="s">
        <v>294</v>
      </c>
      <c r="AT522" s="171" t="s">
        <v>180</v>
      </c>
      <c r="AU522" s="171" t="s">
        <v>86</v>
      </c>
      <c r="AY522" s="17" t="s">
        <v>145</v>
      </c>
      <c r="BE522" s="172">
        <f>IF(N522="základní",J522,0)</f>
        <v>0</v>
      </c>
      <c r="BF522" s="172">
        <f>IF(N522="snížená",J522,0)</f>
        <v>0</v>
      </c>
      <c r="BG522" s="172">
        <f>IF(N522="zákl. přenesená",J522,0)</f>
        <v>0</v>
      </c>
      <c r="BH522" s="172">
        <f>IF(N522="sníž. přenesená",J522,0)</f>
        <v>0</v>
      </c>
      <c r="BI522" s="172">
        <f>IF(N522="nulová",J522,0)</f>
        <v>0</v>
      </c>
      <c r="BJ522" s="17" t="s">
        <v>84</v>
      </c>
      <c r="BK522" s="172">
        <f>ROUND(I522*H522,2)</f>
        <v>0</v>
      </c>
      <c r="BL522" s="17" t="s">
        <v>226</v>
      </c>
      <c r="BM522" s="171" t="s">
        <v>936</v>
      </c>
    </row>
    <row r="523" spans="1:65" s="13" customFormat="1">
      <c r="B523" s="173"/>
      <c r="D523" s="174" t="s">
        <v>153</v>
      </c>
      <c r="E523" s="175" t="s">
        <v>1</v>
      </c>
      <c r="F523" s="176" t="s">
        <v>84</v>
      </c>
      <c r="H523" s="177">
        <v>1</v>
      </c>
      <c r="I523" s="178"/>
      <c r="L523" s="173"/>
      <c r="M523" s="179"/>
      <c r="N523" s="180"/>
      <c r="O523" s="180"/>
      <c r="P523" s="180"/>
      <c r="Q523" s="180"/>
      <c r="R523" s="180"/>
      <c r="S523" s="180"/>
      <c r="T523" s="181"/>
      <c r="AT523" s="175" t="s">
        <v>153</v>
      </c>
      <c r="AU523" s="175" t="s">
        <v>86</v>
      </c>
      <c r="AV523" s="13" t="s">
        <v>86</v>
      </c>
      <c r="AW523" s="13" t="s">
        <v>32</v>
      </c>
      <c r="AX523" s="13" t="s">
        <v>84</v>
      </c>
      <c r="AY523" s="175" t="s">
        <v>145</v>
      </c>
    </row>
    <row r="524" spans="1:65" s="2" customFormat="1" ht="14.45" customHeight="1">
      <c r="A524" s="32"/>
      <c r="B524" s="158"/>
      <c r="C524" s="159" t="s">
        <v>937</v>
      </c>
      <c r="D524" s="159" t="s">
        <v>147</v>
      </c>
      <c r="E524" s="160" t="s">
        <v>938</v>
      </c>
      <c r="F524" s="161" t="s">
        <v>939</v>
      </c>
      <c r="G524" s="162" t="s">
        <v>208</v>
      </c>
      <c r="H524" s="163">
        <v>2</v>
      </c>
      <c r="I524" s="164"/>
      <c r="J524" s="165">
        <f>ROUND(I524*H524,2)</f>
        <v>0</v>
      </c>
      <c r="K524" s="166"/>
      <c r="L524" s="33"/>
      <c r="M524" s="167" t="s">
        <v>1</v>
      </c>
      <c r="N524" s="168" t="s">
        <v>41</v>
      </c>
      <c r="O524" s="58"/>
      <c r="P524" s="169">
        <f>O524*H524</f>
        <v>0</v>
      </c>
      <c r="Q524" s="169">
        <v>4.2471454999999997E-3</v>
      </c>
      <c r="R524" s="169">
        <f>Q524*H524</f>
        <v>8.4942909999999993E-3</v>
      </c>
      <c r="S524" s="169">
        <v>0</v>
      </c>
      <c r="T524" s="170">
        <f>S524*H524</f>
        <v>0</v>
      </c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R524" s="171" t="s">
        <v>226</v>
      </c>
      <c r="AT524" s="171" t="s">
        <v>147</v>
      </c>
      <c r="AU524" s="171" t="s">
        <v>86</v>
      </c>
      <c r="AY524" s="17" t="s">
        <v>145</v>
      </c>
      <c r="BE524" s="172">
        <f>IF(N524="základní",J524,0)</f>
        <v>0</v>
      </c>
      <c r="BF524" s="172">
        <f>IF(N524="snížená",J524,0)</f>
        <v>0</v>
      </c>
      <c r="BG524" s="172">
        <f>IF(N524="zákl. přenesená",J524,0)</f>
        <v>0</v>
      </c>
      <c r="BH524" s="172">
        <f>IF(N524="sníž. přenesená",J524,0)</f>
        <v>0</v>
      </c>
      <c r="BI524" s="172">
        <f>IF(N524="nulová",J524,0)</f>
        <v>0</v>
      </c>
      <c r="BJ524" s="17" t="s">
        <v>84</v>
      </c>
      <c r="BK524" s="172">
        <f>ROUND(I524*H524,2)</f>
        <v>0</v>
      </c>
      <c r="BL524" s="17" t="s">
        <v>226</v>
      </c>
      <c r="BM524" s="171" t="s">
        <v>940</v>
      </c>
    </row>
    <row r="525" spans="1:65" s="13" customFormat="1">
      <c r="B525" s="173"/>
      <c r="D525" s="174" t="s">
        <v>153</v>
      </c>
      <c r="E525" s="175" t="s">
        <v>1</v>
      </c>
      <c r="F525" s="176" t="s">
        <v>86</v>
      </c>
      <c r="H525" s="177">
        <v>2</v>
      </c>
      <c r="I525" s="178"/>
      <c r="L525" s="173"/>
      <c r="M525" s="179"/>
      <c r="N525" s="180"/>
      <c r="O525" s="180"/>
      <c r="P525" s="180"/>
      <c r="Q525" s="180"/>
      <c r="R525" s="180"/>
      <c r="S525" s="180"/>
      <c r="T525" s="181"/>
      <c r="AT525" s="175" t="s">
        <v>153</v>
      </c>
      <c r="AU525" s="175" t="s">
        <v>86</v>
      </c>
      <c r="AV525" s="13" t="s">
        <v>86</v>
      </c>
      <c r="AW525" s="13" t="s">
        <v>32</v>
      </c>
      <c r="AX525" s="13" t="s">
        <v>84</v>
      </c>
      <c r="AY525" s="175" t="s">
        <v>145</v>
      </c>
    </row>
    <row r="526" spans="1:65" s="2" customFormat="1" ht="21.6" customHeight="1">
      <c r="A526" s="32"/>
      <c r="B526" s="158"/>
      <c r="C526" s="159" t="s">
        <v>941</v>
      </c>
      <c r="D526" s="159" t="s">
        <v>147</v>
      </c>
      <c r="E526" s="160" t="s">
        <v>942</v>
      </c>
      <c r="F526" s="161" t="s">
        <v>943</v>
      </c>
      <c r="G526" s="162" t="s">
        <v>183</v>
      </c>
      <c r="H526" s="163">
        <v>1.18</v>
      </c>
      <c r="I526" s="164"/>
      <c r="J526" s="165">
        <f>ROUND(I526*H526,2)</f>
        <v>0</v>
      </c>
      <c r="K526" s="166"/>
      <c r="L526" s="33"/>
      <c r="M526" s="167" t="s">
        <v>1</v>
      </c>
      <c r="N526" s="168" t="s">
        <v>41</v>
      </c>
      <c r="O526" s="58"/>
      <c r="P526" s="169">
        <f>O526*H526</f>
        <v>0</v>
      </c>
      <c r="Q526" s="169">
        <v>0</v>
      </c>
      <c r="R526" s="169">
        <f>Q526*H526</f>
        <v>0</v>
      </c>
      <c r="S526" s="169">
        <v>0</v>
      </c>
      <c r="T526" s="170">
        <f>S526*H526</f>
        <v>0</v>
      </c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R526" s="171" t="s">
        <v>226</v>
      </c>
      <c r="AT526" s="171" t="s">
        <v>147</v>
      </c>
      <c r="AU526" s="171" t="s">
        <v>86</v>
      </c>
      <c r="AY526" s="17" t="s">
        <v>145</v>
      </c>
      <c r="BE526" s="172">
        <f>IF(N526="základní",J526,0)</f>
        <v>0</v>
      </c>
      <c r="BF526" s="172">
        <f>IF(N526="snížená",J526,0)</f>
        <v>0</v>
      </c>
      <c r="BG526" s="172">
        <f>IF(N526="zákl. přenesená",J526,0)</f>
        <v>0</v>
      </c>
      <c r="BH526" s="172">
        <f>IF(N526="sníž. přenesená",J526,0)</f>
        <v>0</v>
      </c>
      <c r="BI526" s="172">
        <f>IF(N526="nulová",J526,0)</f>
        <v>0</v>
      </c>
      <c r="BJ526" s="17" t="s">
        <v>84</v>
      </c>
      <c r="BK526" s="172">
        <f>ROUND(I526*H526,2)</f>
        <v>0</v>
      </c>
      <c r="BL526" s="17" t="s">
        <v>226</v>
      </c>
      <c r="BM526" s="171" t="s">
        <v>944</v>
      </c>
    </row>
    <row r="527" spans="1:65" s="12" customFormat="1" ht="22.9" customHeight="1">
      <c r="B527" s="145"/>
      <c r="D527" s="146" t="s">
        <v>75</v>
      </c>
      <c r="E527" s="156" t="s">
        <v>945</v>
      </c>
      <c r="F527" s="156" t="s">
        <v>946</v>
      </c>
      <c r="I527" s="148"/>
      <c r="J527" s="157">
        <f>BK527</f>
        <v>0</v>
      </c>
      <c r="L527" s="145"/>
      <c r="M527" s="150"/>
      <c r="N527" s="151"/>
      <c r="O527" s="151"/>
      <c r="P527" s="152">
        <f>SUM(P528:P536)</f>
        <v>0</v>
      </c>
      <c r="Q527" s="151"/>
      <c r="R527" s="152">
        <f>SUM(R528:R536)</f>
        <v>2.9408764500000004E-2</v>
      </c>
      <c r="S527" s="151"/>
      <c r="T527" s="153">
        <f>SUM(T528:T536)</f>
        <v>0</v>
      </c>
      <c r="AR527" s="146" t="s">
        <v>86</v>
      </c>
      <c r="AT527" s="154" t="s">
        <v>75</v>
      </c>
      <c r="AU527" s="154" t="s">
        <v>84</v>
      </c>
      <c r="AY527" s="146" t="s">
        <v>145</v>
      </c>
      <c r="BK527" s="155">
        <f>SUM(BK528:BK536)</f>
        <v>0</v>
      </c>
    </row>
    <row r="528" spans="1:65" s="2" customFormat="1" ht="32.450000000000003" customHeight="1">
      <c r="A528" s="32"/>
      <c r="B528" s="158"/>
      <c r="C528" s="159" t="s">
        <v>947</v>
      </c>
      <c r="D528" s="159" t="s">
        <v>147</v>
      </c>
      <c r="E528" s="160" t="s">
        <v>948</v>
      </c>
      <c r="F528" s="161" t="s">
        <v>949</v>
      </c>
      <c r="G528" s="162" t="s">
        <v>208</v>
      </c>
      <c r="H528" s="163">
        <v>1</v>
      </c>
      <c r="I528" s="164"/>
      <c r="J528" s="165">
        <f>ROUND(I528*H528,2)</f>
        <v>0</v>
      </c>
      <c r="K528" s="166"/>
      <c r="L528" s="33"/>
      <c r="M528" s="167" t="s">
        <v>1</v>
      </c>
      <c r="N528" s="168" t="s">
        <v>41</v>
      </c>
      <c r="O528" s="58"/>
      <c r="P528" s="169">
        <f>O528*H528</f>
        <v>0</v>
      </c>
      <c r="Q528" s="169">
        <v>1.28087645E-2</v>
      </c>
      <c r="R528" s="169">
        <f>Q528*H528</f>
        <v>1.28087645E-2</v>
      </c>
      <c r="S528" s="169">
        <v>0</v>
      </c>
      <c r="T528" s="170">
        <f>S528*H528</f>
        <v>0</v>
      </c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R528" s="171" t="s">
        <v>226</v>
      </c>
      <c r="AT528" s="171" t="s">
        <v>147</v>
      </c>
      <c r="AU528" s="171" t="s">
        <v>86</v>
      </c>
      <c r="AY528" s="17" t="s">
        <v>145</v>
      </c>
      <c r="BE528" s="172">
        <f>IF(N528="základní",J528,0)</f>
        <v>0</v>
      </c>
      <c r="BF528" s="172">
        <f>IF(N528="snížená",J528,0)</f>
        <v>0</v>
      </c>
      <c r="BG528" s="172">
        <f>IF(N528="zákl. přenesená",J528,0)</f>
        <v>0</v>
      </c>
      <c r="BH528" s="172">
        <f>IF(N528="sníž. přenesená",J528,0)</f>
        <v>0</v>
      </c>
      <c r="BI528" s="172">
        <f>IF(N528="nulová",J528,0)</f>
        <v>0</v>
      </c>
      <c r="BJ528" s="17" t="s">
        <v>84</v>
      </c>
      <c r="BK528" s="172">
        <f>ROUND(I528*H528,2)</f>
        <v>0</v>
      </c>
      <c r="BL528" s="17" t="s">
        <v>226</v>
      </c>
      <c r="BM528" s="171" t="s">
        <v>950</v>
      </c>
    </row>
    <row r="529" spans="1:65" s="13" customFormat="1">
      <c r="B529" s="173"/>
      <c r="D529" s="174" t="s">
        <v>153</v>
      </c>
      <c r="E529" s="175" t="s">
        <v>1</v>
      </c>
      <c r="F529" s="176" t="s">
        <v>84</v>
      </c>
      <c r="H529" s="177">
        <v>1</v>
      </c>
      <c r="I529" s="178"/>
      <c r="L529" s="173"/>
      <c r="M529" s="179"/>
      <c r="N529" s="180"/>
      <c r="O529" s="180"/>
      <c r="P529" s="180"/>
      <c r="Q529" s="180"/>
      <c r="R529" s="180"/>
      <c r="S529" s="180"/>
      <c r="T529" s="181"/>
      <c r="AT529" s="175" t="s">
        <v>153</v>
      </c>
      <c r="AU529" s="175" t="s">
        <v>86</v>
      </c>
      <c r="AV529" s="13" t="s">
        <v>86</v>
      </c>
      <c r="AW529" s="13" t="s">
        <v>32</v>
      </c>
      <c r="AX529" s="13" t="s">
        <v>84</v>
      </c>
      <c r="AY529" s="175" t="s">
        <v>145</v>
      </c>
    </row>
    <row r="530" spans="1:65" s="2" customFormat="1" ht="14.45" customHeight="1">
      <c r="A530" s="32"/>
      <c r="B530" s="158"/>
      <c r="C530" s="159" t="s">
        <v>951</v>
      </c>
      <c r="D530" s="159" t="s">
        <v>147</v>
      </c>
      <c r="E530" s="160" t="s">
        <v>952</v>
      </c>
      <c r="F530" s="161" t="s">
        <v>953</v>
      </c>
      <c r="G530" s="162" t="s">
        <v>208</v>
      </c>
      <c r="H530" s="163">
        <v>1</v>
      </c>
      <c r="I530" s="164"/>
      <c r="J530" s="165">
        <f>ROUND(I530*H530,2)</f>
        <v>0</v>
      </c>
      <c r="K530" s="166"/>
      <c r="L530" s="33"/>
      <c r="M530" s="167" t="s">
        <v>1</v>
      </c>
      <c r="N530" s="168" t="s">
        <v>41</v>
      </c>
      <c r="O530" s="58"/>
      <c r="P530" s="169">
        <f>O530*H530</f>
        <v>0</v>
      </c>
      <c r="Q530" s="169">
        <v>1.281E-2</v>
      </c>
      <c r="R530" s="169">
        <f>Q530*H530</f>
        <v>1.281E-2</v>
      </c>
      <c r="S530" s="169">
        <v>0</v>
      </c>
      <c r="T530" s="170">
        <f>S530*H530</f>
        <v>0</v>
      </c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R530" s="171" t="s">
        <v>226</v>
      </c>
      <c r="AT530" s="171" t="s">
        <v>147</v>
      </c>
      <c r="AU530" s="171" t="s">
        <v>86</v>
      </c>
      <c r="AY530" s="17" t="s">
        <v>145</v>
      </c>
      <c r="BE530" s="172">
        <f>IF(N530="základní",J530,0)</f>
        <v>0</v>
      </c>
      <c r="BF530" s="172">
        <f>IF(N530="snížená",J530,0)</f>
        <v>0</v>
      </c>
      <c r="BG530" s="172">
        <f>IF(N530="zákl. přenesená",J530,0)</f>
        <v>0</v>
      </c>
      <c r="BH530" s="172">
        <f>IF(N530="sníž. přenesená",J530,0)</f>
        <v>0</v>
      </c>
      <c r="BI530" s="172">
        <f>IF(N530="nulová",J530,0)</f>
        <v>0</v>
      </c>
      <c r="BJ530" s="17" t="s">
        <v>84</v>
      </c>
      <c r="BK530" s="172">
        <f>ROUND(I530*H530,2)</f>
        <v>0</v>
      </c>
      <c r="BL530" s="17" t="s">
        <v>226</v>
      </c>
      <c r="BM530" s="171" t="s">
        <v>954</v>
      </c>
    </row>
    <row r="531" spans="1:65" s="13" customFormat="1">
      <c r="B531" s="173"/>
      <c r="D531" s="174" t="s">
        <v>153</v>
      </c>
      <c r="E531" s="175" t="s">
        <v>1</v>
      </c>
      <c r="F531" s="176" t="s">
        <v>84</v>
      </c>
      <c r="H531" s="177">
        <v>1</v>
      </c>
      <c r="I531" s="178"/>
      <c r="L531" s="173"/>
      <c r="M531" s="179"/>
      <c r="N531" s="180"/>
      <c r="O531" s="180"/>
      <c r="P531" s="180"/>
      <c r="Q531" s="180"/>
      <c r="R531" s="180"/>
      <c r="S531" s="180"/>
      <c r="T531" s="181"/>
      <c r="AT531" s="175" t="s">
        <v>153</v>
      </c>
      <c r="AU531" s="175" t="s">
        <v>86</v>
      </c>
      <c r="AV531" s="13" t="s">
        <v>86</v>
      </c>
      <c r="AW531" s="13" t="s">
        <v>32</v>
      </c>
      <c r="AX531" s="13" t="s">
        <v>84</v>
      </c>
      <c r="AY531" s="175" t="s">
        <v>145</v>
      </c>
    </row>
    <row r="532" spans="1:65" s="2" customFormat="1" ht="21.6" customHeight="1">
      <c r="A532" s="32"/>
      <c r="B532" s="158"/>
      <c r="C532" s="159" t="s">
        <v>955</v>
      </c>
      <c r="D532" s="159" t="s">
        <v>147</v>
      </c>
      <c r="E532" s="160" t="s">
        <v>956</v>
      </c>
      <c r="F532" s="161" t="s">
        <v>957</v>
      </c>
      <c r="G532" s="162" t="s">
        <v>208</v>
      </c>
      <c r="H532" s="163">
        <v>1</v>
      </c>
      <c r="I532" s="164"/>
      <c r="J532" s="165">
        <f>ROUND(I532*H532,2)</f>
        <v>0</v>
      </c>
      <c r="K532" s="166"/>
      <c r="L532" s="33"/>
      <c r="M532" s="167" t="s">
        <v>1</v>
      </c>
      <c r="N532" s="168" t="s">
        <v>41</v>
      </c>
      <c r="O532" s="58"/>
      <c r="P532" s="169">
        <f>O532*H532</f>
        <v>0</v>
      </c>
      <c r="Q532" s="169">
        <v>1.1900000000000001E-3</v>
      </c>
      <c r="R532" s="169">
        <f>Q532*H532</f>
        <v>1.1900000000000001E-3</v>
      </c>
      <c r="S532" s="169">
        <v>0</v>
      </c>
      <c r="T532" s="170">
        <f>S532*H532</f>
        <v>0</v>
      </c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R532" s="171" t="s">
        <v>226</v>
      </c>
      <c r="AT532" s="171" t="s">
        <v>147</v>
      </c>
      <c r="AU532" s="171" t="s">
        <v>86</v>
      </c>
      <c r="AY532" s="17" t="s">
        <v>145</v>
      </c>
      <c r="BE532" s="172">
        <f>IF(N532="základní",J532,0)</f>
        <v>0</v>
      </c>
      <c r="BF532" s="172">
        <f>IF(N532="snížená",J532,0)</f>
        <v>0</v>
      </c>
      <c r="BG532" s="172">
        <f>IF(N532="zákl. přenesená",J532,0)</f>
        <v>0</v>
      </c>
      <c r="BH532" s="172">
        <f>IF(N532="sníž. přenesená",J532,0)</f>
        <v>0</v>
      </c>
      <c r="BI532" s="172">
        <f>IF(N532="nulová",J532,0)</f>
        <v>0</v>
      </c>
      <c r="BJ532" s="17" t="s">
        <v>84</v>
      </c>
      <c r="BK532" s="172">
        <f>ROUND(I532*H532,2)</f>
        <v>0</v>
      </c>
      <c r="BL532" s="17" t="s">
        <v>226</v>
      </c>
      <c r="BM532" s="171" t="s">
        <v>958</v>
      </c>
    </row>
    <row r="533" spans="1:65" s="13" customFormat="1">
      <c r="B533" s="173"/>
      <c r="D533" s="174" t="s">
        <v>153</v>
      </c>
      <c r="E533" s="175" t="s">
        <v>1</v>
      </c>
      <c r="F533" s="176" t="s">
        <v>84</v>
      </c>
      <c r="H533" s="177">
        <v>1</v>
      </c>
      <c r="I533" s="178"/>
      <c r="L533" s="173"/>
      <c r="M533" s="179"/>
      <c r="N533" s="180"/>
      <c r="O533" s="180"/>
      <c r="P533" s="180"/>
      <c r="Q533" s="180"/>
      <c r="R533" s="180"/>
      <c r="S533" s="180"/>
      <c r="T533" s="181"/>
      <c r="AT533" s="175" t="s">
        <v>153</v>
      </c>
      <c r="AU533" s="175" t="s">
        <v>86</v>
      </c>
      <c r="AV533" s="13" t="s">
        <v>86</v>
      </c>
      <c r="AW533" s="13" t="s">
        <v>32</v>
      </c>
      <c r="AX533" s="13" t="s">
        <v>84</v>
      </c>
      <c r="AY533" s="175" t="s">
        <v>145</v>
      </c>
    </row>
    <row r="534" spans="1:65" s="2" customFormat="1" ht="32.450000000000003" customHeight="1">
      <c r="A534" s="32"/>
      <c r="B534" s="158"/>
      <c r="C534" s="197" t="s">
        <v>959</v>
      </c>
      <c r="D534" s="197" t="s">
        <v>180</v>
      </c>
      <c r="E534" s="198" t="s">
        <v>960</v>
      </c>
      <c r="F534" s="199" t="s">
        <v>961</v>
      </c>
      <c r="G534" s="200" t="s">
        <v>208</v>
      </c>
      <c r="H534" s="201">
        <v>1</v>
      </c>
      <c r="I534" s="202"/>
      <c r="J534" s="203">
        <f>ROUND(I534*H534,2)</f>
        <v>0</v>
      </c>
      <c r="K534" s="204"/>
      <c r="L534" s="205"/>
      <c r="M534" s="206" t="s">
        <v>1</v>
      </c>
      <c r="N534" s="207" t="s">
        <v>41</v>
      </c>
      <c r="O534" s="58"/>
      <c r="P534" s="169">
        <f>O534*H534</f>
        <v>0</v>
      </c>
      <c r="Q534" s="169">
        <v>2.5999999999999999E-3</v>
      </c>
      <c r="R534" s="169">
        <f>Q534*H534</f>
        <v>2.5999999999999999E-3</v>
      </c>
      <c r="S534" s="169">
        <v>0</v>
      </c>
      <c r="T534" s="170">
        <f>S534*H534</f>
        <v>0</v>
      </c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R534" s="171" t="s">
        <v>294</v>
      </c>
      <c r="AT534" s="171" t="s">
        <v>180</v>
      </c>
      <c r="AU534" s="171" t="s">
        <v>86</v>
      </c>
      <c r="AY534" s="17" t="s">
        <v>145</v>
      </c>
      <c r="BE534" s="172">
        <f>IF(N534="základní",J534,0)</f>
        <v>0</v>
      </c>
      <c r="BF534" s="172">
        <f>IF(N534="snížená",J534,0)</f>
        <v>0</v>
      </c>
      <c r="BG534" s="172">
        <f>IF(N534="zákl. přenesená",J534,0)</f>
        <v>0</v>
      </c>
      <c r="BH534" s="172">
        <f>IF(N534="sníž. přenesená",J534,0)</f>
        <v>0</v>
      </c>
      <c r="BI534" s="172">
        <f>IF(N534="nulová",J534,0)</f>
        <v>0</v>
      </c>
      <c r="BJ534" s="17" t="s">
        <v>84</v>
      </c>
      <c r="BK534" s="172">
        <f>ROUND(I534*H534,2)</f>
        <v>0</v>
      </c>
      <c r="BL534" s="17" t="s">
        <v>226</v>
      </c>
      <c r="BM534" s="171" t="s">
        <v>962</v>
      </c>
    </row>
    <row r="535" spans="1:65" s="13" customFormat="1">
      <c r="B535" s="173"/>
      <c r="D535" s="174" t="s">
        <v>153</v>
      </c>
      <c r="E535" s="175" t="s">
        <v>1</v>
      </c>
      <c r="F535" s="176" t="s">
        <v>84</v>
      </c>
      <c r="H535" s="177">
        <v>1</v>
      </c>
      <c r="I535" s="178"/>
      <c r="L535" s="173"/>
      <c r="M535" s="179"/>
      <c r="N535" s="180"/>
      <c r="O535" s="180"/>
      <c r="P535" s="180"/>
      <c r="Q535" s="180"/>
      <c r="R535" s="180"/>
      <c r="S535" s="180"/>
      <c r="T535" s="181"/>
      <c r="AT535" s="175" t="s">
        <v>153</v>
      </c>
      <c r="AU535" s="175" t="s">
        <v>86</v>
      </c>
      <c r="AV535" s="13" t="s">
        <v>86</v>
      </c>
      <c r="AW535" s="13" t="s">
        <v>32</v>
      </c>
      <c r="AX535" s="13" t="s">
        <v>84</v>
      </c>
      <c r="AY535" s="175" t="s">
        <v>145</v>
      </c>
    </row>
    <row r="536" spans="1:65" s="2" customFormat="1" ht="21.6" customHeight="1">
      <c r="A536" s="32"/>
      <c r="B536" s="158"/>
      <c r="C536" s="159" t="s">
        <v>963</v>
      </c>
      <c r="D536" s="159" t="s">
        <v>147</v>
      </c>
      <c r="E536" s="160" t="s">
        <v>964</v>
      </c>
      <c r="F536" s="161" t="s">
        <v>965</v>
      </c>
      <c r="G536" s="162" t="s">
        <v>183</v>
      </c>
      <c r="H536" s="163">
        <v>2.9000000000000001E-2</v>
      </c>
      <c r="I536" s="164"/>
      <c r="J536" s="165">
        <f>ROUND(I536*H536,2)</f>
        <v>0</v>
      </c>
      <c r="K536" s="166"/>
      <c r="L536" s="33"/>
      <c r="M536" s="167" t="s">
        <v>1</v>
      </c>
      <c r="N536" s="168" t="s">
        <v>41</v>
      </c>
      <c r="O536" s="58"/>
      <c r="P536" s="169">
        <f>O536*H536</f>
        <v>0</v>
      </c>
      <c r="Q536" s="169">
        <v>0</v>
      </c>
      <c r="R536" s="169">
        <f>Q536*H536</f>
        <v>0</v>
      </c>
      <c r="S536" s="169">
        <v>0</v>
      </c>
      <c r="T536" s="170">
        <f>S536*H536</f>
        <v>0</v>
      </c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R536" s="171" t="s">
        <v>226</v>
      </c>
      <c r="AT536" s="171" t="s">
        <v>147</v>
      </c>
      <c r="AU536" s="171" t="s">
        <v>86</v>
      </c>
      <c r="AY536" s="17" t="s">
        <v>145</v>
      </c>
      <c r="BE536" s="172">
        <f>IF(N536="základní",J536,0)</f>
        <v>0</v>
      </c>
      <c r="BF536" s="172">
        <f>IF(N536="snížená",J536,0)</f>
        <v>0</v>
      </c>
      <c r="BG536" s="172">
        <f>IF(N536="zákl. přenesená",J536,0)</f>
        <v>0</v>
      </c>
      <c r="BH536" s="172">
        <f>IF(N536="sníž. přenesená",J536,0)</f>
        <v>0</v>
      </c>
      <c r="BI536" s="172">
        <f>IF(N536="nulová",J536,0)</f>
        <v>0</v>
      </c>
      <c r="BJ536" s="17" t="s">
        <v>84</v>
      </c>
      <c r="BK536" s="172">
        <f>ROUND(I536*H536,2)</f>
        <v>0</v>
      </c>
      <c r="BL536" s="17" t="s">
        <v>226</v>
      </c>
      <c r="BM536" s="171" t="s">
        <v>966</v>
      </c>
    </row>
    <row r="537" spans="1:65" s="12" customFormat="1" ht="22.9" customHeight="1">
      <c r="B537" s="145"/>
      <c r="D537" s="146" t="s">
        <v>75</v>
      </c>
      <c r="E537" s="156" t="s">
        <v>967</v>
      </c>
      <c r="F537" s="156" t="s">
        <v>968</v>
      </c>
      <c r="I537" s="148"/>
      <c r="J537" s="157">
        <f>BK537</f>
        <v>0</v>
      </c>
      <c r="L537" s="145"/>
      <c r="M537" s="150"/>
      <c r="N537" s="151"/>
      <c r="O537" s="151"/>
      <c r="P537" s="152">
        <f>SUM(P538:P539)</f>
        <v>0</v>
      </c>
      <c r="Q537" s="151"/>
      <c r="R537" s="152">
        <f>SUM(R538:R539)</f>
        <v>1.47E-3</v>
      </c>
      <c r="S537" s="151"/>
      <c r="T537" s="153">
        <f>SUM(T538:T539)</f>
        <v>0</v>
      </c>
      <c r="AR537" s="146" t="s">
        <v>86</v>
      </c>
      <c r="AT537" s="154" t="s">
        <v>75</v>
      </c>
      <c r="AU537" s="154" t="s">
        <v>84</v>
      </c>
      <c r="AY537" s="146" t="s">
        <v>145</v>
      </c>
      <c r="BK537" s="155">
        <f>SUM(BK538:BK539)</f>
        <v>0</v>
      </c>
    </row>
    <row r="538" spans="1:65" s="2" customFormat="1" ht="32.450000000000003" customHeight="1">
      <c r="A538" s="32"/>
      <c r="B538" s="158"/>
      <c r="C538" s="159" t="s">
        <v>969</v>
      </c>
      <c r="D538" s="159" t="s">
        <v>147</v>
      </c>
      <c r="E538" s="160" t="s">
        <v>970</v>
      </c>
      <c r="F538" s="161" t="s">
        <v>971</v>
      </c>
      <c r="G538" s="162" t="s">
        <v>208</v>
      </c>
      <c r="H538" s="163">
        <v>1</v>
      </c>
      <c r="I538" s="164"/>
      <c r="J538" s="165">
        <f>ROUND(I538*H538,2)</f>
        <v>0</v>
      </c>
      <c r="K538" s="166"/>
      <c r="L538" s="33"/>
      <c r="M538" s="167" t="s">
        <v>1</v>
      </c>
      <c r="N538" s="168" t="s">
        <v>41</v>
      </c>
      <c r="O538" s="58"/>
      <c r="P538" s="169">
        <f>O538*H538</f>
        <v>0</v>
      </c>
      <c r="Q538" s="169">
        <v>1.47E-3</v>
      </c>
      <c r="R538" s="169">
        <f>Q538*H538</f>
        <v>1.47E-3</v>
      </c>
      <c r="S538" s="169">
        <v>0</v>
      </c>
      <c r="T538" s="170">
        <f>S538*H538</f>
        <v>0</v>
      </c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R538" s="171" t="s">
        <v>226</v>
      </c>
      <c r="AT538" s="171" t="s">
        <v>147</v>
      </c>
      <c r="AU538" s="171" t="s">
        <v>86</v>
      </c>
      <c r="AY538" s="17" t="s">
        <v>145</v>
      </c>
      <c r="BE538" s="172">
        <f>IF(N538="základní",J538,0)</f>
        <v>0</v>
      </c>
      <c r="BF538" s="172">
        <f>IF(N538="snížená",J538,0)</f>
        <v>0</v>
      </c>
      <c r="BG538" s="172">
        <f>IF(N538="zákl. přenesená",J538,0)</f>
        <v>0</v>
      </c>
      <c r="BH538" s="172">
        <f>IF(N538="sníž. přenesená",J538,0)</f>
        <v>0</v>
      </c>
      <c r="BI538" s="172">
        <f>IF(N538="nulová",J538,0)</f>
        <v>0</v>
      </c>
      <c r="BJ538" s="17" t="s">
        <v>84</v>
      </c>
      <c r="BK538" s="172">
        <f>ROUND(I538*H538,2)</f>
        <v>0</v>
      </c>
      <c r="BL538" s="17" t="s">
        <v>226</v>
      </c>
      <c r="BM538" s="171" t="s">
        <v>972</v>
      </c>
    </row>
    <row r="539" spans="1:65" s="13" customFormat="1">
      <c r="B539" s="173"/>
      <c r="D539" s="174" t="s">
        <v>153</v>
      </c>
      <c r="E539" s="175" t="s">
        <v>1</v>
      </c>
      <c r="F539" s="176" t="s">
        <v>84</v>
      </c>
      <c r="H539" s="177">
        <v>1</v>
      </c>
      <c r="I539" s="178"/>
      <c r="L539" s="173"/>
      <c r="M539" s="179"/>
      <c r="N539" s="180"/>
      <c r="O539" s="180"/>
      <c r="P539" s="180"/>
      <c r="Q539" s="180"/>
      <c r="R539" s="180"/>
      <c r="S539" s="180"/>
      <c r="T539" s="181"/>
      <c r="AT539" s="175" t="s">
        <v>153</v>
      </c>
      <c r="AU539" s="175" t="s">
        <v>86</v>
      </c>
      <c r="AV539" s="13" t="s">
        <v>86</v>
      </c>
      <c r="AW539" s="13" t="s">
        <v>32</v>
      </c>
      <c r="AX539" s="13" t="s">
        <v>84</v>
      </c>
      <c r="AY539" s="175" t="s">
        <v>145</v>
      </c>
    </row>
    <row r="540" spans="1:65" s="12" customFormat="1" ht="22.9" customHeight="1">
      <c r="B540" s="145"/>
      <c r="D540" s="146" t="s">
        <v>75</v>
      </c>
      <c r="E540" s="156" t="s">
        <v>973</v>
      </c>
      <c r="F540" s="156" t="s">
        <v>974</v>
      </c>
      <c r="I540" s="148"/>
      <c r="J540" s="157">
        <f>BK540</f>
        <v>0</v>
      </c>
      <c r="L540" s="145"/>
      <c r="M540" s="150"/>
      <c r="N540" s="151"/>
      <c r="O540" s="151"/>
      <c r="P540" s="152">
        <f>SUM(P541:P544)</f>
        <v>0</v>
      </c>
      <c r="Q540" s="151"/>
      <c r="R540" s="152">
        <f>SUM(R541:R544)</f>
        <v>0.7226146</v>
      </c>
      <c r="S540" s="151"/>
      <c r="T540" s="153">
        <f>SUM(T541:T544)</f>
        <v>0</v>
      </c>
      <c r="AR540" s="146" t="s">
        <v>86</v>
      </c>
      <c r="AT540" s="154" t="s">
        <v>75</v>
      </c>
      <c r="AU540" s="154" t="s">
        <v>84</v>
      </c>
      <c r="AY540" s="146" t="s">
        <v>145</v>
      </c>
      <c r="BK540" s="155">
        <f>SUM(BK541:BK544)</f>
        <v>0</v>
      </c>
    </row>
    <row r="541" spans="1:65" s="2" customFormat="1" ht="21.6" customHeight="1">
      <c r="A541" s="32"/>
      <c r="B541" s="158"/>
      <c r="C541" s="159" t="s">
        <v>975</v>
      </c>
      <c r="D541" s="159" t="s">
        <v>147</v>
      </c>
      <c r="E541" s="160" t="s">
        <v>976</v>
      </c>
      <c r="F541" s="161" t="s">
        <v>977</v>
      </c>
      <c r="G541" s="162" t="s">
        <v>282</v>
      </c>
      <c r="H541" s="163">
        <v>43.1</v>
      </c>
      <c r="I541" s="164"/>
      <c r="J541" s="165">
        <f>ROUND(I541*H541,2)</f>
        <v>0</v>
      </c>
      <c r="K541" s="166"/>
      <c r="L541" s="33"/>
      <c r="M541" s="167" t="s">
        <v>1</v>
      </c>
      <c r="N541" s="168" t="s">
        <v>41</v>
      </c>
      <c r="O541" s="58"/>
      <c r="P541" s="169">
        <f>O541*H541</f>
        <v>0</v>
      </c>
      <c r="Q541" s="169">
        <v>0</v>
      </c>
      <c r="R541" s="169">
        <f>Q541*H541</f>
        <v>0</v>
      </c>
      <c r="S541" s="169">
        <v>0</v>
      </c>
      <c r="T541" s="170">
        <f>S541*H541</f>
        <v>0</v>
      </c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R541" s="171" t="s">
        <v>226</v>
      </c>
      <c r="AT541" s="171" t="s">
        <v>147</v>
      </c>
      <c r="AU541" s="171" t="s">
        <v>86</v>
      </c>
      <c r="AY541" s="17" t="s">
        <v>145</v>
      </c>
      <c r="BE541" s="172">
        <f>IF(N541="základní",J541,0)</f>
        <v>0</v>
      </c>
      <c r="BF541" s="172">
        <f>IF(N541="snížená",J541,0)</f>
        <v>0</v>
      </c>
      <c r="BG541" s="172">
        <f>IF(N541="zákl. přenesená",J541,0)</f>
        <v>0</v>
      </c>
      <c r="BH541" s="172">
        <f>IF(N541="sníž. přenesená",J541,0)</f>
        <v>0</v>
      </c>
      <c r="BI541" s="172">
        <f>IF(N541="nulová",J541,0)</f>
        <v>0</v>
      </c>
      <c r="BJ541" s="17" t="s">
        <v>84</v>
      </c>
      <c r="BK541" s="172">
        <f>ROUND(I541*H541,2)</f>
        <v>0</v>
      </c>
      <c r="BL541" s="17" t="s">
        <v>226</v>
      </c>
      <c r="BM541" s="171" t="s">
        <v>978</v>
      </c>
    </row>
    <row r="542" spans="1:65" s="13" customFormat="1">
      <c r="B542" s="173"/>
      <c r="D542" s="174" t="s">
        <v>153</v>
      </c>
      <c r="E542" s="175" t="s">
        <v>1</v>
      </c>
      <c r="F542" s="176" t="s">
        <v>979</v>
      </c>
      <c r="H542" s="177">
        <v>43.1</v>
      </c>
      <c r="I542" s="178"/>
      <c r="L542" s="173"/>
      <c r="M542" s="179"/>
      <c r="N542" s="180"/>
      <c r="O542" s="180"/>
      <c r="P542" s="180"/>
      <c r="Q542" s="180"/>
      <c r="R542" s="180"/>
      <c r="S542" s="180"/>
      <c r="T542" s="181"/>
      <c r="AT542" s="175" t="s">
        <v>153</v>
      </c>
      <c r="AU542" s="175" t="s">
        <v>86</v>
      </c>
      <c r="AV542" s="13" t="s">
        <v>86</v>
      </c>
      <c r="AW542" s="13" t="s">
        <v>32</v>
      </c>
      <c r="AX542" s="13" t="s">
        <v>84</v>
      </c>
      <c r="AY542" s="175" t="s">
        <v>145</v>
      </c>
    </row>
    <row r="543" spans="1:65" s="2" customFormat="1" ht="21.6" customHeight="1">
      <c r="A543" s="32"/>
      <c r="B543" s="158"/>
      <c r="C543" s="197" t="s">
        <v>980</v>
      </c>
      <c r="D543" s="197" t="s">
        <v>180</v>
      </c>
      <c r="E543" s="198" t="s">
        <v>981</v>
      </c>
      <c r="F543" s="199" t="s">
        <v>982</v>
      </c>
      <c r="G543" s="200" t="s">
        <v>282</v>
      </c>
      <c r="H543" s="201">
        <v>43.530999999999999</v>
      </c>
      <c r="I543" s="202"/>
      <c r="J543" s="203">
        <f>ROUND(I543*H543,2)</f>
        <v>0</v>
      </c>
      <c r="K543" s="204"/>
      <c r="L543" s="205"/>
      <c r="M543" s="206" t="s">
        <v>1</v>
      </c>
      <c r="N543" s="207" t="s">
        <v>41</v>
      </c>
      <c r="O543" s="58"/>
      <c r="P543" s="169">
        <f>O543*H543</f>
        <v>0</v>
      </c>
      <c r="Q543" s="169">
        <v>1.66E-2</v>
      </c>
      <c r="R543" s="169">
        <f>Q543*H543</f>
        <v>0.7226146</v>
      </c>
      <c r="S543" s="169">
        <v>0</v>
      </c>
      <c r="T543" s="170">
        <f>S543*H543</f>
        <v>0</v>
      </c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R543" s="171" t="s">
        <v>294</v>
      </c>
      <c r="AT543" s="171" t="s">
        <v>180</v>
      </c>
      <c r="AU543" s="171" t="s">
        <v>86</v>
      </c>
      <c r="AY543" s="17" t="s">
        <v>145</v>
      </c>
      <c r="BE543" s="172">
        <f>IF(N543="základní",J543,0)</f>
        <v>0</v>
      </c>
      <c r="BF543" s="172">
        <f>IF(N543="snížená",J543,0)</f>
        <v>0</v>
      </c>
      <c r="BG543" s="172">
        <f>IF(N543="zákl. přenesená",J543,0)</f>
        <v>0</v>
      </c>
      <c r="BH543" s="172">
        <f>IF(N543="sníž. přenesená",J543,0)</f>
        <v>0</v>
      </c>
      <c r="BI543" s="172">
        <f>IF(N543="nulová",J543,0)</f>
        <v>0</v>
      </c>
      <c r="BJ543" s="17" t="s">
        <v>84</v>
      </c>
      <c r="BK543" s="172">
        <f>ROUND(I543*H543,2)</f>
        <v>0</v>
      </c>
      <c r="BL543" s="17" t="s">
        <v>226</v>
      </c>
      <c r="BM543" s="171" t="s">
        <v>983</v>
      </c>
    </row>
    <row r="544" spans="1:65" s="13" customFormat="1">
      <c r="B544" s="173"/>
      <c r="D544" s="174" t="s">
        <v>153</v>
      </c>
      <c r="E544" s="175" t="s">
        <v>1</v>
      </c>
      <c r="F544" s="176" t="s">
        <v>984</v>
      </c>
      <c r="H544" s="177">
        <v>43.530999999999999</v>
      </c>
      <c r="I544" s="178"/>
      <c r="L544" s="173"/>
      <c r="M544" s="179"/>
      <c r="N544" s="180"/>
      <c r="O544" s="180"/>
      <c r="P544" s="180"/>
      <c r="Q544" s="180"/>
      <c r="R544" s="180"/>
      <c r="S544" s="180"/>
      <c r="T544" s="181"/>
      <c r="AT544" s="175" t="s">
        <v>153</v>
      </c>
      <c r="AU544" s="175" t="s">
        <v>86</v>
      </c>
      <c r="AV544" s="13" t="s">
        <v>86</v>
      </c>
      <c r="AW544" s="13" t="s">
        <v>32</v>
      </c>
      <c r="AX544" s="13" t="s">
        <v>84</v>
      </c>
      <c r="AY544" s="175" t="s">
        <v>145</v>
      </c>
    </row>
    <row r="545" spans="1:65" s="12" customFormat="1" ht="25.9" customHeight="1">
      <c r="B545" s="145"/>
      <c r="D545" s="146" t="s">
        <v>75</v>
      </c>
      <c r="E545" s="147" t="s">
        <v>180</v>
      </c>
      <c r="F545" s="147" t="s">
        <v>985</v>
      </c>
      <c r="I545" s="148"/>
      <c r="J545" s="149">
        <f>BK545</f>
        <v>0</v>
      </c>
      <c r="L545" s="145"/>
      <c r="M545" s="150"/>
      <c r="N545" s="151"/>
      <c r="O545" s="151"/>
      <c r="P545" s="152">
        <f>P546</f>
        <v>0</v>
      </c>
      <c r="Q545" s="151"/>
      <c r="R545" s="152">
        <f>R546</f>
        <v>4.8000000000000007E-4</v>
      </c>
      <c r="S545" s="151"/>
      <c r="T545" s="153">
        <f>T546</f>
        <v>0</v>
      </c>
      <c r="AR545" s="146" t="s">
        <v>160</v>
      </c>
      <c r="AT545" s="154" t="s">
        <v>75</v>
      </c>
      <c r="AU545" s="154" t="s">
        <v>76</v>
      </c>
      <c r="AY545" s="146" t="s">
        <v>145</v>
      </c>
      <c r="BK545" s="155">
        <f>BK546</f>
        <v>0</v>
      </c>
    </row>
    <row r="546" spans="1:65" s="12" customFormat="1" ht="22.9" customHeight="1">
      <c r="B546" s="145"/>
      <c r="D546" s="146" t="s">
        <v>75</v>
      </c>
      <c r="E546" s="156" t="s">
        <v>986</v>
      </c>
      <c r="F546" s="156" t="s">
        <v>987</v>
      </c>
      <c r="I546" s="148"/>
      <c r="J546" s="157">
        <f>BK546</f>
        <v>0</v>
      </c>
      <c r="L546" s="145"/>
      <c r="M546" s="150"/>
      <c r="N546" s="151"/>
      <c r="O546" s="151"/>
      <c r="P546" s="152">
        <f>SUM(P547:P548)</f>
        <v>0</v>
      </c>
      <c r="Q546" s="151"/>
      <c r="R546" s="152">
        <f>SUM(R547:R548)</f>
        <v>4.8000000000000007E-4</v>
      </c>
      <c r="S546" s="151"/>
      <c r="T546" s="153">
        <f>SUM(T547:T548)</f>
        <v>0</v>
      </c>
      <c r="AR546" s="146" t="s">
        <v>160</v>
      </c>
      <c r="AT546" s="154" t="s">
        <v>75</v>
      </c>
      <c r="AU546" s="154" t="s">
        <v>84</v>
      </c>
      <c r="AY546" s="146" t="s">
        <v>145</v>
      </c>
      <c r="BK546" s="155">
        <f>SUM(BK547:BK548)</f>
        <v>0</v>
      </c>
    </row>
    <row r="547" spans="1:65" s="2" customFormat="1" ht="21.6" customHeight="1">
      <c r="A547" s="32"/>
      <c r="B547" s="158"/>
      <c r="C547" s="159" t="s">
        <v>988</v>
      </c>
      <c r="D547" s="159" t="s">
        <v>147</v>
      </c>
      <c r="E547" s="160" t="s">
        <v>989</v>
      </c>
      <c r="F547" s="161" t="s">
        <v>990</v>
      </c>
      <c r="G547" s="162" t="s">
        <v>208</v>
      </c>
      <c r="H547" s="163">
        <v>3</v>
      </c>
      <c r="I547" s="164"/>
      <c r="J547" s="165">
        <f>ROUND(I547*H547,2)</f>
        <v>0</v>
      </c>
      <c r="K547" s="166"/>
      <c r="L547" s="33"/>
      <c r="M547" s="167" t="s">
        <v>1</v>
      </c>
      <c r="N547" s="168" t="s">
        <v>41</v>
      </c>
      <c r="O547" s="58"/>
      <c r="P547" s="169">
        <f>O547*H547</f>
        <v>0</v>
      </c>
      <c r="Q547" s="169">
        <v>1.6000000000000001E-4</v>
      </c>
      <c r="R547" s="169">
        <f>Q547*H547</f>
        <v>4.8000000000000007E-4</v>
      </c>
      <c r="S547" s="169">
        <v>0</v>
      </c>
      <c r="T547" s="170">
        <f>S547*H547</f>
        <v>0</v>
      </c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R547" s="171" t="s">
        <v>444</v>
      </c>
      <c r="AT547" s="171" t="s">
        <v>147</v>
      </c>
      <c r="AU547" s="171" t="s">
        <v>86</v>
      </c>
      <c r="AY547" s="17" t="s">
        <v>145</v>
      </c>
      <c r="BE547" s="172">
        <f>IF(N547="základní",J547,0)</f>
        <v>0</v>
      </c>
      <c r="BF547" s="172">
        <f>IF(N547="snížená",J547,0)</f>
        <v>0</v>
      </c>
      <c r="BG547" s="172">
        <f>IF(N547="zákl. přenesená",J547,0)</f>
        <v>0</v>
      </c>
      <c r="BH547" s="172">
        <f>IF(N547="sníž. přenesená",J547,0)</f>
        <v>0</v>
      </c>
      <c r="BI547" s="172">
        <f>IF(N547="nulová",J547,0)</f>
        <v>0</v>
      </c>
      <c r="BJ547" s="17" t="s">
        <v>84</v>
      </c>
      <c r="BK547" s="172">
        <f>ROUND(I547*H547,2)</f>
        <v>0</v>
      </c>
      <c r="BL547" s="17" t="s">
        <v>444</v>
      </c>
      <c r="BM547" s="171" t="s">
        <v>991</v>
      </c>
    </row>
    <row r="548" spans="1:65" s="13" customFormat="1">
      <c r="B548" s="173"/>
      <c r="D548" s="174" t="s">
        <v>153</v>
      </c>
      <c r="E548" s="175" t="s">
        <v>1</v>
      </c>
      <c r="F548" s="176" t="s">
        <v>160</v>
      </c>
      <c r="H548" s="177">
        <v>3</v>
      </c>
      <c r="I548" s="178"/>
      <c r="L548" s="173"/>
      <c r="M548" s="208"/>
      <c r="N548" s="209"/>
      <c r="O548" s="209"/>
      <c r="P548" s="209"/>
      <c r="Q548" s="209"/>
      <c r="R548" s="209"/>
      <c r="S548" s="209"/>
      <c r="T548" s="210"/>
      <c r="AT548" s="175" t="s">
        <v>153</v>
      </c>
      <c r="AU548" s="175" t="s">
        <v>86</v>
      </c>
      <c r="AV548" s="13" t="s">
        <v>86</v>
      </c>
      <c r="AW548" s="13" t="s">
        <v>32</v>
      </c>
      <c r="AX548" s="13" t="s">
        <v>84</v>
      </c>
      <c r="AY548" s="175" t="s">
        <v>145</v>
      </c>
    </row>
    <row r="549" spans="1:65" s="2" customFormat="1" ht="6.95" customHeight="1">
      <c r="A549" s="32"/>
      <c r="B549" s="47"/>
      <c r="C549" s="48"/>
      <c r="D549" s="48"/>
      <c r="E549" s="48"/>
      <c r="F549" s="48"/>
      <c r="G549" s="48"/>
      <c r="H549" s="48"/>
      <c r="I549" s="117"/>
      <c r="J549" s="48"/>
      <c r="K549" s="48"/>
      <c r="L549" s="33"/>
      <c r="M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</row>
  </sheetData>
  <mergeCells count="9"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D.1.4c - TPS Zdravotechnika</vt:lpstr>
      <vt:lpstr>'D.1.4c - TPS Zdravotechnika'!Názvy_tisku</vt:lpstr>
      <vt:lpstr>'Rekapitulace stavby'!Názvy_tisku</vt:lpstr>
      <vt:lpstr>'D.1.4c - TPS Zdravotechnika'!Oblast_tisku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Sova-HP\Sova</dc:creator>
  <cp:lastModifiedBy>Uživatel</cp:lastModifiedBy>
  <dcterms:created xsi:type="dcterms:W3CDTF">2020-07-09T21:32:10Z</dcterms:created>
  <dcterms:modified xsi:type="dcterms:W3CDTF">2020-10-01T09:45:37Z</dcterms:modified>
</cp:coreProperties>
</file>