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16-027H-02-A-D11 - A-D...." sheetId="2" r:id="rId2"/>
    <sheet name="2016-027H-02-A-D141 - A-D..." sheetId="3" r:id="rId3"/>
    <sheet name="2016-027H-02-A-D142 - A-D..." sheetId="4" r:id="rId4"/>
    <sheet name="2016-027H-02-A-D143 - A-D..." sheetId="5" r:id="rId5"/>
    <sheet name="2016-027H-02-A-D144 - A-D..." sheetId="6" r:id="rId6"/>
    <sheet name="2016-027-02-A-D1456 - A-D..." sheetId="7" r:id="rId7"/>
    <sheet name="2016-027H-02-A-D1451 - A-..." sheetId="8" r:id="rId8"/>
    <sheet name="2016-027H-02A-D1452 - A-D..." sheetId="9" r:id="rId9"/>
    <sheet name="2016-027H-02-A-D1453 - A-..." sheetId="10" r:id="rId10"/>
    <sheet name="2016-027H-02-A-D1454 - A-..." sheetId="11" r:id="rId11"/>
    <sheet name="2016-027H-02-A-D1455 - A-..." sheetId="12" r:id="rId12"/>
    <sheet name="2016-027H-02-A-D1457 - A-..." sheetId="13" r:id="rId13"/>
    <sheet name="2016-027H-02A-D146-1 - A-..." sheetId="14" r:id="rId14"/>
    <sheet name="2016-027H-02-A-D147 - A-D..." sheetId="15" r:id="rId15"/>
    <sheet name="2016-027H-02-B-D11 - B-D...." sheetId="16" r:id="rId16"/>
    <sheet name="2016-027H-02-B-D141 - B-D..." sheetId="17" r:id="rId17"/>
    <sheet name="2016-027H-02-B-D142 - B-D..." sheetId="18" r:id="rId18"/>
    <sheet name="2016-027H-02-B-D143 - B-D..." sheetId="19" r:id="rId19"/>
    <sheet name="2016-027H-02-B-D144 - B-D..." sheetId="20" r:id="rId20"/>
    <sheet name="2016-027H-02-B-D1451 - B-..." sheetId="21" r:id="rId21"/>
    <sheet name="2016-027H-02-B-D1452 - B-..." sheetId="22" r:id="rId22"/>
    <sheet name="2016-027H-02-B-D1453 - B-..." sheetId="23" r:id="rId23"/>
    <sheet name="2016-027H-02-B-D1454 - B-..." sheetId="24" r:id="rId24"/>
    <sheet name="2016-027H-02-B-D1455 - B-..." sheetId="25" r:id="rId25"/>
    <sheet name="2016-027H-02-B-D1456 - B-..." sheetId="26" r:id="rId26"/>
    <sheet name="2019-027H-02B-D146-1 - B-..." sheetId="27" r:id="rId27"/>
    <sheet name="2016-027H-02-C-D11 - C-D...." sheetId="28" r:id="rId28"/>
    <sheet name="2016-027H-02-C-D141 - C-D..." sheetId="29" r:id="rId29"/>
    <sheet name="2016-027H-02-C-D142 - C-D..." sheetId="30" r:id="rId30"/>
    <sheet name="2016-027H-02-C-D144 - C-D..." sheetId="31" r:id="rId31"/>
    <sheet name="2016-027H-02-C-D147 - C-D..." sheetId="32" r:id="rId32"/>
    <sheet name="2016-027H-02-D-D11 - D-D...." sheetId="33" r:id="rId33"/>
    <sheet name="2016-027H-02-E - Vedlejší..." sheetId="34" r:id="rId34"/>
    <sheet name="Seznam figur" sheetId="35" r:id="rId35"/>
    <sheet name="Pokyny pro vyplnění" sheetId="36" r:id="rId36"/>
  </sheets>
  <definedNames>
    <definedName name="_xlnm._FilterDatabase" localSheetId="6" hidden="1">'2016-027-02-A-D1456 - A-D...'!$C$94:$K$116</definedName>
    <definedName name="_xlnm._FilterDatabase" localSheetId="1" hidden="1">'2016-027H-02-A-D11 - A-D....'!$C$110:$K$1253</definedName>
    <definedName name="_xlnm._FilterDatabase" localSheetId="2" hidden="1">'2016-027H-02-A-D141 - A-D...'!$C$96:$K$166</definedName>
    <definedName name="_xlnm._FilterDatabase" localSheetId="3" hidden="1">'2016-027H-02-A-D142 - A-D...'!$C$98:$K$164</definedName>
    <definedName name="_xlnm._FilterDatabase" localSheetId="4" hidden="1">'2016-027H-02-A-D143 - A-D...'!$C$97:$K$173</definedName>
    <definedName name="_xlnm._FilterDatabase" localSheetId="5" hidden="1">'2016-027H-02-A-D144 - A-D...'!$C$154:$K$280</definedName>
    <definedName name="_xlnm._FilterDatabase" localSheetId="7" hidden="1">'2016-027H-02-A-D1451 - A-...'!$C$94:$K$129</definedName>
    <definedName name="_xlnm._FilterDatabase" localSheetId="8" hidden="1">'2016-027H-02A-D1452 - A-D...'!$C$94:$K$122</definedName>
    <definedName name="_xlnm._FilterDatabase" localSheetId="9" hidden="1">'2016-027H-02-A-D1453 - A-...'!$C$94:$K$111</definedName>
    <definedName name="_xlnm._FilterDatabase" localSheetId="10" hidden="1">'2016-027H-02-A-D1454 - A-...'!$C$94:$K$113</definedName>
    <definedName name="_xlnm._FilterDatabase" localSheetId="11" hidden="1">'2016-027H-02-A-D1455 - A-...'!$C$94:$K$113</definedName>
    <definedName name="_xlnm._FilterDatabase" localSheetId="12" hidden="1">'2016-027H-02-A-D1457 - A-...'!$C$92:$K$109</definedName>
    <definedName name="_xlnm._FilterDatabase" localSheetId="13" hidden="1">'2016-027H-02A-D146-1 - A-...'!$C$97:$K$208</definedName>
    <definedName name="_xlnm._FilterDatabase" localSheetId="14" hidden="1">'2016-027H-02-A-D147 - A-D...'!$C$94:$K$107</definedName>
    <definedName name="_xlnm._FilterDatabase" localSheetId="15" hidden="1">'2016-027H-02-B-D11 - B-D....'!$C$111:$K$1258</definedName>
    <definedName name="_xlnm._FilterDatabase" localSheetId="16" hidden="1">'2016-027H-02-B-D141 - B-D...'!$C$98:$K$196</definedName>
    <definedName name="_xlnm._FilterDatabase" localSheetId="17" hidden="1">'2016-027H-02-B-D142 - B-D...'!$C$100:$K$193</definedName>
    <definedName name="_xlnm._FilterDatabase" localSheetId="18" hidden="1">'2016-027H-02-B-D143 - B-D...'!$C$98:$K$209</definedName>
    <definedName name="_xlnm._FilterDatabase" localSheetId="19" hidden="1">'2016-027H-02-B-D144 - B-D...'!$C$127:$K$213</definedName>
    <definedName name="_xlnm._FilterDatabase" localSheetId="20" hidden="1">'2016-027H-02-B-D1451 - B-...'!$C$94:$K$115</definedName>
    <definedName name="_xlnm._FilterDatabase" localSheetId="21" hidden="1">'2016-027H-02-B-D1452 - B-...'!$C$94:$K$113</definedName>
    <definedName name="_xlnm._FilterDatabase" localSheetId="22" hidden="1">'2016-027H-02-B-D1453 - B-...'!$C$94:$K$108</definedName>
    <definedName name="_xlnm._FilterDatabase" localSheetId="23" hidden="1">'2016-027H-02-B-D1454 - B-...'!$C$94:$K$113</definedName>
    <definedName name="_xlnm._FilterDatabase" localSheetId="24" hidden="1">'2016-027H-02-B-D1455 - B-...'!$C$94:$K$136</definedName>
    <definedName name="_xlnm._FilterDatabase" localSheetId="25" hidden="1">'2016-027H-02-B-D1456 - B-...'!$C$92:$K$108</definedName>
    <definedName name="_xlnm._FilterDatabase" localSheetId="27" hidden="1">'2016-027H-02-C-D11 - C-D....'!$C$116:$K$1006</definedName>
    <definedName name="_xlnm._FilterDatabase" localSheetId="28" hidden="1">'2016-027H-02-C-D141 - C-D...'!$C$96:$K$159</definedName>
    <definedName name="_xlnm._FilterDatabase" localSheetId="29" hidden="1">'2016-027H-02-C-D142 - C-D...'!$C$102:$K$157</definedName>
    <definedName name="_xlnm._FilterDatabase" localSheetId="30" hidden="1">'2016-027H-02-C-D144 - C-D...'!$C$93:$K$111</definedName>
    <definedName name="_xlnm._FilterDatabase" localSheetId="31" hidden="1">'2016-027H-02-C-D147 - C-D...'!$C$93:$K$104</definedName>
    <definedName name="_xlnm._FilterDatabase" localSheetId="32" hidden="1">'2016-027H-02-D-D11 - D-D....'!$C$94:$K$121</definedName>
    <definedName name="_xlnm._FilterDatabase" localSheetId="33" hidden="1">'2016-027H-02-E - Vedlejší...'!$C$91:$K$124</definedName>
    <definedName name="_xlnm._FilterDatabase" localSheetId="26" hidden="1">'2019-027H-02B-D146-1 - B-...'!$C$94:$K$130</definedName>
    <definedName name="_xlnm.Print_Titles" localSheetId="6">'2016-027-02-A-D1456 - A-D...'!$94:$94</definedName>
    <definedName name="_xlnm.Print_Titles" localSheetId="1">'2016-027H-02-A-D11 - A-D....'!$110:$110</definedName>
    <definedName name="_xlnm.Print_Titles" localSheetId="2">'2016-027H-02-A-D141 - A-D...'!$96:$96</definedName>
    <definedName name="_xlnm.Print_Titles" localSheetId="3">'2016-027H-02-A-D142 - A-D...'!$98:$98</definedName>
    <definedName name="_xlnm.Print_Titles" localSheetId="4">'2016-027H-02-A-D143 - A-D...'!$97:$97</definedName>
    <definedName name="_xlnm.Print_Titles" localSheetId="5">'2016-027H-02-A-D144 - A-D...'!$154:$154</definedName>
    <definedName name="_xlnm.Print_Titles" localSheetId="7">'2016-027H-02-A-D1451 - A-...'!$94:$94</definedName>
    <definedName name="_xlnm.Print_Titles" localSheetId="8">'2016-027H-02A-D1452 - A-D...'!$94:$94</definedName>
    <definedName name="_xlnm.Print_Titles" localSheetId="9">'2016-027H-02-A-D1453 - A-...'!$94:$94</definedName>
    <definedName name="_xlnm.Print_Titles" localSheetId="10">'2016-027H-02-A-D1454 - A-...'!$94:$94</definedName>
    <definedName name="_xlnm.Print_Titles" localSheetId="11">'2016-027H-02-A-D1455 - A-...'!$94:$94</definedName>
    <definedName name="_xlnm.Print_Titles" localSheetId="12">'2016-027H-02-A-D1457 - A-...'!$92:$92</definedName>
    <definedName name="_xlnm.Print_Titles" localSheetId="13">'2016-027H-02A-D146-1 - A-...'!$97:$97</definedName>
    <definedName name="_xlnm.Print_Titles" localSheetId="14">'2016-027H-02-A-D147 - A-D...'!$94:$94</definedName>
    <definedName name="_xlnm.Print_Titles" localSheetId="15">'2016-027H-02-B-D11 - B-D....'!$111:$111</definedName>
    <definedName name="_xlnm.Print_Titles" localSheetId="16">'2016-027H-02-B-D141 - B-D...'!$98:$98</definedName>
    <definedName name="_xlnm.Print_Titles" localSheetId="17">'2016-027H-02-B-D142 - B-D...'!$100:$100</definedName>
    <definedName name="_xlnm.Print_Titles" localSheetId="18">'2016-027H-02-B-D143 - B-D...'!$98:$98</definedName>
    <definedName name="_xlnm.Print_Titles" localSheetId="19">'2016-027H-02-B-D144 - B-D...'!$127:$127</definedName>
    <definedName name="_xlnm.Print_Titles" localSheetId="20">'2016-027H-02-B-D1451 - B-...'!$94:$94</definedName>
    <definedName name="_xlnm.Print_Titles" localSheetId="21">'2016-027H-02-B-D1452 - B-...'!$94:$94</definedName>
    <definedName name="_xlnm.Print_Titles" localSheetId="22">'2016-027H-02-B-D1453 - B-...'!$94:$94</definedName>
    <definedName name="_xlnm.Print_Titles" localSheetId="23">'2016-027H-02-B-D1454 - B-...'!$94:$94</definedName>
    <definedName name="_xlnm.Print_Titles" localSheetId="24">'2016-027H-02-B-D1455 - B-...'!$94:$94</definedName>
    <definedName name="_xlnm.Print_Titles" localSheetId="25">'2016-027H-02-B-D1456 - B-...'!$92:$92</definedName>
    <definedName name="_xlnm.Print_Titles" localSheetId="27">'2016-027H-02-C-D11 - C-D....'!$116:$116</definedName>
    <definedName name="_xlnm.Print_Titles" localSheetId="28">'2016-027H-02-C-D141 - C-D...'!$96:$96</definedName>
    <definedName name="_xlnm.Print_Titles" localSheetId="29">'2016-027H-02-C-D142 - C-D...'!$102:$102</definedName>
    <definedName name="_xlnm.Print_Titles" localSheetId="30">'2016-027H-02-C-D144 - C-D...'!$93:$93</definedName>
    <definedName name="_xlnm.Print_Titles" localSheetId="31">'2016-027H-02-C-D147 - C-D...'!$93:$93</definedName>
    <definedName name="_xlnm.Print_Titles" localSheetId="32">'2016-027H-02-D-D11 - D-D....'!$94:$94</definedName>
    <definedName name="_xlnm.Print_Titles" localSheetId="33">'2016-027H-02-E - Vedlejší...'!$91:$91</definedName>
    <definedName name="_xlnm.Print_Titles" localSheetId="26">'2019-027H-02B-D146-1 - B-...'!$94:$94</definedName>
    <definedName name="_xlnm.Print_Titles" localSheetId="0">'Rekapitulace stavby'!$52:$52</definedName>
    <definedName name="_xlnm.Print_Titles" localSheetId="34">'Seznam figur'!$9:$9</definedName>
    <definedName name="_xlnm.Print_Area" localSheetId="6">'2016-027-02-A-D1456 - A-D...'!$C$4:$J$43,'2016-027-02-A-D1456 - A-D...'!$C$49:$J$72,'2016-027-02-A-D1456 - A-D...'!$C$78:$K$116</definedName>
    <definedName name="_xlnm.Print_Area" localSheetId="1">'2016-027H-02-A-D11 - A-D....'!$C$4:$J$43,'2016-027H-02-A-D11 - A-D....'!$C$49:$J$88,'2016-027H-02-A-D11 - A-D....'!$C$94:$K$1253</definedName>
    <definedName name="_xlnm.Print_Area" localSheetId="2">'2016-027H-02-A-D141 - A-D...'!$C$4:$J$43,'2016-027H-02-A-D141 - A-D...'!$C$49:$J$74,'2016-027H-02-A-D141 - A-D...'!$C$80:$K$166</definedName>
    <definedName name="_xlnm.Print_Area" localSheetId="3">'2016-027H-02-A-D142 - A-D...'!$C$4:$J$43,'2016-027H-02-A-D142 - A-D...'!$C$49:$J$76,'2016-027H-02-A-D142 - A-D...'!$C$82:$K$164</definedName>
    <definedName name="_xlnm.Print_Area" localSheetId="4">'2016-027H-02-A-D143 - A-D...'!$C$4:$J$43,'2016-027H-02-A-D143 - A-D...'!$C$49:$J$75,'2016-027H-02-A-D143 - A-D...'!$C$81:$K$173</definedName>
    <definedName name="_xlnm.Print_Area" localSheetId="5">'2016-027H-02-A-D144 - A-D...'!$C$4:$J$43,'2016-027H-02-A-D144 - A-D...'!$C$49:$J$132,'2016-027H-02-A-D144 - A-D...'!$C$138:$K$280</definedName>
    <definedName name="_xlnm.Print_Area" localSheetId="7">'2016-027H-02-A-D1451 - A-...'!$C$4:$J$43,'2016-027H-02-A-D1451 - A-...'!$C$49:$J$72,'2016-027H-02-A-D1451 - A-...'!$C$78:$K$129</definedName>
    <definedName name="_xlnm.Print_Area" localSheetId="8">'2016-027H-02A-D1452 - A-D...'!$C$4:$J$43,'2016-027H-02A-D1452 - A-D...'!$C$49:$J$72,'2016-027H-02A-D1452 - A-D...'!$C$78:$K$122</definedName>
    <definedName name="_xlnm.Print_Area" localSheetId="9">'2016-027H-02-A-D1453 - A-...'!$C$4:$J$43,'2016-027H-02-A-D1453 - A-...'!$C$49:$J$72,'2016-027H-02-A-D1453 - A-...'!$C$78:$K$111</definedName>
    <definedName name="_xlnm.Print_Area" localSheetId="10">'2016-027H-02-A-D1454 - A-...'!$C$4:$J$43,'2016-027H-02-A-D1454 - A-...'!$C$49:$J$72,'2016-027H-02-A-D1454 - A-...'!$C$78:$K$113</definedName>
    <definedName name="_xlnm.Print_Area" localSheetId="11">'2016-027H-02-A-D1455 - A-...'!$C$4:$J$43,'2016-027H-02-A-D1455 - A-...'!$C$49:$J$72,'2016-027H-02-A-D1455 - A-...'!$C$78:$K$113</definedName>
    <definedName name="_xlnm.Print_Area" localSheetId="12">'2016-027H-02-A-D1457 - A-...'!$C$4:$J$43,'2016-027H-02-A-D1457 - A-...'!$C$49:$J$70,'2016-027H-02-A-D1457 - A-...'!$C$76:$K$109</definedName>
    <definedName name="_xlnm.Print_Area" localSheetId="13">'2016-027H-02A-D146-1 - A-...'!$C$4:$J$43,'2016-027H-02A-D146-1 - A-...'!$C$49:$J$75,'2016-027H-02A-D146-1 - A-...'!$C$81:$K$208</definedName>
    <definedName name="_xlnm.Print_Area" localSheetId="14">'2016-027H-02-A-D147 - A-D...'!$C$4:$J$43,'2016-027H-02-A-D147 - A-D...'!$C$49:$J$72,'2016-027H-02-A-D147 - A-D...'!$C$78:$K$107</definedName>
    <definedName name="_xlnm.Print_Area" localSheetId="15">'2016-027H-02-B-D11 - B-D....'!$C$4:$J$43,'2016-027H-02-B-D11 - B-D....'!$C$49:$J$89,'2016-027H-02-B-D11 - B-D....'!$C$95:$K$1258</definedName>
    <definedName name="_xlnm.Print_Area" localSheetId="16">'2016-027H-02-B-D141 - B-D...'!$C$4:$J$43,'2016-027H-02-B-D141 - B-D...'!$C$49:$J$76,'2016-027H-02-B-D141 - B-D...'!$C$82:$K$196</definedName>
    <definedName name="_xlnm.Print_Area" localSheetId="17">'2016-027H-02-B-D142 - B-D...'!$C$4:$J$43,'2016-027H-02-B-D142 - B-D...'!$C$49:$J$78,'2016-027H-02-B-D142 - B-D...'!$C$84:$K$193</definedName>
    <definedName name="_xlnm.Print_Area" localSheetId="18">'2016-027H-02-B-D143 - B-D...'!$C$4:$J$43,'2016-027H-02-B-D143 - B-D...'!$C$49:$J$76,'2016-027H-02-B-D143 - B-D...'!$C$82:$K$209</definedName>
    <definedName name="_xlnm.Print_Area" localSheetId="19">'2016-027H-02-B-D144 - B-D...'!$C$4:$J$43,'2016-027H-02-B-D144 - B-D...'!$C$49:$J$105,'2016-027H-02-B-D144 - B-D...'!$C$111:$K$213</definedName>
    <definedName name="_xlnm.Print_Area" localSheetId="20">'2016-027H-02-B-D1451 - B-...'!$C$4:$J$43,'2016-027H-02-B-D1451 - B-...'!$C$49:$J$72,'2016-027H-02-B-D1451 - B-...'!$C$78:$K$115</definedName>
    <definedName name="_xlnm.Print_Area" localSheetId="21">'2016-027H-02-B-D1452 - B-...'!$C$4:$J$43,'2016-027H-02-B-D1452 - B-...'!$C$49:$J$72,'2016-027H-02-B-D1452 - B-...'!$C$78:$K$113</definedName>
    <definedName name="_xlnm.Print_Area" localSheetId="22">'2016-027H-02-B-D1453 - B-...'!$C$4:$J$43,'2016-027H-02-B-D1453 - B-...'!$C$49:$J$72,'2016-027H-02-B-D1453 - B-...'!$C$78:$K$108</definedName>
    <definedName name="_xlnm.Print_Area" localSheetId="23">'2016-027H-02-B-D1454 - B-...'!$C$4:$J$43,'2016-027H-02-B-D1454 - B-...'!$C$49:$J$72,'2016-027H-02-B-D1454 - B-...'!$C$78:$K$113</definedName>
    <definedName name="_xlnm.Print_Area" localSheetId="24">'2016-027H-02-B-D1455 - B-...'!$C$4:$J$43,'2016-027H-02-B-D1455 - B-...'!$C$49:$J$72,'2016-027H-02-B-D1455 - B-...'!$C$78:$K$136</definedName>
    <definedName name="_xlnm.Print_Area" localSheetId="25">'2016-027H-02-B-D1456 - B-...'!$C$4:$J$43,'2016-027H-02-B-D1456 - B-...'!$C$49:$J$70,'2016-027H-02-B-D1456 - B-...'!$C$76:$K$108</definedName>
    <definedName name="_xlnm.Print_Area" localSheetId="27">'2016-027H-02-C-D11 - C-D....'!$C$4:$J$43,'2016-027H-02-C-D11 - C-D....'!$C$49:$J$94,'2016-027H-02-C-D11 - C-D....'!$C$100:$K$1006</definedName>
    <definedName name="_xlnm.Print_Area" localSheetId="28">'2016-027H-02-C-D141 - C-D...'!$C$4:$J$43,'2016-027H-02-C-D141 - C-D...'!$C$49:$J$74,'2016-027H-02-C-D141 - C-D...'!$C$80:$K$159</definedName>
    <definedName name="_xlnm.Print_Area" localSheetId="29">'2016-027H-02-C-D142 - C-D...'!$C$4:$J$43,'2016-027H-02-C-D142 - C-D...'!$C$49:$J$80,'2016-027H-02-C-D142 - C-D...'!$C$86:$K$157</definedName>
    <definedName name="_xlnm.Print_Area" localSheetId="30">'2016-027H-02-C-D144 - C-D...'!$C$4:$J$43,'2016-027H-02-C-D144 - C-D...'!$C$49:$J$71,'2016-027H-02-C-D144 - C-D...'!$C$77:$K$111</definedName>
    <definedName name="_xlnm.Print_Area" localSheetId="31">'2016-027H-02-C-D147 - C-D...'!$C$4:$J$43,'2016-027H-02-C-D147 - C-D...'!$C$49:$J$71,'2016-027H-02-C-D147 - C-D...'!$C$77:$K$104</definedName>
    <definedName name="_xlnm.Print_Area" localSheetId="32">'2016-027H-02-D-D11 - D-D....'!$C$4:$J$43,'2016-027H-02-D-D11 - D-D....'!$C$49:$J$72,'2016-027H-02-D-D11 - D-D....'!$C$78:$K$121</definedName>
    <definedName name="_xlnm.Print_Area" localSheetId="33">'2016-027H-02-E - Vedlejší...'!$C$4:$J$41,'2016-027H-02-E - Vedlejší...'!$C$47:$J$71,'2016-027H-02-E - Vedlejší...'!$C$77:$K$124</definedName>
    <definedName name="_xlnm.Print_Area" localSheetId="26">'2019-027H-02B-D146-1 - B-...'!$C$4:$J$43,'2019-027H-02B-D146-1 - B-...'!$C$49:$J$72,'2019-027H-02B-D146-1 - B-...'!$C$78:$K$130</definedName>
    <definedName name="_xlnm.Print_Area" localSheetId="35">'Pokyny pro vyplnění'!$B$2:$K$71,'Pokyny pro vyplnění'!$B$74:$K$118,'Pokyny pro vyplnění'!$B$121:$K$190,'Pokyny pro vyplnění'!$B$198:$K$218</definedName>
    <definedName name="_xlnm.Print_Area" localSheetId="0">'Rekapitulace stavby'!$D$4:$AO$36,'Rekapitulace stavby'!$C$42:$AQ$100</definedName>
    <definedName name="_xlnm.Print_Area" localSheetId="34">'Seznam figur'!$C$4:$G$136</definedName>
  </definedNames>
  <calcPr calcId="125725"/>
</workbook>
</file>

<file path=xl/calcChain.xml><?xml version="1.0" encoding="utf-8"?>
<calcChain xmlns="http://schemas.openxmlformats.org/spreadsheetml/2006/main">
  <c r="D7" i="35"/>
  <c r="J39" i="34"/>
  <c r="J38"/>
  <c r="AY99" i="1"/>
  <c r="J37" i="34"/>
  <c r="AX99" i="1"/>
  <c r="BI123" i="34"/>
  <c r="BH123"/>
  <c r="BG123"/>
  <c r="BF123"/>
  <c r="T123"/>
  <c r="R123"/>
  <c r="P123"/>
  <c r="BI121"/>
  <c r="BH121"/>
  <c r="BG121"/>
  <c r="BF121"/>
  <c r="T121"/>
  <c r="R121"/>
  <c r="P121"/>
  <c r="BI118"/>
  <c r="BH118"/>
  <c r="BG118"/>
  <c r="BF118"/>
  <c r="T118"/>
  <c r="T117" s="1"/>
  <c r="R118"/>
  <c r="R117"/>
  <c r="P118"/>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3"/>
  <c r="BH103"/>
  <c r="BG103"/>
  <c r="BF103"/>
  <c r="T103"/>
  <c r="T102"/>
  <c r="R103"/>
  <c r="R102"/>
  <c r="P103"/>
  <c r="P102" s="1"/>
  <c r="BI100"/>
  <c r="BH100"/>
  <c r="BG100"/>
  <c r="BF100"/>
  <c r="T100"/>
  <c r="R100"/>
  <c r="P100"/>
  <c r="BI98"/>
  <c r="BH98"/>
  <c r="BG98"/>
  <c r="BF98"/>
  <c r="T98"/>
  <c r="R98"/>
  <c r="P98"/>
  <c r="BI96"/>
  <c r="BH96"/>
  <c r="BG96"/>
  <c r="BF96"/>
  <c r="T96"/>
  <c r="R96"/>
  <c r="P96"/>
  <c r="BI95"/>
  <c r="BH95"/>
  <c r="BG95"/>
  <c r="BF95"/>
  <c r="T95"/>
  <c r="R95"/>
  <c r="P95"/>
  <c r="J89"/>
  <c r="J88"/>
  <c r="F88"/>
  <c r="F86"/>
  <c r="E84"/>
  <c r="J59"/>
  <c r="J58"/>
  <c r="F58"/>
  <c r="F56"/>
  <c r="E54"/>
  <c r="J20"/>
  <c r="E20"/>
  <c r="F89" s="1"/>
  <c r="J19"/>
  <c r="J14"/>
  <c r="J86" s="1"/>
  <c r="E7"/>
  <c r="E80"/>
  <c r="J41" i="33"/>
  <c r="J40"/>
  <c r="AY98" i="1"/>
  <c r="J39" i="33"/>
  <c r="AX98" i="1"/>
  <c r="BI120" i="33"/>
  <c r="BH120"/>
  <c r="BG120"/>
  <c r="F39" s="1"/>
  <c r="BF120"/>
  <c r="T120"/>
  <c r="R120"/>
  <c r="P120"/>
  <c r="BI117"/>
  <c r="BH117"/>
  <c r="BG117"/>
  <c r="BF117"/>
  <c r="T117"/>
  <c r="R117"/>
  <c r="P117"/>
  <c r="BI114"/>
  <c r="BH114"/>
  <c r="BG114"/>
  <c r="BF114"/>
  <c r="T114"/>
  <c r="R114"/>
  <c r="P114"/>
  <c r="BI112"/>
  <c r="BH112"/>
  <c r="BG112"/>
  <c r="BF112"/>
  <c r="T112"/>
  <c r="R112"/>
  <c r="P112"/>
  <c r="BI108"/>
  <c r="BH108"/>
  <c r="BG108"/>
  <c r="BF108"/>
  <c r="T108"/>
  <c r="R108"/>
  <c r="P108"/>
  <c r="BI106"/>
  <c r="BH106"/>
  <c r="BG106"/>
  <c r="BF106"/>
  <c r="T106"/>
  <c r="R106"/>
  <c r="P106"/>
  <c r="BI104"/>
  <c r="BH104"/>
  <c r="BG104"/>
  <c r="BF104"/>
  <c r="T104"/>
  <c r="T103" s="1"/>
  <c r="T97" s="1"/>
  <c r="R104"/>
  <c r="R103" s="1"/>
  <c r="R97" s="1"/>
  <c r="P104"/>
  <c r="P103" s="1"/>
  <c r="BI100"/>
  <c r="BH100"/>
  <c r="BG100"/>
  <c r="BF100"/>
  <c r="T100"/>
  <c r="R100"/>
  <c r="P100"/>
  <c r="BI98"/>
  <c r="BH98"/>
  <c r="BG98"/>
  <c r="BF98"/>
  <c r="T98"/>
  <c r="R98"/>
  <c r="P98"/>
  <c r="P97" s="1"/>
  <c r="J92"/>
  <c r="J91"/>
  <c r="F91"/>
  <c r="F89"/>
  <c r="E87"/>
  <c r="J63"/>
  <c r="J62"/>
  <c r="F62"/>
  <c r="F60"/>
  <c r="E58"/>
  <c r="J22"/>
  <c r="E22"/>
  <c r="F92" s="1"/>
  <c r="J21"/>
  <c r="J16"/>
  <c r="J89" s="1"/>
  <c r="E7"/>
  <c r="E81" s="1"/>
  <c r="J41" i="32"/>
  <c r="J40"/>
  <c r="AY96" i="1" s="1"/>
  <c r="J39" i="32"/>
  <c r="AX96" i="1" s="1"/>
  <c r="BI104" i="32"/>
  <c r="BH104"/>
  <c r="BG104"/>
  <c r="BF104"/>
  <c r="T104"/>
  <c r="R104"/>
  <c r="P104"/>
  <c r="BI103"/>
  <c r="BH103"/>
  <c r="BG103"/>
  <c r="BF103"/>
  <c r="T103"/>
  <c r="R103"/>
  <c r="P103"/>
  <c r="BI101"/>
  <c r="BH101"/>
  <c r="BG101"/>
  <c r="BF101"/>
  <c r="T101"/>
  <c r="R101"/>
  <c r="P101"/>
  <c r="BI99"/>
  <c r="BH99"/>
  <c r="BG99"/>
  <c r="BF99"/>
  <c r="T99"/>
  <c r="T98"/>
  <c r="R99"/>
  <c r="R98"/>
  <c r="P99"/>
  <c r="P98"/>
  <c r="BI97"/>
  <c r="BH97"/>
  <c r="BG97"/>
  <c r="BF97"/>
  <c r="T97"/>
  <c r="R97"/>
  <c r="P97"/>
  <c r="BI96"/>
  <c r="BH96"/>
  <c r="BG96"/>
  <c r="BF96"/>
  <c r="T96"/>
  <c r="R96"/>
  <c r="P96"/>
  <c r="J90"/>
  <c r="F90"/>
  <c r="F88"/>
  <c r="E86"/>
  <c r="J62"/>
  <c r="F62"/>
  <c r="F60"/>
  <c r="E58"/>
  <c r="J28"/>
  <c r="E28"/>
  <c r="J91" s="1"/>
  <c r="J27"/>
  <c r="J22"/>
  <c r="E22"/>
  <c r="F63" s="1"/>
  <c r="J21"/>
  <c r="J16"/>
  <c r="J60"/>
  <c r="E7"/>
  <c r="E52" s="1"/>
  <c r="J41" i="31"/>
  <c r="J40"/>
  <c r="AY95" i="1" s="1"/>
  <c r="J39" i="31"/>
  <c r="AX95" i="1" s="1"/>
  <c r="BI111" i="31"/>
  <c r="BH111"/>
  <c r="BG111"/>
  <c r="BF111"/>
  <c r="T111"/>
  <c r="T110" s="1"/>
  <c r="R111"/>
  <c r="R110" s="1"/>
  <c r="P111"/>
  <c r="P110" s="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91" s="1"/>
  <c r="J21"/>
  <c r="J16"/>
  <c r="J60" s="1"/>
  <c r="E7"/>
  <c r="E80"/>
  <c r="J41" i="30"/>
  <c r="J40"/>
  <c r="AY94" i="1" s="1"/>
  <c r="J39" i="30"/>
  <c r="AX94" i="1"/>
  <c r="BI157" i="30"/>
  <c r="BH157"/>
  <c r="BG157"/>
  <c r="BF157"/>
  <c r="T157"/>
  <c r="T156" s="1"/>
  <c r="R157"/>
  <c r="R156"/>
  <c r="P157"/>
  <c r="P156" s="1"/>
  <c r="BI155"/>
  <c r="BH155"/>
  <c r="BG155"/>
  <c r="BF155"/>
  <c r="T155"/>
  <c r="T154"/>
  <c r="R155"/>
  <c r="R154" s="1"/>
  <c r="P155"/>
  <c r="P154" s="1"/>
  <c r="BI153"/>
  <c r="BH153"/>
  <c r="BG153"/>
  <c r="BF153"/>
  <c r="T153"/>
  <c r="T152" s="1"/>
  <c r="R153"/>
  <c r="R152" s="1"/>
  <c r="P153"/>
  <c r="P152" s="1"/>
  <c r="BI151"/>
  <c r="BH151"/>
  <c r="BG151"/>
  <c r="BF151"/>
  <c r="T151"/>
  <c r="T150" s="1"/>
  <c r="R151"/>
  <c r="R150" s="1"/>
  <c r="P151"/>
  <c r="P150"/>
  <c r="BI149"/>
  <c r="BH149"/>
  <c r="BG149"/>
  <c r="BF149"/>
  <c r="T149"/>
  <c r="T148" s="1"/>
  <c r="R149"/>
  <c r="R148"/>
  <c r="P149"/>
  <c r="P148" s="1"/>
  <c r="BI146"/>
  <c r="BH146"/>
  <c r="BG146"/>
  <c r="BF146"/>
  <c r="T146"/>
  <c r="T145"/>
  <c r="R146"/>
  <c r="R145" s="1"/>
  <c r="P146"/>
  <c r="P145" s="1"/>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4"/>
  <c r="BH114"/>
  <c r="BG114"/>
  <c r="BF114"/>
  <c r="T114"/>
  <c r="T113"/>
  <c r="R114"/>
  <c r="R113" s="1"/>
  <c r="P114"/>
  <c r="P113" s="1"/>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T104"/>
  <c r="R105"/>
  <c r="R104"/>
  <c r="P105"/>
  <c r="P104" s="1"/>
  <c r="J100"/>
  <c r="J99"/>
  <c r="F99"/>
  <c r="F97"/>
  <c r="E95"/>
  <c r="J63"/>
  <c r="J62"/>
  <c r="F62"/>
  <c r="F60"/>
  <c r="E58"/>
  <c r="J22"/>
  <c r="E22"/>
  <c r="F63" s="1"/>
  <c r="J21"/>
  <c r="J16"/>
  <c r="J97" s="1"/>
  <c r="E7"/>
  <c r="E89" s="1"/>
  <c r="J41" i="29"/>
  <c r="J40"/>
  <c r="AY93" i="1" s="1"/>
  <c r="J39" i="29"/>
  <c r="AX93" i="1" s="1"/>
  <c r="BI159" i="29"/>
  <c r="BH159"/>
  <c r="BG159"/>
  <c r="BF159"/>
  <c r="T159"/>
  <c r="T158" s="1"/>
  <c r="R159"/>
  <c r="R158" s="1"/>
  <c r="P159"/>
  <c r="P158"/>
  <c r="BI157"/>
  <c r="BH157"/>
  <c r="BG157"/>
  <c r="BF157"/>
  <c r="T157"/>
  <c r="T156" s="1"/>
  <c r="R157"/>
  <c r="R156"/>
  <c r="P157"/>
  <c r="P156" s="1"/>
  <c r="BI155"/>
  <c r="BH155"/>
  <c r="BG155"/>
  <c r="BF155"/>
  <c r="T155"/>
  <c r="T154" s="1"/>
  <c r="R155"/>
  <c r="R154" s="1"/>
  <c r="P155"/>
  <c r="P154" s="1"/>
  <c r="BI153"/>
  <c r="BH153"/>
  <c r="BG153"/>
  <c r="BF153"/>
  <c r="T153"/>
  <c r="R153"/>
  <c r="P153"/>
  <c r="BI152"/>
  <c r="BH152"/>
  <c r="BG152"/>
  <c r="BF152"/>
  <c r="T152"/>
  <c r="R152"/>
  <c r="P152"/>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T98"/>
  <c r="R99"/>
  <c r="R98" s="1"/>
  <c r="P99"/>
  <c r="P98" s="1"/>
  <c r="J94"/>
  <c r="J93"/>
  <c r="F93"/>
  <c r="F91"/>
  <c r="E89"/>
  <c r="J63"/>
  <c r="J62"/>
  <c r="F62"/>
  <c r="F60"/>
  <c r="E58"/>
  <c r="J22"/>
  <c r="E22"/>
  <c r="F94" s="1"/>
  <c r="J21"/>
  <c r="J16"/>
  <c r="J60" s="1"/>
  <c r="E7"/>
  <c r="E83" s="1"/>
  <c r="J41" i="28"/>
  <c r="J40"/>
  <c r="AY91" i="1" s="1"/>
  <c r="J39" i="28"/>
  <c r="AX91" i="1"/>
  <c r="BI1006" i="28"/>
  <c r="BH1006"/>
  <c r="BG1006"/>
  <c r="BF1006"/>
  <c r="T1006"/>
  <c r="T1005" s="1"/>
  <c r="T1004" s="1"/>
  <c r="R1006"/>
  <c r="R1005" s="1"/>
  <c r="R1004" s="1"/>
  <c r="P1006"/>
  <c r="P1005" s="1"/>
  <c r="P1004" s="1"/>
  <c r="BI998"/>
  <c r="BH998"/>
  <c r="BG998"/>
  <c r="BF998"/>
  <c r="T998"/>
  <c r="R998"/>
  <c r="P998"/>
  <c r="BI991"/>
  <c r="BH991"/>
  <c r="BG991"/>
  <c r="BF991"/>
  <c r="T991"/>
  <c r="R991"/>
  <c r="P991"/>
  <c r="BI989"/>
  <c r="BH989"/>
  <c r="BG989"/>
  <c r="BF989"/>
  <c r="T989"/>
  <c r="R989"/>
  <c r="P989"/>
  <c r="BI985"/>
  <c r="BH985"/>
  <c r="BG985"/>
  <c r="BF985"/>
  <c r="T985"/>
  <c r="R985"/>
  <c r="P985"/>
  <c r="BI983"/>
  <c r="BH983"/>
  <c r="BG983"/>
  <c r="BF983"/>
  <c r="T983"/>
  <c r="R983"/>
  <c r="P983"/>
  <c r="BI978"/>
  <c r="BH978"/>
  <c r="BG978"/>
  <c r="BF978"/>
  <c r="T978"/>
  <c r="R978"/>
  <c r="P978"/>
  <c r="BI968"/>
  <c r="BH968"/>
  <c r="BG968"/>
  <c r="BF968"/>
  <c r="T968"/>
  <c r="R968"/>
  <c r="P968"/>
  <c r="BI966"/>
  <c r="BH966"/>
  <c r="BG966"/>
  <c r="BF966"/>
  <c r="T966"/>
  <c r="R966"/>
  <c r="P966"/>
  <c r="BI953"/>
  <c r="BH953"/>
  <c r="BG953"/>
  <c r="BF953"/>
  <c r="T953"/>
  <c r="R953"/>
  <c r="P953"/>
  <c r="BI950"/>
  <c r="BH950"/>
  <c r="BG950"/>
  <c r="BF950"/>
  <c r="T950"/>
  <c r="R950"/>
  <c r="P950"/>
  <c r="BI947"/>
  <c r="BH947"/>
  <c r="BG947"/>
  <c r="BF947"/>
  <c r="T947"/>
  <c r="R947"/>
  <c r="P947"/>
  <c r="BI944"/>
  <c r="BH944"/>
  <c r="BG944"/>
  <c r="BF944"/>
  <c r="T944"/>
  <c r="R944"/>
  <c r="P944"/>
  <c r="BI941"/>
  <c r="BH941"/>
  <c r="BG941"/>
  <c r="BF941"/>
  <c r="T941"/>
  <c r="R941"/>
  <c r="P941"/>
  <c r="BI939"/>
  <c r="BH939"/>
  <c r="BG939"/>
  <c r="BF939"/>
  <c r="T939"/>
  <c r="R939"/>
  <c r="P939"/>
  <c r="BI937"/>
  <c r="BH937"/>
  <c r="BG937"/>
  <c r="BF937"/>
  <c r="T937"/>
  <c r="R937"/>
  <c r="P937"/>
  <c r="BI934"/>
  <c r="BH934"/>
  <c r="BG934"/>
  <c r="BF934"/>
  <c r="T934"/>
  <c r="R934"/>
  <c r="P934"/>
  <c r="BI931"/>
  <c r="BH931"/>
  <c r="BG931"/>
  <c r="BF931"/>
  <c r="T931"/>
  <c r="R931"/>
  <c r="P931"/>
  <c r="BI929"/>
  <c r="BH929"/>
  <c r="BG929"/>
  <c r="BF929"/>
  <c r="T929"/>
  <c r="R929"/>
  <c r="P929"/>
  <c r="BI926"/>
  <c r="BH926"/>
  <c r="BG926"/>
  <c r="BF926"/>
  <c r="T926"/>
  <c r="R926"/>
  <c r="P926"/>
  <c r="BI923"/>
  <c r="BH923"/>
  <c r="BG923"/>
  <c r="BF923"/>
  <c r="T923"/>
  <c r="R923"/>
  <c r="P923"/>
  <c r="BI918"/>
  <c r="BH918"/>
  <c r="BG918"/>
  <c r="BF918"/>
  <c r="T918"/>
  <c r="R918"/>
  <c r="P918"/>
  <c r="BI916"/>
  <c r="BH916"/>
  <c r="BG916"/>
  <c r="BF916"/>
  <c r="T916"/>
  <c r="R916"/>
  <c r="P916"/>
  <c r="BI914"/>
  <c r="BH914"/>
  <c r="BG914"/>
  <c r="BF914"/>
  <c r="T914"/>
  <c r="R914"/>
  <c r="P914"/>
  <c r="BI911"/>
  <c r="BH911"/>
  <c r="BG911"/>
  <c r="BF911"/>
  <c r="T911"/>
  <c r="R911"/>
  <c r="P911"/>
  <c r="BI909"/>
  <c r="BH909"/>
  <c r="BG909"/>
  <c r="BF909"/>
  <c r="T909"/>
  <c r="R909"/>
  <c r="P909"/>
  <c r="BI906"/>
  <c r="BH906"/>
  <c r="BG906"/>
  <c r="BF906"/>
  <c r="T906"/>
  <c r="R906"/>
  <c r="P906"/>
  <c r="BI901"/>
  <c r="BH901"/>
  <c r="BG901"/>
  <c r="BF901"/>
  <c r="T901"/>
  <c r="R901"/>
  <c r="P901"/>
  <c r="BI898"/>
  <c r="BH898"/>
  <c r="BG898"/>
  <c r="BF898"/>
  <c r="T898"/>
  <c r="R898"/>
  <c r="P898"/>
  <c r="BI896"/>
  <c r="BH896"/>
  <c r="BG896"/>
  <c r="BF896"/>
  <c r="T896"/>
  <c r="R896"/>
  <c r="P896"/>
  <c r="BI888"/>
  <c r="BH888"/>
  <c r="BG888"/>
  <c r="BF888"/>
  <c r="T888"/>
  <c r="R888"/>
  <c r="P888"/>
  <c r="BI880"/>
  <c r="BH880"/>
  <c r="BG880"/>
  <c r="BF880"/>
  <c r="T880"/>
  <c r="R880"/>
  <c r="P880"/>
  <c r="BI876"/>
  <c r="BH876"/>
  <c r="BG876"/>
  <c r="BF876"/>
  <c r="T876"/>
  <c r="R876"/>
  <c r="P876"/>
  <c r="BI873"/>
  <c r="BH873"/>
  <c r="BG873"/>
  <c r="BF873"/>
  <c r="T873"/>
  <c r="R873"/>
  <c r="P873"/>
  <c r="BI869"/>
  <c r="BH869"/>
  <c r="BG869"/>
  <c r="BF869"/>
  <c r="T869"/>
  <c r="R869"/>
  <c r="P869"/>
  <c r="BI864"/>
  <c r="BH864"/>
  <c r="BG864"/>
  <c r="BF864"/>
  <c r="T864"/>
  <c r="R864"/>
  <c r="P864"/>
  <c r="BI853"/>
  <c r="BH853"/>
  <c r="BG853"/>
  <c r="BF853"/>
  <c r="T853"/>
  <c r="R853"/>
  <c r="P853"/>
  <c r="BI850"/>
  <c r="BH850"/>
  <c r="BG850"/>
  <c r="BF850"/>
  <c r="T850"/>
  <c r="R850"/>
  <c r="P850"/>
  <c r="BI847"/>
  <c r="BH847"/>
  <c r="BG847"/>
  <c r="BF847"/>
  <c r="T847"/>
  <c r="R847"/>
  <c r="P847"/>
  <c r="BI841"/>
  <c r="BH841"/>
  <c r="BG841"/>
  <c r="BF841"/>
  <c r="T841"/>
  <c r="R841"/>
  <c r="P841"/>
  <c r="BI838"/>
  <c r="BH838"/>
  <c r="BG838"/>
  <c r="BF838"/>
  <c r="T838"/>
  <c r="R838"/>
  <c r="P838"/>
  <c r="BI835"/>
  <c r="BH835"/>
  <c r="BG835"/>
  <c r="BF835"/>
  <c r="T835"/>
  <c r="R835"/>
  <c r="P835"/>
  <c r="BI832"/>
  <c r="BH832"/>
  <c r="BG832"/>
  <c r="BF832"/>
  <c r="T832"/>
  <c r="R832"/>
  <c r="P832"/>
  <c r="BI831"/>
  <c r="BH831"/>
  <c r="BG831"/>
  <c r="BF831"/>
  <c r="T831"/>
  <c r="R831"/>
  <c r="P831"/>
  <c r="BI830"/>
  <c r="BH830"/>
  <c r="BG830"/>
  <c r="BF830"/>
  <c r="T830"/>
  <c r="R830"/>
  <c r="P830"/>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6"/>
  <c r="BH816"/>
  <c r="BG816"/>
  <c r="BF816"/>
  <c r="T816"/>
  <c r="R816"/>
  <c r="P816"/>
  <c r="BI813"/>
  <c r="BH813"/>
  <c r="BG813"/>
  <c r="BF813"/>
  <c r="T813"/>
  <c r="R813"/>
  <c r="P813"/>
  <c r="BI810"/>
  <c r="BH810"/>
  <c r="BG810"/>
  <c r="BF810"/>
  <c r="T810"/>
  <c r="R810"/>
  <c r="P810"/>
  <c r="BI805"/>
  <c r="BH805"/>
  <c r="BG805"/>
  <c r="BF805"/>
  <c r="T805"/>
  <c r="R805"/>
  <c r="P805"/>
  <c r="BI804"/>
  <c r="BH804"/>
  <c r="BG804"/>
  <c r="BF804"/>
  <c r="T804"/>
  <c r="R804"/>
  <c r="P804"/>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0"/>
  <c r="BH780"/>
  <c r="BG780"/>
  <c r="BF780"/>
  <c r="T780"/>
  <c r="R780"/>
  <c r="P780"/>
  <c r="BI773"/>
  <c r="BH773"/>
  <c r="BG773"/>
  <c r="BF773"/>
  <c r="T773"/>
  <c r="R773"/>
  <c r="P773"/>
  <c r="BI765"/>
  <c r="BH765"/>
  <c r="BG765"/>
  <c r="BF765"/>
  <c r="T765"/>
  <c r="R765"/>
  <c r="P765"/>
  <c r="BI762"/>
  <c r="BH762"/>
  <c r="BG762"/>
  <c r="BF762"/>
  <c r="T762"/>
  <c r="R762"/>
  <c r="P762"/>
  <c r="BI759"/>
  <c r="BH759"/>
  <c r="BG759"/>
  <c r="BF759"/>
  <c r="T759"/>
  <c r="R759"/>
  <c r="P759"/>
  <c r="BI752"/>
  <c r="BH752"/>
  <c r="BG752"/>
  <c r="BF752"/>
  <c r="T752"/>
  <c r="R752"/>
  <c r="P752"/>
  <c r="BI749"/>
  <c r="BH749"/>
  <c r="BG749"/>
  <c r="BF749"/>
  <c r="T749"/>
  <c r="R749"/>
  <c r="P749"/>
  <c r="BI740"/>
  <c r="BH740"/>
  <c r="BG740"/>
  <c r="BF740"/>
  <c r="T740"/>
  <c r="R740"/>
  <c r="P740"/>
  <c r="BI738"/>
  <c r="BH738"/>
  <c r="BG738"/>
  <c r="BF738"/>
  <c r="T738"/>
  <c r="R738"/>
  <c r="P738"/>
  <c r="BI735"/>
  <c r="BH735"/>
  <c r="BG735"/>
  <c r="BF735"/>
  <c r="T735"/>
  <c r="R735"/>
  <c r="P735"/>
  <c r="BI732"/>
  <c r="BH732"/>
  <c r="BG732"/>
  <c r="BF732"/>
  <c r="T732"/>
  <c r="R732"/>
  <c r="P732"/>
  <c r="BI729"/>
  <c r="BH729"/>
  <c r="BG729"/>
  <c r="BF729"/>
  <c r="T729"/>
  <c r="R729"/>
  <c r="P729"/>
  <c r="BI726"/>
  <c r="BH726"/>
  <c r="BG726"/>
  <c r="BF726"/>
  <c r="T726"/>
  <c r="R726"/>
  <c r="P726"/>
  <c r="BI724"/>
  <c r="BH724"/>
  <c r="BG724"/>
  <c r="BF724"/>
  <c r="T724"/>
  <c r="R724"/>
  <c r="P724"/>
  <c r="BI721"/>
  <c r="BH721"/>
  <c r="BG721"/>
  <c r="BF721"/>
  <c r="T721"/>
  <c r="R721"/>
  <c r="P721"/>
  <c r="BI718"/>
  <c r="BH718"/>
  <c r="BG718"/>
  <c r="BF718"/>
  <c r="T718"/>
  <c r="T717" s="1"/>
  <c r="R718"/>
  <c r="R717" s="1"/>
  <c r="P718"/>
  <c r="P717"/>
  <c r="BI715"/>
  <c r="BH715"/>
  <c r="BG715"/>
  <c r="BF715"/>
  <c r="T715"/>
  <c r="R715"/>
  <c r="P715"/>
  <c r="BI710"/>
  <c r="BH710"/>
  <c r="BG710"/>
  <c r="BF710"/>
  <c r="T710"/>
  <c r="R710"/>
  <c r="P710"/>
  <c r="BI707"/>
  <c r="BH707"/>
  <c r="BG707"/>
  <c r="BF707"/>
  <c r="T707"/>
  <c r="R707"/>
  <c r="P707"/>
  <c r="BI704"/>
  <c r="BH704"/>
  <c r="BG704"/>
  <c r="BF704"/>
  <c r="T704"/>
  <c r="R704"/>
  <c r="P704"/>
  <c r="BI700"/>
  <c r="BH700"/>
  <c r="BG700"/>
  <c r="BF700"/>
  <c r="T700"/>
  <c r="T699"/>
  <c r="R700"/>
  <c r="R699" s="1"/>
  <c r="P700"/>
  <c r="P699"/>
  <c r="BI696"/>
  <c r="BH696"/>
  <c r="BG696"/>
  <c r="BF696"/>
  <c r="T696"/>
  <c r="R696"/>
  <c r="P696"/>
  <c r="BI691"/>
  <c r="BH691"/>
  <c r="BG691"/>
  <c r="BF691"/>
  <c r="T691"/>
  <c r="R691"/>
  <c r="P691"/>
  <c r="BI688"/>
  <c r="BH688"/>
  <c r="BG688"/>
  <c r="BF688"/>
  <c r="T688"/>
  <c r="R688"/>
  <c r="P688"/>
  <c r="BI685"/>
  <c r="BH685"/>
  <c r="BG685"/>
  <c r="BF685"/>
  <c r="T685"/>
  <c r="R685"/>
  <c r="P685"/>
  <c r="BI682"/>
  <c r="BH682"/>
  <c r="BG682"/>
  <c r="BF682"/>
  <c r="T682"/>
  <c r="R682"/>
  <c r="P682"/>
  <c r="BI677"/>
  <c r="BH677"/>
  <c r="BG677"/>
  <c r="BF677"/>
  <c r="T677"/>
  <c r="R677"/>
  <c r="P677"/>
  <c r="BI668"/>
  <c r="BH668"/>
  <c r="BG668"/>
  <c r="BF668"/>
  <c r="T668"/>
  <c r="R668"/>
  <c r="P668"/>
  <c r="BI665"/>
  <c r="BH665"/>
  <c r="BG665"/>
  <c r="BF665"/>
  <c r="T665"/>
  <c r="R665"/>
  <c r="P665"/>
  <c r="BI662"/>
  <c r="BH662"/>
  <c r="BG662"/>
  <c r="BF662"/>
  <c r="T662"/>
  <c r="R662"/>
  <c r="P662"/>
  <c r="BI658"/>
  <c r="BH658"/>
  <c r="BG658"/>
  <c r="BF658"/>
  <c r="T658"/>
  <c r="R658"/>
  <c r="P658"/>
  <c r="BI655"/>
  <c r="BH655"/>
  <c r="BG655"/>
  <c r="BF655"/>
  <c r="T655"/>
  <c r="R655"/>
  <c r="P655"/>
  <c r="BI642"/>
  <c r="BH642"/>
  <c r="BG642"/>
  <c r="BF642"/>
  <c r="T642"/>
  <c r="R642"/>
  <c r="P642"/>
  <c r="BI640"/>
  <c r="BH640"/>
  <c r="BG640"/>
  <c r="BF640"/>
  <c r="T640"/>
  <c r="R640"/>
  <c r="P640"/>
  <c r="BI638"/>
  <c r="BH638"/>
  <c r="BG638"/>
  <c r="BF638"/>
  <c r="T638"/>
  <c r="R638"/>
  <c r="P638"/>
  <c r="BI635"/>
  <c r="BH635"/>
  <c r="BG635"/>
  <c r="BF635"/>
  <c r="T635"/>
  <c r="R635"/>
  <c r="P635"/>
  <c r="BI632"/>
  <c r="BH632"/>
  <c r="BG632"/>
  <c r="BF632"/>
  <c r="T632"/>
  <c r="R632"/>
  <c r="P632"/>
  <c r="BI629"/>
  <c r="BH629"/>
  <c r="BG629"/>
  <c r="BF629"/>
  <c r="T629"/>
  <c r="R629"/>
  <c r="P629"/>
  <c r="BI626"/>
  <c r="BH626"/>
  <c r="BG626"/>
  <c r="BF626"/>
  <c r="T626"/>
  <c r="R626"/>
  <c r="P626"/>
  <c r="BI621"/>
  <c r="BH621"/>
  <c r="BG621"/>
  <c r="BF621"/>
  <c r="T621"/>
  <c r="R621"/>
  <c r="P621"/>
  <c r="BI619"/>
  <c r="BH619"/>
  <c r="BG619"/>
  <c r="BF619"/>
  <c r="T619"/>
  <c r="R619"/>
  <c r="P619"/>
  <c r="BI616"/>
  <c r="BH616"/>
  <c r="BG616"/>
  <c r="BF616"/>
  <c r="T616"/>
  <c r="R616"/>
  <c r="P616"/>
  <c r="BI614"/>
  <c r="BH614"/>
  <c r="BG614"/>
  <c r="BF614"/>
  <c r="T614"/>
  <c r="R614"/>
  <c r="P614"/>
  <c r="BI612"/>
  <c r="BH612"/>
  <c r="BG612"/>
  <c r="BF612"/>
  <c r="T612"/>
  <c r="R612"/>
  <c r="P612"/>
  <c r="BI602"/>
  <c r="BH602"/>
  <c r="BG602"/>
  <c r="BF602"/>
  <c r="T602"/>
  <c r="R602"/>
  <c r="P602"/>
  <c r="BI597"/>
  <c r="BH597"/>
  <c r="BG597"/>
  <c r="BF597"/>
  <c r="T597"/>
  <c r="R597"/>
  <c r="P597"/>
  <c r="BI586"/>
  <c r="BH586"/>
  <c r="BG586"/>
  <c r="BF586"/>
  <c r="T586"/>
  <c r="R586"/>
  <c r="P586"/>
  <c r="BI585"/>
  <c r="BH585"/>
  <c r="BG585"/>
  <c r="BF585"/>
  <c r="T585"/>
  <c r="R585"/>
  <c r="P585"/>
  <c r="BI584"/>
  <c r="BH584"/>
  <c r="BG584"/>
  <c r="BF584"/>
  <c r="T584"/>
  <c r="R584"/>
  <c r="P584"/>
  <c r="BI582"/>
  <c r="BH582"/>
  <c r="BG582"/>
  <c r="BF582"/>
  <c r="T582"/>
  <c r="R582"/>
  <c r="P582"/>
  <c r="BI581"/>
  <c r="BH581"/>
  <c r="BG581"/>
  <c r="BF581"/>
  <c r="T581"/>
  <c r="R581"/>
  <c r="P581"/>
  <c r="BI574"/>
  <c r="BH574"/>
  <c r="BG574"/>
  <c r="BF574"/>
  <c r="T574"/>
  <c r="R574"/>
  <c r="P574"/>
  <c r="BI570"/>
  <c r="BH570"/>
  <c r="BG570"/>
  <c r="BF570"/>
  <c r="T570"/>
  <c r="R570"/>
  <c r="P570"/>
  <c r="BI568"/>
  <c r="BH568"/>
  <c r="BG568"/>
  <c r="BF568"/>
  <c r="T568"/>
  <c r="R568"/>
  <c r="P568"/>
  <c r="BI564"/>
  <c r="BH564"/>
  <c r="BG564"/>
  <c r="BF564"/>
  <c r="T564"/>
  <c r="R564"/>
  <c r="P564"/>
  <c r="BI561"/>
  <c r="BH561"/>
  <c r="BG561"/>
  <c r="BF561"/>
  <c r="T561"/>
  <c r="R561"/>
  <c r="P561"/>
  <c r="BI558"/>
  <c r="BH558"/>
  <c r="BG558"/>
  <c r="BF558"/>
  <c r="T558"/>
  <c r="R558"/>
  <c r="P558"/>
  <c r="BI554"/>
  <c r="BH554"/>
  <c r="BG554"/>
  <c r="BF554"/>
  <c r="T554"/>
  <c r="R554"/>
  <c r="P554"/>
  <c r="BI546"/>
  <c r="BH546"/>
  <c r="BG546"/>
  <c r="BF546"/>
  <c r="T546"/>
  <c r="R546"/>
  <c r="P546"/>
  <c r="BI543"/>
  <c r="BH543"/>
  <c r="BG543"/>
  <c r="BF543"/>
  <c r="T543"/>
  <c r="R543"/>
  <c r="P543"/>
  <c r="BI539"/>
  <c r="BH539"/>
  <c r="BG539"/>
  <c r="BF539"/>
  <c r="T539"/>
  <c r="R539"/>
  <c r="P539"/>
  <c r="BI531"/>
  <c r="BH531"/>
  <c r="BG531"/>
  <c r="BF531"/>
  <c r="T531"/>
  <c r="R531"/>
  <c r="P531"/>
  <c r="BI525"/>
  <c r="BH525"/>
  <c r="BG525"/>
  <c r="BF525"/>
  <c r="T525"/>
  <c r="R525"/>
  <c r="P525"/>
  <c r="BI523"/>
  <c r="BH523"/>
  <c r="BG523"/>
  <c r="BF523"/>
  <c r="T523"/>
  <c r="R523"/>
  <c r="P523"/>
  <c r="BI517"/>
  <c r="BH517"/>
  <c r="BG517"/>
  <c r="BF517"/>
  <c r="T517"/>
  <c r="R517"/>
  <c r="P517"/>
  <c r="BI513"/>
  <c r="BH513"/>
  <c r="BG513"/>
  <c r="BF513"/>
  <c r="T513"/>
  <c r="T512" s="1"/>
  <c r="R513"/>
  <c r="R512"/>
  <c r="P513"/>
  <c r="P512" s="1"/>
  <c r="BI510"/>
  <c r="BH510"/>
  <c r="BG510"/>
  <c r="BF510"/>
  <c r="T510"/>
  <c r="R510"/>
  <c r="P510"/>
  <c r="BI504"/>
  <c r="BH504"/>
  <c r="BG504"/>
  <c r="BF504"/>
  <c r="T504"/>
  <c r="R504"/>
  <c r="P504"/>
  <c r="BI495"/>
  <c r="BH495"/>
  <c r="BG495"/>
  <c r="BF495"/>
  <c r="T495"/>
  <c r="R495"/>
  <c r="P495"/>
  <c r="BI483"/>
  <c r="BH483"/>
  <c r="BG483"/>
  <c r="BF483"/>
  <c r="T483"/>
  <c r="R483"/>
  <c r="P483"/>
  <c r="BI478"/>
  <c r="BH478"/>
  <c r="BG478"/>
  <c r="BF478"/>
  <c r="T478"/>
  <c r="R478"/>
  <c r="P478"/>
  <c r="BI471"/>
  <c r="BH471"/>
  <c r="BG471"/>
  <c r="BF471"/>
  <c r="T471"/>
  <c r="R471"/>
  <c r="P471"/>
  <c r="BI467"/>
  <c r="BH467"/>
  <c r="BG467"/>
  <c r="BF467"/>
  <c r="T467"/>
  <c r="R467"/>
  <c r="P467"/>
  <c r="BI462"/>
  <c r="BH462"/>
  <c r="BG462"/>
  <c r="BF462"/>
  <c r="T462"/>
  <c r="R462"/>
  <c r="P462"/>
  <c r="BI452"/>
  <c r="BH452"/>
  <c r="BG452"/>
  <c r="BF452"/>
  <c r="T452"/>
  <c r="R452"/>
  <c r="P452"/>
  <c r="BI448"/>
  <c r="BH448"/>
  <c r="BG448"/>
  <c r="BF448"/>
  <c r="T448"/>
  <c r="R448"/>
  <c r="P448"/>
  <c r="BI441"/>
  <c r="BH441"/>
  <c r="BG441"/>
  <c r="BF441"/>
  <c r="T441"/>
  <c r="R441"/>
  <c r="P441"/>
  <c r="BI433"/>
  <c r="BH433"/>
  <c r="BG433"/>
  <c r="BF433"/>
  <c r="T433"/>
  <c r="R433"/>
  <c r="P433"/>
  <c r="BI423"/>
  <c r="BH423"/>
  <c r="BG423"/>
  <c r="BF423"/>
  <c r="T423"/>
  <c r="R423"/>
  <c r="P423"/>
  <c r="BI421"/>
  <c r="BH421"/>
  <c r="BG421"/>
  <c r="BF421"/>
  <c r="T421"/>
  <c r="R421"/>
  <c r="P421"/>
  <c r="BI419"/>
  <c r="BH419"/>
  <c r="BG419"/>
  <c r="BF419"/>
  <c r="T419"/>
  <c r="R419"/>
  <c r="P419"/>
  <c r="BI417"/>
  <c r="BH417"/>
  <c r="BG417"/>
  <c r="BF417"/>
  <c r="T417"/>
  <c r="R417"/>
  <c r="P417"/>
  <c r="BI414"/>
  <c r="BH414"/>
  <c r="BG414"/>
  <c r="BF414"/>
  <c r="T414"/>
  <c r="R414"/>
  <c r="P414"/>
  <c r="BI411"/>
  <c r="BH411"/>
  <c r="BG411"/>
  <c r="BF411"/>
  <c r="T411"/>
  <c r="R411"/>
  <c r="P411"/>
  <c r="BI402"/>
  <c r="BH402"/>
  <c r="BG402"/>
  <c r="BF402"/>
  <c r="T402"/>
  <c r="R402"/>
  <c r="P402"/>
  <c r="BI390"/>
  <c r="BH390"/>
  <c r="BG390"/>
  <c r="BF390"/>
  <c r="T390"/>
  <c r="T389" s="1"/>
  <c r="R390"/>
  <c r="R389" s="1"/>
  <c r="P390"/>
  <c r="P389" s="1"/>
  <c r="BI376"/>
  <c r="BH376"/>
  <c r="BG376"/>
  <c r="BF376"/>
  <c r="T376"/>
  <c r="R376"/>
  <c r="P376"/>
  <c r="BI367"/>
  <c r="BH367"/>
  <c r="BG367"/>
  <c r="BF367"/>
  <c r="T367"/>
  <c r="R367"/>
  <c r="P367"/>
  <c r="BI358"/>
  <c r="BH358"/>
  <c r="BG358"/>
  <c r="BF358"/>
  <c r="T358"/>
  <c r="R358"/>
  <c r="P358"/>
  <c r="BI347"/>
  <c r="BH347"/>
  <c r="BG347"/>
  <c r="BF347"/>
  <c r="T347"/>
  <c r="R347"/>
  <c r="P347"/>
  <c r="BI339"/>
  <c r="BH339"/>
  <c r="BG339"/>
  <c r="BF339"/>
  <c r="T339"/>
  <c r="R339"/>
  <c r="P339"/>
  <c r="BI336"/>
  <c r="BH336"/>
  <c r="BG336"/>
  <c r="BF336"/>
  <c r="T336"/>
  <c r="R336"/>
  <c r="P336"/>
  <c r="BI328"/>
  <c r="BH328"/>
  <c r="BG328"/>
  <c r="BF328"/>
  <c r="T328"/>
  <c r="R328"/>
  <c r="P328"/>
  <c r="BI317"/>
  <c r="BH317"/>
  <c r="BG317"/>
  <c r="BF317"/>
  <c r="T317"/>
  <c r="R317"/>
  <c r="P317"/>
  <c r="BI309"/>
  <c r="BH309"/>
  <c r="BG309"/>
  <c r="BF309"/>
  <c r="T309"/>
  <c r="R309"/>
  <c r="P309"/>
  <c r="BI306"/>
  <c r="BH306"/>
  <c r="BG306"/>
  <c r="BF306"/>
  <c r="T306"/>
  <c r="R306"/>
  <c r="P306"/>
  <c r="BI299"/>
  <c r="BH299"/>
  <c r="BG299"/>
  <c r="BF299"/>
  <c r="T299"/>
  <c r="R299"/>
  <c r="P299"/>
  <c r="BI296"/>
  <c r="BH296"/>
  <c r="BG296"/>
  <c r="BF296"/>
  <c r="T296"/>
  <c r="R296"/>
  <c r="P296"/>
  <c r="BI289"/>
  <c r="BH289"/>
  <c r="BG289"/>
  <c r="BF289"/>
  <c r="T289"/>
  <c r="R289"/>
  <c r="P289"/>
  <c r="BI285"/>
  <c r="BH285"/>
  <c r="BG285"/>
  <c r="BF285"/>
  <c r="T285"/>
  <c r="R285"/>
  <c r="P285"/>
  <c r="BI280"/>
  <c r="BH280"/>
  <c r="BG280"/>
  <c r="BF280"/>
  <c r="T280"/>
  <c r="R280"/>
  <c r="P280"/>
  <c r="BI278"/>
  <c r="BH278"/>
  <c r="BG278"/>
  <c r="BF278"/>
  <c r="T278"/>
  <c r="R278"/>
  <c r="P278"/>
  <c r="BI276"/>
  <c r="BH276"/>
  <c r="BG276"/>
  <c r="BF276"/>
  <c r="T276"/>
  <c r="R276"/>
  <c r="P276"/>
  <c r="BI271"/>
  <c r="BH271"/>
  <c r="BG271"/>
  <c r="BF271"/>
  <c r="T271"/>
  <c r="R271"/>
  <c r="P271"/>
  <c r="BI263"/>
  <c r="BH263"/>
  <c r="BG263"/>
  <c r="BF263"/>
  <c r="T263"/>
  <c r="R263"/>
  <c r="P263"/>
  <c r="BI246"/>
  <c r="BH246"/>
  <c r="BG246"/>
  <c r="BF246"/>
  <c r="T246"/>
  <c r="R246"/>
  <c r="P246"/>
  <c r="BI241"/>
  <c r="BH241"/>
  <c r="BG241"/>
  <c r="BF241"/>
  <c r="T241"/>
  <c r="R241"/>
  <c r="P241"/>
  <c r="BI238"/>
  <c r="BH238"/>
  <c r="BG238"/>
  <c r="BF238"/>
  <c r="T238"/>
  <c r="R238"/>
  <c r="P238"/>
  <c r="BI235"/>
  <c r="BH235"/>
  <c r="BG235"/>
  <c r="BF235"/>
  <c r="T235"/>
  <c r="R235"/>
  <c r="P235"/>
  <c r="BI232"/>
  <c r="BH232"/>
  <c r="BG232"/>
  <c r="BF232"/>
  <c r="T232"/>
  <c r="R232"/>
  <c r="P232"/>
  <c r="BI228"/>
  <c r="BH228"/>
  <c r="BG228"/>
  <c r="BF228"/>
  <c r="T228"/>
  <c r="R228"/>
  <c r="P228"/>
  <c r="BI224"/>
  <c r="BH224"/>
  <c r="BG224"/>
  <c r="BF224"/>
  <c r="T224"/>
  <c r="R224"/>
  <c r="P224"/>
  <c r="BI221"/>
  <c r="BH221"/>
  <c r="BG221"/>
  <c r="BF221"/>
  <c r="T221"/>
  <c r="R221"/>
  <c r="P221"/>
  <c r="BI208"/>
  <c r="BH208"/>
  <c r="BG208"/>
  <c r="BF208"/>
  <c r="T208"/>
  <c r="R208"/>
  <c r="P208"/>
  <c r="BI202"/>
  <c r="BH202"/>
  <c r="BG202"/>
  <c r="BF202"/>
  <c r="T202"/>
  <c r="R202"/>
  <c r="P202"/>
  <c r="BI199"/>
  <c r="BH199"/>
  <c r="BG199"/>
  <c r="BF199"/>
  <c r="T199"/>
  <c r="R199"/>
  <c r="P199"/>
  <c r="BI186"/>
  <c r="BH186"/>
  <c r="BG186"/>
  <c r="BF186"/>
  <c r="T186"/>
  <c r="R186"/>
  <c r="P186"/>
  <c r="BI184"/>
  <c r="BH184"/>
  <c r="BG184"/>
  <c r="BF184"/>
  <c r="T184"/>
  <c r="R184"/>
  <c r="P184"/>
  <c r="BI177"/>
  <c r="BH177"/>
  <c r="BG177"/>
  <c r="BF177"/>
  <c r="T177"/>
  <c r="R177"/>
  <c r="P177"/>
  <c r="BI175"/>
  <c r="BH175"/>
  <c r="BG175"/>
  <c r="BF175"/>
  <c r="T175"/>
  <c r="R175"/>
  <c r="P175"/>
  <c r="BI168"/>
  <c r="BH168"/>
  <c r="BG168"/>
  <c r="BF168"/>
  <c r="T168"/>
  <c r="R168"/>
  <c r="P168"/>
  <c r="BI160"/>
  <c r="BH160"/>
  <c r="BG160"/>
  <c r="BF160"/>
  <c r="T160"/>
  <c r="R160"/>
  <c r="P160"/>
  <c r="BI155"/>
  <c r="BH155"/>
  <c r="BG155"/>
  <c r="BF155"/>
  <c r="T155"/>
  <c r="R155"/>
  <c r="P155"/>
  <c r="BI142"/>
  <c r="BH142"/>
  <c r="BG142"/>
  <c r="BF142"/>
  <c r="T142"/>
  <c r="R142"/>
  <c r="P142"/>
  <c r="BI136"/>
  <c r="BH136"/>
  <c r="BG136"/>
  <c r="BF136"/>
  <c r="T136"/>
  <c r="R136"/>
  <c r="P136"/>
  <c r="BI133"/>
  <c r="BH133"/>
  <c r="BG133"/>
  <c r="BF133"/>
  <c r="T133"/>
  <c r="R133"/>
  <c r="P133"/>
  <c r="BI130"/>
  <c r="BH130"/>
  <c r="BG130"/>
  <c r="BF130"/>
  <c r="T130"/>
  <c r="R130"/>
  <c r="P130"/>
  <c r="BI125"/>
  <c r="BH125"/>
  <c r="BG125"/>
  <c r="BF125"/>
  <c r="T125"/>
  <c r="R125"/>
  <c r="P125"/>
  <c r="BI120"/>
  <c r="BH120"/>
  <c r="BG120"/>
  <c r="BF120"/>
  <c r="T120"/>
  <c r="R120"/>
  <c r="P120"/>
  <c r="J114"/>
  <c r="J113"/>
  <c r="F113"/>
  <c r="F111"/>
  <c r="E109"/>
  <c r="J63"/>
  <c r="J62"/>
  <c r="F62"/>
  <c r="F60"/>
  <c r="E58"/>
  <c r="J22"/>
  <c r="E22"/>
  <c r="F114"/>
  <c r="J21"/>
  <c r="J16"/>
  <c r="J111" s="1"/>
  <c r="E7"/>
  <c r="E52"/>
  <c r="J41" i="27"/>
  <c r="J40"/>
  <c r="AY89" i="1"/>
  <c r="J39" i="27"/>
  <c r="AX89" i="1"/>
  <c r="BI130" i="27"/>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J92"/>
  <c r="J91"/>
  <c r="F91"/>
  <c r="F89"/>
  <c r="E87"/>
  <c r="J63"/>
  <c r="J62"/>
  <c r="F62"/>
  <c r="F60"/>
  <c r="E58"/>
  <c r="J22"/>
  <c r="E22"/>
  <c r="F92" s="1"/>
  <c r="J21"/>
  <c r="J16"/>
  <c r="J89" s="1"/>
  <c r="E7"/>
  <c r="E81"/>
  <c r="J41" i="26"/>
  <c r="J40"/>
  <c r="AY87" i="1" s="1"/>
  <c r="J39" i="26"/>
  <c r="AX87" i="1"/>
  <c r="BI108" i="26"/>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63"/>
  <c r="J62"/>
  <c r="F62"/>
  <c r="F60"/>
  <c r="E58"/>
  <c r="J22"/>
  <c r="E22"/>
  <c r="F90"/>
  <c r="J21"/>
  <c r="J16"/>
  <c r="J87" s="1"/>
  <c r="E7"/>
  <c r="E79"/>
  <c r="J41" i="25"/>
  <c r="J40"/>
  <c r="AY86" i="1"/>
  <c r="J39" i="25"/>
  <c r="AX86" i="1"/>
  <c r="BI136" i="25"/>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c r="J21"/>
  <c r="J16"/>
  <c r="J60" s="1"/>
  <c r="E7"/>
  <c r="E81"/>
  <c r="J41" i="24"/>
  <c r="J40"/>
  <c r="AY85" i="1"/>
  <c r="J39" i="24"/>
  <c r="AX85" i="1" s="1"/>
  <c r="BI113" i="24"/>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c r="J21"/>
  <c r="J16"/>
  <c r="J89" s="1"/>
  <c r="E7"/>
  <c r="E52" s="1"/>
  <c r="J41" i="23"/>
  <c r="J40"/>
  <c r="AY84" i="1"/>
  <c r="J39" i="23"/>
  <c r="AX84" i="1" s="1"/>
  <c r="BI108" i="23"/>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J92"/>
  <c r="J91"/>
  <c r="F91"/>
  <c r="F89"/>
  <c r="E87"/>
  <c r="J63"/>
  <c r="J62"/>
  <c r="F62"/>
  <c r="F60"/>
  <c r="E58"/>
  <c r="J22"/>
  <c r="E22"/>
  <c r="F63" s="1"/>
  <c r="J21"/>
  <c r="J16"/>
  <c r="J89" s="1"/>
  <c r="E7"/>
  <c r="E81" s="1"/>
  <c r="J41" i="22"/>
  <c r="J40"/>
  <c r="AY83" i="1"/>
  <c r="J39" i="22"/>
  <c r="AX83" i="1"/>
  <c r="BI113" i="22"/>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s="1"/>
  <c r="J21"/>
  <c r="J16"/>
  <c r="J60" s="1"/>
  <c r="E7"/>
  <c r="E81"/>
  <c r="J41" i="21"/>
  <c r="J40"/>
  <c r="AY82" i="1"/>
  <c r="J39" i="21"/>
  <c r="AX82" i="1" s="1"/>
  <c r="BI115" i="21"/>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c r="J21"/>
  <c r="J16"/>
  <c r="J89" s="1"/>
  <c r="E7"/>
  <c r="E81"/>
  <c r="J210" i="20"/>
  <c r="J41"/>
  <c r="J40"/>
  <c r="AY80" i="1"/>
  <c r="J39" i="20"/>
  <c r="AX80" i="1" s="1"/>
  <c r="BI213" i="20"/>
  <c r="BH213"/>
  <c r="BG213"/>
  <c r="BF213"/>
  <c r="T213"/>
  <c r="R213"/>
  <c r="P213"/>
  <c r="BI212"/>
  <c r="BH212"/>
  <c r="BG212"/>
  <c r="BF212"/>
  <c r="T212"/>
  <c r="R212"/>
  <c r="P212"/>
  <c r="J103"/>
  <c r="BI209"/>
  <c r="BH209"/>
  <c r="BG209"/>
  <c r="BF209"/>
  <c r="T209"/>
  <c r="T208" s="1"/>
  <c r="R209"/>
  <c r="R208"/>
  <c r="P209"/>
  <c r="P208" s="1"/>
  <c r="BI206"/>
  <c r="BH206"/>
  <c r="BG206"/>
  <c r="BF206"/>
  <c r="T206"/>
  <c r="T205"/>
  <c r="R206"/>
  <c r="R205" s="1"/>
  <c r="P206"/>
  <c r="P205" s="1"/>
  <c r="BI204"/>
  <c r="BH204"/>
  <c r="BG204"/>
  <c r="BF204"/>
  <c r="T204"/>
  <c r="R204"/>
  <c r="P204"/>
  <c r="BI203"/>
  <c r="BH203"/>
  <c r="BG203"/>
  <c r="BF203"/>
  <c r="T203"/>
  <c r="R203"/>
  <c r="P203"/>
  <c r="BI201"/>
  <c r="BH201"/>
  <c r="BG201"/>
  <c r="BF201"/>
  <c r="T201"/>
  <c r="T200"/>
  <c r="R201"/>
  <c r="R200" s="1"/>
  <c r="P201"/>
  <c r="P200" s="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T176"/>
  <c r="R177"/>
  <c r="R176" s="1"/>
  <c r="P177"/>
  <c r="P176" s="1"/>
  <c r="BI175"/>
  <c r="BH175"/>
  <c r="BG175"/>
  <c r="BF175"/>
  <c r="T175"/>
  <c r="R175"/>
  <c r="P175"/>
  <c r="BI174"/>
  <c r="BH174"/>
  <c r="BG174"/>
  <c r="BF174"/>
  <c r="T174"/>
  <c r="R174"/>
  <c r="P174"/>
  <c r="BI172"/>
  <c r="BH172"/>
  <c r="BG172"/>
  <c r="BF172"/>
  <c r="T172"/>
  <c r="T171" s="1"/>
  <c r="R172"/>
  <c r="R171" s="1"/>
  <c r="P172"/>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T158" s="1"/>
  <c r="R159"/>
  <c r="R158" s="1"/>
  <c r="P159"/>
  <c r="P158" s="1"/>
  <c r="BI157"/>
  <c r="BH157"/>
  <c r="BG157"/>
  <c r="BF157"/>
  <c r="T157"/>
  <c r="T156" s="1"/>
  <c r="R157"/>
  <c r="R156" s="1"/>
  <c r="P157"/>
  <c r="P156" s="1"/>
  <c r="BI155"/>
  <c r="BH155"/>
  <c r="BG155"/>
  <c r="BF155"/>
  <c r="T155"/>
  <c r="T154" s="1"/>
  <c r="R155"/>
  <c r="R154" s="1"/>
  <c r="P155"/>
  <c r="P154" s="1"/>
  <c r="BI153"/>
  <c r="BH153"/>
  <c r="BG153"/>
  <c r="BF153"/>
  <c r="T153"/>
  <c r="T152" s="1"/>
  <c r="R153"/>
  <c r="R152" s="1"/>
  <c r="P153"/>
  <c r="P152" s="1"/>
  <c r="BI151"/>
  <c r="BH151"/>
  <c r="BG151"/>
  <c r="BF151"/>
  <c r="T151"/>
  <c r="T150" s="1"/>
  <c r="R151"/>
  <c r="R150" s="1"/>
  <c r="P151"/>
  <c r="P150" s="1"/>
  <c r="BI149"/>
  <c r="BH149"/>
  <c r="BG149"/>
  <c r="BF149"/>
  <c r="T149"/>
  <c r="R149"/>
  <c r="P149"/>
  <c r="BI148"/>
  <c r="BH148"/>
  <c r="BG148"/>
  <c r="BF148"/>
  <c r="T148"/>
  <c r="R148"/>
  <c r="P148"/>
  <c r="BI146"/>
  <c r="BH146"/>
  <c r="BG146"/>
  <c r="BF146"/>
  <c r="T146"/>
  <c r="T145" s="1"/>
  <c r="R146"/>
  <c r="R145" s="1"/>
  <c r="P146"/>
  <c r="P145" s="1"/>
  <c r="BI144"/>
  <c r="BH144"/>
  <c r="BG144"/>
  <c r="BF144"/>
  <c r="T144"/>
  <c r="T143" s="1"/>
  <c r="R144"/>
  <c r="R143" s="1"/>
  <c r="P144"/>
  <c r="P143" s="1"/>
  <c r="BI141"/>
  <c r="BH141"/>
  <c r="BG141"/>
  <c r="BF141"/>
  <c r="T141"/>
  <c r="T140" s="1"/>
  <c r="R141"/>
  <c r="R140" s="1"/>
  <c r="P141"/>
  <c r="P140" s="1"/>
  <c r="BI139"/>
  <c r="BH139"/>
  <c r="BG139"/>
  <c r="BF139"/>
  <c r="T139"/>
  <c r="T138" s="1"/>
  <c r="R139"/>
  <c r="R138" s="1"/>
  <c r="P139"/>
  <c r="P138" s="1"/>
  <c r="BI137"/>
  <c r="BH137"/>
  <c r="BG137"/>
  <c r="BF137"/>
  <c r="T137"/>
  <c r="T136" s="1"/>
  <c r="T135" s="1"/>
  <c r="R137"/>
  <c r="R136"/>
  <c r="R135" s="1"/>
  <c r="P137"/>
  <c r="P136" s="1"/>
  <c r="BI133"/>
  <c r="BH133"/>
  <c r="BG133"/>
  <c r="BF133"/>
  <c r="T133"/>
  <c r="T132" s="1"/>
  <c r="R133"/>
  <c r="R132" s="1"/>
  <c r="R130" s="1"/>
  <c r="R129" s="1"/>
  <c r="P133"/>
  <c r="P132" s="1"/>
  <c r="BI131"/>
  <c r="BH131"/>
  <c r="BG131"/>
  <c r="BF131"/>
  <c r="T131"/>
  <c r="T130" s="1"/>
  <c r="T129" s="1"/>
  <c r="R131"/>
  <c r="P131"/>
  <c r="J125"/>
  <c r="J124"/>
  <c r="F124"/>
  <c r="F122"/>
  <c r="E120"/>
  <c r="J63"/>
  <c r="J62"/>
  <c r="F62"/>
  <c r="F60"/>
  <c r="E58"/>
  <c r="J22"/>
  <c r="E22"/>
  <c r="F63"/>
  <c r="J21"/>
  <c r="J16"/>
  <c r="J122" s="1"/>
  <c r="E7"/>
  <c r="E114" s="1"/>
  <c r="J41" i="19"/>
  <c r="J40"/>
  <c r="AY79" i="1"/>
  <c r="J39" i="19"/>
  <c r="AX79" i="1" s="1"/>
  <c r="BI209" i="19"/>
  <c r="BH209"/>
  <c r="BG209"/>
  <c r="BF209"/>
  <c r="T209"/>
  <c r="R209"/>
  <c r="P209"/>
  <c r="BI208"/>
  <c r="BH208"/>
  <c r="BG208"/>
  <c r="BF208"/>
  <c r="T208"/>
  <c r="R208"/>
  <c r="P208"/>
  <c r="BI206"/>
  <c r="BH206"/>
  <c r="BG206"/>
  <c r="BF206"/>
  <c r="T206"/>
  <c r="T205" s="1"/>
  <c r="R206"/>
  <c r="R205"/>
  <c r="P206"/>
  <c r="P205" s="1"/>
  <c r="BI204"/>
  <c r="BH204"/>
  <c r="BG204"/>
  <c r="BF204"/>
  <c r="T204"/>
  <c r="T203"/>
  <c r="R204"/>
  <c r="R203" s="1"/>
  <c r="P204"/>
  <c r="P203" s="1"/>
  <c r="BI202"/>
  <c r="BH202"/>
  <c r="BG202"/>
  <c r="BF202"/>
  <c r="T202"/>
  <c r="R202"/>
  <c r="P202"/>
  <c r="BI201"/>
  <c r="BH201"/>
  <c r="BG201"/>
  <c r="BF201"/>
  <c r="T201"/>
  <c r="R201"/>
  <c r="P201"/>
  <c r="BI198"/>
  <c r="BH198"/>
  <c r="BG198"/>
  <c r="BF198"/>
  <c r="T198"/>
  <c r="R198"/>
  <c r="P198"/>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7"/>
  <c r="BH187"/>
  <c r="BG187"/>
  <c r="BF187"/>
  <c r="T187"/>
  <c r="R187"/>
  <c r="P187"/>
  <c r="BI186"/>
  <c r="BH186"/>
  <c r="BG186"/>
  <c r="BF186"/>
  <c r="T186"/>
  <c r="R186"/>
  <c r="P186"/>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1"/>
  <c r="BH171"/>
  <c r="BG171"/>
  <c r="BF171"/>
  <c r="T171"/>
  <c r="R171"/>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R161"/>
  <c r="P161"/>
  <c r="BI160"/>
  <c r="BH160"/>
  <c r="BG160"/>
  <c r="BF160"/>
  <c r="T160"/>
  <c r="R160"/>
  <c r="P160"/>
  <c r="BI158"/>
  <c r="BH158"/>
  <c r="BG158"/>
  <c r="BF158"/>
  <c r="T158"/>
  <c r="R158"/>
  <c r="P158"/>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6"/>
  <c r="BH146"/>
  <c r="BG146"/>
  <c r="BF146"/>
  <c r="T146"/>
  <c r="R146"/>
  <c r="P146"/>
  <c r="BI144"/>
  <c r="BH144"/>
  <c r="BG144"/>
  <c r="BF144"/>
  <c r="T144"/>
  <c r="R144"/>
  <c r="P144"/>
  <c r="BI142"/>
  <c r="BH142"/>
  <c r="BG142"/>
  <c r="BF142"/>
  <c r="T142"/>
  <c r="R142"/>
  <c r="P142"/>
  <c r="BI141"/>
  <c r="BH141"/>
  <c r="BG141"/>
  <c r="BF141"/>
  <c r="T141"/>
  <c r="R141"/>
  <c r="P141"/>
  <c r="BI138"/>
  <c r="BH138"/>
  <c r="BG138"/>
  <c r="BF138"/>
  <c r="T138"/>
  <c r="R138"/>
  <c r="P138"/>
  <c r="BI137"/>
  <c r="BH137"/>
  <c r="BG137"/>
  <c r="BF137"/>
  <c r="T137"/>
  <c r="R137"/>
  <c r="P137"/>
  <c r="BI136"/>
  <c r="BH136"/>
  <c r="BG136"/>
  <c r="BF136"/>
  <c r="T136"/>
  <c r="R136"/>
  <c r="P136"/>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6"/>
  <c r="BH116"/>
  <c r="BG116"/>
  <c r="BF116"/>
  <c r="T116"/>
  <c r="R116"/>
  <c r="P116"/>
  <c r="BI115"/>
  <c r="BH115"/>
  <c r="BG115"/>
  <c r="BF115"/>
  <c r="T115"/>
  <c r="R115"/>
  <c r="P115"/>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4"/>
  <c r="BH104"/>
  <c r="BG104"/>
  <c r="BF104"/>
  <c r="T104"/>
  <c r="R104"/>
  <c r="P104"/>
  <c r="BI101"/>
  <c r="BH101"/>
  <c r="BG101"/>
  <c r="BF101"/>
  <c r="T101"/>
  <c r="R101"/>
  <c r="P101"/>
  <c r="J96"/>
  <c r="J95"/>
  <c r="F95"/>
  <c r="F93"/>
  <c r="E91"/>
  <c r="J63"/>
  <c r="J62"/>
  <c r="F62"/>
  <c r="F60"/>
  <c r="E58"/>
  <c r="J22"/>
  <c r="E22"/>
  <c r="F96" s="1"/>
  <c r="J21"/>
  <c r="J16"/>
  <c r="J60" s="1"/>
  <c r="E7"/>
  <c r="E52"/>
  <c r="J41" i="18"/>
  <c r="J40"/>
  <c r="AY78" i="1"/>
  <c r="J39" i="18"/>
  <c r="AX78" i="1"/>
  <c r="BI193" i="18"/>
  <c r="BH193"/>
  <c r="BG193"/>
  <c r="BF193"/>
  <c r="T193"/>
  <c r="T192"/>
  <c r="R193"/>
  <c r="R192"/>
  <c r="P193"/>
  <c r="P192"/>
  <c r="BI191"/>
  <c r="BH191"/>
  <c r="BG191"/>
  <c r="BF191"/>
  <c r="T191"/>
  <c r="T190" s="1"/>
  <c r="R191"/>
  <c r="R190" s="1"/>
  <c r="P191"/>
  <c r="P190" s="1"/>
  <c r="BI189"/>
  <c r="BH189"/>
  <c r="BG189"/>
  <c r="BF189"/>
  <c r="T189"/>
  <c r="T188" s="1"/>
  <c r="R189"/>
  <c r="R188" s="1"/>
  <c r="P189"/>
  <c r="P188" s="1"/>
  <c r="BI187"/>
  <c r="BH187"/>
  <c r="BG187"/>
  <c r="BF187"/>
  <c r="T187"/>
  <c r="T186" s="1"/>
  <c r="R187"/>
  <c r="R186" s="1"/>
  <c r="P187"/>
  <c r="P186" s="1"/>
  <c r="BI185"/>
  <c r="BH185"/>
  <c r="BG185"/>
  <c r="BF185"/>
  <c r="T185"/>
  <c r="T184" s="1"/>
  <c r="R185"/>
  <c r="R184" s="1"/>
  <c r="P185"/>
  <c r="P184" s="1"/>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3"/>
  <c r="BH103"/>
  <c r="BG103"/>
  <c r="BF103"/>
  <c r="T103"/>
  <c r="R103"/>
  <c r="P103"/>
  <c r="J98"/>
  <c r="J97"/>
  <c r="F97"/>
  <c r="F95"/>
  <c r="E93"/>
  <c r="J63"/>
  <c r="J62"/>
  <c r="F62"/>
  <c r="F60"/>
  <c r="E58"/>
  <c r="J22"/>
  <c r="E22"/>
  <c r="F98"/>
  <c r="J21"/>
  <c r="J16"/>
  <c r="J95" s="1"/>
  <c r="E7"/>
  <c r="E52"/>
  <c r="J41" i="17"/>
  <c r="J40"/>
  <c r="AY77" i="1"/>
  <c r="J39" i="17"/>
  <c r="AX77" i="1" s="1"/>
  <c r="BI196" i="17"/>
  <c r="BH196"/>
  <c r="BG196"/>
  <c r="BF196"/>
  <c r="T196"/>
  <c r="T195"/>
  <c r="R196"/>
  <c r="R195" s="1"/>
  <c r="P196"/>
  <c r="P195"/>
  <c r="BI194"/>
  <c r="BH194"/>
  <c r="BG194"/>
  <c r="BF194"/>
  <c r="T194"/>
  <c r="T193" s="1"/>
  <c r="R194"/>
  <c r="R193"/>
  <c r="P194"/>
  <c r="P193" s="1"/>
  <c r="BI192"/>
  <c r="BH192"/>
  <c r="BG192"/>
  <c r="BF192"/>
  <c r="T192"/>
  <c r="T191"/>
  <c r="R192"/>
  <c r="R191" s="1"/>
  <c r="P192"/>
  <c r="P191"/>
  <c r="BI190"/>
  <c r="BH190"/>
  <c r="BG190"/>
  <c r="BF190"/>
  <c r="T190"/>
  <c r="T189" s="1"/>
  <c r="R190"/>
  <c r="R189"/>
  <c r="P190"/>
  <c r="P189" s="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6"/>
  <c r="J95"/>
  <c r="F95"/>
  <c r="F93"/>
  <c r="E91"/>
  <c r="J63"/>
  <c r="J62"/>
  <c r="F62"/>
  <c r="F60"/>
  <c r="E58"/>
  <c r="J22"/>
  <c r="E22"/>
  <c r="F63" s="1"/>
  <c r="J21"/>
  <c r="J16"/>
  <c r="J93" s="1"/>
  <c r="E7"/>
  <c r="E52" s="1"/>
  <c r="J41" i="16"/>
  <c r="J40"/>
  <c r="AY75" i="1"/>
  <c r="J39" i="16"/>
  <c r="AX75" i="1"/>
  <c r="BI1257" i="16"/>
  <c r="BH1257"/>
  <c r="BG1257"/>
  <c r="BF1257"/>
  <c r="T1257"/>
  <c r="R1257"/>
  <c r="P1257"/>
  <c r="BI1255"/>
  <c r="BH1255"/>
  <c r="BG1255"/>
  <c r="BF1255"/>
  <c r="T1255"/>
  <c r="R1255"/>
  <c r="P1255"/>
  <c r="BI1250"/>
  <c r="BH1250"/>
  <c r="BG1250"/>
  <c r="BF1250"/>
  <c r="T1250"/>
  <c r="R1250"/>
  <c r="P1250"/>
  <c r="BI1247"/>
  <c r="BH1247"/>
  <c r="BG1247"/>
  <c r="BF1247"/>
  <c r="T1247"/>
  <c r="R1247"/>
  <c r="P1247"/>
  <c r="BI1243"/>
  <c r="BH1243"/>
  <c r="BG1243"/>
  <c r="BF1243"/>
  <c r="T1243"/>
  <c r="R1243"/>
  <c r="P1243"/>
  <c r="BI1236"/>
  <c r="BH1236"/>
  <c r="BG1236"/>
  <c r="BF1236"/>
  <c r="T1236"/>
  <c r="R1236"/>
  <c r="P1236"/>
  <c r="BI1225"/>
  <c r="BH1225"/>
  <c r="BG1225"/>
  <c r="BF1225"/>
  <c r="T1225"/>
  <c r="R1225"/>
  <c r="P1225"/>
  <c r="BI1198"/>
  <c r="BH1198"/>
  <c r="BG1198"/>
  <c r="BF1198"/>
  <c r="T1198"/>
  <c r="R1198"/>
  <c r="P1198"/>
  <c r="BI1195"/>
  <c r="BH1195"/>
  <c r="BG1195"/>
  <c r="BF1195"/>
  <c r="T1195"/>
  <c r="R1195"/>
  <c r="P1195"/>
  <c r="BI1188"/>
  <c r="BH1188"/>
  <c r="BG1188"/>
  <c r="BF1188"/>
  <c r="T1188"/>
  <c r="R1188"/>
  <c r="P1188"/>
  <c r="BI1185"/>
  <c r="BH1185"/>
  <c r="BG1185"/>
  <c r="BF1185"/>
  <c r="T1185"/>
  <c r="R1185"/>
  <c r="P1185"/>
  <c r="BI1172"/>
  <c r="BH1172"/>
  <c r="BG1172"/>
  <c r="BF1172"/>
  <c r="T1172"/>
  <c r="R1172"/>
  <c r="P1172"/>
  <c r="BI1166"/>
  <c r="BH1166"/>
  <c r="BG1166"/>
  <c r="BF1166"/>
  <c r="T1166"/>
  <c r="R1166"/>
  <c r="P1166"/>
  <c r="BI1163"/>
  <c r="BH1163"/>
  <c r="BG1163"/>
  <c r="BF1163"/>
  <c r="T1163"/>
  <c r="R1163"/>
  <c r="P1163"/>
  <c r="BI1161"/>
  <c r="BH1161"/>
  <c r="BG1161"/>
  <c r="BF1161"/>
  <c r="T1161"/>
  <c r="R1161"/>
  <c r="P1161"/>
  <c r="BI1148"/>
  <c r="BH1148"/>
  <c r="BG1148"/>
  <c r="BF1148"/>
  <c r="T1148"/>
  <c r="R1148"/>
  <c r="P1148"/>
  <c r="BI1146"/>
  <c r="BH1146"/>
  <c r="BG1146"/>
  <c r="BF1146"/>
  <c r="T1146"/>
  <c r="R1146"/>
  <c r="P1146"/>
  <c r="BI1144"/>
  <c r="BH1144"/>
  <c r="BG1144"/>
  <c r="BF1144"/>
  <c r="T1144"/>
  <c r="R1144"/>
  <c r="P1144"/>
  <c r="BI1141"/>
  <c r="BH1141"/>
  <c r="BG1141"/>
  <c r="BF1141"/>
  <c r="T1141"/>
  <c r="R1141"/>
  <c r="P1141"/>
  <c r="BI1139"/>
  <c r="BH1139"/>
  <c r="BG1139"/>
  <c r="BF1139"/>
  <c r="T1139"/>
  <c r="R1139"/>
  <c r="P1139"/>
  <c r="BI1136"/>
  <c r="BH1136"/>
  <c r="BG1136"/>
  <c r="BF1136"/>
  <c r="T1136"/>
  <c r="R1136"/>
  <c r="P1136"/>
  <c r="BI1131"/>
  <c r="BH1131"/>
  <c r="BG1131"/>
  <c r="BF1131"/>
  <c r="T1131"/>
  <c r="R1131"/>
  <c r="P1131"/>
  <c r="BI1125"/>
  <c r="BH1125"/>
  <c r="BG1125"/>
  <c r="BF1125"/>
  <c r="T1125"/>
  <c r="R1125"/>
  <c r="P1125"/>
  <c r="BI1123"/>
  <c r="BH1123"/>
  <c r="BG1123"/>
  <c r="BF1123"/>
  <c r="T1123"/>
  <c r="R1123"/>
  <c r="P1123"/>
  <c r="BI1109"/>
  <c r="BH1109"/>
  <c r="BG1109"/>
  <c r="BF1109"/>
  <c r="T1109"/>
  <c r="R1109"/>
  <c r="P1109"/>
  <c r="BI1107"/>
  <c r="BH1107"/>
  <c r="BG1107"/>
  <c r="BF1107"/>
  <c r="T1107"/>
  <c r="R1107"/>
  <c r="P1107"/>
  <c r="BI1104"/>
  <c r="BH1104"/>
  <c r="BG1104"/>
  <c r="BF1104"/>
  <c r="T1104"/>
  <c r="R1104"/>
  <c r="P1104"/>
  <c r="BI1092"/>
  <c r="BH1092"/>
  <c r="BG1092"/>
  <c r="BF1092"/>
  <c r="T1092"/>
  <c r="R1092"/>
  <c r="P1092"/>
  <c r="BI1089"/>
  <c r="BH1089"/>
  <c r="BG1089"/>
  <c r="BF1089"/>
  <c r="T1089"/>
  <c r="R1089"/>
  <c r="P1089"/>
  <c r="BI1086"/>
  <c r="BH1086"/>
  <c r="BG1086"/>
  <c r="BF1086"/>
  <c r="T1086"/>
  <c r="R1086"/>
  <c r="P1086"/>
  <c r="BI1083"/>
  <c r="BH1083"/>
  <c r="BG1083"/>
  <c r="BF1083"/>
  <c r="T1083"/>
  <c r="R1083"/>
  <c r="P1083"/>
  <c r="BI1077"/>
  <c r="BH1077"/>
  <c r="BG1077"/>
  <c r="BF1077"/>
  <c r="T1077"/>
  <c r="R1077"/>
  <c r="P1077"/>
  <c r="BI1074"/>
  <c r="BH1074"/>
  <c r="BG1074"/>
  <c r="BF1074"/>
  <c r="T1074"/>
  <c r="R1074"/>
  <c r="P1074"/>
  <c r="BI1071"/>
  <c r="BH1071"/>
  <c r="BG1071"/>
  <c r="BF1071"/>
  <c r="T1071"/>
  <c r="R1071"/>
  <c r="P1071"/>
  <c r="BI1069"/>
  <c r="BH1069"/>
  <c r="BG1069"/>
  <c r="BF1069"/>
  <c r="T1069"/>
  <c r="R1069"/>
  <c r="P1069"/>
  <c r="BI1066"/>
  <c r="BH1066"/>
  <c r="BG1066"/>
  <c r="BF1066"/>
  <c r="T1066"/>
  <c r="R1066"/>
  <c r="P1066"/>
  <c r="BI1064"/>
  <c r="BH1064"/>
  <c r="BG1064"/>
  <c r="BF1064"/>
  <c r="T1064"/>
  <c r="R1064"/>
  <c r="P1064"/>
  <c r="BI1061"/>
  <c r="BH1061"/>
  <c r="BG1061"/>
  <c r="BF1061"/>
  <c r="T1061"/>
  <c r="R1061"/>
  <c r="P1061"/>
  <c r="BI1049"/>
  <c r="BH1049"/>
  <c r="BG1049"/>
  <c r="BF1049"/>
  <c r="T1049"/>
  <c r="R1049"/>
  <c r="P1049"/>
  <c r="BI1046"/>
  <c r="BH1046"/>
  <c r="BG1046"/>
  <c r="BF1046"/>
  <c r="T1046"/>
  <c r="R1046"/>
  <c r="P1046"/>
  <c r="BI1043"/>
  <c r="BH1043"/>
  <c r="BG1043"/>
  <c r="BF1043"/>
  <c r="T1043"/>
  <c r="R1043"/>
  <c r="P1043"/>
  <c r="BI1040"/>
  <c r="BH1040"/>
  <c r="BG1040"/>
  <c r="BF1040"/>
  <c r="T1040"/>
  <c r="R1040"/>
  <c r="P1040"/>
  <c r="BI1034"/>
  <c r="BH1034"/>
  <c r="BG1034"/>
  <c r="BF1034"/>
  <c r="T1034"/>
  <c r="R1034"/>
  <c r="P1034"/>
  <c r="BI1032"/>
  <c r="BH1032"/>
  <c r="BG1032"/>
  <c r="BF1032"/>
  <c r="T1032"/>
  <c r="R1032"/>
  <c r="P1032"/>
  <c r="BI1030"/>
  <c r="BH1030"/>
  <c r="BG1030"/>
  <c r="BF1030"/>
  <c r="T1030"/>
  <c r="R1030"/>
  <c r="P1030"/>
  <c r="BI1027"/>
  <c r="BH1027"/>
  <c r="BG1027"/>
  <c r="BF1027"/>
  <c r="T1027"/>
  <c r="R1027"/>
  <c r="P1027"/>
  <c r="BI1026"/>
  <c r="BH1026"/>
  <c r="BG1026"/>
  <c r="BF1026"/>
  <c r="T1026"/>
  <c r="R1026"/>
  <c r="P1026"/>
  <c r="BI1024"/>
  <c r="BH1024"/>
  <c r="BG1024"/>
  <c r="BF1024"/>
  <c r="T1024"/>
  <c r="R1024"/>
  <c r="P1024"/>
  <c r="BI1023"/>
  <c r="BH1023"/>
  <c r="BG1023"/>
  <c r="BF1023"/>
  <c r="T1023"/>
  <c r="R1023"/>
  <c r="P1023"/>
  <c r="BI1022"/>
  <c r="BH1022"/>
  <c r="BG1022"/>
  <c r="BF1022"/>
  <c r="T1022"/>
  <c r="R1022"/>
  <c r="P1022"/>
  <c r="BI1020"/>
  <c r="BH1020"/>
  <c r="BG1020"/>
  <c r="BF1020"/>
  <c r="T1020"/>
  <c r="R1020"/>
  <c r="P1020"/>
  <c r="BI1018"/>
  <c r="BH1018"/>
  <c r="BG1018"/>
  <c r="BF1018"/>
  <c r="T1018"/>
  <c r="R1018"/>
  <c r="P1018"/>
  <c r="BI1017"/>
  <c r="BH1017"/>
  <c r="BG1017"/>
  <c r="BF1017"/>
  <c r="T1017"/>
  <c r="R1017"/>
  <c r="P1017"/>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1"/>
  <c r="BH1011"/>
  <c r="BG1011"/>
  <c r="BF1011"/>
  <c r="T1011"/>
  <c r="R1011"/>
  <c r="P1011"/>
  <c r="BI1010"/>
  <c r="BH1010"/>
  <c r="BG1010"/>
  <c r="BF1010"/>
  <c r="T1010"/>
  <c r="R1010"/>
  <c r="P1010"/>
  <c r="BI1009"/>
  <c r="BH1009"/>
  <c r="BG1009"/>
  <c r="BF1009"/>
  <c r="T1009"/>
  <c r="R1009"/>
  <c r="P1009"/>
  <c r="BI1008"/>
  <c r="BH1008"/>
  <c r="BG1008"/>
  <c r="BF1008"/>
  <c r="T1008"/>
  <c r="R1008"/>
  <c r="P1008"/>
  <c r="BI1007"/>
  <c r="BH1007"/>
  <c r="BG1007"/>
  <c r="BF1007"/>
  <c r="T1007"/>
  <c r="R1007"/>
  <c r="P1007"/>
  <c r="BI1006"/>
  <c r="BH1006"/>
  <c r="BG1006"/>
  <c r="BF1006"/>
  <c r="T1006"/>
  <c r="R1006"/>
  <c r="P1006"/>
  <c r="BI1003"/>
  <c r="BH1003"/>
  <c r="BG1003"/>
  <c r="BF1003"/>
  <c r="T1003"/>
  <c r="R1003"/>
  <c r="P1003"/>
  <c r="BI1000"/>
  <c r="BH1000"/>
  <c r="BG1000"/>
  <c r="BF1000"/>
  <c r="T1000"/>
  <c r="R1000"/>
  <c r="P1000"/>
  <c r="BI997"/>
  <c r="BH997"/>
  <c r="BG997"/>
  <c r="BF997"/>
  <c r="T997"/>
  <c r="R997"/>
  <c r="P997"/>
  <c r="BI993"/>
  <c r="BH993"/>
  <c r="BG993"/>
  <c r="BF993"/>
  <c r="T993"/>
  <c r="R993"/>
  <c r="P993"/>
  <c r="BI983"/>
  <c r="BH983"/>
  <c r="BG983"/>
  <c r="BF983"/>
  <c r="T983"/>
  <c r="R983"/>
  <c r="P983"/>
  <c r="BI977"/>
  <c r="BH977"/>
  <c r="BG977"/>
  <c r="BF977"/>
  <c r="T977"/>
  <c r="R977"/>
  <c r="P977"/>
  <c r="BI976"/>
  <c r="BH976"/>
  <c r="BG976"/>
  <c r="BF976"/>
  <c r="T976"/>
  <c r="R976"/>
  <c r="P976"/>
  <c r="BI975"/>
  <c r="BH975"/>
  <c r="BG975"/>
  <c r="BF975"/>
  <c r="T975"/>
  <c r="R975"/>
  <c r="P975"/>
  <c r="BI974"/>
  <c r="BH974"/>
  <c r="BG974"/>
  <c r="BF974"/>
  <c r="T974"/>
  <c r="R974"/>
  <c r="P974"/>
  <c r="BI973"/>
  <c r="BH973"/>
  <c r="BG973"/>
  <c r="BF973"/>
  <c r="T973"/>
  <c r="R973"/>
  <c r="P973"/>
  <c r="BI972"/>
  <c r="BH972"/>
  <c r="BG972"/>
  <c r="BF972"/>
  <c r="T972"/>
  <c r="R972"/>
  <c r="P972"/>
  <c r="BI968"/>
  <c r="BH968"/>
  <c r="BG968"/>
  <c r="BF968"/>
  <c r="T968"/>
  <c r="R968"/>
  <c r="P968"/>
  <c r="BI965"/>
  <c r="BH965"/>
  <c r="BG965"/>
  <c r="BF965"/>
  <c r="T965"/>
  <c r="R965"/>
  <c r="P965"/>
  <c r="BI960"/>
  <c r="BH960"/>
  <c r="BG960"/>
  <c r="BF960"/>
  <c r="T960"/>
  <c r="R960"/>
  <c r="P960"/>
  <c r="BI955"/>
  <c r="BH955"/>
  <c r="BG955"/>
  <c r="BF955"/>
  <c r="T955"/>
  <c r="R955"/>
  <c r="P955"/>
  <c r="BI952"/>
  <c r="BH952"/>
  <c r="BG952"/>
  <c r="BF952"/>
  <c r="T952"/>
  <c r="R952"/>
  <c r="P952"/>
  <c r="BI936"/>
  <c r="BH936"/>
  <c r="BG936"/>
  <c r="BF936"/>
  <c r="T936"/>
  <c r="R936"/>
  <c r="P936"/>
  <c r="BI930"/>
  <c r="BH930"/>
  <c r="BG930"/>
  <c r="BF930"/>
  <c r="T930"/>
  <c r="R930"/>
  <c r="P930"/>
  <c r="BI927"/>
  <c r="BH927"/>
  <c r="BG927"/>
  <c r="BF927"/>
  <c r="T927"/>
  <c r="R927"/>
  <c r="P927"/>
  <c r="BI917"/>
  <c r="BH917"/>
  <c r="BG917"/>
  <c r="BF917"/>
  <c r="T917"/>
  <c r="R917"/>
  <c r="P917"/>
  <c r="BI914"/>
  <c r="BH914"/>
  <c r="BG914"/>
  <c r="BF914"/>
  <c r="T914"/>
  <c r="R914"/>
  <c r="P914"/>
  <c r="BI903"/>
  <c r="BH903"/>
  <c r="BG903"/>
  <c r="BF903"/>
  <c r="T903"/>
  <c r="R903"/>
  <c r="P903"/>
  <c r="BI896"/>
  <c r="BH896"/>
  <c r="BG896"/>
  <c r="BF896"/>
  <c r="T896"/>
  <c r="R896"/>
  <c r="P896"/>
  <c r="BI893"/>
  <c r="BH893"/>
  <c r="BG893"/>
  <c r="BF893"/>
  <c r="T893"/>
  <c r="R893"/>
  <c r="P893"/>
  <c r="BI885"/>
  <c r="BH885"/>
  <c r="BG885"/>
  <c r="BF885"/>
  <c r="T885"/>
  <c r="R885"/>
  <c r="P885"/>
  <c r="BI882"/>
  <c r="BH882"/>
  <c r="BG882"/>
  <c r="BF882"/>
  <c r="T882"/>
  <c r="R882"/>
  <c r="P882"/>
  <c r="BI879"/>
  <c r="BH879"/>
  <c r="BG879"/>
  <c r="BF879"/>
  <c r="T879"/>
  <c r="R879"/>
  <c r="P879"/>
  <c r="BI873"/>
  <c r="BH873"/>
  <c r="BG873"/>
  <c r="BF873"/>
  <c r="T873"/>
  <c r="R873"/>
  <c r="P873"/>
  <c r="BI870"/>
  <c r="BH870"/>
  <c r="BG870"/>
  <c r="BF870"/>
  <c r="T870"/>
  <c r="R870"/>
  <c r="P870"/>
  <c r="BI864"/>
  <c r="BH864"/>
  <c r="BG864"/>
  <c r="BF864"/>
  <c r="T864"/>
  <c r="R864"/>
  <c r="P864"/>
  <c r="BI858"/>
  <c r="BH858"/>
  <c r="BG858"/>
  <c r="BF858"/>
  <c r="T858"/>
  <c r="R858"/>
  <c r="P858"/>
  <c r="BI847"/>
  <c r="BH847"/>
  <c r="BG847"/>
  <c r="BF847"/>
  <c r="T847"/>
  <c r="R847"/>
  <c r="P847"/>
  <c r="BI843"/>
  <c r="BH843"/>
  <c r="BG843"/>
  <c r="BF843"/>
  <c r="T843"/>
  <c r="R843"/>
  <c r="P843"/>
  <c r="BI837"/>
  <c r="BH837"/>
  <c r="BG837"/>
  <c r="BF837"/>
  <c r="T837"/>
  <c r="R837"/>
  <c r="P837"/>
  <c r="BI825"/>
  <c r="BH825"/>
  <c r="BG825"/>
  <c r="BF825"/>
  <c r="T825"/>
  <c r="R825"/>
  <c r="P825"/>
  <c r="BI820"/>
  <c r="BH820"/>
  <c r="BG820"/>
  <c r="BF820"/>
  <c r="T820"/>
  <c r="R820"/>
  <c r="P820"/>
  <c r="BI814"/>
  <c r="BH814"/>
  <c r="BG814"/>
  <c r="BF814"/>
  <c r="T814"/>
  <c r="R814"/>
  <c r="P814"/>
  <c r="BI808"/>
  <c r="BH808"/>
  <c r="BG808"/>
  <c r="BF808"/>
  <c r="T808"/>
  <c r="R808"/>
  <c r="P808"/>
  <c r="BI803"/>
  <c r="BH803"/>
  <c r="BG803"/>
  <c r="BF803"/>
  <c r="T803"/>
  <c r="R803"/>
  <c r="P803"/>
  <c r="BI787"/>
  <c r="BH787"/>
  <c r="BG787"/>
  <c r="BF787"/>
  <c r="T787"/>
  <c r="R787"/>
  <c r="P787"/>
  <c r="BI784"/>
  <c r="BH784"/>
  <c r="BG784"/>
  <c r="BF784"/>
  <c r="T784"/>
  <c r="R784"/>
  <c r="P784"/>
  <c r="BI774"/>
  <c r="BH774"/>
  <c r="BG774"/>
  <c r="BF774"/>
  <c r="T774"/>
  <c r="R774"/>
  <c r="P774"/>
  <c r="BI772"/>
  <c r="BH772"/>
  <c r="BG772"/>
  <c r="BF772"/>
  <c r="T772"/>
  <c r="R772"/>
  <c r="P772"/>
  <c r="BI770"/>
  <c r="BH770"/>
  <c r="BG770"/>
  <c r="BF770"/>
  <c r="T770"/>
  <c r="R770"/>
  <c r="P770"/>
  <c r="BI767"/>
  <c r="BH767"/>
  <c r="BG767"/>
  <c r="BF767"/>
  <c r="T767"/>
  <c r="R767"/>
  <c r="P767"/>
  <c r="BI765"/>
  <c r="BH765"/>
  <c r="BG765"/>
  <c r="BF765"/>
  <c r="T765"/>
  <c r="R765"/>
  <c r="P765"/>
  <c r="BI762"/>
  <c r="BH762"/>
  <c r="BG762"/>
  <c r="BF762"/>
  <c r="T762"/>
  <c r="R762"/>
  <c r="P762"/>
  <c r="BI760"/>
  <c r="BH760"/>
  <c r="BG760"/>
  <c r="BF760"/>
  <c r="T760"/>
  <c r="R760"/>
  <c r="P760"/>
  <c r="BI757"/>
  <c r="BH757"/>
  <c r="BG757"/>
  <c r="BF757"/>
  <c r="T757"/>
  <c r="R757"/>
  <c r="P757"/>
  <c r="BI755"/>
  <c r="BH755"/>
  <c r="BG755"/>
  <c r="BF755"/>
  <c r="T755"/>
  <c r="R755"/>
  <c r="P755"/>
  <c r="BI752"/>
  <c r="BH752"/>
  <c r="BG752"/>
  <c r="BF752"/>
  <c r="T752"/>
  <c r="R752"/>
  <c r="P752"/>
  <c r="BI742"/>
  <c r="BH742"/>
  <c r="BG742"/>
  <c r="BF742"/>
  <c r="T742"/>
  <c r="R742"/>
  <c r="P742"/>
  <c r="BI739"/>
  <c r="BH739"/>
  <c r="BG739"/>
  <c r="BF739"/>
  <c r="T739"/>
  <c r="R739"/>
  <c r="P739"/>
  <c r="BI729"/>
  <c r="BH729"/>
  <c r="BG729"/>
  <c r="BF729"/>
  <c r="T729"/>
  <c r="R729"/>
  <c r="P729"/>
  <c r="BI726"/>
  <c r="BH726"/>
  <c r="BG726"/>
  <c r="BF726"/>
  <c r="T726"/>
  <c r="R726"/>
  <c r="P726"/>
  <c r="BI723"/>
  <c r="BH723"/>
  <c r="BG723"/>
  <c r="BF723"/>
  <c r="T723"/>
  <c r="R723"/>
  <c r="P723"/>
  <c r="BI710"/>
  <c r="BH710"/>
  <c r="BG710"/>
  <c r="BF710"/>
  <c r="T710"/>
  <c r="R710"/>
  <c r="P710"/>
  <c r="BI697"/>
  <c r="BH697"/>
  <c r="BG697"/>
  <c r="BF697"/>
  <c r="T697"/>
  <c r="R697"/>
  <c r="P697"/>
  <c r="BI693"/>
  <c r="BH693"/>
  <c r="BG693"/>
  <c r="BF693"/>
  <c r="T693"/>
  <c r="T692" s="1"/>
  <c r="R693"/>
  <c r="R692" s="1"/>
  <c r="P693"/>
  <c r="P692"/>
  <c r="BI684"/>
  <c r="BH684"/>
  <c r="BG684"/>
  <c r="BF684"/>
  <c r="T684"/>
  <c r="R684"/>
  <c r="P684"/>
  <c r="BI681"/>
  <c r="BH681"/>
  <c r="BG681"/>
  <c r="BF681"/>
  <c r="T681"/>
  <c r="R681"/>
  <c r="P681"/>
  <c r="BI674"/>
  <c r="BH674"/>
  <c r="BG674"/>
  <c r="BF674"/>
  <c r="T674"/>
  <c r="R674"/>
  <c r="P674"/>
  <c r="BI668"/>
  <c r="BH668"/>
  <c r="BG668"/>
  <c r="BF668"/>
  <c r="T668"/>
  <c r="R668"/>
  <c r="P668"/>
  <c r="BI667"/>
  <c r="BH667"/>
  <c r="BG667"/>
  <c r="BF667"/>
  <c r="T667"/>
  <c r="R667"/>
  <c r="P667"/>
  <c r="BI664"/>
  <c r="BH664"/>
  <c r="BG664"/>
  <c r="BF664"/>
  <c r="T664"/>
  <c r="R664"/>
  <c r="P664"/>
  <c r="BI661"/>
  <c r="BH661"/>
  <c r="BG661"/>
  <c r="BF661"/>
  <c r="T661"/>
  <c r="R661"/>
  <c r="P661"/>
  <c r="BI658"/>
  <c r="BH658"/>
  <c r="BG658"/>
  <c r="BF658"/>
  <c r="T658"/>
  <c r="R658"/>
  <c r="P658"/>
  <c r="BI654"/>
  <c r="BH654"/>
  <c r="BG654"/>
  <c r="BF654"/>
  <c r="T654"/>
  <c r="R654"/>
  <c r="P654"/>
  <c r="BI650"/>
  <c r="BH650"/>
  <c r="BG650"/>
  <c r="BF650"/>
  <c r="T650"/>
  <c r="R650"/>
  <c r="P650"/>
  <c r="BI647"/>
  <c r="BH647"/>
  <c r="BG647"/>
  <c r="BF647"/>
  <c r="T647"/>
  <c r="R647"/>
  <c r="P647"/>
  <c r="BI643"/>
  <c r="BH643"/>
  <c r="BG643"/>
  <c r="BF643"/>
  <c r="T643"/>
  <c r="R643"/>
  <c r="P643"/>
  <c r="BI639"/>
  <c r="BH639"/>
  <c r="BG639"/>
  <c r="BF639"/>
  <c r="T639"/>
  <c r="R639"/>
  <c r="P639"/>
  <c r="BI635"/>
  <c r="BH635"/>
  <c r="BG635"/>
  <c r="BF635"/>
  <c r="T635"/>
  <c r="R635"/>
  <c r="P635"/>
  <c r="BI627"/>
  <c r="BH627"/>
  <c r="BG627"/>
  <c r="BF627"/>
  <c r="T627"/>
  <c r="R627"/>
  <c r="P627"/>
  <c r="BI603"/>
  <c r="BH603"/>
  <c r="BG603"/>
  <c r="BF603"/>
  <c r="T603"/>
  <c r="R603"/>
  <c r="P603"/>
  <c r="BI601"/>
  <c r="BH601"/>
  <c r="BG601"/>
  <c r="BF601"/>
  <c r="T601"/>
  <c r="R601"/>
  <c r="P601"/>
  <c r="BI599"/>
  <c r="BH599"/>
  <c r="BG599"/>
  <c r="BF599"/>
  <c r="T599"/>
  <c r="R599"/>
  <c r="P599"/>
  <c r="BI593"/>
  <c r="BH593"/>
  <c r="BG593"/>
  <c r="BF593"/>
  <c r="T593"/>
  <c r="R593"/>
  <c r="P593"/>
  <c r="BI587"/>
  <c r="BH587"/>
  <c r="BG587"/>
  <c r="BF587"/>
  <c r="T587"/>
  <c r="R587"/>
  <c r="P587"/>
  <c r="BI583"/>
  <c r="BH583"/>
  <c r="BG583"/>
  <c r="BF583"/>
  <c r="T583"/>
  <c r="R583"/>
  <c r="P583"/>
  <c r="BI573"/>
  <c r="BH573"/>
  <c r="BG573"/>
  <c r="BF573"/>
  <c r="T573"/>
  <c r="R573"/>
  <c r="P573"/>
  <c r="BI567"/>
  <c r="BH567"/>
  <c r="BG567"/>
  <c r="BF567"/>
  <c r="T567"/>
  <c r="R567"/>
  <c r="P567"/>
  <c r="BI558"/>
  <c r="BH558"/>
  <c r="BG558"/>
  <c r="BF558"/>
  <c r="T558"/>
  <c r="R558"/>
  <c r="P558"/>
  <c r="BI548"/>
  <c r="BH548"/>
  <c r="BG548"/>
  <c r="BF548"/>
  <c r="T548"/>
  <c r="R548"/>
  <c r="P548"/>
  <c r="BI545"/>
  <c r="BH545"/>
  <c r="BG545"/>
  <c r="BF545"/>
  <c r="T545"/>
  <c r="R545"/>
  <c r="P545"/>
  <c r="BI542"/>
  <c r="BH542"/>
  <c r="BG542"/>
  <c r="BF542"/>
  <c r="T542"/>
  <c r="R542"/>
  <c r="P542"/>
  <c r="BI534"/>
  <c r="BH534"/>
  <c r="BG534"/>
  <c r="BF534"/>
  <c r="T534"/>
  <c r="R534"/>
  <c r="P534"/>
  <c r="BI523"/>
  <c r="BH523"/>
  <c r="BG523"/>
  <c r="BF523"/>
  <c r="T523"/>
  <c r="R523"/>
  <c r="P523"/>
  <c r="BI508"/>
  <c r="BH508"/>
  <c r="BG508"/>
  <c r="BF508"/>
  <c r="T508"/>
  <c r="R508"/>
  <c r="P508"/>
  <c r="BI500"/>
  <c r="BH500"/>
  <c r="BG500"/>
  <c r="BF500"/>
  <c r="T500"/>
  <c r="R500"/>
  <c r="P500"/>
  <c r="BI490"/>
  <c r="BH490"/>
  <c r="BG490"/>
  <c r="BF490"/>
  <c r="T490"/>
  <c r="R490"/>
  <c r="P490"/>
  <c r="BI477"/>
  <c r="BH477"/>
  <c r="BG477"/>
  <c r="BF477"/>
  <c r="T477"/>
  <c r="R477"/>
  <c r="P477"/>
  <c r="BI475"/>
  <c r="BH475"/>
  <c r="BG475"/>
  <c r="BF475"/>
  <c r="T475"/>
  <c r="R475"/>
  <c r="P475"/>
  <c r="BI461"/>
  <c r="BH461"/>
  <c r="BG461"/>
  <c r="BF461"/>
  <c r="T461"/>
  <c r="R461"/>
  <c r="P461"/>
  <c r="BI459"/>
  <c r="BH459"/>
  <c r="BG459"/>
  <c r="BF459"/>
  <c r="T459"/>
  <c r="R459"/>
  <c r="P459"/>
  <c r="BI448"/>
  <c r="BH448"/>
  <c r="BG448"/>
  <c r="BF448"/>
  <c r="T448"/>
  <c r="R448"/>
  <c r="P448"/>
  <c r="BI439"/>
  <c r="BH439"/>
  <c r="BG439"/>
  <c r="BF439"/>
  <c r="T439"/>
  <c r="R439"/>
  <c r="P439"/>
  <c r="BI434"/>
  <c r="BH434"/>
  <c r="BG434"/>
  <c r="BF434"/>
  <c r="T434"/>
  <c r="R434"/>
  <c r="P434"/>
  <c r="BI429"/>
  <c r="BH429"/>
  <c r="BG429"/>
  <c r="BF429"/>
  <c r="T429"/>
  <c r="R429"/>
  <c r="P429"/>
  <c r="BI426"/>
  <c r="BH426"/>
  <c r="BG426"/>
  <c r="BF426"/>
  <c r="T426"/>
  <c r="R426"/>
  <c r="P426"/>
  <c r="BI410"/>
  <c r="BH410"/>
  <c r="BG410"/>
  <c r="BF410"/>
  <c r="T410"/>
  <c r="R410"/>
  <c r="P410"/>
  <c r="BI407"/>
  <c r="BH407"/>
  <c r="BG407"/>
  <c r="BF407"/>
  <c r="T407"/>
  <c r="R407"/>
  <c r="P407"/>
  <c r="BI392"/>
  <c r="BH392"/>
  <c r="BG392"/>
  <c r="BF392"/>
  <c r="T392"/>
  <c r="R392"/>
  <c r="P392"/>
  <c r="BI352"/>
  <c r="BH352"/>
  <c r="BG352"/>
  <c r="BF352"/>
  <c r="T352"/>
  <c r="R352"/>
  <c r="P352"/>
  <c r="BI349"/>
  <c r="BH349"/>
  <c r="BG349"/>
  <c r="BF349"/>
  <c r="T349"/>
  <c r="R349"/>
  <c r="P349"/>
  <c r="BI336"/>
  <c r="BH336"/>
  <c r="BG336"/>
  <c r="BF336"/>
  <c r="T336"/>
  <c r="R336"/>
  <c r="P336"/>
  <c r="BI329"/>
  <c r="BH329"/>
  <c r="BG329"/>
  <c r="BF329"/>
  <c r="T329"/>
  <c r="T328" s="1"/>
  <c r="R329"/>
  <c r="R328" s="1"/>
  <c r="P329"/>
  <c r="P328"/>
  <c r="BI323"/>
  <c r="BH323"/>
  <c r="BG323"/>
  <c r="BF323"/>
  <c r="T323"/>
  <c r="R323"/>
  <c r="P323"/>
  <c r="BI321"/>
  <c r="BH321"/>
  <c r="BG321"/>
  <c r="BF321"/>
  <c r="T321"/>
  <c r="R321"/>
  <c r="P321"/>
  <c r="BI313"/>
  <c r="BH313"/>
  <c r="BG313"/>
  <c r="BF313"/>
  <c r="T313"/>
  <c r="R313"/>
  <c r="P313"/>
  <c r="BI305"/>
  <c r="BH305"/>
  <c r="BG305"/>
  <c r="BF305"/>
  <c r="T305"/>
  <c r="R305"/>
  <c r="P305"/>
  <c r="BI296"/>
  <c r="BH296"/>
  <c r="BG296"/>
  <c r="BF296"/>
  <c r="T296"/>
  <c r="R296"/>
  <c r="P296"/>
  <c r="BI293"/>
  <c r="BH293"/>
  <c r="BG293"/>
  <c r="BF293"/>
  <c r="T293"/>
  <c r="R293"/>
  <c r="P293"/>
  <c r="BI281"/>
  <c r="BH281"/>
  <c r="BG281"/>
  <c r="BF281"/>
  <c r="T281"/>
  <c r="R281"/>
  <c r="P281"/>
  <c r="BI278"/>
  <c r="BH278"/>
  <c r="BG278"/>
  <c r="BF278"/>
  <c r="T278"/>
  <c r="R278"/>
  <c r="P278"/>
  <c r="BI254"/>
  <c r="BH254"/>
  <c r="BG254"/>
  <c r="BF254"/>
  <c r="T254"/>
  <c r="R254"/>
  <c r="P254"/>
  <c r="BI240"/>
  <c r="BH240"/>
  <c r="BG240"/>
  <c r="BF240"/>
  <c r="T240"/>
  <c r="R240"/>
  <c r="P240"/>
  <c r="BI235"/>
  <c r="BH235"/>
  <c r="BG235"/>
  <c r="BF235"/>
  <c r="T235"/>
  <c r="R235"/>
  <c r="P235"/>
  <c r="BI232"/>
  <c r="BH232"/>
  <c r="BG232"/>
  <c r="BF232"/>
  <c r="T232"/>
  <c r="R232"/>
  <c r="P232"/>
  <c r="BI228"/>
  <c r="BH228"/>
  <c r="BG228"/>
  <c r="BF228"/>
  <c r="T228"/>
  <c r="R228"/>
  <c r="P228"/>
  <c r="BI225"/>
  <c r="BH225"/>
  <c r="BG225"/>
  <c r="BF225"/>
  <c r="T225"/>
  <c r="R225"/>
  <c r="P225"/>
  <c r="BI218"/>
  <c r="BH218"/>
  <c r="BG218"/>
  <c r="BF218"/>
  <c r="T218"/>
  <c r="R218"/>
  <c r="P218"/>
  <c r="BI215"/>
  <c r="BH215"/>
  <c r="BG215"/>
  <c r="BF215"/>
  <c r="T215"/>
  <c r="R215"/>
  <c r="P215"/>
  <c r="BI202"/>
  <c r="BH202"/>
  <c r="BG202"/>
  <c r="BF202"/>
  <c r="T202"/>
  <c r="R202"/>
  <c r="P202"/>
  <c r="BI194"/>
  <c r="BH194"/>
  <c r="BG194"/>
  <c r="BF194"/>
  <c r="T194"/>
  <c r="R194"/>
  <c r="P194"/>
  <c r="BI184"/>
  <c r="BH184"/>
  <c r="BG184"/>
  <c r="BF184"/>
  <c r="T184"/>
  <c r="R184"/>
  <c r="P184"/>
  <c r="BI177"/>
  <c r="BH177"/>
  <c r="BG177"/>
  <c r="BF177"/>
  <c r="T177"/>
  <c r="R177"/>
  <c r="P177"/>
  <c r="BI166"/>
  <c r="BH166"/>
  <c r="BG166"/>
  <c r="BF166"/>
  <c r="T166"/>
  <c r="R166"/>
  <c r="P166"/>
  <c r="BI164"/>
  <c r="BH164"/>
  <c r="BG164"/>
  <c r="BF164"/>
  <c r="T164"/>
  <c r="R164"/>
  <c r="P164"/>
  <c r="BI161"/>
  <c r="BH161"/>
  <c r="BG161"/>
  <c r="BF161"/>
  <c r="T161"/>
  <c r="R161"/>
  <c r="P161"/>
  <c r="BI156"/>
  <c r="BH156"/>
  <c r="BG156"/>
  <c r="BF156"/>
  <c r="T156"/>
  <c r="R156"/>
  <c r="P156"/>
  <c r="BI151"/>
  <c r="BH151"/>
  <c r="BG151"/>
  <c r="BF151"/>
  <c r="T151"/>
  <c r="R151"/>
  <c r="P151"/>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26"/>
  <c r="BH126"/>
  <c r="BG126"/>
  <c r="BF126"/>
  <c r="T126"/>
  <c r="R126"/>
  <c r="P126"/>
  <c r="BI115"/>
  <c r="BH115"/>
  <c r="BG115"/>
  <c r="BF115"/>
  <c r="T115"/>
  <c r="R115"/>
  <c r="P115"/>
  <c r="J109"/>
  <c r="J108"/>
  <c r="F108"/>
  <c r="F106"/>
  <c r="E104"/>
  <c r="J63"/>
  <c r="J62"/>
  <c r="F62"/>
  <c r="F60"/>
  <c r="E58"/>
  <c r="J22"/>
  <c r="E22"/>
  <c r="F63"/>
  <c r="J21"/>
  <c r="J16"/>
  <c r="J60" s="1"/>
  <c r="E7"/>
  <c r="E98"/>
  <c r="J41" i="15"/>
  <c r="J40"/>
  <c r="AY73" i="1"/>
  <c r="J39" i="15"/>
  <c r="AX73" i="1" s="1"/>
  <c r="BI107" i="15"/>
  <c r="BH107"/>
  <c r="BG107"/>
  <c r="BF107"/>
  <c r="T107"/>
  <c r="R107"/>
  <c r="P107"/>
  <c r="BI106"/>
  <c r="BH106"/>
  <c r="BG106"/>
  <c r="BF106"/>
  <c r="T106"/>
  <c r="R106"/>
  <c r="P106"/>
  <c r="BI105"/>
  <c r="BH105"/>
  <c r="BG105"/>
  <c r="BF105"/>
  <c r="T105"/>
  <c r="R105"/>
  <c r="P105"/>
  <c r="BI103"/>
  <c r="BH103"/>
  <c r="BG103"/>
  <c r="BF103"/>
  <c r="T103"/>
  <c r="T102"/>
  <c r="R103"/>
  <c r="R102" s="1"/>
  <c r="P103"/>
  <c r="P102" s="1"/>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92"/>
  <c r="J27"/>
  <c r="J22"/>
  <c r="E22"/>
  <c r="F63" s="1"/>
  <c r="J21"/>
  <c r="J16"/>
  <c r="J60"/>
  <c r="E7"/>
  <c r="E52" s="1"/>
  <c r="J41" i="14"/>
  <c r="J40"/>
  <c r="AY72" i="1"/>
  <c r="J39" i="14"/>
  <c r="AX72" i="1" s="1"/>
  <c r="BI208" i="14"/>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5"/>
  <c r="J94"/>
  <c r="F94"/>
  <c r="F92"/>
  <c r="E90"/>
  <c r="J63"/>
  <c r="J62"/>
  <c r="F62"/>
  <c r="F60"/>
  <c r="E58"/>
  <c r="J22"/>
  <c r="E22"/>
  <c r="F95" s="1"/>
  <c r="J21"/>
  <c r="J16"/>
  <c r="J60"/>
  <c r="E7"/>
  <c r="E52" s="1"/>
  <c r="J41" i="13"/>
  <c r="J40"/>
  <c r="AY70" i="1" s="1"/>
  <c r="J39" i="13"/>
  <c r="AX70" i="1"/>
  <c r="BI109" i="13"/>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63"/>
  <c r="J62"/>
  <c r="F62"/>
  <c r="F60"/>
  <c r="E58"/>
  <c r="J22"/>
  <c r="E22"/>
  <c r="F63"/>
  <c r="J21"/>
  <c r="J16"/>
  <c r="J87" s="1"/>
  <c r="E7"/>
  <c r="E79"/>
  <c r="J41" i="12"/>
  <c r="J40"/>
  <c r="AY69" i="1"/>
  <c r="J39" i="12"/>
  <c r="AX69" i="1"/>
  <c r="BI113" i="12"/>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c r="J21"/>
  <c r="J16"/>
  <c r="J89" s="1"/>
  <c r="E7"/>
  <c r="E52" s="1"/>
  <c r="J41" i="11"/>
  <c r="J40"/>
  <c r="AY68" i="1"/>
  <c r="J39" i="11"/>
  <c r="AX68" i="1" s="1"/>
  <c r="BI113" i="11"/>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c r="J21"/>
  <c r="J16"/>
  <c r="J60" s="1"/>
  <c r="E7"/>
  <c r="E81" s="1"/>
  <c r="J41" i="10"/>
  <c r="J40"/>
  <c r="AY67" i="1"/>
  <c r="J39" i="10"/>
  <c r="AX67" i="1" s="1"/>
  <c r="BI111" i="10"/>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s="1"/>
  <c r="J21"/>
  <c r="J16"/>
  <c r="J89" s="1"/>
  <c r="E7"/>
  <c r="E81"/>
  <c r="J41" i="9"/>
  <c r="J40"/>
  <c r="AY66" i="1"/>
  <c r="J39" i="9"/>
  <c r="AX66" i="1"/>
  <c r="BI122" i="9"/>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s="1"/>
  <c r="J21"/>
  <c r="J16"/>
  <c r="J60" s="1"/>
  <c r="E7"/>
  <c r="E52"/>
  <c r="J41" i="8"/>
  <c r="J40"/>
  <c r="AY65" i="1" s="1"/>
  <c r="J39" i="8"/>
  <c r="AX65" i="1"/>
  <c r="BI129" i="8"/>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s="1"/>
  <c r="J21"/>
  <c r="J16"/>
  <c r="J60" s="1"/>
  <c r="E7"/>
  <c r="E52" s="1"/>
  <c r="J41" i="7"/>
  <c r="J40"/>
  <c r="AY64" i="1"/>
  <c r="J39" i="7"/>
  <c r="AX64" i="1" s="1"/>
  <c r="BI116" i="7"/>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s="1"/>
  <c r="J21"/>
  <c r="J16"/>
  <c r="J89"/>
  <c r="E7"/>
  <c r="E81"/>
  <c r="J277" i="6"/>
  <c r="J130" s="1"/>
  <c r="J253"/>
  <c r="J121" s="1"/>
  <c r="J249"/>
  <c r="J241"/>
  <c r="J238"/>
  <c r="J235"/>
  <c r="J232"/>
  <c r="J229"/>
  <c r="J210"/>
  <c r="J98" s="1"/>
  <c r="J206"/>
  <c r="J96" s="1"/>
  <c r="J196"/>
  <c r="J188"/>
  <c r="J185"/>
  <c r="J182"/>
  <c r="J179"/>
  <c r="J41"/>
  <c r="J40"/>
  <c r="AY62" i="1" s="1"/>
  <c r="J39" i="6"/>
  <c r="AX62" i="1" s="1"/>
  <c r="BI280" i="6"/>
  <c r="BH280"/>
  <c r="BG280"/>
  <c r="BF280"/>
  <c r="T280"/>
  <c r="R280"/>
  <c r="P280"/>
  <c r="BI279"/>
  <c r="BH279"/>
  <c r="BG279"/>
  <c r="BF279"/>
  <c r="T279"/>
  <c r="R279"/>
  <c r="P279"/>
  <c r="BI276"/>
  <c r="BH276"/>
  <c r="BG276"/>
  <c r="BF276"/>
  <c r="T276"/>
  <c r="T275"/>
  <c r="R276"/>
  <c r="R275" s="1"/>
  <c r="P276"/>
  <c r="P275"/>
  <c r="BI273"/>
  <c r="BH273"/>
  <c r="BG273"/>
  <c r="BF273"/>
  <c r="T273"/>
  <c r="T272" s="1"/>
  <c r="R273"/>
  <c r="R272" s="1"/>
  <c r="P273"/>
  <c r="P272" s="1"/>
  <c r="BI271"/>
  <c r="BH271"/>
  <c r="BG271"/>
  <c r="BF271"/>
  <c r="T271"/>
  <c r="R271"/>
  <c r="P271"/>
  <c r="BI270"/>
  <c r="BH270"/>
  <c r="BG270"/>
  <c r="BF270"/>
  <c r="T270"/>
  <c r="R270"/>
  <c r="P270"/>
  <c r="BI268"/>
  <c r="BH268"/>
  <c r="BG268"/>
  <c r="BF268"/>
  <c r="T268"/>
  <c r="T267" s="1"/>
  <c r="R268"/>
  <c r="R267" s="1"/>
  <c r="P268"/>
  <c r="P267" s="1"/>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2"/>
  <c r="BH252"/>
  <c r="BG252"/>
  <c r="BF252"/>
  <c r="T252"/>
  <c r="R252"/>
  <c r="P252"/>
  <c r="BI251"/>
  <c r="BH251"/>
  <c r="BG251"/>
  <c r="BF251"/>
  <c r="T251"/>
  <c r="R251"/>
  <c r="P251"/>
  <c r="J119"/>
  <c r="BI247"/>
  <c r="BH247"/>
  <c r="BG247"/>
  <c r="BF247"/>
  <c r="T247"/>
  <c r="T246" s="1"/>
  <c r="R247"/>
  <c r="R246" s="1"/>
  <c r="P247"/>
  <c r="P246" s="1"/>
  <c r="BI245"/>
  <c r="BH245"/>
  <c r="BG245"/>
  <c r="BF245"/>
  <c r="T245"/>
  <c r="T244" s="1"/>
  <c r="R245"/>
  <c r="R244" s="1"/>
  <c r="P245"/>
  <c r="P244"/>
  <c r="BI243"/>
  <c r="BH243"/>
  <c r="BG243"/>
  <c r="BF243"/>
  <c r="T243"/>
  <c r="T242" s="1"/>
  <c r="R243"/>
  <c r="R242"/>
  <c r="P243"/>
  <c r="P242" s="1"/>
  <c r="J114"/>
  <c r="BI240"/>
  <c r="BH240"/>
  <c r="BG240"/>
  <c r="BF240"/>
  <c r="T240"/>
  <c r="T239" s="1"/>
  <c r="R240"/>
  <c r="R239" s="1"/>
  <c r="P240"/>
  <c r="P239"/>
  <c r="J112"/>
  <c r="BI237"/>
  <c r="BH237"/>
  <c r="BG237"/>
  <c r="BF237"/>
  <c r="T237"/>
  <c r="T236"/>
  <c r="R237"/>
  <c r="R236" s="1"/>
  <c r="P237"/>
  <c r="P236"/>
  <c r="J110"/>
  <c r="BI234"/>
  <c r="BH234"/>
  <c r="BG234"/>
  <c r="BF234"/>
  <c r="T234"/>
  <c r="T233"/>
  <c r="R234"/>
  <c r="R233" s="1"/>
  <c r="P234"/>
  <c r="P233" s="1"/>
  <c r="J108"/>
  <c r="BI231"/>
  <c r="BH231"/>
  <c r="BG231"/>
  <c r="BF231"/>
  <c r="T231"/>
  <c r="T230" s="1"/>
  <c r="R231"/>
  <c r="R230"/>
  <c r="P231"/>
  <c r="P230" s="1"/>
  <c r="J106"/>
  <c r="BI228"/>
  <c r="BH228"/>
  <c r="BG228"/>
  <c r="BF228"/>
  <c r="T228"/>
  <c r="T227"/>
  <c r="R228"/>
  <c r="R227"/>
  <c r="P228"/>
  <c r="P227" s="1"/>
  <c r="BI226"/>
  <c r="BH226"/>
  <c r="BG226"/>
  <c r="BF226"/>
  <c r="T226"/>
  <c r="R226"/>
  <c r="P226"/>
  <c r="BI225"/>
  <c r="BH225"/>
  <c r="BG225"/>
  <c r="BF225"/>
  <c r="T225"/>
  <c r="R225"/>
  <c r="P225"/>
  <c r="BI223"/>
  <c r="BH223"/>
  <c r="BG223"/>
  <c r="BF223"/>
  <c r="T223"/>
  <c r="T222" s="1"/>
  <c r="R223"/>
  <c r="R222"/>
  <c r="P223"/>
  <c r="P222" s="1"/>
  <c r="BI221"/>
  <c r="BH221"/>
  <c r="BG221"/>
  <c r="BF221"/>
  <c r="T221"/>
  <c r="R221"/>
  <c r="P221"/>
  <c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R213"/>
  <c r="P213"/>
  <c r="BI212"/>
  <c r="BH212"/>
  <c r="BG212"/>
  <c r="BF212"/>
  <c r="T212"/>
  <c r="R212"/>
  <c r="P212"/>
  <c r="BI209"/>
  <c r="BH209"/>
  <c r="BG209"/>
  <c r="BF209"/>
  <c r="T209"/>
  <c r="R209"/>
  <c r="P209"/>
  <c r="BI208"/>
  <c r="BH208"/>
  <c r="BG208"/>
  <c r="BF208"/>
  <c r="T208"/>
  <c r="R208"/>
  <c r="P208"/>
  <c r="BI205"/>
  <c r="BH205"/>
  <c r="BG205"/>
  <c r="BF205"/>
  <c r="T205"/>
  <c r="T204"/>
  <c r="R205"/>
  <c r="R204" s="1"/>
  <c r="P205"/>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J93"/>
  <c r="BI194"/>
  <c r="BH194"/>
  <c r="BG194"/>
  <c r="BF194"/>
  <c r="T194"/>
  <c r="T193"/>
  <c r="R194"/>
  <c r="R193" s="1"/>
  <c r="P194"/>
  <c r="P193" s="1"/>
  <c r="BI192"/>
  <c r="BH192"/>
  <c r="BG192"/>
  <c r="BF192"/>
  <c r="T192"/>
  <c r="T191" s="1"/>
  <c r="R192"/>
  <c r="R191" s="1"/>
  <c r="P192"/>
  <c r="P191" s="1"/>
  <c r="BI190"/>
  <c r="BH190"/>
  <c r="BG190"/>
  <c r="BF190"/>
  <c r="T190"/>
  <c r="T189" s="1"/>
  <c r="R190"/>
  <c r="R189" s="1"/>
  <c r="P190"/>
  <c r="P189"/>
  <c r="J88"/>
  <c r="BI187"/>
  <c r="BH187"/>
  <c r="BG187"/>
  <c r="BF187"/>
  <c r="T187"/>
  <c r="T186"/>
  <c r="R187"/>
  <c r="R186" s="1"/>
  <c r="P187"/>
  <c r="P186"/>
  <c r="J86"/>
  <c r="BI184"/>
  <c r="BH184"/>
  <c r="BG184"/>
  <c r="BF184"/>
  <c r="T184"/>
  <c r="T183"/>
  <c r="R184"/>
  <c r="R183" s="1"/>
  <c r="P184"/>
  <c r="P183" s="1"/>
  <c r="J84"/>
  <c r="BI181"/>
  <c r="BH181"/>
  <c r="BG181"/>
  <c r="BF181"/>
  <c r="T181"/>
  <c r="T180" s="1"/>
  <c r="T178" s="1"/>
  <c r="R181"/>
  <c r="R180"/>
  <c r="P181"/>
  <c r="P180"/>
  <c r="J82"/>
  <c r="BI177"/>
  <c r="BH177"/>
  <c r="BG177"/>
  <c r="BF177"/>
  <c r="T177"/>
  <c r="T176"/>
  <c r="R177"/>
  <c r="R176" s="1"/>
  <c r="R171" s="1"/>
  <c r="P177"/>
  <c r="P176"/>
  <c r="BI175"/>
  <c r="BH175"/>
  <c r="BG175"/>
  <c r="BF175"/>
  <c r="T175"/>
  <c r="T174" s="1"/>
  <c r="T171" s="1"/>
  <c r="R175"/>
  <c r="R174"/>
  <c r="P175"/>
  <c r="P174" s="1"/>
  <c r="BI173"/>
  <c r="BH173"/>
  <c r="BG173"/>
  <c r="BF173"/>
  <c r="T173"/>
  <c r="T172"/>
  <c r="R173"/>
  <c r="R172"/>
  <c r="P173"/>
  <c r="P172" s="1"/>
  <c r="BI170"/>
  <c r="BH170"/>
  <c r="BG170"/>
  <c r="BF170"/>
  <c r="T170"/>
  <c r="T169" s="1"/>
  <c r="R170"/>
  <c r="R169" s="1"/>
  <c r="P170"/>
  <c r="P169"/>
  <c r="BI168"/>
  <c r="BH168"/>
  <c r="BG168"/>
  <c r="BF168"/>
  <c r="T168"/>
  <c r="T167" s="1"/>
  <c r="T166" s="1"/>
  <c r="R168"/>
  <c r="R167" s="1"/>
  <c r="R166" s="1"/>
  <c r="P168"/>
  <c r="P167" s="1"/>
  <c r="P166" s="1"/>
  <c r="BI164"/>
  <c r="BH164"/>
  <c r="BG164"/>
  <c r="BF164"/>
  <c r="T164"/>
  <c r="T163"/>
  <c r="R164"/>
  <c r="R163" s="1"/>
  <c r="P164"/>
  <c r="P163"/>
  <c r="BI162"/>
  <c r="BH162"/>
  <c r="BG162"/>
  <c r="BF162"/>
  <c r="T162"/>
  <c r="T161" s="1"/>
  <c r="R162"/>
  <c r="R161" s="1"/>
  <c r="P162"/>
  <c r="P161" s="1"/>
  <c r="BI160"/>
  <c r="BH160"/>
  <c r="BG160"/>
  <c r="BF160"/>
  <c r="T160"/>
  <c r="T159" s="1"/>
  <c r="R160"/>
  <c r="R159" s="1"/>
  <c r="P160"/>
  <c r="P159"/>
  <c r="BI158"/>
  <c r="BH158"/>
  <c r="BG158"/>
  <c r="BF158"/>
  <c r="T158"/>
  <c r="T157" s="1"/>
  <c r="T156" s="1"/>
  <c r="R158"/>
  <c r="R157" s="1"/>
  <c r="R156" s="1"/>
  <c r="P158"/>
  <c r="J152"/>
  <c r="J151"/>
  <c r="F151"/>
  <c r="F149"/>
  <c r="E147"/>
  <c r="J63"/>
  <c r="J62"/>
  <c r="F62"/>
  <c r="F60"/>
  <c r="E58"/>
  <c r="J22"/>
  <c r="E22"/>
  <c r="F152" s="1"/>
  <c r="J21"/>
  <c r="J16"/>
  <c r="J149"/>
  <c r="E7"/>
  <c r="E141" s="1"/>
  <c r="J145" i="5"/>
  <c r="J70" s="1"/>
  <c r="J41"/>
  <c r="J40"/>
  <c r="AY61" i="1" s="1"/>
  <c r="J39" i="5"/>
  <c r="AX61" i="1"/>
  <c r="BI173" i="5"/>
  <c r="BH173"/>
  <c r="BG173"/>
  <c r="BF173"/>
  <c r="T173"/>
  <c r="R173"/>
  <c r="P173"/>
  <c r="BI172"/>
  <c r="BH172"/>
  <c r="BG172"/>
  <c r="BF172"/>
  <c r="T172"/>
  <c r="R172"/>
  <c r="P172"/>
  <c r="BI170"/>
  <c r="BH170"/>
  <c r="BG170"/>
  <c r="BF170"/>
  <c r="T170"/>
  <c r="T169" s="1"/>
  <c r="R170"/>
  <c r="R169" s="1"/>
  <c r="P170"/>
  <c r="P169"/>
  <c r="BI168"/>
  <c r="BH168"/>
  <c r="BG168"/>
  <c r="BF168"/>
  <c r="T168"/>
  <c r="T167" s="1"/>
  <c r="R168"/>
  <c r="R167"/>
  <c r="P168"/>
  <c r="P167" s="1"/>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6"/>
  <c r="BH156"/>
  <c r="BG156"/>
  <c r="BF156"/>
  <c r="T156"/>
  <c r="R156"/>
  <c r="P156"/>
  <c r="BI153"/>
  <c r="BH153"/>
  <c r="BG153"/>
  <c r="BF153"/>
  <c r="T153"/>
  <c r="R153"/>
  <c r="P153"/>
  <c r="BI152"/>
  <c r="BH152"/>
  <c r="BG152"/>
  <c r="BF152"/>
  <c r="T152"/>
  <c r="R152"/>
  <c r="P152"/>
  <c r="BI151"/>
  <c r="BH151"/>
  <c r="BG151"/>
  <c r="BF151"/>
  <c r="T151"/>
  <c r="R151"/>
  <c r="P151"/>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1"/>
  <c r="BH131"/>
  <c r="BG131"/>
  <c r="BF131"/>
  <c r="T131"/>
  <c r="R131"/>
  <c r="P131"/>
  <c r="BI130"/>
  <c r="BH130"/>
  <c r="BG130"/>
  <c r="BF130"/>
  <c r="T130"/>
  <c r="R130"/>
  <c r="P130"/>
  <c r="BI129"/>
  <c r="BH129"/>
  <c r="BG129"/>
  <c r="BF129"/>
  <c r="T129"/>
  <c r="R129"/>
  <c r="P129"/>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4"/>
  <c r="BH104"/>
  <c r="BG104"/>
  <c r="BF104"/>
  <c r="T104"/>
  <c r="R104"/>
  <c r="P104"/>
  <c r="BI100"/>
  <c r="BH100"/>
  <c r="BG100"/>
  <c r="BF100"/>
  <c r="T100"/>
  <c r="R100"/>
  <c r="P100"/>
  <c r="J95"/>
  <c r="J94"/>
  <c r="F94"/>
  <c r="F92"/>
  <c r="E90"/>
  <c r="J63"/>
  <c r="J62"/>
  <c r="F62"/>
  <c r="F60"/>
  <c r="E58"/>
  <c r="J22"/>
  <c r="E22"/>
  <c r="F63"/>
  <c r="J21"/>
  <c r="J16"/>
  <c r="J60" s="1"/>
  <c r="E7"/>
  <c r="E84" s="1"/>
  <c r="J41" i="4"/>
  <c r="J40"/>
  <c r="AY60" i="1"/>
  <c r="J39" i="4"/>
  <c r="AX60" i="1" s="1"/>
  <c r="BI164" i="4"/>
  <c r="BH164"/>
  <c r="BG164"/>
  <c r="BF164"/>
  <c r="T164"/>
  <c r="T163"/>
  <c r="R164"/>
  <c r="R163" s="1"/>
  <c r="P164"/>
  <c r="P163"/>
  <c r="BI162"/>
  <c r="BH162"/>
  <c r="BG162"/>
  <c r="BF162"/>
  <c r="T162"/>
  <c r="T161" s="1"/>
  <c r="R162"/>
  <c r="R161"/>
  <c r="P162"/>
  <c r="P161" s="1"/>
  <c r="BI160"/>
  <c r="BH160"/>
  <c r="BG160"/>
  <c r="BF160"/>
  <c r="T160"/>
  <c r="T159"/>
  <c r="R160"/>
  <c r="R159" s="1"/>
  <c r="P160"/>
  <c r="P159"/>
  <c r="BI158"/>
  <c r="BH158"/>
  <c r="BG158"/>
  <c r="BF158"/>
  <c r="T158"/>
  <c r="T157" s="1"/>
  <c r="R158"/>
  <c r="R157"/>
  <c r="P158"/>
  <c r="P157" s="1"/>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2"/>
  <c r="BH132"/>
  <c r="BG132"/>
  <c r="BF132"/>
  <c r="T132"/>
  <c r="R132"/>
  <c r="P132"/>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7"/>
  <c r="BH117"/>
  <c r="BG117"/>
  <c r="BF117"/>
  <c r="T117"/>
  <c r="R117"/>
  <c r="P117"/>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J96"/>
  <c r="J95"/>
  <c r="F95"/>
  <c r="F93"/>
  <c r="E91"/>
  <c r="J63"/>
  <c r="J62"/>
  <c r="F62"/>
  <c r="F60"/>
  <c r="E58"/>
  <c r="J22"/>
  <c r="E22"/>
  <c r="F96"/>
  <c r="J21"/>
  <c r="J16"/>
  <c r="J60"/>
  <c r="E7"/>
  <c r="E85" s="1"/>
  <c r="J41" i="3"/>
  <c r="J40"/>
  <c r="AY59" i="1"/>
  <c r="J39" i="3"/>
  <c r="AX59" i="1" s="1"/>
  <c r="BI166" i="3"/>
  <c r="BH166"/>
  <c r="BG166"/>
  <c r="BF166"/>
  <c r="T166"/>
  <c r="T165"/>
  <c r="R166"/>
  <c r="R165" s="1"/>
  <c r="P166"/>
  <c r="P165" s="1"/>
  <c r="BI164"/>
  <c r="BH164"/>
  <c r="BG164"/>
  <c r="BF164"/>
  <c r="T164"/>
  <c r="T163" s="1"/>
  <c r="R164"/>
  <c r="R163" s="1"/>
  <c r="P164"/>
  <c r="P163" s="1"/>
  <c r="BI162"/>
  <c r="BH162"/>
  <c r="BG162"/>
  <c r="BF162"/>
  <c r="T162"/>
  <c r="T161" s="1"/>
  <c r="R162"/>
  <c r="R161" s="1"/>
  <c r="P162"/>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3"/>
  <c r="BH103"/>
  <c r="BG103"/>
  <c r="BF103"/>
  <c r="T103"/>
  <c r="R103"/>
  <c r="P103"/>
  <c r="BI101"/>
  <c r="BH101"/>
  <c r="BG101"/>
  <c r="BF101"/>
  <c r="T101"/>
  <c r="R101"/>
  <c r="P101"/>
  <c r="BI99"/>
  <c r="BH99"/>
  <c r="BG99"/>
  <c r="BF99"/>
  <c r="T99"/>
  <c r="R99"/>
  <c r="P99"/>
  <c r="J94"/>
  <c r="J93"/>
  <c r="F93"/>
  <c r="F91"/>
  <c r="E89"/>
  <c r="J63"/>
  <c r="J62"/>
  <c r="F62"/>
  <c r="F60"/>
  <c r="E58"/>
  <c r="J22"/>
  <c r="E22"/>
  <c r="F63"/>
  <c r="J21"/>
  <c r="J16"/>
  <c r="J60" s="1"/>
  <c r="E7"/>
  <c r="E52" s="1"/>
  <c r="J41" i="2"/>
  <c r="J40"/>
  <c r="AY57" i="1"/>
  <c r="J39" i="2"/>
  <c r="AX57" i="1" s="1"/>
  <c r="BI1252" i="2"/>
  <c r="BH1252"/>
  <c r="BG1252"/>
  <c r="BF1252"/>
  <c r="T1252"/>
  <c r="R1252"/>
  <c r="P1252"/>
  <c r="BI1250"/>
  <c r="BH1250"/>
  <c r="BG1250"/>
  <c r="BF1250"/>
  <c r="T1250"/>
  <c r="R1250"/>
  <c r="P1250"/>
  <c r="BI1243"/>
  <c r="BH1243"/>
  <c r="BG1243"/>
  <c r="BF1243"/>
  <c r="T1243"/>
  <c r="R1243"/>
  <c r="P1243"/>
  <c r="BI1240"/>
  <c r="BH1240"/>
  <c r="BG1240"/>
  <c r="BF1240"/>
  <c r="T1240"/>
  <c r="R1240"/>
  <c r="P1240"/>
  <c r="BI1222"/>
  <c r="BH1222"/>
  <c r="BG1222"/>
  <c r="BF1222"/>
  <c r="T1222"/>
  <c r="R1222"/>
  <c r="P1222"/>
  <c r="BI1198"/>
  <c r="BH1198"/>
  <c r="BG1198"/>
  <c r="BF1198"/>
  <c r="T1198"/>
  <c r="R1198"/>
  <c r="P1198"/>
  <c r="BI1182"/>
  <c r="BH1182"/>
  <c r="BG1182"/>
  <c r="BF1182"/>
  <c r="T1182"/>
  <c r="R1182"/>
  <c r="P1182"/>
  <c r="BI1179"/>
  <c r="BH1179"/>
  <c r="BG1179"/>
  <c r="BF1179"/>
  <c r="T1179"/>
  <c r="R1179"/>
  <c r="P1179"/>
  <c r="BI1171"/>
  <c r="BH1171"/>
  <c r="BG1171"/>
  <c r="BF1171"/>
  <c r="T1171"/>
  <c r="R1171"/>
  <c r="P1171"/>
  <c r="BI1168"/>
  <c r="BH1168"/>
  <c r="BG1168"/>
  <c r="BF1168"/>
  <c r="T1168"/>
  <c r="R1168"/>
  <c r="P1168"/>
  <c r="BI1156"/>
  <c r="BH1156"/>
  <c r="BG1156"/>
  <c r="BF1156"/>
  <c r="T1156"/>
  <c r="R1156"/>
  <c r="P1156"/>
  <c r="BI1153"/>
  <c r="BH1153"/>
  <c r="BG1153"/>
  <c r="BF1153"/>
  <c r="T1153"/>
  <c r="R1153"/>
  <c r="P1153"/>
  <c r="BI1148"/>
  <c r="BH1148"/>
  <c r="BG1148"/>
  <c r="BF1148"/>
  <c r="T1148"/>
  <c r="R1148"/>
  <c r="P1148"/>
  <c r="BI1145"/>
  <c r="BH1145"/>
  <c r="BG1145"/>
  <c r="BF1145"/>
  <c r="T1145"/>
  <c r="R1145"/>
  <c r="P1145"/>
  <c r="BI1142"/>
  <c r="BH1142"/>
  <c r="BG1142"/>
  <c r="BF1142"/>
  <c r="T1142"/>
  <c r="R1142"/>
  <c r="P1142"/>
  <c r="BI1140"/>
  <c r="BH1140"/>
  <c r="BG1140"/>
  <c r="BF1140"/>
  <c r="T1140"/>
  <c r="R1140"/>
  <c r="P1140"/>
  <c r="BI1129"/>
  <c r="BH1129"/>
  <c r="BG1129"/>
  <c r="BF1129"/>
  <c r="T1129"/>
  <c r="R1129"/>
  <c r="P1129"/>
  <c r="BI1127"/>
  <c r="BH1127"/>
  <c r="BG1127"/>
  <c r="BF1127"/>
  <c r="T1127"/>
  <c r="R1127"/>
  <c r="P1127"/>
  <c r="BI1120"/>
  <c r="BH1120"/>
  <c r="BG1120"/>
  <c r="BF1120"/>
  <c r="T1120"/>
  <c r="R1120"/>
  <c r="P1120"/>
  <c r="BI1117"/>
  <c r="BH1117"/>
  <c r="BG1117"/>
  <c r="BF1117"/>
  <c r="T1117"/>
  <c r="R1117"/>
  <c r="P1117"/>
  <c r="BI1115"/>
  <c r="BH1115"/>
  <c r="BG1115"/>
  <c r="BF1115"/>
  <c r="T1115"/>
  <c r="R1115"/>
  <c r="P1115"/>
  <c r="BI1112"/>
  <c r="BH1112"/>
  <c r="BG1112"/>
  <c r="BF1112"/>
  <c r="T1112"/>
  <c r="R1112"/>
  <c r="P1112"/>
  <c r="BI1106"/>
  <c r="BH1106"/>
  <c r="BG1106"/>
  <c r="BF1106"/>
  <c r="T1106"/>
  <c r="R1106"/>
  <c r="P1106"/>
  <c r="BI1095"/>
  <c r="BH1095"/>
  <c r="BG1095"/>
  <c r="BF1095"/>
  <c r="T1095"/>
  <c r="R1095"/>
  <c r="P1095"/>
  <c r="BI1093"/>
  <c r="BH1093"/>
  <c r="BG1093"/>
  <c r="BF1093"/>
  <c r="T1093"/>
  <c r="R1093"/>
  <c r="P1093"/>
  <c r="BI1087"/>
  <c r="BH1087"/>
  <c r="BG1087"/>
  <c r="BF1087"/>
  <c r="T1087"/>
  <c r="R1087"/>
  <c r="P1087"/>
  <c r="BI1085"/>
  <c r="BH1085"/>
  <c r="BG1085"/>
  <c r="BF1085"/>
  <c r="T1085"/>
  <c r="R1085"/>
  <c r="P1085"/>
  <c r="BI1063"/>
  <c r="BH1063"/>
  <c r="BG1063"/>
  <c r="BF1063"/>
  <c r="T1063"/>
  <c r="R1063"/>
  <c r="P1063"/>
  <c r="BI1058"/>
  <c r="BH1058"/>
  <c r="BG1058"/>
  <c r="BF1058"/>
  <c r="T1058"/>
  <c r="R1058"/>
  <c r="P1058"/>
  <c r="BI1055"/>
  <c r="BH1055"/>
  <c r="BG1055"/>
  <c r="BF1055"/>
  <c r="T1055"/>
  <c r="R1055"/>
  <c r="P1055"/>
  <c r="BI1045"/>
  <c r="BH1045"/>
  <c r="BG1045"/>
  <c r="BF1045"/>
  <c r="T1045"/>
  <c r="R1045"/>
  <c r="P1045"/>
  <c r="BI1042"/>
  <c r="BH1042"/>
  <c r="BG1042"/>
  <c r="BF1042"/>
  <c r="T1042"/>
  <c r="R1042"/>
  <c r="P1042"/>
  <c r="BI1037"/>
  <c r="BH1037"/>
  <c r="BG1037"/>
  <c r="BF1037"/>
  <c r="T1037"/>
  <c r="R1037"/>
  <c r="P1037"/>
  <c r="BI1031"/>
  <c r="BH1031"/>
  <c r="BG1031"/>
  <c r="BF1031"/>
  <c r="T1031"/>
  <c r="R1031"/>
  <c r="P1031"/>
  <c r="BI1028"/>
  <c r="BH1028"/>
  <c r="BG1028"/>
  <c r="BF1028"/>
  <c r="T1028"/>
  <c r="R1028"/>
  <c r="P1028"/>
  <c r="BI1025"/>
  <c r="BH1025"/>
  <c r="BG1025"/>
  <c r="BF1025"/>
  <c r="T1025"/>
  <c r="R1025"/>
  <c r="P1025"/>
  <c r="BI1024"/>
  <c r="BH1024"/>
  <c r="BG1024"/>
  <c r="BF1024"/>
  <c r="T1024"/>
  <c r="R1024"/>
  <c r="P1024"/>
  <c r="BI1023"/>
  <c r="BH1023"/>
  <c r="BG1023"/>
  <c r="BF1023"/>
  <c r="T1023"/>
  <c r="R1023"/>
  <c r="P1023"/>
  <c r="BI1019"/>
  <c r="BH1019"/>
  <c r="BG1019"/>
  <c r="BF1019"/>
  <c r="T1019"/>
  <c r="R1019"/>
  <c r="P1019"/>
  <c r="BI1018"/>
  <c r="BH1018"/>
  <c r="BG1018"/>
  <c r="BF1018"/>
  <c r="T1018"/>
  <c r="R1018"/>
  <c r="P1018"/>
  <c r="BI1014"/>
  <c r="BH1014"/>
  <c r="BG1014"/>
  <c r="BF1014"/>
  <c r="T1014"/>
  <c r="R1014"/>
  <c r="P1014"/>
  <c r="BI1010"/>
  <c r="BH1010"/>
  <c r="BG1010"/>
  <c r="BF1010"/>
  <c r="T1010"/>
  <c r="R1010"/>
  <c r="P1010"/>
  <c r="BI1009"/>
  <c r="BH1009"/>
  <c r="BG1009"/>
  <c r="BF1009"/>
  <c r="T1009"/>
  <c r="R1009"/>
  <c r="P1009"/>
  <c r="BI1008"/>
  <c r="BH1008"/>
  <c r="BG1008"/>
  <c r="BF1008"/>
  <c r="T1008"/>
  <c r="R1008"/>
  <c r="P1008"/>
  <c r="BI1005"/>
  <c r="BH1005"/>
  <c r="BG1005"/>
  <c r="BF1005"/>
  <c r="T1005"/>
  <c r="R1005"/>
  <c r="P1005"/>
  <c r="BI1001"/>
  <c r="BH1001"/>
  <c r="BG1001"/>
  <c r="BF1001"/>
  <c r="T1001"/>
  <c r="R1001"/>
  <c r="P1001"/>
  <c r="BI998"/>
  <c r="BH998"/>
  <c r="BG998"/>
  <c r="BF998"/>
  <c r="T998"/>
  <c r="R998"/>
  <c r="P998"/>
  <c r="BI994"/>
  <c r="BH994"/>
  <c r="BG994"/>
  <c r="BF994"/>
  <c r="T994"/>
  <c r="R994"/>
  <c r="P994"/>
  <c r="BI990"/>
  <c r="BH990"/>
  <c r="BG990"/>
  <c r="BF990"/>
  <c r="T990"/>
  <c r="R990"/>
  <c r="P990"/>
  <c r="BI986"/>
  <c r="BH986"/>
  <c r="BG986"/>
  <c r="BF986"/>
  <c r="T986"/>
  <c r="R986"/>
  <c r="P986"/>
  <c r="BI981"/>
  <c r="BH981"/>
  <c r="BG981"/>
  <c r="BF981"/>
  <c r="T981"/>
  <c r="R981"/>
  <c r="P981"/>
  <c r="BI977"/>
  <c r="BH977"/>
  <c r="BG977"/>
  <c r="BF977"/>
  <c r="T977"/>
  <c r="R977"/>
  <c r="P977"/>
  <c r="BI975"/>
  <c r="BH975"/>
  <c r="BG975"/>
  <c r="BF975"/>
  <c r="T975"/>
  <c r="R975"/>
  <c r="P975"/>
  <c r="BI969"/>
  <c r="BH969"/>
  <c r="BG969"/>
  <c r="BF969"/>
  <c r="T969"/>
  <c r="R969"/>
  <c r="P969"/>
  <c r="BI967"/>
  <c r="BH967"/>
  <c r="BG967"/>
  <c r="BF967"/>
  <c r="T967"/>
  <c r="R967"/>
  <c r="P967"/>
  <c r="BI961"/>
  <c r="BH961"/>
  <c r="BG961"/>
  <c r="BF961"/>
  <c r="T961"/>
  <c r="R961"/>
  <c r="P961"/>
  <c r="BI956"/>
  <c r="BH956"/>
  <c r="BG956"/>
  <c r="BF956"/>
  <c r="T956"/>
  <c r="R956"/>
  <c r="P956"/>
  <c r="BI954"/>
  <c r="BH954"/>
  <c r="BG954"/>
  <c r="BF954"/>
  <c r="T954"/>
  <c r="R954"/>
  <c r="P954"/>
  <c r="BI952"/>
  <c r="BH952"/>
  <c r="BG952"/>
  <c r="BF952"/>
  <c r="T952"/>
  <c r="R952"/>
  <c r="P952"/>
  <c r="BI949"/>
  <c r="BH949"/>
  <c r="BG949"/>
  <c r="BF949"/>
  <c r="T949"/>
  <c r="R949"/>
  <c r="P949"/>
  <c r="BI926"/>
  <c r="BH926"/>
  <c r="BG926"/>
  <c r="BF926"/>
  <c r="T926"/>
  <c r="R926"/>
  <c r="P926"/>
  <c r="BI915"/>
  <c r="BH915"/>
  <c r="BG915"/>
  <c r="BF915"/>
  <c r="T915"/>
  <c r="R915"/>
  <c r="P915"/>
  <c r="BI912"/>
  <c r="BH912"/>
  <c r="BG912"/>
  <c r="BF912"/>
  <c r="T912"/>
  <c r="R912"/>
  <c r="P912"/>
  <c r="BI906"/>
  <c r="BH906"/>
  <c r="BG906"/>
  <c r="BF906"/>
  <c r="T906"/>
  <c r="R906"/>
  <c r="P906"/>
  <c r="BI903"/>
  <c r="BH903"/>
  <c r="BG903"/>
  <c r="BF903"/>
  <c r="T903"/>
  <c r="R903"/>
  <c r="P903"/>
  <c r="BI894"/>
  <c r="BH894"/>
  <c r="BG894"/>
  <c r="BF894"/>
  <c r="T894"/>
  <c r="R894"/>
  <c r="P894"/>
  <c r="BI885"/>
  <c r="BH885"/>
  <c r="BG885"/>
  <c r="BF885"/>
  <c r="T885"/>
  <c r="R885"/>
  <c r="P885"/>
  <c r="BI876"/>
  <c r="BH876"/>
  <c r="BG876"/>
  <c r="BF876"/>
  <c r="T876"/>
  <c r="R876"/>
  <c r="P876"/>
  <c r="BI875"/>
  <c r="BH875"/>
  <c r="BG875"/>
  <c r="BF875"/>
  <c r="T875"/>
  <c r="R875"/>
  <c r="P875"/>
  <c r="BI870"/>
  <c r="BH870"/>
  <c r="BG870"/>
  <c r="BF870"/>
  <c r="T870"/>
  <c r="R870"/>
  <c r="P870"/>
  <c r="BI867"/>
  <c r="BH867"/>
  <c r="BG867"/>
  <c r="BF867"/>
  <c r="T867"/>
  <c r="R867"/>
  <c r="P867"/>
  <c r="BI864"/>
  <c r="BH864"/>
  <c r="BG864"/>
  <c r="BF864"/>
  <c r="T864"/>
  <c r="R864"/>
  <c r="P864"/>
  <c r="BI861"/>
  <c r="BH861"/>
  <c r="BG861"/>
  <c r="BF861"/>
  <c r="T861"/>
  <c r="R861"/>
  <c r="P861"/>
  <c r="BI858"/>
  <c r="BH858"/>
  <c r="BG858"/>
  <c r="BF858"/>
  <c r="T858"/>
  <c r="R858"/>
  <c r="P858"/>
  <c r="BI855"/>
  <c r="BH855"/>
  <c r="BG855"/>
  <c r="BF855"/>
  <c r="T855"/>
  <c r="R855"/>
  <c r="P855"/>
  <c r="BI853"/>
  <c r="BH853"/>
  <c r="BG853"/>
  <c r="BF853"/>
  <c r="T853"/>
  <c r="R853"/>
  <c r="P853"/>
  <c r="BI844"/>
  <c r="BH844"/>
  <c r="BG844"/>
  <c r="BF844"/>
  <c r="T844"/>
  <c r="R844"/>
  <c r="P844"/>
  <c r="BI841"/>
  <c r="BH841"/>
  <c r="BG841"/>
  <c r="BF841"/>
  <c r="T841"/>
  <c r="R841"/>
  <c r="P841"/>
  <c r="BI839"/>
  <c r="BH839"/>
  <c r="BG839"/>
  <c r="BF839"/>
  <c r="T839"/>
  <c r="R839"/>
  <c r="P839"/>
  <c r="BI837"/>
  <c r="BH837"/>
  <c r="BG837"/>
  <c r="BF837"/>
  <c r="T837"/>
  <c r="R837"/>
  <c r="P837"/>
  <c r="BI834"/>
  <c r="BH834"/>
  <c r="BG834"/>
  <c r="BF834"/>
  <c r="T834"/>
  <c r="R834"/>
  <c r="P834"/>
  <c r="BI818"/>
  <c r="BH818"/>
  <c r="BG818"/>
  <c r="BF818"/>
  <c r="T818"/>
  <c r="R818"/>
  <c r="P818"/>
  <c r="BI809"/>
  <c r="BH809"/>
  <c r="BG809"/>
  <c r="BF809"/>
  <c r="T809"/>
  <c r="R809"/>
  <c r="P809"/>
  <c r="BI801"/>
  <c r="BH801"/>
  <c r="BG801"/>
  <c r="BF801"/>
  <c r="T801"/>
  <c r="R801"/>
  <c r="P801"/>
  <c r="BI786"/>
  <c r="BH786"/>
  <c r="BG786"/>
  <c r="BF786"/>
  <c r="T786"/>
  <c r="R786"/>
  <c r="P786"/>
  <c r="BI778"/>
  <c r="BH778"/>
  <c r="BG778"/>
  <c r="BF778"/>
  <c r="T778"/>
  <c r="R778"/>
  <c r="P778"/>
  <c r="BI770"/>
  <c r="BH770"/>
  <c r="BG770"/>
  <c r="BF770"/>
  <c r="T770"/>
  <c r="R770"/>
  <c r="P770"/>
  <c r="BI755"/>
  <c r="BH755"/>
  <c r="BG755"/>
  <c r="BF755"/>
  <c r="T755"/>
  <c r="R755"/>
  <c r="P755"/>
  <c r="BI744"/>
  <c r="BH744"/>
  <c r="BG744"/>
  <c r="BF744"/>
  <c r="T744"/>
  <c r="R744"/>
  <c r="P744"/>
  <c r="BI736"/>
  <c r="BH736"/>
  <c r="BG736"/>
  <c r="BF736"/>
  <c r="T736"/>
  <c r="R736"/>
  <c r="P736"/>
  <c r="BI716"/>
  <c r="BH716"/>
  <c r="BG716"/>
  <c r="BF716"/>
  <c r="T716"/>
  <c r="R716"/>
  <c r="P716"/>
  <c r="BI714"/>
  <c r="BH714"/>
  <c r="BG714"/>
  <c r="BF714"/>
  <c r="T714"/>
  <c r="R714"/>
  <c r="P714"/>
  <c r="BI711"/>
  <c r="BH711"/>
  <c r="BG711"/>
  <c r="BF711"/>
  <c r="T711"/>
  <c r="R711"/>
  <c r="P711"/>
  <c r="BI708"/>
  <c r="BH708"/>
  <c r="BG708"/>
  <c r="BF708"/>
  <c r="T708"/>
  <c r="R708"/>
  <c r="P708"/>
  <c r="BI703"/>
  <c r="BH703"/>
  <c r="BG703"/>
  <c r="BF703"/>
  <c r="T703"/>
  <c r="R703"/>
  <c r="P703"/>
  <c r="BI693"/>
  <c r="BH693"/>
  <c r="BG693"/>
  <c r="BF693"/>
  <c r="T693"/>
  <c r="R693"/>
  <c r="P693"/>
  <c r="BI680"/>
  <c r="BH680"/>
  <c r="BG680"/>
  <c r="BF680"/>
  <c r="T680"/>
  <c r="R680"/>
  <c r="P680"/>
  <c r="BI678"/>
  <c r="BH678"/>
  <c r="BG678"/>
  <c r="BF678"/>
  <c r="T678"/>
  <c r="R678"/>
  <c r="P678"/>
  <c r="BI665"/>
  <c r="BH665"/>
  <c r="BG665"/>
  <c r="BF665"/>
  <c r="T665"/>
  <c r="R665"/>
  <c r="P665"/>
  <c r="BI660"/>
  <c r="BH660"/>
  <c r="BG660"/>
  <c r="BF660"/>
  <c r="T660"/>
  <c r="R660"/>
  <c r="P660"/>
  <c r="BI655"/>
  <c r="BH655"/>
  <c r="BG655"/>
  <c r="BF655"/>
  <c r="T655"/>
  <c r="R655"/>
  <c r="P655"/>
  <c r="BI650"/>
  <c r="BH650"/>
  <c r="BG650"/>
  <c r="BF650"/>
  <c r="T650"/>
  <c r="R650"/>
  <c r="P650"/>
  <c r="BI637"/>
  <c r="BH637"/>
  <c r="BG637"/>
  <c r="BF637"/>
  <c r="T637"/>
  <c r="R637"/>
  <c r="P637"/>
  <c r="BI634"/>
  <c r="BH634"/>
  <c r="BG634"/>
  <c r="BF634"/>
  <c r="T634"/>
  <c r="R634"/>
  <c r="P634"/>
  <c r="BI625"/>
  <c r="BH625"/>
  <c r="BG625"/>
  <c r="BF625"/>
  <c r="T625"/>
  <c r="R625"/>
  <c r="P625"/>
  <c r="BI619"/>
  <c r="BH619"/>
  <c r="BG619"/>
  <c r="BF619"/>
  <c r="T619"/>
  <c r="R619"/>
  <c r="P619"/>
  <c r="BI614"/>
  <c r="BH614"/>
  <c r="BG614"/>
  <c r="BF614"/>
  <c r="T614"/>
  <c r="R614"/>
  <c r="P614"/>
  <c r="BI605"/>
  <c r="BH605"/>
  <c r="BG605"/>
  <c r="BF605"/>
  <c r="T605"/>
  <c r="R605"/>
  <c r="P605"/>
  <c r="BI589"/>
  <c r="BH589"/>
  <c r="BG589"/>
  <c r="BF589"/>
  <c r="T589"/>
  <c r="R589"/>
  <c r="P589"/>
  <c r="BI586"/>
  <c r="BH586"/>
  <c r="BG586"/>
  <c r="BF586"/>
  <c r="T586"/>
  <c r="R586"/>
  <c r="P586"/>
  <c r="BI581"/>
  <c r="BH581"/>
  <c r="BG581"/>
  <c r="BF581"/>
  <c r="T581"/>
  <c r="R581"/>
  <c r="P581"/>
  <c r="BI577"/>
  <c r="BH577"/>
  <c r="BG577"/>
  <c r="BF577"/>
  <c r="T577"/>
  <c r="T576"/>
  <c r="R577"/>
  <c r="R576" s="1"/>
  <c r="P577"/>
  <c r="P576" s="1"/>
  <c r="BI569"/>
  <c r="BH569"/>
  <c r="BG569"/>
  <c r="BF569"/>
  <c r="T569"/>
  <c r="R569"/>
  <c r="P569"/>
  <c r="BI562"/>
  <c r="BH562"/>
  <c r="BG562"/>
  <c r="BF562"/>
  <c r="T562"/>
  <c r="R562"/>
  <c r="P562"/>
  <c r="BI556"/>
  <c r="BH556"/>
  <c r="BG556"/>
  <c r="BF556"/>
  <c r="T556"/>
  <c r="R556"/>
  <c r="P556"/>
  <c r="BI555"/>
  <c r="BH555"/>
  <c r="BG555"/>
  <c r="BF555"/>
  <c r="T555"/>
  <c r="R555"/>
  <c r="P555"/>
  <c r="BI547"/>
  <c r="BH547"/>
  <c r="BG547"/>
  <c r="BF547"/>
  <c r="T547"/>
  <c r="R547"/>
  <c r="P547"/>
  <c r="BI538"/>
  <c r="BH538"/>
  <c r="BG538"/>
  <c r="BF538"/>
  <c r="T538"/>
  <c r="R538"/>
  <c r="P538"/>
  <c r="BI535"/>
  <c r="BH535"/>
  <c r="BG535"/>
  <c r="BF535"/>
  <c r="T535"/>
  <c r="R535"/>
  <c r="P535"/>
  <c r="BI512"/>
  <c r="BH512"/>
  <c r="BG512"/>
  <c r="BF512"/>
  <c r="T512"/>
  <c r="R512"/>
  <c r="P512"/>
  <c r="BI510"/>
  <c r="BH510"/>
  <c r="BG510"/>
  <c r="BF510"/>
  <c r="T510"/>
  <c r="R510"/>
  <c r="P510"/>
  <c r="BI508"/>
  <c r="BH508"/>
  <c r="BG508"/>
  <c r="BF508"/>
  <c r="T508"/>
  <c r="R508"/>
  <c r="P508"/>
  <c r="BI506"/>
  <c r="BH506"/>
  <c r="BG506"/>
  <c r="BF506"/>
  <c r="T506"/>
  <c r="R506"/>
  <c r="P506"/>
  <c r="BI502"/>
  <c r="BH502"/>
  <c r="BG502"/>
  <c r="BF502"/>
  <c r="T502"/>
  <c r="R502"/>
  <c r="P502"/>
  <c r="BI495"/>
  <c r="BH495"/>
  <c r="BG495"/>
  <c r="BF495"/>
  <c r="T495"/>
  <c r="R495"/>
  <c r="P495"/>
  <c r="BI489"/>
  <c r="BH489"/>
  <c r="BG489"/>
  <c r="BF489"/>
  <c r="T489"/>
  <c r="R489"/>
  <c r="P489"/>
  <c r="BI486"/>
  <c r="BH486"/>
  <c r="BG486"/>
  <c r="BF486"/>
  <c r="T486"/>
  <c r="R486"/>
  <c r="P486"/>
  <c r="BI478"/>
  <c r="BH478"/>
  <c r="BG478"/>
  <c r="BF478"/>
  <c r="T478"/>
  <c r="R478"/>
  <c r="P478"/>
  <c r="BI474"/>
  <c r="BH474"/>
  <c r="BG474"/>
  <c r="BF474"/>
  <c r="T474"/>
  <c r="R474"/>
  <c r="P474"/>
  <c r="BI470"/>
  <c r="BH470"/>
  <c r="BG470"/>
  <c r="BF470"/>
  <c r="T470"/>
  <c r="R470"/>
  <c r="P470"/>
  <c r="BI467"/>
  <c r="BH467"/>
  <c r="BG467"/>
  <c r="BF467"/>
  <c r="T467"/>
  <c r="R467"/>
  <c r="P467"/>
  <c r="BI460"/>
  <c r="BH460"/>
  <c r="BG460"/>
  <c r="BF460"/>
  <c r="T460"/>
  <c r="R460"/>
  <c r="P460"/>
  <c r="BI454"/>
  <c r="BH454"/>
  <c r="BG454"/>
  <c r="BF454"/>
  <c r="T454"/>
  <c r="R454"/>
  <c r="P454"/>
  <c r="BI452"/>
  <c r="BH452"/>
  <c r="BG452"/>
  <c r="BF452"/>
  <c r="T452"/>
  <c r="R452"/>
  <c r="P452"/>
  <c r="BI445"/>
  <c r="BH445"/>
  <c r="BG445"/>
  <c r="BF445"/>
  <c r="T445"/>
  <c r="R445"/>
  <c r="P445"/>
  <c r="BI439"/>
  <c r="BH439"/>
  <c r="BG439"/>
  <c r="BF439"/>
  <c r="T439"/>
  <c r="R439"/>
  <c r="P439"/>
  <c r="BI431"/>
  <c r="BH431"/>
  <c r="BG431"/>
  <c r="BF431"/>
  <c r="T431"/>
  <c r="R431"/>
  <c r="P431"/>
  <c r="BI419"/>
  <c r="BH419"/>
  <c r="BG419"/>
  <c r="BF419"/>
  <c r="T419"/>
  <c r="R419"/>
  <c r="P419"/>
  <c r="BI417"/>
  <c r="BH417"/>
  <c r="BG417"/>
  <c r="BF417"/>
  <c r="T417"/>
  <c r="R417"/>
  <c r="P417"/>
  <c r="BI414"/>
  <c r="BH414"/>
  <c r="BG414"/>
  <c r="BF414"/>
  <c r="T414"/>
  <c r="R414"/>
  <c r="P414"/>
  <c r="BI412"/>
  <c r="BH412"/>
  <c r="BG412"/>
  <c r="BF412"/>
  <c r="T412"/>
  <c r="R412"/>
  <c r="P412"/>
  <c r="BI398"/>
  <c r="BH398"/>
  <c r="BG398"/>
  <c r="BF398"/>
  <c r="T398"/>
  <c r="R398"/>
  <c r="P398"/>
  <c r="BI396"/>
  <c r="BH396"/>
  <c r="BG396"/>
  <c r="BF396"/>
  <c r="T396"/>
  <c r="R396"/>
  <c r="P396"/>
  <c r="BI385"/>
  <c r="BH385"/>
  <c r="BG385"/>
  <c r="BF385"/>
  <c r="T385"/>
  <c r="R385"/>
  <c r="P385"/>
  <c r="BI377"/>
  <c r="BH377"/>
  <c r="BG377"/>
  <c r="BF377"/>
  <c r="T377"/>
  <c r="R377"/>
  <c r="P377"/>
  <c r="BI371"/>
  <c r="BH371"/>
  <c r="BG371"/>
  <c r="BF371"/>
  <c r="T371"/>
  <c r="R371"/>
  <c r="P371"/>
  <c r="BI366"/>
  <c r="BH366"/>
  <c r="BG366"/>
  <c r="BF366"/>
  <c r="T366"/>
  <c r="R366"/>
  <c r="P366"/>
  <c r="BI363"/>
  <c r="BH363"/>
  <c r="BG363"/>
  <c r="BF363"/>
  <c r="T363"/>
  <c r="R363"/>
  <c r="P363"/>
  <c r="BI345"/>
  <c r="BH345"/>
  <c r="BG345"/>
  <c r="BF345"/>
  <c r="T345"/>
  <c r="R345"/>
  <c r="P345"/>
  <c r="BI342"/>
  <c r="BH342"/>
  <c r="BG342"/>
  <c r="BF342"/>
  <c r="T342"/>
  <c r="R342"/>
  <c r="P342"/>
  <c r="BI336"/>
  <c r="BH336"/>
  <c r="BG336"/>
  <c r="BF336"/>
  <c r="T336"/>
  <c r="R336"/>
  <c r="P336"/>
  <c r="BI320"/>
  <c r="BH320"/>
  <c r="BG320"/>
  <c r="BF320"/>
  <c r="T320"/>
  <c r="R320"/>
  <c r="P320"/>
  <c r="BI296"/>
  <c r="BH296"/>
  <c r="BG296"/>
  <c r="BF296"/>
  <c r="T296"/>
  <c r="R296"/>
  <c r="P296"/>
  <c r="BI293"/>
  <c r="BH293"/>
  <c r="BG293"/>
  <c r="BF293"/>
  <c r="T293"/>
  <c r="R293"/>
  <c r="P293"/>
  <c r="BI283"/>
  <c r="BH283"/>
  <c r="BG283"/>
  <c r="BF283"/>
  <c r="T283"/>
  <c r="R283"/>
  <c r="P283"/>
  <c r="BI272"/>
  <c r="BH272"/>
  <c r="BG272"/>
  <c r="BF272"/>
  <c r="T272"/>
  <c r="R272"/>
  <c r="P272"/>
  <c r="BI270"/>
  <c r="BH270"/>
  <c r="BG270"/>
  <c r="BF270"/>
  <c r="T270"/>
  <c r="R270"/>
  <c r="P270"/>
  <c r="BI260"/>
  <c r="BH260"/>
  <c r="BG260"/>
  <c r="BF260"/>
  <c r="T260"/>
  <c r="R260"/>
  <c r="P260"/>
  <c r="BI252"/>
  <c r="BH252"/>
  <c r="BG252"/>
  <c r="BF252"/>
  <c r="T252"/>
  <c r="R252"/>
  <c r="P252"/>
  <c r="BI243"/>
  <c r="BH243"/>
  <c r="BG243"/>
  <c r="BF243"/>
  <c r="T243"/>
  <c r="R243"/>
  <c r="P243"/>
  <c r="BI240"/>
  <c r="BH240"/>
  <c r="BG240"/>
  <c r="BF240"/>
  <c r="T240"/>
  <c r="R240"/>
  <c r="P240"/>
  <c r="BI228"/>
  <c r="BH228"/>
  <c r="BG228"/>
  <c r="BF228"/>
  <c r="T228"/>
  <c r="R228"/>
  <c r="P228"/>
  <c r="BI225"/>
  <c r="BH225"/>
  <c r="BG225"/>
  <c r="BF225"/>
  <c r="T225"/>
  <c r="R225"/>
  <c r="P225"/>
  <c r="BI202"/>
  <c r="BH202"/>
  <c r="BG202"/>
  <c r="BF202"/>
  <c r="T202"/>
  <c r="R202"/>
  <c r="P202"/>
  <c r="BI191"/>
  <c r="BH191"/>
  <c r="BG191"/>
  <c r="BF191"/>
  <c r="T191"/>
  <c r="R191"/>
  <c r="P191"/>
  <c r="BI186"/>
  <c r="BH186"/>
  <c r="BG186"/>
  <c r="BF186"/>
  <c r="T186"/>
  <c r="R186"/>
  <c r="P186"/>
  <c r="BI183"/>
  <c r="BH183"/>
  <c r="BG183"/>
  <c r="BF183"/>
  <c r="T183"/>
  <c r="R183"/>
  <c r="P183"/>
  <c r="BI176"/>
  <c r="BH176"/>
  <c r="BG176"/>
  <c r="BF176"/>
  <c r="T176"/>
  <c r="R176"/>
  <c r="P176"/>
  <c r="BI173"/>
  <c r="BH173"/>
  <c r="BG173"/>
  <c r="BF173"/>
  <c r="T173"/>
  <c r="R173"/>
  <c r="P173"/>
  <c r="BI161"/>
  <c r="BH161"/>
  <c r="BG161"/>
  <c r="BF161"/>
  <c r="T161"/>
  <c r="R161"/>
  <c r="P161"/>
  <c r="BI155"/>
  <c r="BH155"/>
  <c r="BG155"/>
  <c r="BF155"/>
  <c r="T155"/>
  <c r="R155"/>
  <c r="P155"/>
  <c r="BI152"/>
  <c r="BH152"/>
  <c r="BG152"/>
  <c r="BF152"/>
  <c r="T152"/>
  <c r="R152"/>
  <c r="P152"/>
  <c r="BI149"/>
  <c r="BH149"/>
  <c r="BG149"/>
  <c r="BF149"/>
  <c r="T149"/>
  <c r="R149"/>
  <c r="P149"/>
  <c r="BI145"/>
  <c r="BH145"/>
  <c r="BG145"/>
  <c r="BF145"/>
  <c r="T145"/>
  <c r="R145"/>
  <c r="P145"/>
  <c r="BI141"/>
  <c r="BH141"/>
  <c r="BG141"/>
  <c r="BF141"/>
  <c r="T141"/>
  <c r="R141"/>
  <c r="P141"/>
  <c r="BI135"/>
  <c r="BH135"/>
  <c r="BG135"/>
  <c r="BF135"/>
  <c r="T135"/>
  <c r="R135"/>
  <c r="P135"/>
  <c r="BI130"/>
  <c r="BH130"/>
  <c r="BG130"/>
  <c r="BF130"/>
  <c r="T130"/>
  <c r="R130"/>
  <c r="P130"/>
  <c r="BI123"/>
  <c r="BH123"/>
  <c r="BG123"/>
  <c r="BF123"/>
  <c r="T123"/>
  <c r="R123"/>
  <c r="P123"/>
  <c r="BI114"/>
  <c r="BH114"/>
  <c r="BG114"/>
  <c r="BF114"/>
  <c r="T114"/>
  <c r="R114"/>
  <c r="P114"/>
  <c r="J108"/>
  <c r="J107"/>
  <c r="F107"/>
  <c r="F105"/>
  <c r="E103"/>
  <c r="J63"/>
  <c r="J62"/>
  <c r="F62"/>
  <c r="F60"/>
  <c r="E58"/>
  <c r="J22"/>
  <c r="E22"/>
  <c r="F108" s="1"/>
  <c r="J21"/>
  <c r="J16"/>
  <c r="J105" s="1"/>
  <c r="E7"/>
  <c r="E97"/>
  <c r="L50" i="1"/>
  <c r="AM50"/>
  <c r="AM49"/>
  <c r="L49"/>
  <c r="AM47"/>
  <c r="L47"/>
  <c r="L45"/>
  <c r="L44"/>
  <c r="J240" i="6"/>
  <c r="BK172" i="5"/>
  <c r="BK142"/>
  <c r="J145" i="4"/>
  <c r="J140" i="3"/>
  <c r="BK1168" i="2"/>
  <c r="J1005"/>
  <c r="BK834"/>
  <c r="J614"/>
  <c r="BK470"/>
  <c r="BK296"/>
  <c r="J123"/>
  <c r="BK102" i="31"/>
  <c r="BK151" i="30"/>
  <c r="J110"/>
  <c r="J137" i="29"/>
  <c r="J123"/>
  <c r="BK978" i="28"/>
  <c r="BK931"/>
  <c r="BK850"/>
  <c r="J797"/>
  <c r="BK691"/>
  <c r="J586"/>
  <c r="J546"/>
  <c r="BK462"/>
  <c r="J271"/>
  <c r="J208"/>
  <c r="J121" i="27"/>
  <c r="BK128" i="25"/>
  <c r="J101"/>
  <c r="J107" i="23"/>
  <c r="BK213" i="20"/>
  <c r="BK144"/>
  <c r="J182" i="19"/>
  <c r="BK141"/>
  <c r="BK115"/>
  <c r="BK139" i="18"/>
  <c r="BK103"/>
  <c r="BK162" i="17"/>
  <c r="BK1257" i="16"/>
  <c r="BK1131"/>
  <c r="J1040"/>
  <c r="J1006"/>
  <c r="J870"/>
  <c r="BK765"/>
  <c r="J601"/>
  <c r="J407"/>
  <c r="J225"/>
  <c r="J107" i="15"/>
  <c r="BK162" i="14"/>
  <c r="BK127"/>
  <c r="J105" i="9"/>
  <c r="J111" i="8"/>
  <c r="BK110" i="7"/>
  <c r="BK271" i="6"/>
  <c r="J234"/>
  <c r="BK194"/>
  <c r="BK163" i="5"/>
  <c r="BK134"/>
  <c r="J144" i="3"/>
  <c r="BK1156" i="2"/>
  <c r="BK1014"/>
  <c r="BK867"/>
  <c r="J778"/>
  <c r="BK678"/>
  <c r="J589"/>
  <c r="J412"/>
  <c r="BK252"/>
  <c r="J114"/>
  <c r="J107" i="31"/>
  <c r="J146" i="30"/>
  <c r="BK121"/>
  <c r="BK147" i="29"/>
  <c r="J131"/>
  <c r="J911" i="28"/>
  <c r="J873"/>
  <c r="J821"/>
  <c r="BK726"/>
  <c r="BK682"/>
  <c r="BK510"/>
  <c r="BK390"/>
  <c r="J186"/>
  <c r="BK133" i="25"/>
  <c r="BK107"/>
  <c r="BK100" i="24"/>
  <c r="BK106" i="22"/>
  <c r="J209" i="20"/>
  <c r="J151"/>
  <c r="J128" i="19"/>
  <c r="BK178" i="18"/>
  <c r="J124"/>
  <c r="BK138" i="17"/>
  <c r="J1195" i="16"/>
  <c r="BK1061"/>
  <c r="J936"/>
  <c r="BK870"/>
  <c r="BK757"/>
  <c r="BK684"/>
  <c r="J523"/>
  <c r="J336"/>
  <c r="BK194"/>
  <c r="J103" i="15"/>
  <c r="BK179" i="14"/>
  <c r="BK139"/>
  <c r="J114"/>
  <c r="J102" i="13"/>
  <c r="BK112" i="11"/>
  <c r="J109" i="9"/>
  <c r="J127" i="8"/>
  <c r="BK104"/>
  <c r="J107" i="7"/>
  <c r="BK263" i="6"/>
  <c r="J198"/>
  <c r="J147" i="5"/>
  <c r="BK114"/>
  <c r="BK155" i="4"/>
  <c r="BK155" i="3"/>
  <c r="J147"/>
  <c r="BK108"/>
  <c r="BK1142" i="2"/>
  <c r="BK1009"/>
  <c r="J864"/>
  <c r="J818"/>
  <c r="J581"/>
  <c r="BK445"/>
  <c r="J270"/>
  <c r="BK130"/>
  <c r="BK119" i="30"/>
  <c r="J157" i="29"/>
  <c r="J138"/>
  <c r="BK121"/>
  <c r="J838" i="28"/>
  <c r="BK821"/>
  <c r="BK738"/>
  <c r="J682"/>
  <c r="J616"/>
  <c r="BK517"/>
  <c r="BK367"/>
  <c r="BK263"/>
  <c r="J120"/>
  <c r="BK107" i="26"/>
  <c r="J101"/>
  <c r="J98"/>
  <c r="J135" i="25"/>
  <c r="J109"/>
  <c r="BK114" i="21"/>
  <c r="BK195" i="20"/>
  <c r="J172"/>
  <c r="BK141"/>
  <c r="J186" i="19"/>
  <c r="J142"/>
  <c r="J180" i="18"/>
  <c r="BK111"/>
  <c r="J144" i="17"/>
  <c r="J1198" i="16"/>
  <c r="BK1141"/>
  <c r="J1046"/>
  <c r="BK893"/>
  <c r="J658"/>
  <c r="J410"/>
  <c r="J228"/>
  <c r="BK200" i="14"/>
  <c r="BK173"/>
  <c r="J157"/>
  <c r="J1025" i="2"/>
  <c r="BK969"/>
  <c r="BK864"/>
  <c r="BK655"/>
  <c r="J467"/>
  <c r="J296"/>
  <c r="J183"/>
  <c r="BK103" i="21"/>
  <c r="J186" i="20"/>
  <c r="BK146"/>
  <c r="BK170" i="19"/>
  <c r="J133"/>
  <c r="J105"/>
  <c r="J141" i="18"/>
  <c r="BK172" i="17"/>
  <c r="BK126"/>
  <c r="J1069" i="16"/>
  <c r="J1015"/>
  <c r="BK977"/>
  <c r="BK917"/>
  <c r="BK729"/>
  <c r="BK593"/>
  <c r="BK429"/>
  <c r="BK99" i="15"/>
  <c r="BK169" i="14"/>
  <c r="BK116"/>
  <c r="BK109" i="12"/>
  <c r="J101" i="11"/>
  <c r="J99" i="9"/>
  <c r="J110" i="8"/>
  <c r="BK107" i="7"/>
  <c r="J261" i="6"/>
  <c r="J223"/>
  <c r="J190"/>
  <c r="BK138" i="5"/>
  <c r="BK112"/>
  <c r="BK151" i="4"/>
  <c r="J104"/>
  <c r="BK123" i="3"/>
  <c r="BK1171" i="2"/>
  <c r="J123" i="34"/>
  <c r="J95"/>
  <c r="BK106" i="33"/>
  <c r="BK411" i="28"/>
  <c r="BK235"/>
  <c r="J133"/>
  <c r="J106" i="27"/>
  <c r="BK106" i="26"/>
  <c r="BK109" i="25"/>
  <c r="J102" i="24"/>
  <c r="J102" i="23"/>
  <c r="J99" i="21"/>
  <c r="J153" i="20"/>
  <c r="BK201" i="19"/>
  <c r="BK151"/>
  <c r="J178" i="18"/>
  <c r="BK185" i="17"/>
  <c r="J137"/>
  <c r="BK1074" i="16"/>
  <c r="J975"/>
  <c r="J803"/>
  <c r="J681"/>
  <c r="BK583"/>
  <c r="J439"/>
  <c r="BK235"/>
  <c r="J201" i="14"/>
  <c r="BK167"/>
  <c r="J121"/>
  <c r="BK104" i="13"/>
  <c r="J101" i="12"/>
  <c r="BK110" i="10"/>
  <c r="J98"/>
  <c r="BK129" i="8"/>
  <c r="J103"/>
  <c r="BK105" i="7"/>
  <c r="J259" i="6"/>
  <c r="BK213"/>
  <c r="BK153" i="5"/>
  <c r="J147" i="4"/>
  <c r="J153" i="3"/>
  <c r="BK104"/>
  <c r="J1106" i="2"/>
  <c r="BK113" i="34"/>
  <c r="J98"/>
  <c r="J114" i="33"/>
  <c r="BK106" i="31"/>
  <c r="J141" i="30"/>
  <c r="J121"/>
  <c r="BK131" i="29"/>
  <c r="J104"/>
  <c r="J941" i="28"/>
  <c r="BK901"/>
  <c r="J816"/>
  <c r="BK752"/>
  <c r="J638"/>
  <c r="J568"/>
  <c r="J448"/>
  <c r="BK280"/>
  <c r="BK133"/>
  <c r="J123" i="27"/>
  <c r="BK130" i="25"/>
  <c r="BK108"/>
  <c r="BK102" i="23"/>
  <c r="J105" i="21"/>
  <c r="BK172" i="20"/>
  <c r="J133"/>
  <c r="BK164" i="19"/>
  <c r="BK189" i="18"/>
  <c r="BK155" i="17"/>
  <c r="BK118"/>
  <c r="BK1198" i="16"/>
  <c r="BK1083"/>
  <c r="BK1008"/>
  <c r="J914"/>
  <c r="BK784"/>
  <c r="BK426"/>
  <c r="J240"/>
  <c r="J98" i="15"/>
  <c r="J155" i="14"/>
  <c r="J123"/>
  <c r="J104" i="13"/>
  <c r="BK113" i="11"/>
  <c r="J103" i="10"/>
  <c r="BK122" i="8"/>
  <c r="J115" i="7"/>
  <c r="BK273" i="6"/>
  <c r="BK190"/>
  <c r="BK161" i="5"/>
  <c r="BK120"/>
  <c r="BK147" i="4"/>
  <c r="BK151" i="3"/>
  <c r="BK111"/>
  <c r="J1140" i="2"/>
  <c r="J1023"/>
  <c r="BK967"/>
  <c r="J875"/>
  <c r="BK786"/>
  <c r="J655"/>
  <c r="J478"/>
  <c r="BK363"/>
  <c r="J252"/>
  <c r="J161"/>
  <c r="J104" i="33"/>
  <c r="BK96" i="32"/>
  <c r="BK146" i="30"/>
  <c r="BK117"/>
  <c r="BK140" i="29"/>
  <c r="BK106"/>
  <c r="BK966" i="28"/>
  <c r="J923"/>
  <c r="J864"/>
  <c r="J822"/>
  <c r="BK735"/>
  <c r="BK677"/>
  <c r="J574"/>
  <c r="J441"/>
  <c r="J306"/>
  <c r="BK160"/>
  <c r="BK131" i="25"/>
  <c r="J107"/>
  <c r="J98" i="24"/>
  <c r="J102" i="22"/>
  <c r="BK199" i="20"/>
  <c r="J159"/>
  <c r="BK198" i="19"/>
  <c r="BK156"/>
  <c r="J182" i="18"/>
  <c r="J111"/>
  <c r="J120" i="17"/>
  <c r="BK1185" i="16"/>
  <c r="BK1015"/>
  <c r="BK936"/>
  <c r="J757"/>
  <c r="J647"/>
  <c r="BK293"/>
  <c r="BK208" i="14"/>
  <c r="J200"/>
  <c r="J153"/>
  <c r="BK115"/>
  <c r="BK101" i="13"/>
  <c r="J113" i="11"/>
  <c r="BK103" i="9"/>
  <c r="J114" i="8"/>
  <c r="BK221" i="6"/>
  <c r="J200"/>
  <c r="J160"/>
  <c r="BK143" i="5"/>
  <c r="BK118"/>
  <c r="BK141" i="4"/>
  <c r="BK153" i="3"/>
  <c r="J106"/>
  <c r="BK1153" i="2"/>
  <c r="BK1058"/>
  <c r="BK998"/>
  <c r="BK885"/>
  <c r="BK837"/>
  <c r="J634"/>
  <c r="J535"/>
  <c r="J470"/>
  <c r="J293"/>
  <c r="J130"/>
  <c r="BK923" i="28"/>
  <c r="J869"/>
  <c r="J810"/>
  <c r="J785"/>
  <c r="J704"/>
  <c r="BK655"/>
  <c r="BK568"/>
  <c r="J513"/>
  <c r="BK358"/>
  <c r="J199"/>
  <c r="BK120" i="27"/>
  <c r="J108" i="26"/>
  <c r="BK105" i="25"/>
  <c r="J103" i="23"/>
  <c r="BK104" i="21"/>
  <c r="J182" i="20"/>
  <c r="BK175" i="19"/>
  <c r="BK132"/>
  <c r="J108"/>
  <c r="BK160" i="18"/>
  <c r="BK174" i="17"/>
  <c r="J124"/>
  <c r="BK1172" i="16"/>
  <c r="J1074"/>
  <c r="BK1024"/>
  <c r="BK1000"/>
  <c r="J820"/>
  <c r="J742"/>
  <c r="BK639"/>
  <c r="J218"/>
  <c r="BK100" i="15"/>
  <c r="J186" i="14"/>
  <c r="J158"/>
  <c r="BK134"/>
  <c r="J115"/>
  <c r="BK100" i="13"/>
  <c r="BK99" i="12"/>
  <c r="BK103" i="10"/>
  <c r="J107" i="9"/>
  <c r="J108" i="34"/>
  <c r="J120" i="33"/>
  <c r="J100"/>
  <c r="J241" i="28"/>
  <c r="BK116" i="27"/>
  <c r="J101"/>
  <c r="J120" i="25"/>
  <c r="J105" i="24"/>
  <c r="BK109" i="22"/>
  <c r="BK189" i="20"/>
  <c r="BK163"/>
  <c r="J181" i="19"/>
  <c r="BK144"/>
  <c r="J151" i="18"/>
  <c r="J117"/>
  <c r="BK144" i="17"/>
  <c r="BK1071" i="16"/>
  <c r="BK1017"/>
  <c r="BK843"/>
  <c r="J667"/>
  <c r="J508"/>
  <c r="J278"/>
  <c r="J166"/>
  <c r="J190" i="14"/>
  <c r="BK151"/>
  <c r="BK114"/>
  <c r="J101" i="13"/>
  <c r="BK100" i="12"/>
  <c r="BK108" i="10"/>
  <c r="J99"/>
  <c r="BK125" i="8"/>
  <c r="J108" i="7"/>
  <c r="J268" i="6"/>
  <c r="BK226"/>
  <c r="BK187"/>
  <c r="J107" i="5"/>
  <c r="J110" i="4"/>
  <c r="J108" i="3"/>
  <c r="J1168" i="2"/>
  <c r="BK123" i="34"/>
  <c r="BK103"/>
  <c r="J97" i="32"/>
  <c r="J98" i="31"/>
  <c r="BK135" i="30"/>
  <c r="BK114"/>
  <c r="BK111" i="29"/>
  <c r="BK947" i="28"/>
  <c r="J918"/>
  <c r="J823"/>
  <c r="BK759"/>
  <c r="J662"/>
  <c r="BK614"/>
  <c r="J554"/>
  <c r="J417"/>
  <c r="BK246"/>
  <c r="J122" i="27"/>
  <c r="J128" i="25"/>
  <c r="J103"/>
  <c r="BK102" i="24"/>
  <c r="BK102" i="22"/>
  <c r="J179" i="20"/>
  <c r="J179" i="19"/>
  <c r="J111"/>
  <c r="BK149" i="17"/>
  <c r="BK1255" i="16"/>
  <c r="BK1069"/>
  <c r="BK975"/>
  <c r="J843"/>
  <c r="J710"/>
  <c r="BK321"/>
  <c r="J101" i="15"/>
  <c r="BK190" i="14"/>
  <c r="BK117"/>
  <c r="BK113" i="12"/>
  <c r="J100" i="11"/>
  <c r="J122" i="9"/>
  <c r="J100"/>
  <c r="BK279" i="6"/>
  <c r="BK184"/>
  <c r="J165" i="5"/>
  <c r="J138"/>
  <c r="BK105"/>
  <c r="J136" i="4"/>
  <c r="BK147" i="3"/>
  <c r="BK1222" i="2"/>
  <c r="BK1037"/>
  <c r="J1001"/>
  <c r="BK915"/>
  <c r="J844"/>
  <c r="BK755"/>
  <c r="J547"/>
  <c r="J398"/>
  <c r="BK270"/>
  <c r="J149"/>
  <c r="J108" i="33"/>
  <c r="BK103" i="32"/>
  <c r="BK101" i="31"/>
  <c r="BK130" i="30"/>
  <c r="J146" i="29"/>
  <c r="J108"/>
  <c r="J944" i="28"/>
  <c r="J896"/>
  <c r="J831"/>
  <c r="J789"/>
  <c r="J710"/>
  <c r="BK638"/>
  <c r="BK531"/>
  <c r="BK238"/>
  <c r="BK125"/>
  <c r="BK104" i="27"/>
  <c r="J127" i="25"/>
  <c r="J106"/>
  <c r="BK105" i="23"/>
  <c r="BK98" i="22"/>
  <c r="BK203" i="20"/>
  <c r="BK169"/>
  <c r="J201" i="19"/>
  <c r="J151"/>
  <c r="BK176" i="18"/>
  <c r="BK164" i="17"/>
  <c r="J1255" i="16"/>
  <c r="J1136"/>
  <c r="J1071"/>
  <c r="J965"/>
  <c r="BK681"/>
  <c r="BK392"/>
  <c r="BK202"/>
  <c r="J192" i="14"/>
  <c r="J149"/>
  <c r="J103"/>
  <c r="J107" i="12"/>
  <c r="BK98" i="11"/>
  <c r="BK100" i="9"/>
  <c r="J104" i="8"/>
  <c r="BK259" i="6"/>
  <c r="BK205"/>
  <c r="BK181"/>
  <c r="J152" i="5"/>
  <c r="BK116"/>
  <c r="BK122" i="4"/>
  <c r="BK121" i="3"/>
  <c r="BK1140" i="2"/>
  <c r="J1031"/>
  <c r="J906"/>
  <c r="BK736"/>
  <c r="J586"/>
  <c r="BK512"/>
  <c r="J439"/>
  <c r="BK243"/>
  <c r="J98" i="33"/>
  <c r="J906" i="28"/>
  <c r="BK827"/>
  <c r="BK805"/>
  <c r="J787"/>
  <c r="J721"/>
  <c r="J635"/>
  <c r="J584"/>
  <c r="BK546"/>
  <c r="J467"/>
  <c r="BK289"/>
  <c r="BK155"/>
  <c r="J104" i="27"/>
  <c r="J108" i="25"/>
  <c r="BK107" i="23"/>
  <c r="J110" i="21"/>
  <c r="BK201" i="20"/>
  <c r="J137"/>
  <c r="BK171" i="19"/>
  <c r="J122"/>
  <c r="BK104"/>
  <c r="BK149" i="18"/>
  <c r="J190" i="17"/>
  <c r="BK153"/>
  <c r="BK1243" i="16"/>
  <c r="J1092"/>
  <c r="BK448"/>
  <c r="J164"/>
  <c r="J205" i="14"/>
  <c r="J182"/>
  <c r="J156"/>
  <c r="BK136"/>
  <c r="J117"/>
  <c r="BK105" i="13"/>
  <c r="BK103" i="12"/>
  <c r="J111" i="10"/>
  <c r="J118" i="9"/>
  <c r="J108"/>
  <c r="BK115" i="8"/>
  <c r="J106"/>
  <c r="BK100" i="7"/>
  <c r="J221" i="6"/>
  <c r="J177"/>
  <c r="BK159" i="5"/>
  <c r="BK100"/>
  <c r="J101" i="4"/>
  <c r="BK126" i="3"/>
  <c r="J1095" i="2"/>
  <c r="BK949"/>
  <c r="BK680"/>
  <c r="BK478"/>
  <c r="J243"/>
  <c r="J103" i="32"/>
  <c r="BK108" i="31"/>
  <c r="BK97"/>
  <c r="BK109" i="30"/>
  <c r="J129" i="29"/>
  <c r="BK115"/>
  <c r="J983" i="28"/>
  <c r="BK941"/>
  <c r="BK906"/>
  <c r="J820"/>
  <c r="J740"/>
  <c r="J629"/>
  <c r="J531"/>
  <c r="J421"/>
  <c r="J246"/>
  <c r="J168"/>
  <c r="BK105" i="27"/>
  <c r="BK122" i="25"/>
  <c r="J109" i="24"/>
  <c r="BK113" i="22"/>
  <c r="BK102" i="21"/>
  <c r="J183" i="20"/>
  <c r="J209" i="19"/>
  <c r="J176"/>
  <c r="J138"/>
  <c r="BK123"/>
  <c r="BK162" i="18"/>
  <c r="BK126"/>
  <c r="BK196" i="17"/>
  <c r="BK146"/>
  <c r="J1146" i="16"/>
  <c r="J1049"/>
  <c r="BK1013"/>
  <c r="J873"/>
  <c r="J661"/>
  <c r="J500"/>
  <c r="BK228"/>
  <c r="J100" i="15"/>
  <c r="BK158" i="14"/>
  <c r="BK102" i="10"/>
  <c r="BK118" i="9"/>
  <c r="J98" i="8"/>
  <c r="J273" i="6"/>
  <c r="BK247"/>
  <c r="J213"/>
  <c r="BK173" i="5"/>
  <c r="BK129"/>
  <c r="BK104" i="4"/>
  <c r="J1243" i="2"/>
  <c r="J1058"/>
  <c r="J998"/>
  <c r="J861"/>
  <c r="J736"/>
  <c r="J637"/>
  <c r="J510"/>
  <c r="J396"/>
  <c r="BK202"/>
  <c r="AS97" i="1"/>
  <c r="BK103" i="31"/>
  <c r="BK137" i="30"/>
  <c r="BK155" i="29"/>
  <c r="BK138"/>
  <c r="J115"/>
  <c r="BK916" i="28"/>
  <c r="BK864"/>
  <c r="J805"/>
  <c r="J783"/>
  <c r="BK640"/>
  <c r="J585"/>
  <c r="BK483"/>
  <c r="J339"/>
  <c r="BK130" i="27"/>
  <c r="J123" i="25"/>
  <c r="BK109" i="24"/>
  <c r="BK108" i="22"/>
  <c r="J206" i="20"/>
  <c r="BK166"/>
  <c r="BK187" i="19"/>
  <c r="BK121"/>
  <c r="J155" i="18"/>
  <c r="BK117"/>
  <c r="J101" i="17"/>
  <c r="J1089" i="16"/>
  <c r="J974"/>
  <c r="J879"/>
  <c r="J772"/>
  <c r="J639"/>
  <c r="J429"/>
  <c r="J232"/>
  <c r="BK156"/>
  <c r="J198" i="14"/>
  <c r="J161"/>
  <c r="J135"/>
  <c r="J111"/>
  <c r="J98" i="13"/>
  <c r="BK109" i="11"/>
  <c r="BK115" i="9"/>
  <c r="J103"/>
  <c r="J109" i="8"/>
  <c r="J109" i="7"/>
  <c r="J279" i="6"/>
  <c r="J231"/>
  <c r="BK164"/>
  <c r="J129" i="5"/>
  <c r="J112"/>
  <c r="J119" i="4"/>
  <c r="BK144" i="3"/>
  <c r="J1156" i="2"/>
  <c r="BK1106"/>
  <c r="J1014"/>
  <c r="J952"/>
  <c r="J755"/>
  <c r="BK555"/>
  <c r="BK412"/>
  <c r="J186"/>
  <c r="AS81" i="1"/>
  <c r="J113" i="29"/>
  <c r="J827" i="28"/>
  <c r="J765"/>
  <c r="BK704"/>
  <c r="BK662"/>
  <c r="J612"/>
  <c r="J510"/>
  <c r="BK306"/>
  <c r="J184"/>
  <c r="BK123" i="27"/>
  <c r="J102" i="26"/>
  <c r="J99"/>
  <c r="J96"/>
  <c r="J114" i="25"/>
  <c r="J112" i="24"/>
  <c r="J203" i="20"/>
  <c r="J193"/>
  <c r="J170"/>
  <c r="J194" i="19"/>
  <c r="J161"/>
  <c r="J109"/>
  <c r="J189" i="18"/>
  <c r="J137"/>
  <c r="BK159" i="17"/>
  <c r="BK128"/>
  <c r="J1144" i="16"/>
  <c r="J1026"/>
  <c r="BK762"/>
  <c r="J534"/>
  <c r="J296"/>
  <c r="BK187" i="14"/>
  <c r="BK163"/>
  <c r="J127"/>
  <c r="J990" i="2"/>
  <c r="J915"/>
  <c r="J708"/>
  <c r="J556"/>
  <c r="BK377"/>
  <c r="BK161"/>
  <c r="J102" i="21"/>
  <c r="J167" i="20"/>
  <c r="J198" i="19"/>
  <c r="BK152"/>
  <c r="J110"/>
  <c r="J103" i="18"/>
  <c r="J153" i="17"/>
  <c r="J116"/>
  <c r="BK1066" i="16"/>
  <c r="J1014"/>
  <c r="BK983"/>
  <c r="BK952"/>
  <c r="BK774"/>
  <c r="J726"/>
  <c r="J627"/>
  <c r="BK548"/>
  <c r="BK434"/>
  <c r="BK107" i="15"/>
  <c r="J187" i="14"/>
  <c r="J120"/>
  <c r="BK98" i="13"/>
  <c r="J105" i="11"/>
  <c r="BK113" i="9"/>
  <c r="J122" i="8"/>
  <c r="BK108"/>
  <c r="BK113" i="7"/>
  <c r="BK264" i="6"/>
  <c r="BK219"/>
  <c r="J173"/>
  <c r="J144" i="5"/>
  <c r="J114"/>
  <c r="BK145" i="4"/>
  <c r="J166" i="3"/>
  <c r="J119"/>
  <c r="J1222" i="2"/>
  <c r="J113" i="34"/>
  <c r="BK98"/>
  <c r="BK104" i="33"/>
  <c r="J347" i="28"/>
  <c r="BK232"/>
  <c r="BK136"/>
  <c r="J112" i="27"/>
  <c r="J131" i="25"/>
  <c r="J113" i="24"/>
  <c r="J104" i="23"/>
  <c r="BK111" i="21"/>
  <c r="J174" i="20"/>
  <c r="J141"/>
  <c r="BK176" i="19"/>
  <c r="J185" i="18"/>
  <c r="BK129"/>
  <c r="J151" i="17"/>
  <c r="J126"/>
  <c r="BK1046" i="16"/>
  <c r="J997"/>
  <c r="J770"/>
  <c r="J674"/>
  <c r="J567"/>
  <c r="J461"/>
  <c r="BK215"/>
  <c r="J115"/>
  <c r="J173" i="14"/>
  <c r="J141"/>
  <c r="BK111"/>
  <c r="BK108" i="12"/>
  <c r="J99"/>
  <c r="J106" i="10"/>
  <c r="J121" i="9"/>
  <c r="J119" i="8"/>
  <c r="BK99"/>
  <c r="J270" i="6"/>
  <c r="J252"/>
  <c r="BK200"/>
  <c r="J110" i="5"/>
  <c r="J131" i="4"/>
  <c r="BK115" i="3"/>
  <c r="BK1117" i="2"/>
  <c r="J115" i="34"/>
  <c r="BK100"/>
  <c r="BK120" i="33"/>
  <c r="J101" i="31"/>
  <c r="J139" i="30"/>
  <c r="J108"/>
  <c r="BK129" i="29"/>
  <c r="J99"/>
  <c r="BK968" i="28"/>
  <c r="J931"/>
  <c r="J841"/>
  <c r="BK762"/>
  <c r="BK685"/>
  <c r="BK584"/>
  <c r="BK478"/>
  <c r="J402"/>
  <c r="J202"/>
  <c r="BK128" i="27"/>
  <c r="J100"/>
  <c r="BK117" i="25"/>
  <c r="J108" i="24"/>
  <c r="BK112" i="22"/>
  <c r="J104" i="21"/>
  <c r="BK139" i="20"/>
  <c r="BK165" i="19"/>
  <c r="J121"/>
  <c r="BK157" i="17"/>
  <c r="BK116"/>
  <c r="J1161" i="16"/>
  <c r="BK1064"/>
  <c r="BK976"/>
  <c r="J885"/>
  <c r="J755"/>
  <c r="J352"/>
  <c r="BK166"/>
  <c r="BK203" i="14"/>
  <c r="J145"/>
  <c r="BK109"/>
  <c r="J109" i="12"/>
  <c r="J99" i="11"/>
  <c r="BK110" i="9"/>
  <c r="BK117" i="8"/>
  <c r="BK108" i="7"/>
  <c r="BK266" i="6"/>
  <c r="J216"/>
  <c r="BK168" i="5"/>
  <c r="BK141"/>
  <c r="J117"/>
  <c r="J113" i="4"/>
  <c r="BK140" i="3"/>
  <c r="J1198" i="2"/>
  <c r="J1117"/>
  <c r="J1009"/>
  <c r="J969"/>
  <c r="J894"/>
  <c r="J809"/>
  <c r="BK650"/>
  <c r="BK577"/>
  <c r="BK467"/>
  <c r="J320"/>
  <c r="J202"/>
  <c r="BK141"/>
  <c r="BK98" i="33"/>
  <c r="J103" i="31"/>
  <c r="J135" i="30"/>
  <c r="BK105"/>
  <c r="J127" i="29"/>
  <c r="BK991" i="28"/>
  <c r="BK950"/>
  <c r="J853"/>
  <c r="BK830"/>
  <c r="BK787"/>
  <c r="J752"/>
  <c r="J619"/>
  <c r="BK504"/>
  <c r="J296"/>
  <c r="J136"/>
  <c r="J114" i="27"/>
  <c r="J130" i="25"/>
  <c r="BK110"/>
  <c r="BK103" i="23"/>
  <c r="J109" i="21"/>
  <c r="BK192" i="20"/>
  <c r="J164"/>
  <c r="BK208" i="19"/>
  <c r="J187"/>
  <c r="BK136"/>
  <c r="BK181" i="17"/>
  <c r="BK103"/>
  <c r="BK1125" i="16"/>
  <c r="BK973"/>
  <c r="BK787"/>
  <c r="J664"/>
  <c r="J305"/>
  <c r="J207" i="14"/>
  <c r="J163"/>
  <c r="J134"/>
  <c r="BK102" i="13"/>
  <c r="J109" i="11"/>
  <c r="J101" i="9"/>
  <c r="BK115" i="7"/>
  <c r="BK262" i="6"/>
  <c r="BK215"/>
  <c r="BK198"/>
  <c r="J170" i="5"/>
  <c r="BK123"/>
  <c r="J164" i="4"/>
  <c r="BK117"/>
  <c r="BK132" i="3"/>
  <c r="J1240" i="2"/>
  <c r="J1055"/>
  <c r="BK986"/>
  <c r="J912"/>
  <c r="BK770"/>
  <c r="BK625"/>
  <c r="BK538"/>
  <c r="J452"/>
  <c r="J283"/>
  <c r="AS71" i="1"/>
  <c r="BK909" i="28"/>
  <c r="BK831"/>
  <c r="BK813"/>
  <c r="BK791"/>
  <c r="J707"/>
  <c r="BK668"/>
  <c r="BK570"/>
  <c r="BK448"/>
  <c r="BK224"/>
  <c r="J129" i="27"/>
  <c r="J136" i="25"/>
  <c r="BK101" i="24"/>
  <c r="J108" i="22"/>
  <c r="J100" i="21"/>
  <c r="BK180" i="20"/>
  <c r="J190" i="19"/>
  <c r="BK146"/>
  <c r="BK110"/>
  <c r="J168" i="18"/>
  <c r="BK120"/>
  <c r="J172" i="17"/>
  <c r="J118"/>
  <c r="BK1148" i="16"/>
  <c r="BK1027"/>
  <c r="BK1006"/>
  <c r="BK772"/>
  <c r="J668"/>
  <c r="BK407"/>
  <c r="J151"/>
  <c r="BK201" i="14"/>
  <c r="BK177"/>
  <c r="J147"/>
  <c r="BK120"/>
  <c r="BK107" i="13"/>
  <c r="J113" i="12"/>
  <c r="BK103" i="11"/>
  <c r="BK105" i="10"/>
  <c r="J104" i="9"/>
  <c r="BK109" i="7"/>
  <c r="BK234" i="6"/>
  <c r="J202"/>
  <c r="BK151" i="5"/>
  <c r="J122"/>
  <c r="BK113" i="4"/>
  <c r="J132" i="3"/>
  <c r="BK1145" i="2"/>
  <c r="BK1028"/>
  <c r="BK844"/>
  <c r="BK778"/>
  <c r="J555"/>
  <c r="J431"/>
  <c r="BK155"/>
  <c r="BK111" i="31"/>
  <c r="BK99"/>
  <c r="J143" i="30"/>
  <c r="J105"/>
  <c r="BK127" i="29"/>
  <c r="BK989" i="28"/>
  <c r="J947"/>
  <c r="BK918"/>
  <c r="J826"/>
  <c r="BK789"/>
  <c r="J685"/>
  <c r="BK543"/>
  <c r="BK402"/>
  <c r="BK285"/>
  <c r="BK175"/>
  <c r="J107" i="27"/>
  <c r="BK129" i="25"/>
  <c r="J98"/>
  <c r="J106" i="22"/>
  <c r="BK101" i="21"/>
  <c r="BK179" i="20"/>
  <c r="BK204" i="19"/>
  <c r="BK160"/>
  <c r="BK133"/>
  <c r="BK105"/>
  <c r="J166" i="18"/>
  <c r="BK135"/>
  <c r="J183" i="17"/>
  <c r="BK109"/>
  <c r="J1163" i="16"/>
  <c r="J1104"/>
  <c r="J1023"/>
  <c r="J1000"/>
  <c r="J814"/>
  <c r="BK658"/>
  <c r="BK490"/>
  <c r="BK313"/>
  <c r="BK126"/>
  <c r="BK185" i="14"/>
  <c r="BK155"/>
  <c r="BK122" i="9"/>
  <c r="BK121" i="8"/>
  <c r="BK101"/>
  <c r="J99" i="7"/>
  <c r="J262" i="6"/>
  <c r="BK220"/>
  <c r="BK177"/>
  <c r="J153" i="5"/>
  <c r="J123"/>
  <c r="J123" i="3"/>
  <c r="BK1240" i="2"/>
  <c r="J1019"/>
  <c r="BK981"/>
  <c r="J855"/>
  <c r="J714"/>
  <c r="BK634"/>
  <c r="BK489"/>
  <c r="J363"/>
  <c r="J145"/>
  <c r="BK97" i="32"/>
  <c r="BK155" i="30"/>
  <c r="BK159" i="29"/>
  <c r="BK144"/>
  <c r="BK117"/>
  <c r="BK102"/>
  <c r="J876" i="28"/>
  <c r="BK804"/>
  <c r="J749"/>
  <c r="J655"/>
  <c r="BK523"/>
  <c r="BK376"/>
  <c r="J263"/>
  <c r="BK134" i="25"/>
  <c r="BK111"/>
  <c r="BK106" i="24"/>
  <c r="BK109" i="21"/>
  <c r="J201" i="20"/>
  <c r="J139"/>
  <c r="BK161" i="19"/>
  <c r="J176" i="18"/>
  <c r="J129"/>
  <c r="J149" i="17"/>
  <c r="BK1225" i="16"/>
  <c r="BK1032"/>
  <c r="J927"/>
  <c r="BK858"/>
  <c r="BK723"/>
  <c r="J542"/>
  <c r="J293"/>
  <c r="BK164"/>
  <c r="BK135"/>
  <c r="BK182" i="14"/>
  <c r="BK140"/>
  <c r="J116"/>
  <c r="BK99" i="13"/>
  <c r="BK105" i="11"/>
  <c r="J113" i="9"/>
  <c r="BK119" i="8"/>
  <c r="BK100"/>
  <c r="BK99" i="7"/>
  <c r="BK209" i="6"/>
  <c r="J162" i="5"/>
  <c r="BK117"/>
  <c r="J151" i="4"/>
  <c r="J151" i="3"/>
  <c r="BK113"/>
  <c r="BK1120" i="2"/>
  <c r="J1087"/>
  <c r="BK956"/>
  <c r="J853"/>
  <c r="J650"/>
  <c r="BK510"/>
  <c r="BK371"/>
  <c r="J152"/>
  <c r="BK139" i="30"/>
  <c r="J109"/>
  <c r="BK151" i="29"/>
  <c r="J119"/>
  <c r="J898" i="28"/>
  <c r="BK824"/>
  <c r="J759"/>
  <c r="BK721"/>
  <c r="J640"/>
  <c r="BK585"/>
  <c r="BK471"/>
  <c r="BK347"/>
  <c r="BK221"/>
  <c r="J128" i="27"/>
  <c r="J103" i="26"/>
  <c r="BK99"/>
  <c r="BK120" i="25"/>
  <c r="BK106"/>
  <c r="J113" i="22"/>
  <c r="J199" i="20"/>
  <c r="BK177"/>
  <c r="J208" i="19"/>
  <c r="J164"/>
  <c r="J104"/>
  <c r="BK182" i="18"/>
  <c r="J153"/>
  <c r="BK176" i="17"/>
  <c r="J134"/>
  <c r="J1188" i="16"/>
  <c r="BK1092"/>
  <c r="BK974"/>
  <c r="J739"/>
  <c r="BK542"/>
  <c r="BK281"/>
  <c r="BK106" i="15"/>
  <c r="J175" i="14"/>
  <c r="BK137"/>
  <c r="J977" i="2"/>
  <c r="BK912"/>
  <c r="J770"/>
  <c r="BK605"/>
  <c r="BK396"/>
  <c r="BK149"/>
  <c r="J198" i="20"/>
  <c r="J162"/>
  <c r="J177" i="19"/>
  <c r="J146"/>
  <c r="J127"/>
  <c r="BK174" i="18"/>
  <c r="J176" i="17"/>
  <c r="BK134"/>
  <c r="J1172" i="16"/>
  <c r="BK1030"/>
  <c r="J1003"/>
  <c r="BK965"/>
  <c r="J787"/>
  <c r="J765"/>
  <c r="J654"/>
  <c r="J545"/>
  <c r="BK329"/>
  <c r="J161"/>
  <c r="J181" i="14"/>
  <c r="J125"/>
  <c r="J99" i="13"/>
  <c r="J103" i="11"/>
  <c r="BK109" i="9"/>
  <c r="J121" i="8"/>
  <c r="J105"/>
  <c r="BK268" i="6"/>
  <c r="J225"/>
  <c r="BK170" i="5"/>
  <c r="BK140"/>
  <c r="J118"/>
  <c r="BK160" i="4"/>
  <c r="J117"/>
  <c r="J129" i="3"/>
  <c r="J99"/>
  <c r="BK1063" i="2"/>
  <c r="BK110" i="34"/>
  <c r="J103"/>
  <c r="BK114" i="33"/>
  <c r="BK417" i="28"/>
  <c r="J238"/>
  <c r="J142"/>
  <c r="J120" i="27"/>
  <c r="BK102"/>
  <c r="J126" i="25"/>
  <c r="BK107" i="24"/>
  <c r="BK100" i="23"/>
  <c r="BK108" i="21"/>
  <c r="BK165" i="20"/>
  <c r="BK206" i="19"/>
  <c r="BK153"/>
  <c r="BK172" i="18"/>
  <c r="BK114"/>
  <c r="BK142" i="17"/>
  <c r="J1061" i="16"/>
  <c r="J1011"/>
  <c r="BK896"/>
  <c r="J729"/>
  <c r="BK654"/>
  <c r="BK534"/>
  <c r="BK459"/>
  <c r="BK240"/>
  <c r="BK204" i="14"/>
  <c r="J177"/>
  <c r="J129"/>
  <c r="BK109" i="13"/>
  <c r="BK105" i="12"/>
  <c r="BK100" i="11"/>
  <c r="BK120" i="9"/>
  <c r="BK112" i="8"/>
  <c r="BK98" i="7"/>
  <c r="J258" i="6"/>
  <c r="BK203"/>
  <c r="J136" i="5"/>
  <c r="BK138" i="4"/>
  <c r="BK106" i="3"/>
  <c r="BK1127" i="2"/>
  <c r="J110" i="34"/>
  <c r="J112" i="33"/>
  <c r="J155" i="30"/>
  <c r="BK132"/>
  <c r="J152" i="29"/>
  <c r="BK119"/>
  <c r="BK998" i="28"/>
  <c r="BK926"/>
  <c r="J850"/>
  <c r="J801"/>
  <c r="BK707"/>
  <c r="BK635"/>
  <c r="J564"/>
  <c r="BK433"/>
  <c r="BK336"/>
  <c r="BK177"/>
  <c r="J127" i="27"/>
  <c r="BK98"/>
  <c r="BK104" i="25"/>
  <c r="J105" i="23"/>
  <c r="J103" i="22"/>
  <c r="J187" i="20"/>
  <c r="BK153"/>
  <c r="BK186" i="19"/>
  <c r="BK138"/>
  <c r="BK179" i="17"/>
  <c r="BK137"/>
  <c r="J1250" i="16"/>
  <c r="J1125"/>
  <c r="J1020"/>
  <c r="BK997"/>
  <c r="BK903"/>
  <c r="BK803"/>
  <c r="BK477"/>
  <c r="J105" i="15"/>
  <c r="J178" i="14"/>
  <c r="BK141"/>
  <c r="BK103"/>
  <c r="J112" i="11"/>
  <c r="J115" i="9"/>
  <c r="BK106" i="8"/>
  <c r="J102" i="7"/>
  <c r="J219" i="6"/>
  <c r="BK152" i="5"/>
  <c r="J116"/>
  <c r="BK153" i="4"/>
  <c r="BK157" i="3"/>
  <c r="J1250" i="2"/>
  <c r="J1028"/>
  <c r="BK977"/>
  <c r="J903"/>
  <c r="J839"/>
  <c r="J716"/>
  <c r="BK614"/>
  <c r="BK535"/>
  <c r="BK439"/>
  <c r="BK283"/>
  <c r="J176"/>
  <c r="BK112" i="33"/>
  <c r="J111" i="31"/>
  <c r="J153" i="30"/>
  <c r="J119"/>
  <c r="J147" i="29"/>
  <c r="BK113"/>
  <c r="J985" i="28"/>
  <c r="BK914"/>
  <c r="J832"/>
  <c r="BK816"/>
  <c r="J729"/>
  <c r="J614"/>
  <c r="BK414"/>
  <c r="BK202"/>
  <c r="J124" i="27"/>
  <c r="J104" i="26"/>
  <c r="BK119" i="25"/>
  <c r="J111" i="24"/>
  <c r="BK99" i="23"/>
  <c r="BK100" i="21"/>
  <c r="BK187" i="20"/>
  <c r="J148"/>
  <c r="BK192" i="19"/>
  <c r="J141"/>
  <c r="J133" i="18"/>
  <c r="BK131" i="17"/>
  <c r="BK1144" i="16"/>
  <c r="BK1089"/>
  <c r="BK1007"/>
  <c r="BK930"/>
  <c r="J723"/>
  <c r="J599"/>
  <c r="BK103" i="15"/>
  <c r="BK206" i="14"/>
  <c r="BK135"/>
  <c r="J105"/>
  <c r="J96" i="13"/>
  <c r="J108" i="11"/>
  <c r="J129" i="8"/>
  <c r="J111" i="7"/>
  <c r="BK251" i="6"/>
  <c r="J212"/>
  <c r="J184"/>
  <c r="J158"/>
  <c r="J141" i="5"/>
  <c r="BK132" i="4"/>
  <c r="J149" i="3"/>
  <c r="J113"/>
  <c r="BK1179" i="2"/>
  <c r="J1085"/>
  <c r="BK1018"/>
  <c r="J876"/>
  <c r="BK708"/>
  <c r="J562"/>
  <c r="J495"/>
  <c r="BK320"/>
  <c r="J135"/>
  <c r="BK929" i="28"/>
  <c r="BK838"/>
  <c r="BK820"/>
  <c r="BK795"/>
  <c r="BK780"/>
  <c r="J700"/>
  <c r="BK597"/>
  <c r="J523"/>
  <c r="BK452"/>
  <c r="J309"/>
  <c r="J175"/>
  <c r="BK114" i="27"/>
  <c r="J106" i="26"/>
  <c r="BK98" i="25"/>
  <c r="J114" i="21"/>
  <c r="BK206" i="20"/>
  <c r="BK194" i="19"/>
  <c r="J153"/>
  <c r="BK109"/>
  <c r="BK155" i="18"/>
  <c r="BK183" i="17"/>
  <c r="BK111"/>
  <c r="BK1136" i="16"/>
  <c r="J1032"/>
  <c r="J1008"/>
  <c r="BK885"/>
  <c r="BK760"/>
  <c r="J583"/>
  <c r="J156"/>
  <c r="BK198" i="14"/>
  <c r="J171"/>
  <c r="J137"/>
  <c r="BK121"/>
  <c r="J113"/>
  <c r="BK97" i="13"/>
  <c r="J111" i="11"/>
  <c r="J108" i="10"/>
  <c r="J116" i="9"/>
  <c r="J106"/>
  <c r="BK98"/>
  <c r="J100" i="8"/>
  <c r="BK270" i="6"/>
  <c r="J215"/>
  <c r="J166" i="5"/>
  <c r="BK162" i="4"/>
  <c r="BK145" i="3"/>
  <c r="BK101"/>
  <c r="BK1031" i="2"/>
  <c r="BK855"/>
  <c r="J744"/>
  <c r="J508"/>
  <c r="J419"/>
  <c r="BK225"/>
  <c r="J101" i="32"/>
  <c r="BK107" i="31"/>
  <c r="BK149" i="30"/>
  <c r="BK152" i="29"/>
  <c r="J991" i="28"/>
  <c r="J953"/>
  <c r="J926"/>
  <c r="BK822"/>
  <c r="J795"/>
  <c r="BK658"/>
  <c r="J570"/>
  <c r="J471"/>
  <c r="J299"/>
  <c r="J235"/>
  <c r="BK120"/>
  <c r="BK100" i="27"/>
  <c r="J105" i="25"/>
  <c r="J100" i="24"/>
  <c r="BK115" i="21"/>
  <c r="J196" i="20"/>
  <c r="BK174"/>
  <c r="J152" i="19"/>
  <c r="BK127"/>
  <c r="BK170" i="18"/>
  <c r="BK143"/>
  <c r="J114"/>
  <c r="J179" i="17"/>
  <c r="BK1247" i="16"/>
  <c r="J1123"/>
  <c r="BK1016"/>
  <c r="BK960"/>
  <c r="BK808"/>
  <c r="BK647"/>
  <c r="BK439"/>
  <c r="J281"/>
  <c r="J135"/>
  <c r="BK175" i="14"/>
  <c r="J142"/>
  <c r="J120" i="9"/>
  <c r="J118" i="8"/>
  <c r="BK106" i="7"/>
  <c r="J263" i="6"/>
  <c r="BK225"/>
  <c r="BK175"/>
  <c r="J151" i="5"/>
  <c r="BK136" i="4"/>
  <c r="BK117" i="3"/>
  <c r="J1148" i="2"/>
  <c r="BK1001"/>
  <c r="J885"/>
  <c r="J834"/>
  <c r="J693"/>
  <c r="J569"/>
  <c r="J445"/>
  <c r="J366"/>
  <c r="BK152"/>
  <c r="BK101" i="32"/>
  <c r="BK105" i="31"/>
  <c r="BK141" i="30"/>
  <c r="BK110"/>
  <c r="BK146" i="29"/>
  <c r="J133"/>
  <c r="BK108"/>
  <c r="J888" i="28"/>
  <c r="BK841"/>
  <c r="BK797"/>
  <c r="BK724"/>
  <c r="BK621"/>
  <c r="J561"/>
  <c r="BK467"/>
  <c r="J336"/>
  <c r="BK121" i="27"/>
  <c r="BK127" i="25"/>
  <c r="BK103"/>
  <c r="BK99" i="24"/>
  <c r="J99" i="22"/>
  <c r="J204" i="20"/>
  <c r="BK159"/>
  <c r="J170" i="19"/>
  <c r="BK191" i="18"/>
  <c r="BK141"/>
  <c r="BK122" i="17"/>
  <c r="BK1161" i="16"/>
  <c r="J1016"/>
  <c r="J930"/>
  <c r="J760"/>
  <c r="J603"/>
  <c r="BK410"/>
  <c r="J177"/>
  <c r="BK141"/>
  <c r="J185" i="14"/>
  <c r="J159"/>
  <c r="J131"/>
  <c r="J107" i="13"/>
  <c r="J97"/>
  <c r="BK107" i="10"/>
  <c r="BK108" i="9"/>
  <c r="J108" i="8"/>
  <c r="BK104" i="7"/>
  <c r="J243" i="6"/>
  <c r="J199"/>
  <c r="J173" i="5"/>
  <c r="J120"/>
  <c r="J100"/>
  <c r="J107" i="4"/>
  <c r="BK138" i="3"/>
  <c r="J1252" i="2"/>
  <c r="J1115"/>
  <c r="J1037"/>
  <c r="J967"/>
  <c r="J786"/>
  <c r="J577"/>
  <c r="J502"/>
  <c r="J345"/>
  <c r="BK183"/>
  <c r="J157" i="30"/>
  <c r="J155" i="29"/>
  <c r="J125"/>
  <c r="J916" i="28"/>
  <c r="J835"/>
  <c r="J762"/>
  <c r="BK700"/>
  <c r="BK629"/>
  <c r="J543"/>
  <c r="BK441"/>
  <c r="J289"/>
  <c r="BK142"/>
  <c r="BK103" i="27"/>
  <c r="BK101" i="26"/>
  <c r="BK97"/>
  <c r="J121" i="25"/>
  <c r="BK112"/>
  <c r="J99"/>
  <c r="J113" i="21"/>
  <c r="BK190" i="20"/>
  <c r="BK157"/>
  <c r="BK197" i="19"/>
  <c r="J150"/>
  <c r="BK108"/>
  <c r="J170" i="18"/>
  <c r="J131"/>
  <c r="BK151" i="17"/>
  <c r="BK1250" i="16"/>
  <c r="BK1107"/>
  <c r="BK1020"/>
  <c r="J774"/>
  <c r="J643"/>
  <c r="J313"/>
  <c r="BK202" i="14"/>
  <c r="J179"/>
  <c r="BK145"/>
  <c r="J1008" i="2"/>
  <c r="BK961"/>
  <c r="J801"/>
  <c r="BK619"/>
  <c r="BK452"/>
  <c r="BK272"/>
  <c r="J111" i="21"/>
  <c r="J98"/>
  <c r="BK131" i="20"/>
  <c r="BK158" i="19"/>
  <c r="BK128"/>
  <c r="J101"/>
  <c r="J126" i="18"/>
  <c r="BK169" i="17"/>
  <c r="J122"/>
  <c r="J1064" i="16"/>
  <c r="BK1011"/>
  <c r="BK993"/>
  <c r="J903"/>
  <c r="J767"/>
  <c r="BK643"/>
  <c r="BK558"/>
  <c r="J459"/>
  <c r="BK184"/>
  <c r="J202" i="14"/>
  <c r="J160"/>
  <c r="J100" i="13"/>
  <c r="BK107" i="11"/>
  <c r="BK100" i="10"/>
  <c r="J124" i="8"/>
  <c r="J115"/>
  <c r="J99"/>
  <c r="J106" i="7"/>
  <c r="BK256" i="6"/>
  <c r="J181"/>
  <c r="BK164" i="5"/>
  <c r="J134"/>
  <c r="BK104"/>
  <c r="BK107" i="4"/>
  <c r="J162" i="3"/>
  <c r="BK103"/>
  <c r="J1112" i="2"/>
  <c r="BK115" i="34"/>
  <c r="BK106"/>
  <c r="J117" i="33"/>
  <c r="BK309" i="28"/>
  <c r="BK199"/>
  <c r="J126" i="27"/>
  <c r="BK136" i="25"/>
  <c r="BK112" i="24"/>
  <c r="BK111" i="22"/>
  <c r="J190" i="20"/>
  <c r="BK155"/>
  <c r="BK202" i="19"/>
  <c r="BK174"/>
  <c r="BK137"/>
  <c r="J149" i="18"/>
  <c r="J192" i="17"/>
  <c r="J138"/>
  <c r="BK101"/>
  <c r="J1022" i="16"/>
  <c r="BK914"/>
  <c r="J837"/>
  <c r="J693"/>
  <c r="J593"/>
  <c r="J323"/>
  <c r="BK177"/>
  <c r="BK207" i="14"/>
  <c r="BK178"/>
  <c r="BK149"/>
  <c r="J101"/>
  <c r="BK102" i="12"/>
  <c r="BK104" i="11"/>
  <c r="J105" i="10"/>
  <c r="BK107" i="9"/>
  <c r="BK118" i="8"/>
  <c r="BK116" i="7"/>
  <c r="J265" i="6"/>
  <c r="BK170"/>
  <c r="J153" i="4"/>
  <c r="BK164" i="3"/>
  <c r="BK99"/>
  <c r="BK1045" i="2"/>
  <c r="J106" i="34"/>
  <c r="BK95"/>
  <c r="J108" i="31"/>
  <c r="J151" i="30"/>
  <c r="J149" i="29"/>
  <c r="J102"/>
  <c r="BK983" i="28"/>
  <c r="J934"/>
  <c r="BK880"/>
  <c r="BK783"/>
  <c r="J688"/>
  <c r="J602"/>
  <c r="BK539"/>
  <c r="J411"/>
  <c r="BK299"/>
  <c r="J125"/>
  <c r="BK106" i="27"/>
  <c r="J115" i="25"/>
  <c r="J106" i="24"/>
  <c r="J111" i="22"/>
  <c r="J98"/>
  <c r="BK162" i="20"/>
  <c r="BK191" i="19"/>
  <c r="BK150"/>
  <c r="J187" i="17"/>
  <c r="J140"/>
  <c r="BK1236" i="16"/>
  <c r="BK1086"/>
  <c r="BK1010"/>
  <c r="J952"/>
  <c r="BK661"/>
  <c r="J448"/>
  <c r="J141"/>
  <c r="BK184" i="14"/>
  <c r="J112"/>
  <c r="J112" i="12"/>
  <c r="BK108" i="11"/>
  <c r="BK98" i="10"/>
  <c r="BK105" i="9"/>
  <c r="BK114" i="8"/>
  <c r="J104" i="7"/>
  <c r="J245" i="6"/>
  <c r="J209"/>
  <c r="J156" i="5"/>
  <c r="J160" i="4"/>
  <c r="BK125"/>
  <c r="BK166" i="3"/>
  <c r="J138"/>
  <c r="J1127" i="2"/>
  <c r="J1018"/>
  <c r="BK975"/>
  <c r="BK876"/>
  <c r="BK818"/>
  <c r="BK693"/>
  <c r="BK637"/>
  <c r="J506"/>
  <c r="BK293"/>
  <c r="BK191"/>
  <c r="BK145"/>
  <c r="BK100" i="33"/>
  <c r="J105" i="31"/>
  <c r="J99"/>
  <c r="J124" i="30"/>
  <c r="J159" i="29"/>
  <c r="J110"/>
  <c r="J968" i="28"/>
  <c r="J939"/>
  <c r="BK835"/>
  <c r="J828"/>
  <c r="J780"/>
  <c r="J718"/>
  <c r="BK665"/>
  <c r="BK554"/>
  <c r="J367"/>
  <c r="J228"/>
  <c r="BK127" i="27"/>
  <c r="BK108" i="26"/>
  <c r="J111" i="25"/>
  <c r="BK108" i="23"/>
  <c r="J101" i="22"/>
  <c r="BK196" i="20"/>
  <c r="J157"/>
  <c r="J191" i="19"/>
  <c r="J147"/>
  <c r="BK131" i="18"/>
  <c r="J147" i="17"/>
  <c r="J1247" i="16"/>
  <c r="J1131"/>
  <c r="BK1018"/>
  <c r="J864"/>
  <c r="J684"/>
  <c r="J477"/>
  <c r="J254"/>
  <c r="J203" i="14"/>
  <c r="BK156"/>
  <c r="BK119"/>
  <c r="BK108" i="13"/>
  <c r="J105" i="12"/>
  <c r="J110" i="10"/>
  <c r="J98" i="9"/>
  <c r="J266" i="6"/>
  <c r="BK240"/>
  <c r="BK199"/>
  <c r="J175"/>
  <c r="J172" i="5"/>
  <c r="BK139"/>
  <c r="BK143" i="4"/>
  <c r="J155" i="3"/>
  <c r="BK1243" i="2"/>
  <c r="BK1115"/>
  <c r="J1045"/>
  <c r="J961"/>
  <c r="J870"/>
  <c r="BK711"/>
  <c r="BK581"/>
  <c r="BK486"/>
  <c r="J385"/>
  <c r="BK186"/>
  <c r="BK934" i="28"/>
  <c r="BK888"/>
  <c r="BK826"/>
  <c r="J799"/>
  <c r="J738"/>
  <c r="BK688"/>
  <c r="BK616"/>
  <c r="BK561"/>
  <c r="J478"/>
  <c r="BK328"/>
  <c r="BK168"/>
  <c r="J110" i="27"/>
  <c r="J129" i="25"/>
  <c r="J107" i="24"/>
  <c r="BK107" i="22"/>
  <c r="BK209" i="20"/>
  <c r="BK148"/>
  <c r="BK183" i="19"/>
  <c r="J123"/>
  <c r="BK187" i="18"/>
  <c r="BK145"/>
  <c r="BK187" i="17"/>
  <c r="J142"/>
  <c r="J1166" i="16"/>
  <c r="BK1043"/>
  <c r="BK1022"/>
  <c r="J983"/>
  <c r="J808"/>
  <c r="BK710"/>
  <c r="J475"/>
  <c r="BK278"/>
  <c r="BK101" i="15"/>
  <c r="J196" i="14"/>
  <c r="BK160"/>
  <c r="BK143"/>
  <c r="BK123"/>
  <c r="J106" i="13"/>
  <c r="J111" i="12"/>
  <c r="J106" i="11"/>
  <c r="J117" i="9"/>
  <c r="J102"/>
  <c r="BK103" i="8"/>
  <c r="J251" i="6"/>
  <c r="J220"/>
  <c r="J170"/>
  <c r="BK157" i="5"/>
  <c r="J130"/>
  <c r="BK159" i="3"/>
  <c r="J1171" i="2"/>
  <c r="J1010"/>
  <c r="BK841"/>
  <c r="BK703"/>
  <c r="J486"/>
  <c r="BK366"/>
  <c r="BK104" i="32"/>
  <c r="J106" i="31"/>
  <c r="BK153" i="30"/>
  <c r="J114"/>
  <c r="BK149" i="29"/>
  <c r="J1006" i="28"/>
  <c r="J950"/>
  <c r="BK896"/>
  <c r="BK819"/>
  <c r="BK710"/>
  <c r="J626"/>
  <c r="BK525"/>
  <c r="J414"/>
  <c r="J276"/>
  <c r="J224"/>
  <c r="BK101" i="27"/>
  <c r="J116" i="25"/>
  <c r="BK103" i="24"/>
  <c r="BK101" i="22"/>
  <c r="J213" i="20"/>
  <c r="BK209" i="19"/>
  <c r="BK167"/>
  <c r="J136"/>
  <c r="J118"/>
  <c r="BK168" i="18"/>
  <c r="BK137"/>
  <c r="J185" i="17"/>
  <c r="J111"/>
  <c r="BK1188" i="16"/>
  <c r="J1034"/>
  <c r="J973"/>
  <c r="BK837"/>
  <c r="BK674"/>
  <c r="BK587"/>
  <c r="BK349"/>
  <c r="BK144"/>
  <c r="BK186" i="14"/>
  <c r="BK147"/>
  <c r="J112" i="9"/>
  <c r="BK111" i="7"/>
  <c r="BK276" i="6"/>
  <c r="BK228"/>
  <c r="J192"/>
  <c r="J161" i="5"/>
  <c r="BK125"/>
  <c r="J121" i="3"/>
  <c r="J1063" i="2"/>
  <c r="BK906"/>
  <c r="J841"/>
  <c r="J660"/>
  <c r="BK556"/>
  <c r="BK398"/>
  <c r="BK260"/>
  <c r="BK135"/>
  <c r="J99" i="32"/>
  <c r="J100" i="31"/>
  <c r="J126" i="30"/>
  <c r="BK157" i="29"/>
  <c r="BK137"/>
  <c r="J111"/>
  <c r="J901" i="28"/>
  <c r="BK828"/>
  <c r="BK765"/>
  <c r="J715"/>
  <c r="J597"/>
  <c r="J495"/>
  <c r="J328"/>
  <c r="BK112" i="27"/>
  <c r="BK121" i="25"/>
  <c r="BK108" i="24"/>
  <c r="J100" i="22"/>
  <c r="BK198" i="20"/>
  <c r="J149"/>
  <c r="J166" i="19"/>
  <c r="BK101"/>
  <c r="BK151" i="18"/>
  <c r="J194" i="17"/>
  <c r="BK113"/>
  <c r="J1109" i="16"/>
  <c r="J977"/>
  <c r="J893"/>
  <c r="J752"/>
  <c r="J635"/>
  <c r="BK475"/>
  <c r="J235"/>
  <c r="BK161"/>
  <c r="J106" i="15"/>
  <c r="J180" i="14"/>
  <c r="J138"/>
  <c r="J109" i="13"/>
  <c r="J106" i="12"/>
  <c r="BK111" i="11"/>
  <c r="BK117" i="9"/>
  <c r="BK123" i="8"/>
  <c r="BK102"/>
  <c r="J105" i="7"/>
  <c r="BK255" i="6"/>
  <c r="J194"/>
  <c r="J142" i="5"/>
  <c r="BK110"/>
  <c r="J149" i="4"/>
  <c r="BK149" i="3"/>
  <c r="BK1198" i="2"/>
  <c r="J1093"/>
  <c r="BK990"/>
  <c r="BK714"/>
  <c r="BK547"/>
  <c r="BK419"/>
  <c r="BK385"/>
  <c r="BK176"/>
  <c r="BK126" i="30"/>
  <c r="J111"/>
  <c r="BK135" i="29"/>
  <c r="J117"/>
  <c r="BK847" i="28"/>
  <c r="BK823"/>
  <c r="J724"/>
  <c r="BK642"/>
  <c r="J582"/>
  <c r="J462"/>
  <c r="BK317"/>
  <c r="BK130"/>
  <c r="BK105" i="26"/>
  <c r="J100"/>
  <c r="BK96"/>
  <c r="BK116" i="25"/>
  <c r="BK101"/>
  <c r="J108" i="21"/>
  <c r="BK186" i="20"/>
  <c r="BK149"/>
  <c r="J202" i="19"/>
  <c r="J167"/>
  <c r="BK111"/>
  <c r="J191" i="18"/>
  <c r="BK157"/>
  <c r="J164" i="17"/>
  <c r="J109"/>
  <c r="BK1166" i="16"/>
  <c r="J1083"/>
  <c r="J917"/>
  <c r="BK664"/>
  <c r="BK336"/>
  <c r="BK151"/>
  <c r="BK196" i="14"/>
  <c r="J162"/>
  <c r="J1042" i="2"/>
  <c r="J975"/>
  <c r="BK903"/>
  <c r="J680"/>
  <c r="J538"/>
  <c r="BK431"/>
  <c r="BK240"/>
  <c r="BK110" i="21"/>
  <c r="BK164" i="20"/>
  <c r="BK190" i="19"/>
  <c r="J137"/>
  <c r="BK116"/>
  <c r="J120" i="18"/>
  <c r="J146" i="17"/>
  <c r="BK105"/>
  <c r="J1077" i="16"/>
  <c r="J1024"/>
  <c r="J1007"/>
  <c r="J955"/>
  <c r="BK770"/>
  <c r="J697"/>
  <c r="BK567"/>
  <c r="BK323"/>
  <c r="BK205" i="14"/>
  <c r="J136"/>
  <c r="BK111" i="12"/>
  <c r="J98" i="11"/>
  <c r="BK106" i="9"/>
  <c r="J120" i="8"/>
  <c r="J101"/>
  <c r="J98" i="7"/>
  <c r="BK237" i="6"/>
  <c r="J168"/>
  <c r="J157" i="5"/>
  <c r="J131"/>
  <c r="BK107"/>
  <c r="J143" i="4"/>
  <c r="BK101"/>
  <c r="J126" i="3"/>
  <c r="BK1250" i="2"/>
  <c r="J118" i="34"/>
  <c r="J100"/>
  <c r="BK108" i="33"/>
  <c r="J285" i="28"/>
  <c r="J160"/>
  <c r="J130" i="27"/>
  <c r="J105"/>
  <c r="BK104" i="26"/>
  <c r="J117" i="25"/>
  <c r="J101" i="24"/>
  <c r="BK100" i="22"/>
  <c r="BK193" i="20"/>
  <c r="BK151"/>
  <c r="J193" i="19"/>
  <c r="J171"/>
  <c r="BK118"/>
  <c r="J143" i="18"/>
  <c r="J155" i="17"/>
  <c r="BK120"/>
  <c r="J1030" i="16"/>
  <c r="BK1003"/>
  <c r="BK882"/>
  <c r="BK726"/>
  <c r="BK635"/>
  <c r="BK523"/>
  <c r="J426"/>
  <c r="J194"/>
  <c r="BK105" i="15"/>
  <c r="J169" i="14"/>
  <c r="BK138"/>
  <c r="J108" i="13"/>
  <c r="J107" i="11"/>
  <c r="J102" i="10"/>
  <c r="J110" i="9"/>
  <c r="J113" i="8"/>
  <c r="J110" i="7"/>
  <c r="BK261" i="6"/>
  <c r="BK223"/>
  <c r="BK162" i="5"/>
  <c r="J155" i="4"/>
  <c r="J132"/>
  <c r="J117" i="3"/>
  <c r="BK1148" i="2"/>
  <c r="J121" i="34"/>
  <c r="J96"/>
  <c r="J109" i="31"/>
  <c r="J97"/>
  <c r="J130" i="30"/>
  <c r="BK142" i="29"/>
  <c r="BK110"/>
  <c r="J989" i="28"/>
  <c r="BK937"/>
  <c r="BK853"/>
  <c r="BK810"/>
  <c r="BK732"/>
  <c r="BK619"/>
  <c r="BK513"/>
  <c r="J376"/>
  <c r="J232"/>
  <c r="BK124" i="27"/>
  <c r="J105" i="26"/>
  <c r="BK102" i="25"/>
  <c r="BK98" i="24"/>
  <c r="J107" i="22"/>
  <c r="BK99" i="21"/>
  <c r="BK170" i="20"/>
  <c r="BK182" i="19"/>
  <c r="BK130"/>
  <c r="BK147" i="18"/>
  <c r="BK107" i="17"/>
  <c r="J1141" i="16"/>
  <c r="BK1026"/>
  <c r="BK968"/>
  <c r="J825"/>
  <c r="J558"/>
  <c r="BK296"/>
  <c r="J99" i="15"/>
  <c r="J151" i="14"/>
  <c r="BK133"/>
  <c r="J105" i="13"/>
  <c r="J108" i="12"/>
  <c r="BK111" i="10"/>
  <c r="BK101" i="9"/>
  <c r="BK110" i="8"/>
  <c r="BK101" i="7"/>
  <c r="J228" i="6"/>
  <c r="J162"/>
  <c r="BK131" i="5"/>
  <c r="BK158" i="4"/>
  <c r="BK110"/>
  <c r="J134" i="3"/>
  <c r="J1153" i="2"/>
  <c r="BK1055"/>
  <c r="J986"/>
  <c r="J956"/>
  <c r="J867"/>
  <c r="BK744"/>
  <c r="BK586"/>
  <c r="BK460"/>
  <c r="J336"/>
  <c r="J228"/>
  <c r="J155"/>
  <c r="J106" i="33"/>
  <c r="J102" i="31"/>
  <c r="J132" i="30"/>
  <c r="BK108"/>
  <c r="J135" i="29"/>
  <c r="J978" i="28"/>
  <c r="J929"/>
  <c r="BK876"/>
  <c r="J824"/>
  <c r="BK773"/>
  <c r="J691"/>
  <c r="J658"/>
  <c r="J390"/>
  <c r="BK186"/>
  <c r="BK118" i="27"/>
  <c r="BK126" i="25"/>
  <c r="BK100"/>
  <c r="J100" i="23"/>
  <c r="BK113" i="21"/>
  <c r="J197" i="20"/>
  <c r="J166"/>
  <c r="J131"/>
  <c r="J160" i="19"/>
  <c r="J112"/>
  <c r="J169" i="17"/>
  <c r="J1257" i="16"/>
  <c r="BK1077"/>
  <c r="J968"/>
  <c r="J784"/>
  <c r="BK667"/>
  <c r="BK352"/>
  <c r="J208" i="14"/>
  <c r="J164"/>
  <c r="J143"/>
  <c r="BK113"/>
  <c r="BK112" i="12"/>
  <c r="J104" i="11"/>
  <c r="BK127" i="8"/>
  <c r="J101" i="7"/>
  <c r="BK245" i="6"/>
  <c r="J203"/>
  <c r="BK162"/>
  <c r="J159" i="5"/>
  <c r="J121"/>
  <c r="J158" i="4"/>
  <c r="J136" i="3"/>
  <c r="J104"/>
  <c r="BK1095" i="2"/>
  <c r="BK1019"/>
  <c r="J926"/>
  <c r="BK861"/>
  <c r="BK569"/>
  <c r="BK508"/>
  <c r="BK417"/>
  <c r="J272"/>
  <c r="AS63" i="1"/>
  <c r="J804" i="28"/>
  <c r="BK740"/>
  <c r="BK696"/>
  <c r="BK632"/>
  <c r="J581"/>
  <c r="J539"/>
  <c r="J433"/>
  <c r="J221"/>
  <c r="J125" i="27"/>
  <c r="J103"/>
  <c r="J102" i="25"/>
  <c r="BK103" i="22"/>
  <c r="J189" i="20"/>
  <c r="J204" i="19"/>
  <c r="J158"/>
  <c r="J115"/>
  <c r="J164" i="18"/>
  <c r="J108"/>
  <c r="J157" i="17"/>
  <c r="J107"/>
  <c r="J1107" i="16"/>
  <c r="BK1040"/>
  <c r="J1012"/>
  <c r="J972"/>
  <c r="BK755"/>
  <c r="J587"/>
  <c r="BK147"/>
  <c r="BK180" i="14"/>
  <c r="BK153"/>
  <c r="BK118"/>
  <c r="J109"/>
  <c r="BK96" i="13"/>
  <c r="BK101" i="11"/>
  <c r="BK121" i="9"/>
  <c r="BK112"/>
  <c r="J107" i="8"/>
  <c r="BK243" i="6"/>
  <c r="BK216"/>
  <c r="BK168"/>
  <c r="BK144" i="5"/>
  <c r="J138" i="4"/>
  <c r="BK119" i="3"/>
  <c r="J1120" i="2"/>
  <c r="BK954"/>
  <c r="BK801"/>
  <c r="J605"/>
  <c r="J454"/>
  <c r="BK173"/>
  <c r="BK99" i="32"/>
  <c r="BK98" i="31"/>
  <c r="J128" i="30"/>
  <c r="J151" i="29"/>
  <c r="BK125"/>
  <c r="BK985" i="28"/>
  <c r="BK939"/>
  <c r="J880"/>
  <c r="J813"/>
  <c r="BK785"/>
  <c r="J665"/>
  <c r="BK574"/>
  <c r="BK423"/>
  <c r="BK296"/>
  <c r="J177"/>
  <c r="J116" i="27"/>
  <c r="J113" i="25"/>
  <c r="BK105" i="24"/>
  <c r="BK99" i="22"/>
  <c r="BK212" i="20"/>
  <c r="J175"/>
  <c r="J192" i="19"/>
  <c r="BK147"/>
  <c r="J130"/>
  <c r="J187" i="18"/>
  <c r="BK153"/>
  <c r="BK124"/>
  <c r="J196" i="17"/>
  <c r="J105"/>
  <c r="J1148" i="16"/>
  <c r="J1086"/>
  <c r="BK1012"/>
  <c r="BK847"/>
  <c r="J762"/>
  <c r="BK599"/>
  <c r="J434"/>
  <c r="BK115"/>
  <c r="BK161" i="14"/>
  <c r="J101" i="10"/>
  <c r="BK99" i="9"/>
  <c r="J102" i="8"/>
  <c r="J280" i="6"/>
  <c r="J255"/>
  <c r="J201"/>
  <c r="J168" i="5"/>
  <c r="J140"/>
  <c r="BK128" i="4"/>
  <c r="J103" i="3"/>
  <c r="J1129" i="2"/>
  <c r="BK1010"/>
  <c r="BK894"/>
  <c r="J837"/>
  <c r="BK665"/>
  <c r="J460"/>
  <c r="BK336"/>
  <c r="BK123"/>
  <c r="BK109" i="31"/>
  <c r="BK157" i="30"/>
  <c r="BK124"/>
  <c r="BK153" i="29"/>
  <c r="J140"/>
  <c r="BK123"/>
  <c r="J106"/>
  <c r="J847" i="28"/>
  <c r="BK799"/>
  <c r="BK718"/>
  <c r="BK602"/>
  <c r="J525"/>
  <c r="J452"/>
  <c r="BK276"/>
  <c r="BK110" i="27"/>
  <c r="J122" i="25"/>
  <c r="BK113" i="24"/>
  <c r="BK104" i="23"/>
  <c r="J212" i="20"/>
  <c r="BK175"/>
  <c r="J206" i="19"/>
  <c r="J124"/>
  <c r="J160" i="18"/>
  <c r="BK133"/>
  <c r="J166" i="17"/>
  <c r="J1185" i="16"/>
  <c r="BK1023"/>
  <c r="BK955"/>
  <c r="J847"/>
  <c r="BK693"/>
  <c r="J392"/>
  <c r="J184"/>
  <c r="J147"/>
  <c r="BK192" i="14"/>
  <c r="BK171"/>
  <c r="J119"/>
  <c r="BK106" i="13"/>
  <c r="BK101" i="12"/>
  <c r="BK99" i="10"/>
  <c r="BK104" i="9"/>
  <c r="J117" i="8"/>
  <c r="BK114" i="7"/>
  <c r="BK265" i="6"/>
  <c r="J208"/>
  <c r="BK160"/>
  <c r="BK122" i="5"/>
  <c r="BK164" i="4"/>
  <c r="BK162" i="3"/>
  <c r="BK136"/>
  <c r="J1145" i="2"/>
  <c r="BK1023"/>
  <c r="J949"/>
  <c r="BK839"/>
  <c r="BK660"/>
  <c r="J512"/>
  <c r="J417"/>
  <c r="J225"/>
  <c r="AS92" i="1"/>
  <c r="BK104" i="29"/>
  <c r="J830" i="28"/>
  <c r="J773"/>
  <c r="BK729"/>
  <c r="J632"/>
  <c r="BK581"/>
  <c r="J423"/>
  <c r="BK228"/>
  <c r="BK122" i="27"/>
  <c r="BK102" i="26"/>
  <c r="BK98"/>
  <c r="J134" i="25"/>
  <c r="BK113"/>
  <c r="J104"/>
  <c r="J105" i="22"/>
  <c r="J192" i="20"/>
  <c r="J163"/>
  <c r="BK133"/>
  <c r="J174" i="19"/>
  <c r="J117"/>
  <c r="J193" i="18"/>
  <c r="J162"/>
  <c r="BK194" i="17"/>
  <c r="BK140"/>
  <c r="BK1109" i="16"/>
  <c r="J1043"/>
  <c r="BK879"/>
  <c r="BK545"/>
  <c r="J321"/>
  <c r="J144"/>
  <c r="BK181" i="14"/>
  <c r="J140"/>
  <c r="BK1024" i="2"/>
  <c r="J954"/>
  <c r="BK809"/>
  <c r="J625"/>
  <c r="J474"/>
  <c r="BK342"/>
  <c r="BK228"/>
  <c r="BK107" i="21"/>
  <c r="BK182" i="20"/>
  <c r="J175" i="19"/>
  <c r="BK142"/>
  <c r="BK122"/>
  <c r="BK166" i="18"/>
  <c r="BK190" i="17"/>
  <c r="J128"/>
  <c r="BK1163" i="16"/>
  <c r="BK1049"/>
  <c r="J1010"/>
  <c r="BK972"/>
  <c r="J858"/>
  <c r="BK668"/>
  <c r="BK573"/>
  <c r="BK500"/>
  <c r="BK232"/>
  <c r="BK98" i="15"/>
  <c r="J167" i="14"/>
  <c r="BK105"/>
  <c r="J102" i="12"/>
  <c r="J107" i="10"/>
  <c r="J123" i="8"/>
  <c r="BK113"/>
  <c r="BK98"/>
  <c r="BK258" i="6"/>
  <c r="BK212"/>
  <c r="BK165" i="5"/>
  <c r="J125"/>
  <c r="J105"/>
  <c r="J125" i="4"/>
  <c r="J164" i="3"/>
  <c r="J111"/>
  <c r="BK1093" i="2"/>
  <c r="BK121" i="34"/>
  <c r="BK96"/>
  <c r="BK421" i="28"/>
  <c r="BK278"/>
  <c r="J155"/>
  <c r="BK129" i="27"/>
  <c r="J107" i="26"/>
  <c r="J119" i="25"/>
  <c r="J99" i="24"/>
  <c r="J115" i="21"/>
  <c r="J180" i="20"/>
  <c r="J144"/>
  <c r="BK177" i="19"/>
  <c r="BK112"/>
  <c r="J139" i="18"/>
  <c r="J159" i="17"/>
  <c r="J113"/>
  <c r="J1013" i="16"/>
  <c r="BK864"/>
  <c r="BK697"/>
  <c r="BK627"/>
  <c r="J490"/>
  <c r="BK254"/>
  <c r="J126"/>
  <c r="J184" i="14"/>
  <c r="J139"/>
  <c r="BK107"/>
  <c r="BK107" i="12"/>
  <c r="BK106" i="11"/>
  <c r="BK101" i="10"/>
  <c r="BK102" i="9"/>
  <c r="BK107" i="8"/>
  <c r="BK280" i="6"/>
  <c r="BK208"/>
  <c r="BK130" i="5"/>
  <c r="BK149" i="4"/>
  <c r="BK129" i="3"/>
  <c r="J1179" i="2"/>
  <c r="BK1085"/>
  <c r="BK108" i="34"/>
  <c r="BK117" i="33"/>
  <c r="J104" i="31"/>
  <c r="J149" i="30"/>
  <c r="BK128"/>
  <c r="J121" i="29"/>
  <c r="BK1006" i="28"/>
  <c r="BK944"/>
  <c r="J909"/>
  <c r="J819"/>
  <c r="J791"/>
  <c r="BK715"/>
  <c r="BK586"/>
  <c r="J504"/>
  <c r="J278"/>
  <c r="J130"/>
  <c r="J118" i="27"/>
  <c r="BK123" i="25"/>
  <c r="BK99"/>
  <c r="J109" i="22"/>
  <c r="J103" i="21"/>
  <c r="J169" i="20"/>
  <c r="J197" i="19"/>
  <c r="J156"/>
  <c r="J157" i="18"/>
  <c r="J162" i="17"/>
  <c r="J131"/>
  <c r="BK1146" i="16"/>
  <c r="J1018"/>
  <c r="J960"/>
  <c r="BK820"/>
  <c r="BK601"/>
  <c r="BK305"/>
  <c r="J204" i="14"/>
  <c r="BK142"/>
  <c r="J107"/>
  <c r="J103" i="12"/>
  <c r="BK116" i="9"/>
  <c r="BK128" i="8"/>
  <c r="J113" i="7"/>
  <c r="J271" i="6"/>
  <c r="J226"/>
  <c r="J164"/>
  <c r="BK147" i="5"/>
  <c r="BK119"/>
  <c r="BK119" i="4"/>
  <c r="J159" i="3"/>
  <c r="J115"/>
  <c r="J1142" i="2"/>
  <c r="BK1042"/>
  <c r="BK1005"/>
  <c r="BK952"/>
  <c r="BK870"/>
  <c r="J678"/>
  <c r="BK589"/>
  <c r="J489"/>
  <c r="J371"/>
  <c r="J240"/>
  <c r="BK118" i="34"/>
  <c r="J104" i="32"/>
  <c r="BK104" i="31"/>
  <c r="BK143" i="30"/>
  <c r="BK111"/>
  <c r="J142" i="29"/>
  <c r="J998" i="28"/>
  <c r="BK953"/>
  <c r="BK898"/>
  <c r="J825"/>
  <c r="J732"/>
  <c r="BK626"/>
  <c r="J517"/>
  <c r="J358"/>
  <c r="BK184"/>
  <c r="J102" i="27"/>
  <c r="BK114" i="25"/>
  <c r="J103" i="24"/>
  <c r="J98" i="23"/>
  <c r="BK204" i="20"/>
  <c r="BK183"/>
  <c r="J146"/>
  <c r="BK181" i="19"/>
  <c r="BK180" i="18"/>
  <c r="BK166" i="17"/>
  <c r="J1243" i="16"/>
  <c r="BK1123"/>
  <c r="BK1009"/>
  <c r="BK825"/>
  <c r="J650"/>
  <c r="J138"/>
  <c r="BK165" i="14"/>
  <c r="BK129"/>
  <c r="BK101"/>
  <c r="J100" i="12"/>
  <c r="J100" i="10"/>
  <c r="BK124" i="8"/>
  <c r="J264" i="6"/>
  <c r="BK231"/>
  <c r="BK202"/>
  <c r="BK173"/>
  <c r="J163" i="5"/>
  <c r="J119"/>
  <c r="J128" i="4"/>
  <c r="BK134" i="3"/>
  <c r="BK1182" i="2"/>
  <c r="BK1087"/>
  <c r="J981"/>
  <c r="BK853"/>
  <c r="J703"/>
  <c r="BK502"/>
  <c r="BK414"/>
  <c r="AS88" i="1"/>
  <c r="J914" i="28"/>
  <c r="BK873"/>
  <c r="BK825"/>
  <c r="J793"/>
  <c r="J726"/>
  <c r="J677"/>
  <c r="BK612"/>
  <c r="BK558"/>
  <c r="J483"/>
  <c r="BK339"/>
  <c r="BK208"/>
  <c r="BK107" i="27"/>
  <c r="BK115" i="25"/>
  <c r="J108" i="23"/>
  <c r="BK105" i="22"/>
  <c r="BK98" i="21"/>
  <c r="J177" i="20"/>
  <c r="J165" i="19"/>
  <c r="BK117"/>
  <c r="J174" i="18"/>
  <c r="J135"/>
  <c r="J181" i="17"/>
  <c r="BK1195" i="16"/>
  <c r="J1066"/>
  <c r="J1017"/>
  <c r="BK927"/>
  <c r="BK767"/>
  <c r="BK650"/>
  <c r="J349"/>
  <c r="J206" i="14"/>
  <c r="BK194"/>
  <c r="BK159"/>
  <c r="BK125"/>
  <c r="BK103" i="13"/>
  <c r="BK106" i="12"/>
  <c r="BK99" i="11"/>
  <c r="BK114" i="9"/>
  <c r="BK111" i="8"/>
  <c r="J116" i="7"/>
  <c r="J247" i="6"/>
  <c r="BK192"/>
  <c r="J164" i="5"/>
  <c r="J139"/>
  <c r="BK131" i="4"/>
  <c r="BK142" i="3"/>
  <c r="BK1129" i="2"/>
  <c r="BK1025"/>
  <c r="BK926"/>
  <c r="BK495"/>
  <c r="BK345"/>
  <c r="J141"/>
  <c r="J96" i="32"/>
  <c r="BK100" i="31"/>
  <c r="J137" i="30"/>
  <c r="J144" i="29"/>
  <c r="BK99"/>
  <c r="J966" i="28"/>
  <c r="J937"/>
  <c r="BK869"/>
  <c r="BK801"/>
  <c r="BK749"/>
  <c r="J642"/>
  <c r="BK564"/>
  <c r="BK495"/>
  <c r="J317"/>
  <c r="BK241"/>
  <c r="BK126" i="27"/>
  <c r="BK135" i="25"/>
  <c r="J100"/>
  <c r="J99" i="23"/>
  <c r="BK105" i="21"/>
  <c r="J195" i="20"/>
  <c r="BK179" i="19"/>
  <c r="J144"/>
  <c r="J172" i="18"/>
  <c r="J147"/>
  <c r="BK105"/>
  <c r="J174" i="17"/>
  <c r="J103"/>
  <c r="BK1139" i="16"/>
  <c r="J1027"/>
  <c r="J882"/>
  <c r="BK742"/>
  <c r="J548"/>
  <c r="J329"/>
  <c r="J202"/>
  <c r="BK183" i="14"/>
  <c r="BK131"/>
  <c r="J125" i="8"/>
  <c r="BK109"/>
  <c r="BK102" i="7"/>
  <c r="J256" i="6"/>
  <c r="J205"/>
  <c r="BK158"/>
  <c r="J143" i="5"/>
  <c r="BK121"/>
  <c r="J142" i="3"/>
  <c r="BK1252" i="2"/>
  <c r="J1024"/>
  <c r="J994"/>
  <c r="J858"/>
  <c r="BK716"/>
  <c r="J619"/>
  <c r="BK454"/>
  <c r="J377"/>
  <c r="J191"/>
  <c r="J696" i="28"/>
  <c r="BK582"/>
  <c r="BK419"/>
  <c r="BK271"/>
  <c r="J98" i="27"/>
  <c r="J112" i="25"/>
  <c r="BK111" i="24"/>
  <c r="J112" i="22"/>
  <c r="J107" i="21"/>
  <c r="BK167" i="20"/>
  <c r="BK193" i="19"/>
  <c r="J116"/>
  <c r="J145" i="18"/>
  <c r="BK192" i="17"/>
  <c r="J1236" i="16"/>
  <c r="J993"/>
  <c r="J896"/>
  <c r="BK739"/>
  <c r="J573"/>
  <c r="BK218"/>
  <c r="BK138"/>
  <c r="J183" i="14"/>
  <c r="BK157"/>
  <c r="J118"/>
  <c r="J103" i="13"/>
  <c r="J98" i="12"/>
  <c r="J114" i="9"/>
  <c r="BK120" i="8"/>
  <c r="BK105"/>
  <c r="J100" i="7"/>
  <c r="J237" i="6"/>
  <c r="J187"/>
  <c r="BK156" i="5"/>
  <c r="J104"/>
  <c r="J141" i="4"/>
  <c r="J145" i="3"/>
  <c r="J101"/>
  <c r="BK1112" i="2"/>
  <c r="BK1008"/>
  <c r="BK858"/>
  <c r="J711"/>
  <c r="BK562"/>
  <c r="BK474"/>
  <c r="J342"/>
  <c r="J173"/>
  <c r="J117" i="30"/>
  <c r="J153" i="29"/>
  <c r="BK133"/>
  <c r="BK911" i="28"/>
  <c r="BK832"/>
  <c r="BK793"/>
  <c r="J735"/>
  <c r="J668"/>
  <c r="J621"/>
  <c r="J558"/>
  <c r="J419"/>
  <c r="J280"/>
  <c r="BK125" i="27"/>
  <c r="BK103" i="26"/>
  <c r="BK100"/>
  <c r="J97"/>
  <c r="J133" i="25"/>
  <c r="J110"/>
  <c r="BK98" i="23"/>
  <c r="BK197" i="20"/>
  <c r="J165"/>
  <c r="BK137"/>
  <c r="J183" i="19"/>
  <c r="BK124"/>
  <c r="BK193" i="18"/>
  <c r="BK164"/>
  <c r="J105"/>
  <c r="BK147" i="17"/>
  <c r="J1225" i="16"/>
  <c r="BK1104"/>
  <c r="BK1014"/>
  <c r="BK873"/>
  <c r="BK461"/>
  <c r="J215"/>
  <c r="J194" i="14"/>
  <c r="BK164"/>
  <c r="J133"/>
  <c r="BK994" i="2"/>
  <c r="BK875"/>
  <c r="J665"/>
  <c r="BK506"/>
  <c r="J414"/>
  <c r="J260"/>
  <c r="BK114"/>
  <c r="J101" i="21"/>
  <c r="J155" i="20"/>
  <c r="BK166" i="19"/>
  <c r="J132"/>
  <c r="BK185" i="18"/>
  <c r="BK108"/>
  <c r="BK124" i="17"/>
  <c r="J1139" i="16"/>
  <c r="BK1034"/>
  <c r="J1009"/>
  <c r="J976"/>
  <c r="BK814"/>
  <c r="BK752"/>
  <c r="BK603"/>
  <c r="BK508"/>
  <c r="BK225"/>
  <c r="J165" i="14"/>
  <c r="BK112"/>
  <c r="BK98" i="12"/>
  <c r="BK106" i="10"/>
  <c r="J128" i="8"/>
  <c r="J112"/>
  <c r="J114" i="7"/>
  <c r="J276" i="6"/>
  <c r="BK252"/>
  <c r="BK201"/>
  <c r="BK166" i="5"/>
  <c r="BK136"/>
  <c r="J162" i="4"/>
  <c r="J122"/>
  <c r="J157" i="3"/>
  <c r="J1182" i="2"/>
  <c r="R178" i="6" l="1"/>
  <c r="P130" i="20"/>
  <c r="P129" s="1"/>
  <c r="P171" i="6"/>
  <c r="P178"/>
  <c r="P135" i="20"/>
  <c r="P157" i="6"/>
  <c r="P156" s="1"/>
  <c r="P105" i="33"/>
  <c r="P96" s="1"/>
  <c r="P95" s="1"/>
  <c r="AU98" i="1" s="1"/>
  <c r="AU97" s="1"/>
  <c r="R113" i="2"/>
  <c r="P282"/>
  <c r="R546"/>
  <c r="P580"/>
  <c r="T588"/>
  <c r="BK843"/>
  <c r="J843"/>
  <c r="J78" s="1"/>
  <c r="R857"/>
  <c r="T1027"/>
  <c r="T1119"/>
  <c r="P1242"/>
  <c r="BK98" i="3"/>
  <c r="R98"/>
  <c r="P146"/>
  <c r="P116" i="4"/>
  <c r="P140"/>
  <c r="T124" i="5"/>
  <c r="T197" i="6"/>
  <c r="R207"/>
  <c r="BK214"/>
  <c r="J214" s="1"/>
  <c r="J100" s="1"/>
  <c r="R218"/>
  <c r="R250"/>
  <c r="BK257"/>
  <c r="J257" s="1"/>
  <c r="J123" s="1"/>
  <c r="P260"/>
  <c r="R269"/>
  <c r="R278"/>
  <c r="R274" s="1"/>
  <c r="T103" i="7"/>
  <c r="BK116" i="8"/>
  <c r="J116" s="1"/>
  <c r="J70" s="1"/>
  <c r="BK126"/>
  <c r="J126" s="1"/>
  <c r="J71" s="1"/>
  <c r="T97" i="9"/>
  <c r="P119"/>
  <c r="P97" i="10"/>
  <c r="R109"/>
  <c r="P97" i="11"/>
  <c r="T102"/>
  <c r="R104" i="12"/>
  <c r="P100" i="14"/>
  <c r="P144"/>
  <c r="R189"/>
  <c r="R188"/>
  <c r="R97" i="15"/>
  <c r="BK114" i="16"/>
  <c r="R193"/>
  <c r="T638"/>
  <c r="BK786"/>
  <c r="J786" s="1"/>
  <c r="J77" s="1"/>
  <c r="BK872"/>
  <c r="J872" s="1"/>
  <c r="J78" s="1"/>
  <c r="BK954"/>
  <c r="J954" s="1"/>
  <c r="J80" s="1"/>
  <c r="R967"/>
  <c r="R1073"/>
  <c r="R1197"/>
  <c r="P100" i="17"/>
  <c r="P148"/>
  <c r="BK102" i="18"/>
  <c r="R128"/>
  <c r="T144"/>
  <c r="T100" i="19"/>
  <c r="T129"/>
  <c r="R157"/>
  <c r="P161" i="20"/>
  <c r="BK173"/>
  <c r="J173"/>
  <c r="J89" s="1"/>
  <c r="R178"/>
  <c r="BK185"/>
  <c r="J185" s="1"/>
  <c r="J94" s="1"/>
  <c r="P188"/>
  <c r="P191"/>
  <c r="R202"/>
  <c r="R122" i="14"/>
  <c r="P166"/>
  <c r="P97" i="15"/>
  <c r="T104"/>
  <c r="P114" i="16"/>
  <c r="T193"/>
  <c r="BK638"/>
  <c r="J638"/>
  <c r="J73" s="1"/>
  <c r="R786"/>
  <c r="P872"/>
  <c r="P954"/>
  <c r="R1005"/>
  <c r="P1029"/>
  <c r="P1143"/>
  <c r="BK100" i="17"/>
  <c r="BK148"/>
  <c r="J148"/>
  <c r="J70" s="1"/>
  <c r="R102" i="18"/>
  <c r="T128"/>
  <c r="R144"/>
  <c r="T143" i="19"/>
  <c r="R178"/>
  <c r="BK147" i="20"/>
  <c r="J147"/>
  <c r="J79" s="1"/>
  <c r="T173"/>
  <c r="R181"/>
  <c r="T185"/>
  <c r="T194"/>
  <c r="R106" i="21"/>
  <c r="R97" i="22"/>
  <c r="R110"/>
  <c r="BK101" i="23"/>
  <c r="J101" s="1"/>
  <c r="J70" s="1"/>
  <c r="P106"/>
  <c r="P104" i="24"/>
  <c r="P97" i="25"/>
  <c r="R97"/>
  <c r="T97"/>
  <c r="BK118"/>
  <c r="J118" s="1"/>
  <c r="J70" s="1"/>
  <c r="P118"/>
  <c r="R118"/>
  <c r="T118"/>
  <c r="BK132"/>
  <c r="J132"/>
  <c r="J71" s="1"/>
  <c r="P132"/>
  <c r="R132"/>
  <c r="T132"/>
  <c r="BK109" i="27"/>
  <c r="J109" s="1"/>
  <c r="J71" s="1"/>
  <c r="R119" i="28"/>
  <c r="R270"/>
  <c r="T338"/>
  <c r="T401"/>
  <c r="R676"/>
  <c r="T703"/>
  <c r="BK720"/>
  <c r="J720" s="1"/>
  <c r="J81" s="1"/>
  <c r="BK739"/>
  <c r="J739" s="1"/>
  <c r="J83" s="1"/>
  <c r="T782"/>
  <c r="BK818"/>
  <c r="J818" s="1"/>
  <c r="J86" s="1"/>
  <c r="P834"/>
  <c r="BK908"/>
  <c r="J908" s="1"/>
  <c r="J88" s="1"/>
  <c r="T913"/>
  <c r="BK977"/>
  <c r="J977" s="1"/>
  <c r="J91" s="1"/>
  <c r="T101" i="29"/>
  <c r="P113" i="2"/>
  <c r="BK154"/>
  <c r="J154"/>
  <c r="J70" s="1"/>
  <c r="T154"/>
  <c r="P588"/>
  <c r="BK710"/>
  <c r="J710"/>
  <c r="J77" s="1"/>
  <c r="P857"/>
  <c r="T951"/>
  <c r="P1000"/>
  <c r="P1007"/>
  <c r="BK1119"/>
  <c r="J1119" s="1"/>
  <c r="J85" s="1"/>
  <c r="T1181"/>
  <c r="P98" i="3"/>
  <c r="T146"/>
  <c r="T116" i="4"/>
  <c r="R135"/>
  <c r="BK124" i="5"/>
  <c r="J124" s="1"/>
  <c r="J69" s="1"/>
  <c r="T146"/>
  <c r="BK171"/>
  <c r="J171"/>
  <c r="J74" s="1"/>
  <c r="R197" i="6"/>
  <c r="P214"/>
  <c r="P224"/>
  <c r="BK250"/>
  <c r="T254"/>
  <c r="R260"/>
  <c r="T269"/>
  <c r="BK97" i="7"/>
  <c r="R103"/>
  <c r="R97" i="8"/>
  <c r="R126"/>
  <c r="T111" i="9"/>
  <c r="R104" i="10"/>
  <c r="BK102" i="11"/>
  <c r="J102"/>
  <c r="J70" s="1"/>
  <c r="T110"/>
  <c r="T97" i="12"/>
  <c r="T110"/>
  <c r="P122" i="14"/>
  <c r="T166"/>
  <c r="BK104" i="15"/>
  <c r="J104"/>
  <c r="J71" s="1"/>
  <c r="P335" i="16"/>
  <c r="P696"/>
  <c r="T884"/>
  <c r="T1005"/>
  <c r="BK1029"/>
  <c r="J1029" s="1"/>
  <c r="J83" s="1"/>
  <c r="BK1138"/>
  <c r="J1138"/>
  <c r="J85" s="1"/>
  <c r="R1143"/>
  <c r="P1249"/>
  <c r="P117" i="17"/>
  <c r="BK178"/>
  <c r="J178"/>
  <c r="J71" s="1"/>
  <c r="BK159" i="18"/>
  <c r="J159" s="1"/>
  <c r="J72" s="1"/>
  <c r="BK100" i="19"/>
  <c r="BK143"/>
  <c r="J143" s="1"/>
  <c r="J70" s="1"/>
  <c r="P157"/>
  <c r="P207"/>
  <c r="P168" i="20"/>
  <c r="R173"/>
  <c r="BK181"/>
  <c r="J181" s="1"/>
  <c r="J92" s="1"/>
  <c r="R188"/>
  <c r="T191"/>
  <c r="T211"/>
  <c r="T207" s="1"/>
  <c r="T97" i="21"/>
  <c r="T112"/>
  <c r="P97" i="22"/>
  <c r="T104"/>
  <c r="BK97" i="23"/>
  <c r="R101"/>
  <c r="P97" i="24"/>
  <c r="T110"/>
  <c r="BK97" i="25"/>
  <c r="J97"/>
  <c r="J69" s="1"/>
  <c r="P95" i="26"/>
  <c r="P94"/>
  <c r="P93" s="1"/>
  <c r="AU87" i="1" s="1"/>
  <c r="T109" i="27"/>
  <c r="T108" s="1"/>
  <c r="T95" s="1"/>
  <c r="BK270" i="28"/>
  <c r="J270" s="1"/>
  <c r="J70" s="1"/>
  <c r="R401"/>
  <c r="R516"/>
  <c r="T676"/>
  <c r="P720"/>
  <c r="P739"/>
  <c r="BK782"/>
  <c r="J782" s="1"/>
  <c r="J84" s="1"/>
  <c r="P803"/>
  <c r="R834"/>
  <c r="R908"/>
  <c r="R913"/>
  <c r="T952"/>
  <c r="R101" i="29"/>
  <c r="T139"/>
  <c r="P107" i="30"/>
  <c r="BK123"/>
  <c r="J123" s="1"/>
  <c r="J72" s="1"/>
  <c r="T123"/>
  <c r="P134"/>
  <c r="R96" i="31"/>
  <c r="R95" s="1"/>
  <c r="R94" s="1"/>
  <c r="T282" i="2"/>
  <c r="T546"/>
  <c r="T580"/>
  <c r="T710"/>
  <c r="T857"/>
  <c r="P1027"/>
  <c r="R1119"/>
  <c r="BK1242"/>
  <c r="J1242"/>
  <c r="J87" s="1"/>
  <c r="T112" i="3"/>
  <c r="R100" i="4"/>
  <c r="T140"/>
  <c r="BK99" i="5"/>
  <c r="J99" s="1"/>
  <c r="J68" s="1"/>
  <c r="R124"/>
  <c r="P197" i="6"/>
  <c r="BK211"/>
  <c r="J211" s="1"/>
  <c r="J99" s="1"/>
  <c r="T211"/>
  <c r="BK224"/>
  <c r="J224" s="1"/>
  <c r="J104" s="1"/>
  <c r="P254"/>
  <c r="T260"/>
  <c r="T278"/>
  <c r="T274" s="1"/>
  <c r="R97" i="7"/>
  <c r="R96" s="1"/>
  <c r="R95" s="1"/>
  <c r="R112"/>
  <c r="BK97" i="8"/>
  <c r="J97"/>
  <c r="J69" s="1"/>
  <c r="P116"/>
  <c r="R111" i="9"/>
  <c r="P104" i="10"/>
  <c r="BK144" i="14"/>
  <c r="J144"/>
  <c r="J71" s="1"/>
  <c r="BK189"/>
  <c r="J189" s="1"/>
  <c r="J74" s="1"/>
  <c r="P104" i="15"/>
  <c r="T114" i="16"/>
  <c r="P193"/>
  <c r="P638"/>
  <c r="P786"/>
  <c r="T872"/>
  <c r="T954"/>
  <c r="P1005"/>
  <c r="R1029"/>
  <c r="P1138"/>
  <c r="T1197"/>
  <c r="BK117" i="17"/>
  <c r="J117" s="1"/>
  <c r="J69" s="1"/>
  <c r="T178"/>
  <c r="BK123" i="18"/>
  <c r="J123"/>
  <c r="J69" s="1"/>
  <c r="T123"/>
  <c r="R159"/>
  <c r="R100" i="19"/>
  <c r="P129"/>
  <c r="P178"/>
  <c r="BK207"/>
  <c r="J207"/>
  <c r="J75" s="1"/>
  <c r="BK168" i="20"/>
  <c r="J168"/>
  <c r="J87" s="1"/>
  <c r="P173"/>
  <c r="T178"/>
  <c r="R185"/>
  <c r="BK194"/>
  <c r="J194" s="1"/>
  <c r="J97" s="1"/>
  <c r="BK202"/>
  <c r="J202" s="1"/>
  <c r="J99" s="1"/>
  <c r="T106" i="21"/>
  <c r="P110" i="22"/>
  <c r="P97" i="23"/>
  <c r="T101"/>
  <c r="T104" i="24"/>
  <c r="P97" i="27"/>
  <c r="P96" s="1"/>
  <c r="BK119" i="28"/>
  <c r="J119" s="1"/>
  <c r="J69" s="1"/>
  <c r="T270"/>
  <c r="BK401"/>
  <c r="J401" s="1"/>
  <c r="J73" s="1"/>
  <c r="P516"/>
  <c r="BK676"/>
  <c r="J676" s="1"/>
  <c r="J76" s="1"/>
  <c r="R703"/>
  <c r="BK731"/>
  <c r="J731" s="1"/>
  <c r="J82" s="1"/>
  <c r="R739"/>
  <c r="P782"/>
  <c r="T803"/>
  <c r="BK834"/>
  <c r="J834"/>
  <c r="J87" s="1"/>
  <c r="BK913"/>
  <c r="J913"/>
  <c r="J89" s="1"/>
  <c r="BK952"/>
  <c r="J952" s="1"/>
  <c r="J90" s="1"/>
  <c r="T977"/>
  <c r="P101" i="29"/>
  <c r="P97" s="1"/>
  <c r="AU93" i="1" s="1"/>
  <c r="P139" i="29"/>
  <c r="T107" i="30"/>
  <c r="R116"/>
  <c r="R123"/>
  <c r="T134"/>
  <c r="BK96" i="31"/>
  <c r="J96" s="1"/>
  <c r="J69" s="1"/>
  <c r="BK113" i="2"/>
  <c r="J113"/>
  <c r="J69" s="1"/>
  <c r="R282"/>
  <c r="P546"/>
  <c r="R580"/>
  <c r="P710"/>
  <c r="P843"/>
  <c r="R843"/>
  <c r="P951"/>
  <c r="BK1027"/>
  <c r="J1027" s="1"/>
  <c r="J83" s="1"/>
  <c r="P1114"/>
  <c r="R1181"/>
  <c r="T98" i="3"/>
  <c r="T97" s="1"/>
  <c r="BK146"/>
  <c r="J146" s="1"/>
  <c r="J70" s="1"/>
  <c r="P100" i="4"/>
  <c r="T135"/>
  <c r="P124" i="5"/>
  <c r="R171"/>
  <c r="P211" i="6"/>
  <c r="T218"/>
  <c r="R224"/>
  <c r="P250"/>
  <c r="R257"/>
  <c r="BK269"/>
  <c r="J269" s="1"/>
  <c r="J126" s="1"/>
  <c r="BK278"/>
  <c r="J278"/>
  <c r="J131" s="1"/>
  <c r="P97" i="7"/>
  <c r="P112"/>
  <c r="R116" i="8"/>
  <c r="BK111" i="9"/>
  <c r="J111"/>
  <c r="J70" s="1"/>
  <c r="BK119"/>
  <c r="J119" s="1"/>
  <c r="J71" s="1"/>
  <c r="R97" i="10"/>
  <c r="R96" s="1"/>
  <c r="R95" s="1"/>
  <c r="P109"/>
  <c r="BK97" i="11"/>
  <c r="J97"/>
  <c r="J69" s="1"/>
  <c r="P102"/>
  <c r="P110"/>
  <c r="BK104" i="12"/>
  <c r="J104" s="1"/>
  <c r="J70" s="1"/>
  <c r="BK110"/>
  <c r="J110"/>
  <c r="J71" s="1"/>
  <c r="T95" i="13"/>
  <c r="T94"/>
  <c r="T93" s="1"/>
  <c r="T100" i="14"/>
  <c r="R144"/>
  <c r="P189"/>
  <c r="P188"/>
  <c r="R104" i="15"/>
  <c r="R114" i="16"/>
  <c r="BK193"/>
  <c r="J193" s="1"/>
  <c r="J70" s="1"/>
  <c r="R638"/>
  <c r="T786"/>
  <c r="R872"/>
  <c r="BK967"/>
  <c r="J967" s="1"/>
  <c r="J81" s="1"/>
  <c r="T1029"/>
  <c r="T1138"/>
  <c r="P1197"/>
  <c r="T100" i="17"/>
  <c r="R148"/>
  <c r="P102" i="18"/>
  <c r="P128"/>
  <c r="BK144"/>
  <c r="J144" s="1"/>
  <c r="J71" s="1"/>
  <c r="P100" i="19"/>
  <c r="R129"/>
  <c r="BK157"/>
  <c r="J157" s="1"/>
  <c r="J71" s="1"/>
  <c r="T147" i="20"/>
  <c r="T142" s="1"/>
  <c r="BK161"/>
  <c r="T168"/>
  <c r="P181"/>
  <c r="BK191"/>
  <c r="J191" s="1"/>
  <c r="J96" s="1"/>
  <c r="P202"/>
  <c r="BK106" i="21"/>
  <c r="J106" s="1"/>
  <c r="J70" s="1"/>
  <c r="R112"/>
  <c r="P104" i="22"/>
  <c r="R106" i="23"/>
  <c r="T97" i="24"/>
  <c r="T96"/>
  <c r="T95" s="1"/>
  <c r="BK110"/>
  <c r="J110"/>
  <c r="J71" s="1"/>
  <c r="R95" i="26"/>
  <c r="R94" s="1"/>
  <c r="R93" s="1"/>
  <c r="P109" i="27"/>
  <c r="P108" s="1"/>
  <c r="T95" i="32"/>
  <c r="P100"/>
  <c r="T113" i="2"/>
  <c r="T112"/>
  <c r="P154"/>
  <c r="R154"/>
  <c r="BK588"/>
  <c r="J588" s="1"/>
  <c r="J76" s="1"/>
  <c r="R710"/>
  <c r="T843"/>
  <c r="BK951"/>
  <c r="J951" s="1"/>
  <c r="J80" s="1"/>
  <c r="BK1000"/>
  <c r="J1000" s="1"/>
  <c r="J81" s="1"/>
  <c r="R1000"/>
  <c r="T1000"/>
  <c r="T1007"/>
  <c r="T1114"/>
  <c r="BK1181"/>
  <c r="J1181"/>
  <c r="J86" s="1"/>
  <c r="R1242"/>
  <c r="R112" i="3"/>
  <c r="BK116" i="4"/>
  <c r="J116"/>
  <c r="J69" s="1"/>
  <c r="R140"/>
  <c r="P99" i="5"/>
  <c r="R146"/>
  <c r="BK197" i="6"/>
  <c r="BK207"/>
  <c r="J207" s="1"/>
  <c r="J97" s="1"/>
  <c r="T214"/>
  <c r="T224"/>
  <c r="R254"/>
  <c r="T257"/>
  <c r="P278"/>
  <c r="P274"/>
  <c r="P103" i="7"/>
  <c r="T116" i="8"/>
  <c r="BK97" i="9"/>
  <c r="BK96" s="1"/>
  <c r="BK95" s="1"/>
  <c r="J95" s="1"/>
  <c r="J34" s="1"/>
  <c r="AG66" i="1" s="1"/>
  <c r="P111" i="9"/>
  <c r="BK97" i="10"/>
  <c r="J97" s="1"/>
  <c r="J69" s="1"/>
  <c r="BK104"/>
  <c r="J104" s="1"/>
  <c r="J70" s="1"/>
  <c r="T109"/>
  <c r="R102" i="11"/>
  <c r="R97" i="12"/>
  <c r="P110"/>
  <c r="BK95" i="13"/>
  <c r="J95" s="1"/>
  <c r="J69" s="1"/>
  <c r="BK100" i="14"/>
  <c r="T122"/>
  <c r="R166"/>
  <c r="BK335" i="16"/>
  <c r="J335" s="1"/>
  <c r="J72" s="1"/>
  <c r="BK696"/>
  <c r="J696" s="1"/>
  <c r="J76" s="1"/>
  <c r="P884"/>
  <c r="T967"/>
  <c r="T1073"/>
  <c r="BK1143"/>
  <c r="J1143"/>
  <c r="J86" s="1"/>
  <c r="BK1249"/>
  <c r="J1249"/>
  <c r="J88" s="1"/>
  <c r="T117" i="17"/>
  <c r="P178"/>
  <c r="BK128" i="18"/>
  <c r="J128"/>
  <c r="J70" s="1"/>
  <c r="T159"/>
  <c r="P143" i="19"/>
  <c r="T178"/>
  <c r="T207"/>
  <c r="R147" i="20"/>
  <c r="R142" s="1"/>
  <c r="R161"/>
  <c r="P185"/>
  <c r="R191"/>
  <c r="R211"/>
  <c r="R207" s="1"/>
  <c r="BK97" i="21"/>
  <c r="P106"/>
  <c r="BK97" i="22"/>
  <c r="J97"/>
  <c r="J69" s="1"/>
  <c r="BK110"/>
  <c r="J110"/>
  <c r="J71" s="1"/>
  <c r="T97" i="23"/>
  <c r="T96"/>
  <c r="T95" s="1"/>
  <c r="T106"/>
  <c r="BK97" i="24"/>
  <c r="J97" s="1"/>
  <c r="J69" s="1"/>
  <c r="R104"/>
  <c r="T95" i="26"/>
  <c r="T94"/>
  <c r="T93" s="1"/>
  <c r="R109" i="27"/>
  <c r="R108" s="1"/>
  <c r="T119" i="28"/>
  <c r="BK338"/>
  <c r="J338" s="1"/>
  <c r="J71" s="1"/>
  <c r="R338"/>
  <c r="BK516"/>
  <c r="J516"/>
  <c r="J75" s="1"/>
  <c r="BK703"/>
  <c r="J703"/>
  <c r="J79" s="1"/>
  <c r="R720"/>
  <c r="P731"/>
  <c r="T731"/>
  <c r="R782"/>
  <c r="R803"/>
  <c r="T834"/>
  <c r="P908"/>
  <c r="T908"/>
  <c r="R952"/>
  <c r="R977"/>
  <c r="BK101" i="29"/>
  <c r="J101"/>
  <c r="J69" s="1"/>
  <c r="R139"/>
  <c r="BK107" i="30"/>
  <c r="J107" s="1"/>
  <c r="J69" s="1"/>
  <c r="T116"/>
  <c r="BK134"/>
  <c r="J134"/>
  <c r="J73" s="1"/>
  <c r="P96" i="31"/>
  <c r="P95"/>
  <c r="P94" s="1"/>
  <c r="AU95" i="1" s="1"/>
  <c r="BK95" i="32"/>
  <c r="J95" s="1"/>
  <c r="J68" s="1"/>
  <c r="T100"/>
  <c r="BK282" i="2"/>
  <c r="J282"/>
  <c r="J71" s="1"/>
  <c r="BK546"/>
  <c r="J546"/>
  <c r="J72" s="1"/>
  <c r="BK580"/>
  <c r="J580" s="1"/>
  <c r="J75" s="1"/>
  <c r="R588"/>
  <c r="BK857"/>
  <c r="J857" s="1"/>
  <c r="J79" s="1"/>
  <c r="R951"/>
  <c r="BK1007"/>
  <c r="J1007" s="1"/>
  <c r="J82" s="1"/>
  <c r="R1007"/>
  <c r="BK1114"/>
  <c r="J1114" s="1"/>
  <c r="J84" s="1"/>
  <c r="P1119"/>
  <c r="T1242"/>
  <c r="BK112" i="3"/>
  <c r="J112"/>
  <c r="J69"/>
  <c r="R146"/>
  <c r="T100" i="4"/>
  <c r="T99"/>
  <c r="BK135"/>
  <c r="J135" s="1"/>
  <c r="J70" s="1"/>
  <c r="P135"/>
  <c r="T99" i="5"/>
  <c r="BK146"/>
  <c r="J146" s="1"/>
  <c r="J71" s="1"/>
  <c r="P171"/>
  <c r="T207" i="6"/>
  <c r="R214"/>
  <c r="P218"/>
  <c r="P217"/>
  <c r="T250"/>
  <c r="T248" s="1"/>
  <c r="P257"/>
  <c r="P269"/>
  <c r="BK103" i="7"/>
  <c r="J103" s="1"/>
  <c r="J70" s="1"/>
  <c r="T112"/>
  <c r="P97" i="8"/>
  <c r="T126"/>
  <c r="P97" i="9"/>
  <c r="P96" s="1"/>
  <c r="P95" s="1"/>
  <c r="AU66" i="1" s="1"/>
  <c r="R119" i="9"/>
  <c r="T104" i="10"/>
  <c r="T97" i="11"/>
  <c r="T96" s="1"/>
  <c r="T95" s="1"/>
  <c r="BK110"/>
  <c r="J110" s="1"/>
  <c r="J71" s="1"/>
  <c r="BK97" i="12"/>
  <c r="BK96"/>
  <c r="J96" s="1"/>
  <c r="J68" s="1"/>
  <c r="P104"/>
  <c r="R110"/>
  <c r="R95" i="13"/>
  <c r="R94" s="1"/>
  <c r="R93" s="1"/>
  <c r="R100" i="14"/>
  <c r="R99" s="1"/>
  <c r="R98" s="1"/>
  <c r="T144"/>
  <c r="T189"/>
  <c r="T188" s="1"/>
  <c r="BK97" i="15"/>
  <c r="R335" i="16"/>
  <c r="R696"/>
  <c r="R884"/>
  <c r="P967"/>
  <c r="P1073"/>
  <c r="T1143"/>
  <c r="R1249"/>
  <c r="R117" i="17"/>
  <c r="R178"/>
  <c r="T102" i="18"/>
  <c r="T101" s="1"/>
  <c r="R123"/>
  <c r="P159"/>
  <c r="R143" i="19"/>
  <c r="BK178"/>
  <c r="J178" s="1"/>
  <c r="J72" s="1"/>
  <c r="R207"/>
  <c r="P147" i="20"/>
  <c r="P142" s="1"/>
  <c r="R168"/>
  <c r="P178"/>
  <c r="BK188"/>
  <c r="J188" s="1"/>
  <c r="J95" s="1"/>
  <c r="P194"/>
  <c r="T202"/>
  <c r="P211"/>
  <c r="P207"/>
  <c r="R97" i="21"/>
  <c r="R96" s="1"/>
  <c r="R95" s="1"/>
  <c r="BK112"/>
  <c r="J112"/>
  <c r="J71" s="1"/>
  <c r="BK104" i="22"/>
  <c r="J104"/>
  <c r="J70" s="1"/>
  <c r="T110"/>
  <c r="R97" i="23"/>
  <c r="R96"/>
  <c r="R95"/>
  <c r="BK106"/>
  <c r="J106" s="1"/>
  <c r="J71" s="1"/>
  <c r="R97" i="24"/>
  <c r="R110"/>
  <c r="T97" i="27"/>
  <c r="T96"/>
  <c r="P119" i="28"/>
  <c r="P118" s="1"/>
  <c r="P270"/>
  <c r="P338"/>
  <c r="P401"/>
  <c r="T516"/>
  <c r="P676"/>
  <c r="P703"/>
  <c r="T720"/>
  <c r="R731"/>
  <c r="T739"/>
  <c r="BK803"/>
  <c r="J803"/>
  <c r="J85" s="1"/>
  <c r="P818"/>
  <c r="R818"/>
  <c r="T818"/>
  <c r="P913"/>
  <c r="P952"/>
  <c r="P977"/>
  <c r="BK139" i="29"/>
  <c r="J139" s="1"/>
  <c r="J70" s="1"/>
  <c r="R107" i="30"/>
  <c r="BK116"/>
  <c r="J116" s="1"/>
  <c r="J71" s="1"/>
  <c r="P116"/>
  <c r="P123"/>
  <c r="R134"/>
  <c r="T96" i="31"/>
  <c r="T95"/>
  <c r="T94" s="1"/>
  <c r="R95" i="32"/>
  <c r="R100"/>
  <c r="BK105" i="33"/>
  <c r="J105" s="1"/>
  <c r="J71" s="1"/>
  <c r="T105"/>
  <c r="T96"/>
  <c r="T95" s="1"/>
  <c r="BK94" i="34"/>
  <c r="J94"/>
  <c r="J65" s="1"/>
  <c r="P94"/>
  <c r="R94"/>
  <c r="T94"/>
  <c r="BK105"/>
  <c r="J105" s="1"/>
  <c r="J67" s="1"/>
  <c r="P105"/>
  <c r="R105"/>
  <c r="T105"/>
  <c r="BK112"/>
  <c r="J112"/>
  <c r="J68"/>
  <c r="P112"/>
  <c r="R112"/>
  <c r="T112"/>
  <c r="BK120"/>
  <c r="J120" s="1"/>
  <c r="J70" s="1"/>
  <c r="P120"/>
  <c r="R120"/>
  <c r="R1027" i="2"/>
  <c r="R1114"/>
  <c r="P1181"/>
  <c r="P112" i="3"/>
  <c r="BK100" i="4"/>
  <c r="R116"/>
  <c r="BK140"/>
  <c r="J140"/>
  <c r="J71" s="1"/>
  <c r="R99" i="5"/>
  <c r="R98"/>
  <c r="P146"/>
  <c r="T171"/>
  <c r="P207" i="6"/>
  <c r="R211"/>
  <c r="BK218"/>
  <c r="J218" s="1"/>
  <c r="J102" s="1"/>
  <c r="BK254"/>
  <c r="J254" s="1"/>
  <c r="J122" s="1"/>
  <c r="BK260"/>
  <c r="J260"/>
  <c r="J124"/>
  <c r="T97" i="7"/>
  <c r="T96" s="1"/>
  <c r="T95" s="1"/>
  <c r="BK112"/>
  <c r="J112" s="1"/>
  <c r="J71" s="1"/>
  <c r="T97" i="8"/>
  <c r="T96"/>
  <c r="T95" s="1"/>
  <c r="P126"/>
  <c r="R97" i="9"/>
  <c r="R96" s="1"/>
  <c r="R95" s="1"/>
  <c r="T119"/>
  <c r="T97" i="10"/>
  <c r="T96"/>
  <c r="T95" s="1"/>
  <c r="BK109"/>
  <c r="J109"/>
  <c r="J71" s="1"/>
  <c r="R97" i="11"/>
  <c r="R96" s="1"/>
  <c r="R95" s="1"/>
  <c r="R110"/>
  <c r="P97" i="12"/>
  <c r="P96" s="1"/>
  <c r="P95" s="1"/>
  <c r="AU69" i="1" s="1"/>
  <c r="T104" i="12"/>
  <c r="P95" i="13"/>
  <c r="P94"/>
  <c r="P93"/>
  <c r="AU70" i="1" s="1"/>
  <c r="BK122" i="14"/>
  <c r="J122"/>
  <c r="J70" s="1"/>
  <c r="BK166"/>
  <c r="J166" s="1"/>
  <c r="J72" s="1"/>
  <c r="T97" i="15"/>
  <c r="T96" s="1"/>
  <c r="T95" s="1"/>
  <c r="T335" i="16"/>
  <c r="T696"/>
  <c r="T695" s="1"/>
  <c r="BK884"/>
  <c r="J884"/>
  <c r="J79"/>
  <c r="R954"/>
  <c r="BK1005"/>
  <c r="J1005"/>
  <c r="J82" s="1"/>
  <c r="BK1073"/>
  <c r="J1073" s="1"/>
  <c r="J84" s="1"/>
  <c r="R1138"/>
  <c r="BK1197"/>
  <c r="J1197" s="1"/>
  <c r="J87" s="1"/>
  <c r="T1249"/>
  <c r="R100" i="17"/>
  <c r="R99" s="1"/>
  <c r="T148"/>
  <c r="P123" i="18"/>
  <c r="P144"/>
  <c r="BK129" i="19"/>
  <c r="J129"/>
  <c r="J69" s="1"/>
  <c r="T157"/>
  <c r="T161" i="20"/>
  <c r="BK178"/>
  <c r="J178"/>
  <c r="J91" s="1"/>
  <c r="T181"/>
  <c r="T188"/>
  <c r="R194"/>
  <c r="BK211"/>
  <c r="J211" s="1"/>
  <c r="J104" s="1"/>
  <c r="P97" i="21"/>
  <c r="P96" s="1"/>
  <c r="P95" s="1"/>
  <c r="AU82" i="1" s="1"/>
  <c r="P112" i="21"/>
  <c r="T97" i="22"/>
  <c r="T96" s="1"/>
  <c r="T95" s="1"/>
  <c r="R104"/>
  <c r="P101" i="23"/>
  <c r="BK104" i="24"/>
  <c r="J104"/>
  <c r="J70" s="1"/>
  <c r="P110"/>
  <c r="BK95" i="26"/>
  <c r="BK94"/>
  <c r="BK93"/>
  <c r="J93" s="1"/>
  <c r="J34" s="1"/>
  <c r="AG87" i="1" s="1"/>
  <c r="BK97" i="27"/>
  <c r="J97"/>
  <c r="J69" s="1"/>
  <c r="R97"/>
  <c r="R96" s="1"/>
  <c r="R95" s="1"/>
  <c r="P95" i="32"/>
  <c r="P94" s="1"/>
  <c r="AU96" i="1" s="1"/>
  <c r="BK100" i="32"/>
  <c r="J100" s="1"/>
  <c r="J70" s="1"/>
  <c r="R105" i="33"/>
  <c r="R96"/>
  <c r="R95"/>
  <c r="T120" i="34"/>
  <c r="BE1085" i="2"/>
  <c r="BE1087"/>
  <c r="BE1106"/>
  <c r="BE1179"/>
  <c r="BE1198"/>
  <c r="BE142" i="3"/>
  <c r="BK165"/>
  <c r="J165" s="1"/>
  <c r="J73" s="1"/>
  <c r="E52" i="4"/>
  <c r="F63"/>
  <c r="BE113"/>
  <c r="BE131"/>
  <c r="BE149"/>
  <c r="BE155"/>
  <c r="BE158"/>
  <c r="BK159"/>
  <c r="J159"/>
  <c r="J73" s="1"/>
  <c r="BE162" i="5"/>
  <c r="BE163"/>
  <c r="F63" i="6"/>
  <c r="BE160"/>
  <c r="BE177"/>
  <c r="BE198"/>
  <c r="BE205"/>
  <c r="BE234"/>
  <c r="BE255"/>
  <c r="BE263"/>
  <c r="BE266"/>
  <c r="BE273"/>
  <c r="BK167"/>
  <c r="BK176"/>
  <c r="J176"/>
  <c r="J80" s="1"/>
  <c r="BK227"/>
  <c r="J227" s="1"/>
  <c r="J105" s="1"/>
  <c r="BE101" i="7"/>
  <c r="BE102"/>
  <c r="BE115"/>
  <c r="BE116"/>
  <c r="E81" i="8"/>
  <c r="BE119"/>
  <c r="J89" i="9"/>
  <c r="BE103"/>
  <c r="BE104"/>
  <c r="BE105"/>
  <c r="BE108"/>
  <c r="BE110"/>
  <c r="BE112"/>
  <c r="F63" i="11"/>
  <c r="BE106"/>
  <c r="BE108"/>
  <c r="E81" i="12"/>
  <c r="BE106"/>
  <c r="BE107"/>
  <c r="BE108"/>
  <c r="J60" i="13"/>
  <c r="F90"/>
  <c r="BE96"/>
  <c r="BE97"/>
  <c r="E84" i="14"/>
  <c r="BE103"/>
  <c r="BE119"/>
  <c r="BE123"/>
  <c r="BE134"/>
  <c r="BE137"/>
  <c r="BE145"/>
  <c r="BE155"/>
  <c r="BE164"/>
  <c r="BE175"/>
  <c r="BE182"/>
  <c r="BE184"/>
  <c r="BE190"/>
  <c r="BE194"/>
  <c r="BE198"/>
  <c r="E81" i="15"/>
  <c r="BE106"/>
  <c r="F109" i="16"/>
  <c r="BE151"/>
  <c r="BE281"/>
  <c r="BE475"/>
  <c r="BE542"/>
  <c r="BE667"/>
  <c r="BE760"/>
  <c r="BE864"/>
  <c r="BE893"/>
  <c r="BE1022"/>
  <c r="BE1027"/>
  <c r="BE1092"/>
  <c r="BE1104"/>
  <c r="BE1107"/>
  <c r="BE1109"/>
  <c r="BE1188"/>
  <c r="BE1195"/>
  <c r="F96" i="17"/>
  <c r="BE101"/>
  <c r="BE118"/>
  <c r="BE181"/>
  <c r="BE185"/>
  <c r="BE187"/>
  <c r="BE194"/>
  <c r="J60" i="18"/>
  <c r="BE129"/>
  <c r="BE160"/>
  <c r="BE178"/>
  <c r="J93" i="19"/>
  <c r="BE108"/>
  <c r="BE112"/>
  <c r="BE151"/>
  <c r="BE186"/>
  <c r="BE201"/>
  <c r="BE204"/>
  <c r="BE206"/>
  <c r="BK203"/>
  <c r="J203" s="1"/>
  <c r="J73" s="1"/>
  <c r="BE159" i="20"/>
  <c r="BE170"/>
  <c r="BE180"/>
  <c r="BE190"/>
  <c r="BE192"/>
  <c r="BE203"/>
  <c r="BK140"/>
  <c r="J140"/>
  <c r="J75"/>
  <c r="BK208"/>
  <c r="BK207" s="1"/>
  <c r="J207" s="1"/>
  <c r="J101" s="1"/>
  <c r="J60" i="21"/>
  <c r="E52" i="2"/>
  <c r="F63"/>
  <c r="BE141"/>
  <c r="BE145"/>
  <c r="BE176"/>
  <c r="BE225"/>
  <c r="BE252"/>
  <c r="BE270"/>
  <c r="BE283"/>
  <c r="BE293"/>
  <c r="BE398"/>
  <c r="BE412"/>
  <c r="BE419"/>
  <c r="BE535"/>
  <c r="BE547"/>
  <c r="BE555"/>
  <c r="BE650"/>
  <c r="BE703"/>
  <c r="BE778"/>
  <c r="BE786"/>
  <c r="BE861"/>
  <c r="BE870"/>
  <c r="BE876"/>
  <c r="BE894"/>
  <c r="BE956"/>
  <c r="BE981"/>
  <c r="BE986"/>
  <c r="BE1001"/>
  <c r="BE1005"/>
  <c r="BE1037"/>
  <c r="BE142" i="14"/>
  <c r="BE143"/>
  <c r="BE149"/>
  <c r="BE169"/>
  <c r="BE183"/>
  <c r="J63" i="15"/>
  <c r="F92"/>
  <c r="BE100"/>
  <c r="BE103"/>
  <c r="E52" i="16"/>
  <c r="BE164"/>
  <c r="BE240"/>
  <c r="BE254"/>
  <c r="BE352"/>
  <c r="BE426"/>
  <c r="BE448"/>
  <c r="BE477"/>
  <c r="BE500"/>
  <c r="BE558"/>
  <c r="BE587"/>
  <c r="BE601"/>
  <c r="BE668"/>
  <c r="BE742"/>
  <c r="BE757"/>
  <c r="BE770"/>
  <c r="BE803"/>
  <c r="BE814"/>
  <c r="BE847"/>
  <c r="BE927"/>
  <c r="BE936"/>
  <c r="BE960"/>
  <c r="BE968"/>
  <c r="BE1006"/>
  <c r="BE1010"/>
  <c r="BE1018"/>
  <c r="BE1032"/>
  <c r="BE1064"/>
  <c r="BE1071"/>
  <c r="BE1086"/>
  <c r="BE1089"/>
  <c r="BE1139"/>
  <c r="BE1148"/>
  <c r="BE1161"/>
  <c r="BE1163"/>
  <c r="BE1243"/>
  <c r="BE1247"/>
  <c r="BE1257"/>
  <c r="BK692"/>
  <c r="J692" s="1"/>
  <c r="J74" s="1"/>
  <c r="BE120" i="17"/>
  <c r="BE155"/>
  <c r="BE157"/>
  <c r="BE172"/>
  <c r="BE183"/>
  <c r="BE192"/>
  <c r="BK189"/>
  <c r="J189" s="1"/>
  <c r="J72" s="1"/>
  <c r="BK195"/>
  <c r="J195"/>
  <c r="J75" s="1"/>
  <c r="E87" i="18"/>
  <c r="BE117"/>
  <c r="BE143"/>
  <c r="BE147"/>
  <c r="BE172"/>
  <c r="BE193"/>
  <c r="BK188"/>
  <c r="J188" s="1"/>
  <c r="J75" s="1"/>
  <c r="BE136" i="19"/>
  <c r="BE137"/>
  <c r="BE153"/>
  <c r="BE176"/>
  <c r="BE179"/>
  <c r="BE191"/>
  <c r="J60" i="20"/>
  <c r="BE139"/>
  <c r="BE153"/>
  <c r="BE155"/>
  <c r="BE175"/>
  <c r="BE187"/>
  <c r="BE209"/>
  <c r="BK150"/>
  <c r="J150" s="1"/>
  <c r="J80" s="1"/>
  <c r="F63" i="21"/>
  <c r="BE102"/>
  <c r="BE103"/>
  <c r="BE104"/>
  <c r="BE105"/>
  <c r="BE111"/>
  <c r="J89" i="22"/>
  <c r="BE109"/>
  <c r="BE103" i="23"/>
  <c r="BE105"/>
  <c r="BE107"/>
  <c r="BE108"/>
  <c r="BE98" i="24"/>
  <c r="BE107"/>
  <c r="BE108"/>
  <c r="J89" i="25"/>
  <c r="BE100"/>
  <c r="BE102"/>
  <c r="BE115"/>
  <c r="BE126"/>
  <c r="BE131"/>
  <c r="E52" i="26"/>
  <c r="J60"/>
  <c r="F63"/>
  <c r="BE96"/>
  <c r="BE97"/>
  <c r="BE98"/>
  <c r="BE99"/>
  <c r="BE100"/>
  <c r="BE101"/>
  <c r="BE102"/>
  <c r="BE103"/>
  <c r="F63" i="27"/>
  <c r="BE102"/>
  <c r="BE309" i="28"/>
  <c r="BE339"/>
  <c r="BE433"/>
  <c r="BE452"/>
  <c r="BE467"/>
  <c r="BE504"/>
  <c r="BE513"/>
  <c r="BE531"/>
  <c r="BE554"/>
  <c r="BE584"/>
  <c r="BE586"/>
  <c r="BE597"/>
  <c r="BE602"/>
  <c r="BE619"/>
  <c r="BE626"/>
  <c r="BE635"/>
  <c r="BE638"/>
  <c r="BE658"/>
  <c r="BE696"/>
  <c r="BE718"/>
  <c r="BE752"/>
  <c r="BE791"/>
  <c r="BE819"/>
  <c r="BE820"/>
  <c r="BE831"/>
  <c r="BE869"/>
  <c r="BE914"/>
  <c r="BK512"/>
  <c r="J512" s="1"/>
  <c r="J74" s="1"/>
  <c r="E52" i="29"/>
  <c r="BE108"/>
  <c r="BE111"/>
  <c r="BE115"/>
  <c r="BE123"/>
  <c r="BE127"/>
  <c r="BE131"/>
  <c r="BE137"/>
  <c r="BE140"/>
  <c r="BE152"/>
  <c r="J60" i="30"/>
  <c r="F100"/>
  <c r="BE110"/>
  <c r="BE114"/>
  <c r="BE124"/>
  <c r="BE135"/>
  <c r="BE146"/>
  <c r="BE155"/>
  <c r="BK104"/>
  <c r="J88" i="32"/>
  <c r="J60" i="2"/>
  <c r="BE155"/>
  <c r="BE161"/>
  <c r="BE320"/>
  <c r="BE336"/>
  <c r="BE366"/>
  <c r="BE377"/>
  <c r="BE460"/>
  <c r="BE467"/>
  <c r="BE470"/>
  <c r="BE495"/>
  <c r="BE538"/>
  <c r="BE569"/>
  <c r="BE625"/>
  <c r="BE634"/>
  <c r="BE637"/>
  <c r="BE708"/>
  <c r="BE744"/>
  <c r="BE809"/>
  <c r="BE834"/>
  <c r="BE837"/>
  <c r="BE855"/>
  <c r="BE926"/>
  <c r="BE954"/>
  <c r="BE1010"/>
  <c r="BE1025"/>
  <c r="BE1031"/>
  <c r="BE1127"/>
  <c r="BE1129"/>
  <c r="BE1140"/>
  <c r="BE1148"/>
  <c r="BE1153"/>
  <c r="BE1182"/>
  <c r="BE1250"/>
  <c r="J91" i="3"/>
  <c r="BE106"/>
  <c r="BE121"/>
  <c r="BE134"/>
  <c r="BK163"/>
  <c r="J163" s="1"/>
  <c r="J72" s="1"/>
  <c r="BE153" i="4"/>
  <c r="BK157"/>
  <c r="J157" s="1"/>
  <c r="J72" s="1"/>
  <c r="BE116" i="5"/>
  <c r="BE121"/>
  <c r="BE144"/>
  <c r="J60" i="6"/>
  <c r="BE158"/>
  <c r="BE168"/>
  <c r="BE181"/>
  <c r="BE184"/>
  <c r="BE202"/>
  <c r="BE203"/>
  <c r="BE215"/>
  <c r="BE216"/>
  <c r="BE220"/>
  <c r="BE221"/>
  <c r="BE228"/>
  <c r="BE240"/>
  <c r="BE245"/>
  <c r="BE247"/>
  <c r="BE261"/>
  <c r="BE262"/>
  <c r="BE268"/>
  <c r="BE276"/>
  <c r="BK169"/>
  <c r="J169"/>
  <c r="J76" s="1"/>
  <c r="BK189"/>
  <c r="J189" s="1"/>
  <c r="J89" s="1"/>
  <c r="BK193"/>
  <c r="J193" s="1"/>
  <c r="J91" s="1"/>
  <c r="BK233"/>
  <c r="J233" s="1"/>
  <c r="J109" s="1"/>
  <c r="BK275"/>
  <c r="BK274"/>
  <c r="J274"/>
  <c r="J128" s="1"/>
  <c r="BE98" i="8"/>
  <c r="BE99"/>
  <c r="BE107"/>
  <c r="BE111"/>
  <c r="BE114"/>
  <c r="BE115"/>
  <c r="BE118"/>
  <c r="BE121"/>
  <c r="BE122"/>
  <c r="E81" i="9"/>
  <c r="BE107"/>
  <c r="BE121"/>
  <c r="BE122"/>
  <c r="E52" i="10"/>
  <c r="BE98"/>
  <c r="BE105"/>
  <c r="BE100" i="11"/>
  <c r="BE103"/>
  <c r="BE104"/>
  <c r="BE113"/>
  <c r="J60" i="12"/>
  <c r="BE100"/>
  <c r="BE105"/>
  <c r="BE100" i="13"/>
  <c r="BE101"/>
  <c r="BE104"/>
  <c r="BE105"/>
  <c r="BE108"/>
  <c r="F63" i="14"/>
  <c r="BE109"/>
  <c r="BE112"/>
  <c r="BE113"/>
  <c r="BE127"/>
  <c r="BE147"/>
  <c r="BE151"/>
  <c r="BE163"/>
  <c r="BE165"/>
  <c r="BE167"/>
  <c r="BE177"/>
  <c r="BE203"/>
  <c r="BE204"/>
  <c r="J89" i="15"/>
  <c r="BE202" i="16"/>
  <c r="BE329"/>
  <c r="BE593"/>
  <c r="BE647"/>
  <c r="BE654"/>
  <c r="BE664"/>
  <c r="BE674"/>
  <c r="BE726"/>
  <c r="BE784"/>
  <c r="BE787"/>
  <c r="BE837"/>
  <c r="BE914"/>
  <c r="BE965"/>
  <c r="BE1012"/>
  <c r="BE1014"/>
  <c r="BE1026"/>
  <c r="BE1066"/>
  <c r="BE1074"/>
  <c r="BE1123"/>
  <c r="BE1125"/>
  <c r="BE1136"/>
  <c r="BE1198"/>
  <c r="BE1250"/>
  <c r="BE128" i="17"/>
  <c r="BE142"/>
  <c r="BE146"/>
  <c r="BE151"/>
  <c r="BE159"/>
  <c r="BE169"/>
  <c r="BE190"/>
  <c r="BE103" i="18"/>
  <c r="BE135"/>
  <c r="BE166"/>
  <c r="BE182"/>
  <c r="BK190"/>
  <c r="J190"/>
  <c r="J76"/>
  <c r="BK192"/>
  <c r="J192" s="1"/>
  <c r="J77" s="1"/>
  <c r="E85" i="19"/>
  <c r="BE104"/>
  <c r="BE109"/>
  <c r="BE118"/>
  <c r="BE130"/>
  <c r="BE133"/>
  <c r="BE138"/>
  <c r="BE150"/>
  <c r="BE152"/>
  <c r="BE164"/>
  <c r="BE182"/>
  <c r="BE208"/>
  <c r="F125" i="20"/>
  <c r="BE144"/>
  <c r="BE164"/>
  <c r="BE186"/>
  <c r="BE189"/>
  <c r="BK138"/>
  <c r="J138" s="1"/>
  <c r="J74" s="1"/>
  <c r="BK145"/>
  <c r="J145" s="1"/>
  <c r="J78" s="1"/>
  <c r="E52" i="21"/>
  <c r="BE100"/>
  <c r="BE101"/>
  <c r="E52" i="22"/>
  <c r="F63"/>
  <c r="BE111"/>
  <c r="F92" i="23"/>
  <c r="BE100"/>
  <c r="BE102" i="24"/>
  <c r="E52" i="25"/>
  <c r="BE106"/>
  <c r="BE109"/>
  <c r="BE168" i="28"/>
  <c r="BE199"/>
  <c r="BE202"/>
  <c r="BE208"/>
  <c r="BE317"/>
  <c r="BE358"/>
  <c r="BE367"/>
  <c r="BE414"/>
  <c r="BE417"/>
  <c r="BE441"/>
  <c r="BE448"/>
  <c r="BE462"/>
  <c r="BE517"/>
  <c r="BE558"/>
  <c r="BE568"/>
  <c r="BE570"/>
  <c r="BE574"/>
  <c r="BE581"/>
  <c r="BE677"/>
  <c r="BE700"/>
  <c r="BE707"/>
  <c r="BE710"/>
  <c r="BE795"/>
  <c r="BE826"/>
  <c r="BE827"/>
  <c r="BE832"/>
  <c r="BE838"/>
  <c r="BE850"/>
  <c r="BE853"/>
  <c r="BE898"/>
  <c r="BE906"/>
  <c r="BE909"/>
  <c r="BK717"/>
  <c r="J717"/>
  <c r="J80" s="1"/>
  <c r="BK1005"/>
  <c r="J1005"/>
  <c r="J93" s="1"/>
  <c r="F63" i="29"/>
  <c r="BE99"/>
  <c r="BE104"/>
  <c r="BE110"/>
  <c r="BE113"/>
  <c r="BE119"/>
  <c r="BE129"/>
  <c r="BE149"/>
  <c r="E52" i="30"/>
  <c r="BE109"/>
  <c r="BE117"/>
  <c r="BE132"/>
  <c r="BE143"/>
  <c r="BE149"/>
  <c r="BE157"/>
  <c r="BK156"/>
  <c r="J156" s="1"/>
  <c r="J79" s="1"/>
  <c r="E52" i="31"/>
  <c r="BE97"/>
  <c r="BE98"/>
  <c r="BE101"/>
  <c r="BE111"/>
  <c r="E80" i="32"/>
  <c r="BE99"/>
  <c r="BE130" i="2"/>
  <c r="BE183"/>
  <c r="BE186"/>
  <c r="BE243"/>
  <c r="BE342"/>
  <c r="BE345"/>
  <c r="BE371"/>
  <c r="BE385"/>
  <c r="BE439"/>
  <c r="BE506"/>
  <c r="BE508"/>
  <c r="BE562"/>
  <c r="BE581"/>
  <c r="BE586"/>
  <c r="BE655"/>
  <c r="BE711"/>
  <c r="BE853"/>
  <c r="BE864"/>
  <c r="BE903"/>
  <c r="BE990"/>
  <c r="BE1008"/>
  <c r="BE1009"/>
  <c r="BE1018"/>
  <c r="BE1028"/>
  <c r="BE1112"/>
  <c r="BE1252"/>
  <c r="E83" i="3"/>
  <c r="BE99"/>
  <c r="BE101"/>
  <c r="BE140"/>
  <c r="BE145"/>
  <c r="BE153"/>
  <c r="BE122" i="4"/>
  <c r="BE125"/>
  <c r="BE132"/>
  <c r="E52" i="5"/>
  <c r="F95"/>
  <c r="BE117"/>
  <c r="BE118"/>
  <c r="BE131"/>
  <c r="BE139"/>
  <c r="BE157"/>
  <c r="BE159"/>
  <c r="BE165"/>
  <c r="BE172"/>
  <c r="BK169"/>
  <c r="J169" s="1"/>
  <c r="J73" s="1"/>
  <c r="BE173" i="6"/>
  <c r="BE199"/>
  <c r="BE200"/>
  <c r="BE219"/>
  <c r="BE231"/>
  <c r="BE251"/>
  <c r="BE252"/>
  <c r="BK161"/>
  <c r="J161" s="1"/>
  <c r="J71" s="1"/>
  <c r="BK174"/>
  <c r="J174" s="1"/>
  <c r="J79" s="1"/>
  <c r="BK183"/>
  <c r="J183" s="1"/>
  <c r="J85" s="1"/>
  <c r="BK242"/>
  <c r="J242"/>
  <c r="J115"/>
  <c r="BK246"/>
  <c r="J246" s="1"/>
  <c r="J117" s="1"/>
  <c r="BK272"/>
  <c r="J272" s="1"/>
  <c r="J127" s="1"/>
  <c r="E52" i="7"/>
  <c r="BE109"/>
  <c r="BE100" i="8"/>
  <c r="BE120"/>
  <c r="BE98" i="9"/>
  <c r="BE99" i="10"/>
  <c r="BE138" i="14"/>
  <c r="BE140"/>
  <c r="BE156"/>
  <c r="BE160"/>
  <c r="BE196"/>
  <c r="BE200"/>
  <c r="BE202"/>
  <c r="BE206"/>
  <c r="BE138" i="16"/>
  <c r="BE141"/>
  <c r="BE161"/>
  <c r="BE166"/>
  <c r="BE215"/>
  <c r="BE293"/>
  <c r="BE305"/>
  <c r="BE321"/>
  <c r="BE323"/>
  <c r="BE534"/>
  <c r="BE573"/>
  <c r="BE710"/>
  <c r="BE739"/>
  <c r="BE755"/>
  <c r="BE820"/>
  <c r="BE843"/>
  <c r="BE903"/>
  <c r="BE952"/>
  <c r="BE993"/>
  <c r="BE1003"/>
  <c r="BE1007"/>
  <c r="BE1017"/>
  <c r="BE1030"/>
  <c r="BE1061"/>
  <c r="BE1069"/>
  <c r="BE1077"/>
  <c r="BE1144"/>
  <c r="BE1166"/>
  <c r="BE1172"/>
  <c r="BE1185"/>
  <c r="BE1255"/>
  <c r="BE124" i="17"/>
  <c r="BE134"/>
  <c r="BE138"/>
  <c r="BE196"/>
  <c r="BK191"/>
  <c r="J191" s="1"/>
  <c r="J73" s="1"/>
  <c r="BE108" i="18"/>
  <c r="BE120"/>
  <c r="BE174"/>
  <c r="BE101" i="19"/>
  <c r="BE156"/>
  <c r="BE165"/>
  <c r="BE171"/>
  <c r="BE175"/>
  <c r="BE190"/>
  <c r="BE194"/>
  <c r="BE209"/>
  <c r="BE141" i="20"/>
  <c r="BE157"/>
  <c r="BE163"/>
  <c r="BE169"/>
  <c r="BE213"/>
  <c r="BK158"/>
  <c r="J158" s="1"/>
  <c r="J84" s="1"/>
  <c r="BE98" i="21"/>
  <c r="BE107"/>
  <c r="BE110"/>
  <c r="BE100" i="22"/>
  <c r="BE112"/>
  <c r="BE102" i="23"/>
  <c r="BE99" i="24"/>
  <c r="BE111"/>
  <c r="BE112"/>
  <c r="F63" i="25"/>
  <c r="BE107"/>
  <c r="BE119"/>
  <c r="BE120"/>
  <c r="BE121"/>
  <c r="BE127"/>
  <c r="BE104" i="26"/>
  <c r="BE105"/>
  <c r="BE106"/>
  <c r="E52" i="27"/>
  <c r="BE98"/>
  <c r="BE104"/>
  <c r="BE114"/>
  <c r="BE120"/>
  <c r="BE123"/>
  <c r="BE129"/>
  <c r="BE130"/>
  <c r="E103" i="28"/>
  <c r="BE155"/>
  <c r="BE160"/>
  <c r="BE184"/>
  <c r="BE232"/>
  <c r="BE336"/>
  <c r="BE376"/>
  <c r="BE419"/>
  <c r="BE478"/>
  <c r="BE483"/>
  <c r="BE523"/>
  <c r="BE539"/>
  <c r="BE561"/>
  <c r="BE640"/>
  <c r="BE668"/>
  <c r="BE688"/>
  <c r="BE715"/>
  <c r="BE724"/>
  <c r="BE726"/>
  <c r="BE729"/>
  <c r="BE732"/>
  <c r="BE735"/>
  <c r="BE738"/>
  <c r="BE762"/>
  <c r="BE787"/>
  <c r="BE793"/>
  <c r="BE804"/>
  <c r="BE805"/>
  <c r="BE810"/>
  <c r="BE816"/>
  <c r="BE821"/>
  <c r="BE823"/>
  <c r="BE824"/>
  <c r="BE825"/>
  <c r="BE835"/>
  <c r="BE847"/>
  <c r="BE873"/>
  <c r="BE876"/>
  <c r="BE916"/>
  <c r="BE953"/>
  <c r="J91" i="29"/>
  <c r="BE102"/>
  <c r="BE106"/>
  <c r="BE117"/>
  <c r="BE121"/>
  <c r="BE135"/>
  <c r="BE142"/>
  <c r="BE146"/>
  <c r="BE157"/>
  <c r="BK158"/>
  <c r="J158" s="1"/>
  <c r="J73" s="1"/>
  <c r="BE108" i="30"/>
  <c r="BE111"/>
  <c r="BE126"/>
  <c r="BE130"/>
  <c r="BE141"/>
  <c r="BK152"/>
  <c r="J152" s="1"/>
  <c r="J77" s="1"/>
  <c r="F63" i="31"/>
  <c r="J88"/>
  <c r="BE100"/>
  <c r="BE103"/>
  <c r="BE104"/>
  <c r="BE105"/>
  <c r="F91" i="32"/>
  <c r="BE97"/>
  <c r="BE101"/>
  <c r="BE191" i="2"/>
  <c r="BE202"/>
  <c r="BE228"/>
  <c r="BE240"/>
  <c r="BE363"/>
  <c r="BE414"/>
  <c r="BE417"/>
  <c r="BE452"/>
  <c r="BE489"/>
  <c r="BE577"/>
  <c r="BE589"/>
  <c r="BE660"/>
  <c r="BE665"/>
  <c r="BE678"/>
  <c r="BE693"/>
  <c r="BE714"/>
  <c r="BE736"/>
  <c r="BE770"/>
  <c r="BE818"/>
  <c r="BE839"/>
  <c r="BE915"/>
  <c r="BE952"/>
  <c r="BE998"/>
  <c r="BE1019"/>
  <c r="BE1023"/>
  <c r="BE1024"/>
  <c r="BE1055"/>
  <c r="BE1058"/>
  <c r="BE1093"/>
  <c r="BE1117"/>
  <c r="BE1156"/>
  <c r="BE103" i="3"/>
  <c r="BE104"/>
  <c r="BE115"/>
  <c r="BE117"/>
  <c r="BE136"/>
  <c r="BE138"/>
  <c r="BE147"/>
  <c r="BE149"/>
  <c r="BE157"/>
  <c r="BE162"/>
  <c r="BK161"/>
  <c r="J161"/>
  <c r="J71"/>
  <c r="BE110" i="4"/>
  <c r="BK161"/>
  <c r="J161"/>
  <c r="J74" s="1"/>
  <c r="BE105" i="5"/>
  <c r="BE107"/>
  <c r="BE141"/>
  <c r="BE153"/>
  <c r="BE156"/>
  <c r="BE168"/>
  <c r="BE170"/>
  <c r="BK167"/>
  <c r="J167" s="1"/>
  <c r="J72" s="1"/>
  <c r="BE162" i="6"/>
  <c r="BE164"/>
  <c r="BE187"/>
  <c r="BE190"/>
  <c r="BE213"/>
  <c r="BE237"/>
  <c r="BE280"/>
  <c r="BK159"/>
  <c r="J159"/>
  <c r="J70"/>
  <c r="BK163"/>
  <c r="J163" s="1"/>
  <c r="J72" s="1"/>
  <c r="BK230"/>
  <c r="J230" s="1"/>
  <c r="J107" s="1"/>
  <c r="BK244"/>
  <c r="J244"/>
  <c r="J116" s="1"/>
  <c r="J60" i="7"/>
  <c r="F92"/>
  <c r="BE98"/>
  <c r="BE99"/>
  <c r="BE105"/>
  <c r="BE106"/>
  <c r="BE107"/>
  <c r="BE108"/>
  <c r="F63" i="8"/>
  <c r="BE108"/>
  <c r="BE109"/>
  <c r="BE110"/>
  <c r="BE127"/>
  <c r="BE128"/>
  <c r="BE120" i="9"/>
  <c r="F92" i="10"/>
  <c r="BE100"/>
  <c r="BE101"/>
  <c r="BE102"/>
  <c r="BE106"/>
  <c r="BE107"/>
  <c r="E52" i="11"/>
  <c r="BE109"/>
  <c r="BE109" i="12"/>
  <c r="BE112"/>
  <c r="BE98" i="13"/>
  <c r="BE99"/>
  <c r="BE102"/>
  <c r="J92" i="14"/>
  <c r="BE114"/>
  <c r="BE116"/>
  <c r="BE135"/>
  <c r="BE162"/>
  <c r="BE178"/>
  <c r="BE181"/>
  <c r="BE99" i="15"/>
  <c r="BE105"/>
  <c r="BE126" i="16"/>
  <c r="BE135"/>
  <c r="BE144"/>
  <c r="BE184"/>
  <c r="BE194"/>
  <c r="BE228"/>
  <c r="BE235"/>
  <c r="BE296"/>
  <c r="BE336"/>
  <c r="BE490"/>
  <c r="BE567"/>
  <c r="BE599"/>
  <c r="BE627"/>
  <c r="BE661"/>
  <c r="BE693"/>
  <c r="BE697"/>
  <c r="BE729"/>
  <c r="BE858"/>
  <c r="BE882"/>
  <c r="BE896"/>
  <c r="BE974"/>
  <c r="BE997"/>
  <c r="BE1013"/>
  <c r="BE1015"/>
  <c r="BE1020"/>
  <c r="BE1083"/>
  <c r="BE1131"/>
  <c r="BE1146"/>
  <c r="BK328"/>
  <c r="J328" s="1"/>
  <c r="J71" s="1"/>
  <c r="BE103" i="17"/>
  <c r="BE131"/>
  <c r="BE114" i="18"/>
  <c r="BE124"/>
  <c r="BE157"/>
  <c r="BE170"/>
  <c r="BE185"/>
  <c r="BK186"/>
  <c r="J186" s="1"/>
  <c r="J74" s="1"/>
  <c r="BE142" i="19"/>
  <c r="BE167"/>
  <c r="BE181"/>
  <c r="BE202"/>
  <c r="BE131" i="20"/>
  <c r="BE165"/>
  <c r="BE166"/>
  <c r="BE179"/>
  <c r="BE193"/>
  <c r="BE195"/>
  <c r="BE199"/>
  <c r="BE108" i="21"/>
  <c r="BE102" i="22"/>
  <c r="E81" i="24"/>
  <c r="F92"/>
  <c r="BE103" i="25"/>
  <c r="BE104"/>
  <c r="BE108"/>
  <c r="BE110"/>
  <c r="BE112"/>
  <c r="BE113"/>
  <c r="BE114"/>
  <c r="BE112" i="27"/>
  <c r="BE118"/>
  <c r="BE126"/>
  <c r="BE127"/>
  <c r="BE128"/>
  <c r="BE133" i="28"/>
  <c r="BE136"/>
  <c r="BE142"/>
  <c r="BE238"/>
  <c r="BE241"/>
  <c r="BE271"/>
  <c r="BE276"/>
  <c r="BE278"/>
  <c r="BE280"/>
  <c r="BE285"/>
  <c r="BE347"/>
  <c r="BE510"/>
  <c r="BE543"/>
  <c r="BE564"/>
  <c r="BE582"/>
  <c r="BE614"/>
  <c r="BE642"/>
  <c r="BE665"/>
  <c r="BE685"/>
  <c r="BE691"/>
  <c r="BE759"/>
  <c r="BE783"/>
  <c r="BE797"/>
  <c r="BE822"/>
  <c r="BE828"/>
  <c r="BE830"/>
  <c r="BE841"/>
  <c r="BE864"/>
  <c r="BE880"/>
  <c r="BE896"/>
  <c r="BE911"/>
  <c r="BE937"/>
  <c r="BE944"/>
  <c r="E52" i="33"/>
  <c r="BE100" i="34"/>
  <c r="BE114" i="2"/>
  <c r="BE123"/>
  <c r="BE149"/>
  <c r="BE152"/>
  <c r="BE445"/>
  <c r="BE478"/>
  <c r="BE510"/>
  <c r="BE556"/>
  <c r="BE605"/>
  <c r="BE614"/>
  <c r="BE619"/>
  <c r="BE716"/>
  <c r="BE755"/>
  <c r="BE844"/>
  <c r="BE858"/>
  <c r="BE867"/>
  <c r="BE875"/>
  <c r="BE949"/>
  <c r="BE967"/>
  <c r="BE969"/>
  <c r="BE975"/>
  <c r="BE977"/>
  <c r="BE994"/>
  <c r="BE1014"/>
  <c r="BE1142"/>
  <c r="BE1168"/>
  <c r="BE1171"/>
  <c r="BE1222"/>
  <c r="F94" i="3"/>
  <c r="BE108"/>
  <c r="BE111"/>
  <c r="BE119"/>
  <c r="BE144"/>
  <c r="BE151"/>
  <c r="BE164"/>
  <c r="BE166"/>
  <c r="J93" i="4"/>
  <c r="BE101"/>
  <c r="BE104"/>
  <c r="BE107"/>
  <c r="BE138"/>
  <c r="BE147"/>
  <c r="BE151"/>
  <c r="BE162"/>
  <c r="J92" i="5"/>
  <c r="BE100"/>
  <c r="BE104"/>
  <c r="BE134"/>
  <c r="BE136"/>
  <c r="BE138"/>
  <c r="BE142"/>
  <c r="BE147"/>
  <c r="BE151"/>
  <c r="BE192" i="6"/>
  <c r="BE201"/>
  <c r="BE208"/>
  <c r="BE209"/>
  <c r="BE226"/>
  <c r="BE271"/>
  <c r="BK172"/>
  <c r="J172" s="1"/>
  <c r="J78" s="1"/>
  <c r="BK180"/>
  <c r="J180" s="1"/>
  <c r="J83" s="1"/>
  <c r="BK239"/>
  <c r="J239"/>
  <c r="J113" s="1"/>
  <c r="BK267"/>
  <c r="J267"/>
  <c r="J125" s="1"/>
  <c r="BE113" i="7"/>
  <c r="BE114"/>
  <c r="BE117" i="8"/>
  <c r="BE123"/>
  <c r="BE102" i="9"/>
  <c r="BE115"/>
  <c r="BE116"/>
  <c r="BE117"/>
  <c r="J60" i="10"/>
  <c r="BE108"/>
  <c r="J89" i="11"/>
  <c r="BE101"/>
  <c r="BE112"/>
  <c r="F63" i="12"/>
  <c r="BE98"/>
  <c r="BE99"/>
  <c r="BE111"/>
  <c r="BE106" i="13"/>
  <c r="BE107"/>
  <c r="BE107" i="14"/>
  <c r="BE117"/>
  <c r="BE118"/>
  <c r="BE131"/>
  <c r="BE136"/>
  <c r="BE141"/>
  <c r="BE158"/>
  <c r="BE171"/>
  <c r="BE173"/>
  <c r="BE180"/>
  <c r="BE187"/>
  <c r="BE201"/>
  <c r="BE205"/>
  <c r="BE207"/>
  <c r="BE208"/>
  <c r="BE98" i="15"/>
  <c r="BE101"/>
  <c r="J106" i="16"/>
  <c r="BE115"/>
  <c r="BE177"/>
  <c r="BE218"/>
  <c r="BE225"/>
  <c r="BE410"/>
  <c r="BE439"/>
  <c r="BE459"/>
  <c r="BE461"/>
  <c r="BE523"/>
  <c r="BE548"/>
  <c r="BE635"/>
  <c r="BE639"/>
  <c r="BE762"/>
  <c r="BE767"/>
  <c r="BE808"/>
  <c r="BE870"/>
  <c r="BE879"/>
  <c r="BE885"/>
  <c r="BE975"/>
  <c r="BE976"/>
  <c r="BE1043"/>
  <c r="BE1141"/>
  <c r="BE1225"/>
  <c r="BE1236"/>
  <c r="J60" i="17"/>
  <c r="E85"/>
  <c r="BE105"/>
  <c r="BE107"/>
  <c r="BE111"/>
  <c r="BE116"/>
  <c r="BE122"/>
  <c r="BE126"/>
  <c r="BE137"/>
  <c r="BE140"/>
  <c r="BE149"/>
  <c r="BE176"/>
  <c r="BE105" i="18"/>
  <c r="BE139"/>
  <c r="BE141"/>
  <c r="BE145"/>
  <c r="BE149"/>
  <c r="BE151"/>
  <c r="BE153"/>
  <c r="BE168"/>
  <c r="F63" i="19"/>
  <c r="BE115"/>
  <c r="BE117"/>
  <c r="BE121"/>
  <c r="BE124"/>
  <c r="BE144"/>
  <c r="BE170"/>
  <c r="BE177"/>
  <c r="BE183"/>
  <c r="BE172" i="20"/>
  <c r="BE174"/>
  <c r="BE177"/>
  <c r="BE182"/>
  <c r="BE212"/>
  <c r="BK132"/>
  <c r="J132" s="1"/>
  <c r="J70" s="1"/>
  <c r="BK136"/>
  <c r="BK135"/>
  <c r="J135" s="1"/>
  <c r="J72" s="1"/>
  <c r="BK152"/>
  <c r="J152" s="1"/>
  <c r="J81" s="1"/>
  <c r="BK154"/>
  <c r="J154"/>
  <c r="J82"/>
  <c r="BK171"/>
  <c r="J171" s="1"/>
  <c r="J88" s="1"/>
  <c r="BK200"/>
  <c r="J200" s="1"/>
  <c r="J98" s="1"/>
  <c r="BE99" i="21"/>
  <c r="BE114"/>
  <c r="BE115"/>
  <c r="BE103" i="22"/>
  <c r="BE105"/>
  <c r="BE106"/>
  <c r="BE113"/>
  <c r="E52" i="23"/>
  <c r="BE104"/>
  <c r="J60" i="24"/>
  <c r="BE99" i="25"/>
  <c r="BE105"/>
  <c r="BE116"/>
  <c r="BE117"/>
  <c r="BE122"/>
  <c r="BE123"/>
  <c r="J60" i="27"/>
  <c r="BE101"/>
  <c r="BE103"/>
  <c r="BE105"/>
  <c r="BE106"/>
  <c r="BE107"/>
  <c r="BE110"/>
  <c r="BE116"/>
  <c r="BE177" i="28"/>
  <c r="BE235"/>
  <c r="BE246"/>
  <c r="BE263"/>
  <c r="BE411"/>
  <c r="BE525"/>
  <c r="BE612"/>
  <c r="BE616"/>
  <c r="BE621"/>
  <c r="BE655"/>
  <c r="BE662"/>
  <c r="BE765"/>
  <c r="BE801"/>
  <c r="BE813"/>
  <c r="BE888"/>
  <c r="BE901"/>
  <c r="BE918"/>
  <c r="BE926"/>
  <c r="BE931"/>
  <c r="BE934"/>
  <c r="BE939"/>
  <c r="BE941"/>
  <c r="BE947"/>
  <c r="BE968"/>
  <c r="BE989"/>
  <c r="BE998"/>
  <c r="BE1006"/>
  <c r="BK389"/>
  <c r="J389"/>
  <c r="J72" s="1"/>
  <c r="BK699"/>
  <c r="J699" s="1"/>
  <c r="J77" s="1"/>
  <c r="BE125" i="29"/>
  <c r="BE133"/>
  <c r="BE138"/>
  <c r="BE144"/>
  <c r="BE151"/>
  <c r="BE153"/>
  <c r="BE155"/>
  <c r="BE159"/>
  <c r="BE121" i="30"/>
  <c r="BE151"/>
  <c r="BK113"/>
  <c r="J113"/>
  <c r="J70" s="1"/>
  <c r="BK145"/>
  <c r="J145" s="1"/>
  <c r="J74" s="1"/>
  <c r="BK150"/>
  <c r="J150" s="1"/>
  <c r="J76" s="1"/>
  <c r="BE106" i="31"/>
  <c r="BE108"/>
  <c r="BK110"/>
  <c r="J110" s="1"/>
  <c r="J70" s="1"/>
  <c r="J63" i="32"/>
  <c r="BE103"/>
  <c r="F63" i="33"/>
  <c r="BE104"/>
  <c r="BE115" i="34"/>
  <c r="BE135" i="2"/>
  <c r="BE173"/>
  <c r="BE260"/>
  <c r="BE272"/>
  <c r="BE296"/>
  <c r="BE396"/>
  <c r="BE431"/>
  <c r="BE454"/>
  <c r="BE474"/>
  <c r="BE486"/>
  <c r="BE502"/>
  <c r="BE512"/>
  <c r="BE680"/>
  <c r="BE801"/>
  <c r="BE841"/>
  <c r="BE885"/>
  <c r="BE906"/>
  <c r="BE912"/>
  <c r="BE961"/>
  <c r="BE1045"/>
  <c r="BE1240"/>
  <c r="BK576"/>
  <c r="J576"/>
  <c r="J73" s="1"/>
  <c r="BE129" i="3"/>
  <c r="BE132"/>
  <c r="BE128" i="4"/>
  <c r="BE141"/>
  <c r="BE143"/>
  <c r="BE145"/>
  <c r="BE164"/>
  <c r="BE110" i="5"/>
  <c r="BE112"/>
  <c r="BE114"/>
  <c r="BE125"/>
  <c r="BE129"/>
  <c r="BE130"/>
  <c r="BE140"/>
  <c r="BE164"/>
  <c r="BE170" i="6"/>
  <c r="BE175"/>
  <c r="BE194"/>
  <c r="BE223"/>
  <c r="BE243"/>
  <c r="BE258"/>
  <c r="BE259"/>
  <c r="BE264"/>
  <c r="BE265"/>
  <c r="BE270"/>
  <c r="BK191"/>
  <c r="J191"/>
  <c r="J90"/>
  <c r="BK204"/>
  <c r="J204" s="1"/>
  <c r="J95" s="1"/>
  <c r="BK236"/>
  <c r="J236" s="1"/>
  <c r="J111" s="1"/>
  <c r="BE100" i="7"/>
  <c r="BE110"/>
  <c r="BE111"/>
  <c r="J89" i="8"/>
  <c r="BE101"/>
  <c r="BE102"/>
  <c r="BE103"/>
  <c r="BE112"/>
  <c r="BE113"/>
  <c r="BE124"/>
  <c r="BE125"/>
  <c r="BE129"/>
  <c r="F63" i="9"/>
  <c r="BE99"/>
  <c r="BE109"/>
  <c r="BE113"/>
  <c r="BE114"/>
  <c r="BE110" i="10"/>
  <c r="BE98" i="11"/>
  <c r="BE105"/>
  <c r="BE107"/>
  <c r="BE101" i="12"/>
  <c r="BE102"/>
  <c r="BE103" i="13"/>
  <c r="BE109"/>
  <c r="BE101" i="14"/>
  <c r="BE111"/>
  <c r="BE120"/>
  <c r="BE121"/>
  <c r="BE125"/>
  <c r="BE129"/>
  <c r="BE139"/>
  <c r="BE157"/>
  <c r="BE159"/>
  <c r="BE161"/>
  <c r="BE179"/>
  <c r="BE185"/>
  <c r="BE192"/>
  <c r="BE107" i="15"/>
  <c r="BK102"/>
  <c r="J102"/>
  <c r="J70"/>
  <c r="BE147" i="16"/>
  <c r="BE278"/>
  <c r="BE429"/>
  <c r="BE508"/>
  <c r="BE545"/>
  <c r="BE583"/>
  <c r="BE643"/>
  <c r="BE650"/>
  <c r="BE681"/>
  <c r="BE723"/>
  <c r="BE917"/>
  <c r="BE930"/>
  <c r="BE1000"/>
  <c r="BE1011"/>
  <c r="BE1016"/>
  <c r="BE1034"/>
  <c r="BE1046"/>
  <c r="BE1049"/>
  <c r="BE113" i="17"/>
  <c r="BE144"/>
  <c r="BE147"/>
  <c r="BE153"/>
  <c r="BE174"/>
  <c r="BK193"/>
  <c r="J193" s="1"/>
  <c r="J74" s="1"/>
  <c r="BE133" i="18"/>
  <c r="BE137"/>
  <c r="BE162"/>
  <c r="BE176"/>
  <c r="BE180"/>
  <c r="BE187"/>
  <c r="BE191"/>
  <c r="BE128" i="19"/>
  <c r="BE132"/>
  <c r="BE141"/>
  <c r="BE160"/>
  <c r="BE174"/>
  <c r="BE187"/>
  <c r="BE192"/>
  <c r="BE193"/>
  <c r="E52" i="20"/>
  <c r="BE137"/>
  <c r="BE148"/>
  <c r="BE149"/>
  <c r="BE151"/>
  <c r="BE167"/>
  <c r="BE198"/>
  <c r="BE201"/>
  <c r="BK143"/>
  <c r="BK176"/>
  <c r="J176" s="1"/>
  <c r="J90" s="1"/>
  <c r="BE101" i="22"/>
  <c r="J60" i="23"/>
  <c r="BE101" i="24"/>
  <c r="BE105"/>
  <c r="BE109"/>
  <c r="BE98" i="25"/>
  <c r="BE101"/>
  <c r="BE133"/>
  <c r="BE134"/>
  <c r="BE135"/>
  <c r="BE136"/>
  <c r="BE107" i="26"/>
  <c r="BE108"/>
  <c r="BE121" i="27"/>
  <c r="F63" i="28"/>
  <c r="BE175"/>
  <c r="BE289"/>
  <c r="BE328"/>
  <c r="BE421"/>
  <c r="BE423"/>
  <c r="BE471"/>
  <c r="BE495"/>
  <c r="BE546"/>
  <c r="BE585"/>
  <c r="BE629"/>
  <c r="BE632"/>
  <c r="BE682"/>
  <c r="BE704"/>
  <c r="BE721"/>
  <c r="BE740"/>
  <c r="BE749"/>
  <c r="BE773"/>
  <c r="BE780"/>
  <c r="BE785"/>
  <c r="BE789"/>
  <c r="BE799"/>
  <c r="BE923"/>
  <c r="BE929"/>
  <c r="BE950"/>
  <c r="BE966"/>
  <c r="BE978"/>
  <c r="BE983"/>
  <c r="BE985"/>
  <c r="BE991"/>
  <c r="BE147" i="29"/>
  <c r="BK98"/>
  <c r="BK97" s="1"/>
  <c r="J97" s="1"/>
  <c r="J67" s="1"/>
  <c r="BK154"/>
  <c r="J154"/>
  <c r="J71" s="1"/>
  <c r="BK156"/>
  <c r="J156"/>
  <c r="J72" s="1"/>
  <c r="BE105" i="30"/>
  <c r="BE119"/>
  <c r="BE128"/>
  <c r="BE137"/>
  <c r="BE139"/>
  <c r="BE153"/>
  <c r="BK148"/>
  <c r="J148" s="1"/>
  <c r="J75" s="1"/>
  <c r="BK154"/>
  <c r="J154"/>
  <c r="J78"/>
  <c r="BE99" i="31"/>
  <c r="BE102"/>
  <c r="BE107"/>
  <c r="BE109"/>
  <c r="BE96" i="32"/>
  <c r="BE104"/>
  <c r="J60" i="33"/>
  <c r="BE98"/>
  <c r="BE100"/>
  <c r="BE108"/>
  <c r="BE114"/>
  <c r="E50" i="34"/>
  <c r="J56"/>
  <c r="F59"/>
  <c r="BE98"/>
  <c r="BE113"/>
  <c r="BE118"/>
  <c r="BE121"/>
  <c r="BK102"/>
  <c r="J102" s="1"/>
  <c r="J66" s="1"/>
  <c r="BK117"/>
  <c r="J117"/>
  <c r="J69"/>
  <c r="BE1042" i="2"/>
  <c r="BE1063"/>
  <c r="BE1095"/>
  <c r="BE1115"/>
  <c r="BE1120"/>
  <c r="BE1145"/>
  <c r="BE1243"/>
  <c r="BE113" i="3"/>
  <c r="BE123"/>
  <c r="BE126"/>
  <c r="BE155"/>
  <c r="BE159"/>
  <c r="BE117" i="4"/>
  <c r="BE119"/>
  <c r="BE136"/>
  <c r="BE160"/>
  <c r="BK163"/>
  <c r="J163" s="1"/>
  <c r="J75" s="1"/>
  <c r="BE119" i="5"/>
  <c r="BE120"/>
  <c r="BE122"/>
  <c r="BE123"/>
  <c r="BE143"/>
  <c r="BE152"/>
  <c r="BE161"/>
  <c r="BE166"/>
  <c r="BE173"/>
  <c r="E52" i="6"/>
  <c r="BE212"/>
  <c r="BE225"/>
  <c r="BE256"/>
  <c r="BE279"/>
  <c r="BK186"/>
  <c r="J186"/>
  <c r="J87" s="1"/>
  <c r="BK222"/>
  <c r="J222" s="1"/>
  <c r="J103" s="1"/>
  <c r="BE104" i="7"/>
  <c r="BE104" i="8"/>
  <c r="BE105"/>
  <c r="BE106"/>
  <c r="BE100" i="9"/>
  <c r="BE101"/>
  <c r="BE106"/>
  <c r="BE118"/>
  <c r="BE103" i="10"/>
  <c r="BE111"/>
  <c r="BE99" i="11"/>
  <c r="BE111"/>
  <c r="BE103" i="12"/>
  <c r="BE113"/>
  <c r="E52" i="13"/>
  <c r="BE105" i="14"/>
  <c r="BE115"/>
  <c r="BE133"/>
  <c r="BE153"/>
  <c r="BE186"/>
  <c r="BE156" i="16"/>
  <c r="BE232"/>
  <c r="BE313"/>
  <c r="BE349"/>
  <c r="BE392"/>
  <c r="BE407"/>
  <c r="BE434"/>
  <c r="BE603"/>
  <c r="BE658"/>
  <c r="BE684"/>
  <c r="BE752"/>
  <c r="BE765"/>
  <c r="BE772"/>
  <c r="BE774"/>
  <c r="BE825"/>
  <c r="BE873"/>
  <c r="BE955"/>
  <c r="BE972"/>
  <c r="BE973"/>
  <c r="BE977"/>
  <c r="BE983"/>
  <c r="BE1008"/>
  <c r="BE1009"/>
  <c r="BE1023"/>
  <c r="BE1024"/>
  <c r="BE1040"/>
  <c r="BE109" i="17"/>
  <c r="BE162"/>
  <c r="BE164"/>
  <c r="BE166"/>
  <c r="BE179"/>
  <c r="F63" i="18"/>
  <c r="BE111"/>
  <c r="BE126"/>
  <c r="BE131"/>
  <c r="BE155"/>
  <c r="BE164"/>
  <c r="BE189"/>
  <c r="BK184"/>
  <c r="J184"/>
  <c r="J73" s="1"/>
  <c r="BE105" i="19"/>
  <c r="BE110"/>
  <c r="BE111"/>
  <c r="BE116"/>
  <c r="BE122"/>
  <c r="BE123"/>
  <c r="BE127"/>
  <c r="BE146"/>
  <c r="BE147"/>
  <c r="BE158"/>
  <c r="BE161"/>
  <c r="BE166"/>
  <c r="BE197"/>
  <c r="BE198"/>
  <c r="BK205"/>
  <c r="J205" s="1"/>
  <c r="J74" s="1"/>
  <c r="BE133" i="20"/>
  <c r="BE146"/>
  <c r="BE162"/>
  <c r="BE183"/>
  <c r="BE196"/>
  <c r="BE197"/>
  <c r="BE204"/>
  <c r="BE206"/>
  <c r="BK156"/>
  <c r="J156"/>
  <c r="J83"/>
  <c r="BK205"/>
  <c r="J205" s="1"/>
  <c r="J100" s="1"/>
  <c r="BE109" i="21"/>
  <c r="BE113"/>
  <c r="BE98" i="22"/>
  <c r="BE99"/>
  <c r="BE107"/>
  <c r="BE108"/>
  <c r="BE98" i="23"/>
  <c r="BE99"/>
  <c r="BE100" i="24"/>
  <c r="BE103"/>
  <c r="BE106"/>
  <c r="BE113"/>
  <c r="BE111" i="25"/>
  <c r="BE128"/>
  <c r="BE129"/>
  <c r="BE130"/>
  <c r="BE100" i="27"/>
  <c r="BE122"/>
  <c r="BE124"/>
  <c r="BE125"/>
  <c r="J60" i="28"/>
  <c r="BE120"/>
  <c r="BE125"/>
  <c r="BE130"/>
  <c r="BE186"/>
  <c r="BE221"/>
  <c r="BE224"/>
  <c r="BE228"/>
  <c r="BE296"/>
  <c r="BE299"/>
  <c r="BE306"/>
  <c r="BE390"/>
  <c r="BE402"/>
  <c r="BK98" i="32"/>
  <c r="J98" s="1"/>
  <c r="J69" s="1"/>
  <c r="BE106" i="33"/>
  <c r="BE112"/>
  <c r="BE117"/>
  <c r="BE120"/>
  <c r="BB98" i="1"/>
  <c r="BB97" s="1"/>
  <c r="AX97" s="1"/>
  <c r="BK103" i="33"/>
  <c r="BK97" s="1"/>
  <c r="J97" s="1"/>
  <c r="J69" s="1"/>
  <c r="BE95" i="34"/>
  <c r="BE96"/>
  <c r="BE103"/>
  <c r="BE106"/>
  <c r="BE108"/>
  <c r="BE110"/>
  <c r="BE123"/>
  <c r="J38" i="7"/>
  <c r="AW64" i="1" s="1"/>
  <c r="F41" i="30"/>
  <c r="BD94" i="1" s="1"/>
  <c r="F38" i="21"/>
  <c r="BA82" i="1"/>
  <c r="F40" i="29"/>
  <c r="BC93" i="1" s="1"/>
  <c r="J38" i="33"/>
  <c r="AW98" i="1" s="1"/>
  <c r="F38" i="16"/>
  <c r="BA75" i="1"/>
  <c r="F41" i="9"/>
  <c r="BD66" i="1" s="1"/>
  <c r="F39" i="24"/>
  <c r="BB85" i="1" s="1"/>
  <c r="F41" i="4"/>
  <c r="BD60" i="1" s="1"/>
  <c r="J38" i="2"/>
  <c r="AW57" i="1"/>
  <c r="J38" i="6"/>
  <c r="AW62" i="1" s="1"/>
  <c r="J38" i="29"/>
  <c r="AW93" i="1" s="1"/>
  <c r="F41" i="14"/>
  <c r="BD72" i="1" s="1"/>
  <c r="BD71" s="1"/>
  <c r="J38" i="5"/>
  <c r="AW61" i="1" s="1"/>
  <c r="F39" i="13"/>
  <c r="BB70" i="1"/>
  <c r="J38" i="27"/>
  <c r="AW89" i="1" s="1"/>
  <c r="F39" i="4"/>
  <c r="BB60" i="1"/>
  <c r="F41" i="33"/>
  <c r="BD98" i="1" s="1"/>
  <c r="BD97" s="1"/>
  <c r="AS90"/>
  <c r="AS58"/>
  <c r="AS56" s="1"/>
  <c r="J38" i="30"/>
  <c r="AW94" i="1"/>
  <c r="F41" i="12"/>
  <c r="BD69" i="1" s="1"/>
  <c r="F41" i="7"/>
  <c r="BD64" i="1"/>
  <c r="F39" i="6"/>
  <c r="BB62" i="1" s="1"/>
  <c r="J38" i="19"/>
  <c r="AW79" i="1"/>
  <c r="J38" i="23"/>
  <c r="AW84" i="1" s="1"/>
  <c r="J36" i="34"/>
  <c r="AW99" i="1"/>
  <c r="F38" i="4"/>
  <c r="BA60" i="1" s="1"/>
  <c r="F41" i="27"/>
  <c r="BD89" i="1"/>
  <c r="BD88"/>
  <c r="F41" i="18"/>
  <c r="BD78" i="1" s="1"/>
  <c r="F39" i="16"/>
  <c r="BB75" i="1" s="1"/>
  <c r="F41" i="24"/>
  <c r="BD85" i="1"/>
  <c r="F39" i="29"/>
  <c r="BB93" i="1"/>
  <c r="F38" i="9"/>
  <c r="BA66" i="1" s="1"/>
  <c r="F38" i="32"/>
  <c r="BA96" i="1" s="1"/>
  <c r="F38" i="11"/>
  <c r="BA68" i="1"/>
  <c r="F38" i="34"/>
  <c r="BC99" i="1" s="1"/>
  <c r="F39" i="7"/>
  <c r="BB64" i="1" s="1"/>
  <c r="F41" i="29"/>
  <c r="BD93" i="1" s="1"/>
  <c r="F39" i="12"/>
  <c r="BB69" i="1"/>
  <c r="F40" i="9"/>
  <c r="BC66" i="1" s="1"/>
  <c r="J38" i="20"/>
  <c r="AW80" i="1" s="1"/>
  <c r="F38" i="27"/>
  <c r="BA89" i="1" s="1"/>
  <c r="BA88" s="1"/>
  <c r="AW88" s="1"/>
  <c r="F36" i="34"/>
  <c r="BA99" i="1" s="1"/>
  <c r="J38" i="24"/>
  <c r="AW85" i="1" s="1"/>
  <c r="J38" i="8"/>
  <c r="AW65" i="1" s="1"/>
  <c r="F38" i="30"/>
  <c r="BA94" i="1"/>
  <c r="F38" i="8"/>
  <c r="BA65" i="1" s="1"/>
  <c r="F41" i="10"/>
  <c r="BD67" i="1" s="1"/>
  <c r="F40" i="24"/>
  <c r="BC85" i="1" s="1"/>
  <c r="F39" i="11"/>
  <c r="BB68" i="1"/>
  <c r="F40" i="13"/>
  <c r="BC70" i="1" s="1"/>
  <c r="F41" i="31"/>
  <c r="BD95" i="1" s="1"/>
  <c r="F40" i="21"/>
  <c r="BC82" i="1" s="1"/>
  <c r="F38" i="15"/>
  <c r="BA73" i="1"/>
  <c r="J38" i="4"/>
  <c r="AW60" i="1" s="1"/>
  <c r="F41" i="20"/>
  <c r="BD80" i="1" s="1"/>
  <c r="F39" i="18"/>
  <c r="BB78" i="1" s="1"/>
  <c r="F38" i="25"/>
  <c r="BA86" i="1"/>
  <c r="F41" i="15"/>
  <c r="BD73" i="1" s="1"/>
  <c r="F41" i="17"/>
  <c r="BD77" i="1" s="1"/>
  <c r="F39" i="5"/>
  <c r="BB61" i="1" s="1"/>
  <c r="F38" i="5"/>
  <c r="BA61" i="1"/>
  <c r="F40" i="3"/>
  <c r="BC59" i="1" s="1"/>
  <c r="F38" i="20"/>
  <c r="BA80" i="1" s="1"/>
  <c r="F39" i="28"/>
  <c r="BB91" i="1" s="1"/>
  <c r="F39" i="19"/>
  <c r="BB79" i="1"/>
  <c r="F39" i="27"/>
  <c r="BB89" i="1" s="1"/>
  <c r="BB88" s="1"/>
  <c r="AX88" s="1"/>
  <c r="J38" i="31"/>
  <c r="AW95" i="1" s="1"/>
  <c r="F41" i="16"/>
  <c r="BD75" i="1"/>
  <c r="F40" i="4"/>
  <c r="BC60" i="1" s="1"/>
  <c r="J38" i="9"/>
  <c r="AW66" i="1" s="1"/>
  <c r="J38" i="22"/>
  <c r="AW83" i="1" s="1"/>
  <c r="F39" i="31"/>
  <c r="BB95" i="1"/>
  <c r="F41" i="21"/>
  <c r="BD82" i="1" s="1"/>
  <c r="F40" i="33"/>
  <c r="BC98" i="1" s="1"/>
  <c r="BC97" s="1"/>
  <c r="AY97" s="1"/>
  <c r="F38" i="22"/>
  <c r="BA83" i="1"/>
  <c r="F41" i="26"/>
  <c r="BD87" i="1" s="1"/>
  <c r="F41" i="32"/>
  <c r="BD96" i="1" s="1"/>
  <c r="F40" i="10"/>
  <c r="BC67" i="1" s="1"/>
  <c r="F40" i="14"/>
  <c r="BC72" i="1"/>
  <c r="BC71" s="1"/>
  <c r="AY71" s="1"/>
  <c r="F40" i="17"/>
  <c r="BC77" i="1" s="1"/>
  <c r="F38" i="18"/>
  <c r="BA78" i="1" s="1"/>
  <c r="F41" i="28"/>
  <c r="BD91" i="1"/>
  <c r="F40" i="12"/>
  <c r="BC69" i="1" s="1"/>
  <c r="F38" i="6"/>
  <c r="BA62" i="1" s="1"/>
  <c r="F39" i="23"/>
  <c r="BB84" i="1" s="1"/>
  <c r="F38" i="10"/>
  <c r="BA67" i="1"/>
  <c r="F40" i="5"/>
  <c r="BC61" i="1" s="1"/>
  <c r="F40" i="28"/>
  <c r="BC91" i="1" s="1"/>
  <c r="J38" i="10"/>
  <c r="AW67" i="1" s="1"/>
  <c r="F38" i="28"/>
  <c r="BA91" i="1"/>
  <c r="J38" i="16"/>
  <c r="AW75" i="1" s="1"/>
  <c r="F38" i="12"/>
  <c r="BA69" i="1" s="1"/>
  <c r="F38" i="7"/>
  <c r="BA64" i="1" s="1"/>
  <c r="F41" i="11"/>
  <c r="BD68" i="1"/>
  <c r="F40" i="16"/>
  <c r="BC75" i="1" s="1"/>
  <c r="F39" i="20"/>
  <c r="BB80" i="1" s="1"/>
  <c r="F40" i="11"/>
  <c r="BC68" i="1" s="1"/>
  <c r="F41" i="6"/>
  <c r="BD62" i="1"/>
  <c r="J38" i="11"/>
  <c r="AW68" i="1" s="1"/>
  <c r="F40" i="23"/>
  <c r="BC84" i="1" s="1"/>
  <c r="F39" i="32"/>
  <c r="BB96" i="1" s="1"/>
  <c r="F39" i="14"/>
  <c r="BB72" i="1"/>
  <c r="BB71" s="1"/>
  <c r="AX71" s="1"/>
  <c r="F38" i="24"/>
  <c r="BA85" i="1" s="1"/>
  <c r="F38" i="29"/>
  <c r="BA93" i="1" s="1"/>
  <c r="F39" i="10"/>
  <c r="BB67" i="1"/>
  <c r="F37" i="34"/>
  <c r="BB99" i="1" s="1"/>
  <c r="AS76"/>
  <c r="AS74" s="1"/>
  <c r="F41" i="13"/>
  <c r="BD70" i="1" s="1"/>
  <c r="F39" i="17"/>
  <c r="BB77" i="1"/>
  <c r="F40" i="15"/>
  <c r="BC73" i="1" s="1"/>
  <c r="F38" i="19"/>
  <c r="BA79" i="1" s="1"/>
  <c r="F39" i="22"/>
  <c r="BB83" i="1" s="1"/>
  <c r="F41" i="5"/>
  <c r="BD61" i="1"/>
  <c r="F40" i="32"/>
  <c r="BC96" i="1" s="1"/>
  <c r="F38" i="3"/>
  <c r="BA59" i="1" s="1"/>
  <c r="J38" i="28"/>
  <c r="AW91" i="1" s="1"/>
  <c r="F40" i="27"/>
  <c r="BC89" i="1"/>
  <c r="BC88" s="1"/>
  <c r="AY88" s="1"/>
  <c r="F38" i="33"/>
  <c r="BA98" i="1" s="1"/>
  <c r="BA97" s="1"/>
  <c r="AW97" s="1"/>
  <c r="F40" i="8"/>
  <c r="BC65" i="1"/>
  <c r="F40" i="31"/>
  <c r="BC95" i="1" s="1"/>
  <c r="J38" i="14"/>
  <c r="AW72" i="1" s="1"/>
  <c r="F41" i="2"/>
  <c r="BD57" i="1"/>
  <c r="F40" i="19"/>
  <c r="BC79" i="1" s="1"/>
  <c r="F38" i="23"/>
  <c r="BA84" i="1" s="1"/>
  <c r="F40" i="6"/>
  <c r="BC62" i="1" s="1"/>
  <c r="F41" i="3"/>
  <c r="BD59" i="1"/>
  <c r="F40" i="20"/>
  <c r="BC80" i="1" s="1"/>
  <c r="F40" i="18"/>
  <c r="BC78" i="1" s="1"/>
  <c r="F40" i="22"/>
  <c r="BC83" i="1" s="1"/>
  <c r="F39" i="26"/>
  <c r="BB87" i="1"/>
  <c r="J38" i="32"/>
  <c r="AW96" i="1" s="1"/>
  <c r="F39" i="34"/>
  <c r="BD99" i="1" s="1"/>
  <c r="F41" i="19"/>
  <c r="BD79" i="1" s="1"/>
  <c r="F41" i="22"/>
  <c r="BD83" i="1"/>
  <c r="F40" i="26"/>
  <c r="BC87" i="1" s="1"/>
  <c r="F38" i="2"/>
  <c r="BA57" i="1" s="1"/>
  <c r="F39" i="3"/>
  <c r="BB59" i="1" s="1"/>
  <c r="J38" i="25"/>
  <c r="AW86" i="1"/>
  <c r="J38" i="3"/>
  <c r="AW59" i="1" s="1"/>
  <c r="F39" i="2"/>
  <c r="BB57" i="1" s="1"/>
  <c r="F39" i="30"/>
  <c r="BB94" i="1" s="1"/>
  <c r="J38" i="17"/>
  <c r="AW77" i="1"/>
  <c r="F40" i="7"/>
  <c r="BC64" i="1" s="1"/>
  <c r="F38" i="13"/>
  <c r="BA70" i="1" s="1"/>
  <c r="J38" i="18"/>
  <c r="AW78" i="1" s="1"/>
  <c r="F41" i="25"/>
  <c r="BD86" i="1"/>
  <c r="F38" i="31"/>
  <c r="BA95" i="1" s="1"/>
  <c r="F40" i="25"/>
  <c r="BC86" i="1" s="1"/>
  <c r="F38" i="26"/>
  <c r="BA87" i="1" s="1"/>
  <c r="F40" i="2"/>
  <c r="BC57" i="1"/>
  <c r="F39" i="21"/>
  <c r="BB82" i="1" s="1"/>
  <c r="F38" i="17"/>
  <c r="BA77" i="1" s="1"/>
  <c r="F39" i="8"/>
  <c r="BB65" i="1" s="1"/>
  <c r="J38" i="15"/>
  <c r="AW73" i="1"/>
  <c r="F40" i="30"/>
  <c r="BC94" i="1" s="1"/>
  <c r="F39" i="15"/>
  <c r="BB73" i="1" s="1"/>
  <c r="F39" i="9"/>
  <c r="BB66" i="1" s="1"/>
  <c r="J38" i="12"/>
  <c r="AW69" i="1"/>
  <c r="J38" i="21"/>
  <c r="AW82" i="1" s="1"/>
  <c r="J38" i="26"/>
  <c r="AW87" i="1" s="1"/>
  <c r="F38" i="14"/>
  <c r="BA72" i="1" s="1"/>
  <c r="BA71" s="1"/>
  <c r="AW71" s="1"/>
  <c r="F39" i="25"/>
  <c r="BB86" i="1" s="1"/>
  <c r="F41" i="8"/>
  <c r="BD65" i="1" s="1"/>
  <c r="F41" i="23"/>
  <c r="BD84" i="1" s="1"/>
  <c r="J38" i="13"/>
  <c r="AW70" i="1"/>
  <c r="J103" i="33" l="1"/>
  <c r="J70" s="1"/>
  <c r="P103" i="30"/>
  <c r="AU94" i="1" s="1"/>
  <c r="AU92" s="1"/>
  <c r="R103" i="30"/>
  <c r="T103"/>
  <c r="R97" i="29"/>
  <c r="T97"/>
  <c r="BK166" i="6"/>
  <c r="J166"/>
  <c r="J74" s="1"/>
  <c r="BK99" i="4"/>
  <c r="J99" s="1"/>
  <c r="J67" s="1"/>
  <c r="T118" i="28"/>
  <c r="R160" i="20"/>
  <c r="BK99" i="14"/>
  <c r="P98" i="5"/>
  <c r="AU61" i="1" s="1"/>
  <c r="BK160" i="20"/>
  <c r="J160" s="1"/>
  <c r="J85" s="1"/>
  <c r="P248" i="6"/>
  <c r="BK142" i="20"/>
  <c r="J142" s="1"/>
  <c r="J76" s="1"/>
  <c r="R96" i="12"/>
  <c r="R95" s="1"/>
  <c r="T99" i="14"/>
  <c r="T98"/>
  <c r="T217" i="6"/>
  <c r="P99" i="4"/>
  <c r="AU60" i="1" s="1"/>
  <c r="BK99" i="19"/>
  <c r="J99" s="1"/>
  <c r="J67" s="1"/>
  <c r="T96" i="25"/>
  <c r="T95" s="1"/>
  <c r="T184" i="20"/>
  <c r="T99" i="19"/>
  <c r="BK101" i="18"/>
  <c r="J101"/>
  <c r="J67" s="1"/>
  <c r="R217" i="6"/>
  <c r="BK97" i="3"/>
  <c r="J97" s="1"/>
  <c r="J67" s="1"/>
  <c r="R96" i="8"/>
  <c r="R95" s="1"/>
  <c r="R96" i="25"/>
  <c r="R95" s="1"/>
  <c r="R96" i="22"/>
  <c r="R95" s="1"/>
  <c r="BK99" i="17"/>
  <c r="J99" s="1"/>
  <c r="J34" s="1"/>
  <c r="AG77" i="1" s="1"/>
  <c r="T160" i="20"/>
  <c r="T134" s="1"/>
  <c r="T128" s="1"/>
  <c r="R93" i="34"/>
  <c r="R92"/>
  <c r="P184" i="20"/>
  <c r="BK195" i="6"/>
  <c r="J195" s="1"/>
  <c r="J92" s="1"/>
  <c r="P96" i="23"/>
  <c r="P95"/>
  <c r="AU84" i="1" s="1"/>
  <c r="R184" i="20"/>
  <c r="T113" i="16"/>
  <c r="T112" s="1"/>
  <c r="P195" i="6"/>
  <c r="P165" s="1"/>
  <c r="P155" s="1"/>
  <c r="AU62" i="1" s="1"/>
  <c r="T579" i="2"/>
  <c r="BK96" i="23"/>
  <c r="BK95" s="1"/>
  <c r="J95" s="1"/>
  <c r="J67" s="1"/>
  <c r="P96" i="22"/>
  <c r="P95" s="1"/>
  <c r="AU83" i="1" s="1"/>
  <c r="P113" i="16"/>
  <c r="P96" i="15"/>
  <c r="P95" s="1"/>
  <c r="AU73" i="1" s="1"/>
  <c r="P99" i="17"/>
  <c r="AU77" i="1" s="1"/>
  <c r="P579" i="2"/>
  <c r="P96" i="7"/>
  <c r="P95" s="1"/>
  <c r="AU64" i="1" s="1"/>
  <c r="R99" i="19"/>
  <c r="R195" i="6"/>
  <c r="R118" i="28"/>
  <c r="P93" i="34"/>
  <c r="P92" s="1"/>
  <c r="AU99" i="1" s="1"/>
  <c r="BK96" i="15"/>
  <c r="J96" s="1"/>
  <c r="J68" s="1"/>
  <c r="T98" i="5"/>
  <c r="P99" i="19"/>
  <c r="AU79" i="1" s="1"/>
  <c r="P101" i="18"/>
  <c r="AU78" i="1"/>
  <c r="R702" i="28"/>
  <c r="R99" i="4"/>
  <c r="P96" i="24"/>
  <c r="P95" s="1"/>
  <c r="AU85" i="1" s="1"/>
  <c r="T96" i="12"/>
  <c r="T95" s="1"/>
  <c r="BK96" i="7"/>
  <c r="J96" s="1"/>
  <c r="J68" s="1"/>
  <c r="T702" i="28"/>
  <c r="P96" i="25"/>
  <c r="P95" s="1"/>
  <c r="AU86" i="1" s="1"/>
  <c r="R101" i="18"/>
  <c r="P160" i="20"/>
  <c r="P134" s="1"/>
  <c r="P128" s="1"/>
  <c r="AU80" i="1" s="1"/>
  <c r="R96" i="15"/>
  <c r="R95" s="1"/>
  <c r="T96" i="9"/>
  <c r="T95" s="1"/>
  <c r="P96" i="8"/>
  <c r="P95" s="1"/>
  <c r="AU65" i="1" s="1"/>
  <c r="T99" i="17"/>
  <c r="T96" i="21"/>
  <c r="T95" s="1"/>
  <c r="P695" i="16"/>
  <c r="P99" i="14"/>
  <c r="P98"/>
  <c r="AU72" i="1" s="1"/>
  <c r="AU71" s="1"/>
  <c r="P96" i="11"/>
  <c r="P95" s="1"/>
  <c r="AU68" i="1" s="1"/>
  <c r="R248" i="6"/>
  <c r="T195"/>
  <c r="T165" s="1"/>
  <c r="T155" s="1"/>
  <c r="R97" i="3"/>
  <c r="R112" i="2"/>
  <c r="BK103" i="30"/>
  <c r="J103" s="1"/>
  <c r="J67" s="1"/>
  <c r="T93" i="34"/>
  <c r="T92" s="1"/>
  <c r="R94" i="32"/>
  <c r="P702" i="28"/>
  <c r="P117" s="1"/>
  <c r="AU91" i="1" s="1"/>
  <c r="R96" i="24"/>
  <c r="R95" s="1"/>
  <c r="R695" i="16"/>
  <c r="BK96" i="21"/>
  <c r="BK95"/>
  <c r="J95" s="1"/>
  <c r="J34" s="1"/>
  <c r="AG82" i="1" s="1"/>
  <c r="T111" i="2"/>
  <c r="T94" i="32"/>
  <c r="R113" i="16"/>
  <c r="R112" s="1"/>
  <c r="R579" i="2"/>
  <c r="P95" i="27"/>
  <c r="AU89" i="1"/>
  <c r="AU88" s="1"/>
  <c r="BK248" i="6"/>
  <c r="J248" s="1"/>
  <c r="J118" s="1"/>
  <c r="P97" i="3"/>
  <c r="AU59" i="1" s="1"/>
  <c r="P112" i="2"/>
  <c r="P111" s="1"/>
  <c r="AU57" i="1" s="1"/>
  <c r="BK113" i="16"/>
  <c r="J113" s="1"/>
  <c r="J68" s="1"/>
  <c r="P96" i="10"/>
  <c r="P95" s="1"/>
  <c r="AU67" i="1" s="1"/>
  <c r="BK130" i="20"/>
  <c r="BK129"/>
  <c r="BK157" i="6"/>
  <c r="BK156" s="1"/>
  <c r="BK98" i="5"/>
  <c r="J98" s="1"/>
  <c r="J34" s="1"/>
  <c r="AG61" i="1" s="1"/>
  <c r="J275" i="6"/>
  <c r="J129"/>
  <c r="J97" i="7"/>
  <c r="J69"/>
  <c r="BK96" i="11"/>
  <c r="J96" s="1"/>
  <c r="J68" s="1"/>
  <c r="J97" i="12"/>
  <c r="J69" s="1"/>
  <c r="J114" i="16"/>
  <c r="J69" s="1"/>
  <c r="J102" i="18"/>
  <c r="J68" s="1"/>
  <c r="J100" i="14"/>
  <c r="J69"/>
  <c r="BK188"/>
  <c r="J188" s="1"/>
  <c r="J73" s="1"/>
  <c r="J100" i="17"/>
  <c r="J68"/>
  <c r="J100" i="19"/>
  <c r="J68" s="1"/>
  <c r="J136" i="20"/>
  <c r="J73" s="1"/>
  <c r="J161"/>
  <c r="J86"/>
  <c r="J208"/>
  <c r="J102"/>
  <c r="J97" i="21"/>
  <c r="J69" s="1"/>
  <c r="BK96" i="25"/>
  <c r="BK95" s="1"/>
  <c r="J95" s="1"/>
  <c r="J67" s="1"/>
  <c r="J94" i="26"/>
  <c r="J68"/>
  <c r="J95"/>
  <c r="J69" s="1"/>
  <c r="J98" i="29"/>
  <c r="J68" s="1"/>
  <c r="J100" i="4"/>
  <c r="J68"/>
  <c r="BK178" i="6"/>
  <c r="J178"/>
  <c r="J81" s="1"/>
  <c r="J96" i="9"/>
  <c r="J68"/>
  <c r="BK95" i="12"/>
  <c r="J95" s="1"/>
  <c r="J34" s="1"/>
  <c r="AG69" i="1" s="1"/>
  <c r="BK94" i="13"/>
  <c r="BK93" s="1"/>
  <c r="J93" s="1"/>
  <c r="J67" s="1"/>
  <c r="BK184" i="20"/>
  <c r="J184"/>
  <c r="J93" s="1"/>
  <c r="BK118" i="28"/>
  <c r="J118"/>
  <c r="J68" s="1"/>
  <c r="BK702"/>
  <c r="J702" s="1"/>
  <c r="J78" s="1"/>
  <c r="J104" i="30"/>
  <c r="J68" s="1"/>
  <c r="BK112" i="2"/>
  <c r="J112"/>
  <c r="J68" s="1"/>
  <c r="BK579"/>
  <c r="J579" s="1"/>
  <c r="J74" s="1"/>
  <c r="BK217" i="6"/>
  <c r="J217" s="1"/>
  <c r="J101" s="1"/>
  <c r="J97" i="9"/>
  <c r="J69" s="1"/>
  <c r="BK96" i="10"/>
  <c r="J96" s="1"/>
  <c r="J68" s="1"/>
  <c r="J97" i="15"/>
  <c r="J69" s="1"/>
  <c r="BK96" i="22"/>
  <c r="J96"/>
  <c r="J68" s="1"/>
  <c r="BK96" i="24"/>
  <c r="BK95" s="1"/>
  <c r="J95" s="1"/>
  <c r="J67" s="1"/>
  <c r="BK96" i="27"/>
  <c r="J96" s="1"/>
  <c r="J68" s="1"/>
  <c r="BK108"/>
  <c r="J108"/>
  <c r="J70" s="1"/>
  <c r="BK95" i="31"/>
  <c r="BK94"/>
  <c r="J94" s="1"/>
  <c r="J67" s="1"/>
  <c r="J98" i="3"/>
  <c r="J68" s="1"/>
  <c r="BK171" i="6"/>
  <c r="J171" s="1"/>
  <c r="J77" s="1"/>
  <c r="J197"/>
  <c r="J94" s="1"/>
  <c r="BK96" i="8"/>
  <c r="BK95"/>
  <c r="J95" s="1"/>
  <c r="J67" s="1"/>
  <c r="J67" i="9"/>
  <c r="BK695" i="16"/>
  <c r="J695"/>
  <c r="J75" s="1"/>
  <c r="J143" i="20"/>
  <c r="J77"/>
  <c r="J97" i="23"/>
  <c r="J69"/>
  <c r="J67" i="26"/>
  <c r="BK94" i="32"/>
  <c r="J94"/>
  <c r="J167" i="6"/>
  <c r="J75" s="1"/>
  <c r="J250"/>
  <c r="J120" s="1"/>
  <c r="BK1004" i="28"/>
  <c r="J1004" s="1"/>
  <c r="J92" s="1"/>
  <c r="BK96" i="33"/>
  <c r="J96" s="1"/>
  <c r="J68" s="1"/>
  <c r="BK93" i="34"/>
  <c r="J93" s="1"/>
  <c r="J64" s="1"/>
  <c r="AS55" i="1"/>
  <c r="AS54" s="1"/>
  <c r="F37" i="10"/>
  <c r="AZ67" i="1" s="1"/>
  <c r="J37" i="31"/>
  <c r="AV95" i="1"/>
  <c r="AT95" s="1"/>
  <c r="F37" i="30"/>
  <c r="AZ94" i="1" s="1"/>
  <c r="J37" i="33"/>
  <c r="AV98" i="1" s="1"/>
  <c r="AT98" s="1"/>
  <c r="F37" i="25"/>
  <c r="AZ86" i="1"/>
  <c r="BC81"/>
  <c r="AY81"/>
  <c r="J37" i="6"/>
  <c r="AV62" i="1" s="1"/>
  <c r="AT62" s="1"/>
  <c r="F37" i="6"/>
  <c r="AZ62" i="1" s="1"/>
  <c r="F37" i="32"/>
  <c r="AZ96" i="1" s="1"/>
  <c r="BB92"/>
  <c r="AX92"/>
  <c r="F37" i="18"/>
  <c r="AZ78" i="1" s="1"/>
  <c r="F37" i="20"/>
  <c r="AZ80" i="1" s="1"/>
  <c r="J37" i="4"/>
  <c r="AV60" i="1" s="1"/>
  <c r="AT60" s="1"/>
  <c r="J37" i="7"/>
  <c r="AV64" i="1" s="1"/>
  <c r="AT64" s="1"/>
  <c r="F37" i="22"/>
  <c r="AZ83" i="1" s="1"/>
  <c r="J37" i="24"/>
  <c r="AV85" i="1" s="1"/>
  <c r="AT85" s="1"/>
  <c r="F35" i="34"/>
  <c r="AZ99" i="1" s="1"/>
  <c r="F37" i="9"/>
  <c r="AZ66" i="1"/>
  <c r="BB63"/>
  <c r="AX63"/>
  <c r="J37" i="2"/>
  <c r="AV57" i="1" s="1"/>
  <c r="AT57" s="1"/>
  <c r="J37" i="18"/>
  <c r="AV78" i="1" s="1"/>
  <c r="AT78" s="1"/>
  <c r="F37" i="11"/>
  <c r="AZ68" i="1"/>
  <c r="J37" i="8"/>
  <c r="AV65" i="1" s="1"/>
  <c r="AT65" s="1"/>
  <c r="BD81"/>
  <c r="J37" i="5"/>
  <c r="AV61" i="1"/>
  <c r="AT61" s="1"/>
  <c r="J37" i="9"/>
  <c r="AV66" i="1" s="1"/>
  <c r="AT66" s="1"/>
  <c r="BD63"/>
  <c r="BA92"/>
  <c r="AW92"/>
  <c r="J37" i="25"/>
  <c r="AV86" i="1"/>
  <c r="AT86" s="1"/>
  <c r="F37" i="27"/>
  <c r="AZ89" i="1"/>
  <c r="AZ88" s="1"/>
  <c r="AV88" s="1"/>
  <c r="AT88" s="1"/>
  <c r="F37" i="19"/>
  <c r="AZ79" i="1"/>
  <c r="F37" i="7"/>
  <c r="AZ64" i="1" s="1"/>
  <c r="J37" i="21"/>
  <c r="AV82" i="1" s="1"/>
  <c r="AT82" s="1"/>
  <c r="F37" i="31"/>
  <c r="AZ95" i="1"/>
  <c r="BA81"/>
  <c r="AW81" s="1"/>
  <c r="J37" i="10"/>
  <c r="AV67" i="1"/>
  <c r="AT67" s="1"/>
  <c r="J35" i="34"/>
  <c r="AV99" i="1"/>
  <c r="AT99"/>
  <c r="F37" i="17"/>
  <c r="AZ77" i="1" s="1"/>
  <c r="J37" i="28"/>
  <c r="AV91" i="1" s="1"/>
  <c r="AT91" s="1"/>
  <c r="J37" i="32"/>
  <c r="AV96" i="1" s="1"/>
  <c r="AT96" s="1"/>
  <c r="J37" i="17"/>
  <c r="AV77" i="1" s="1"/>
  <c r="AT77" s="1"/>
  <c r="F37" i="28"/>
  <c r="AZ91" i="1" s="1"/>
  <c r="J34" i="29"/>
  <c r="AG93" i="1" s="1"/>
  <c r="F37" i="13"/>
  <c r="AZ70" i="1" s="1"/>
  <c r="F37" i="12"/>
  <c r="AZ69" i="1" s="1"/>
  <c r="J37" i="22"/>
  <c r="AV83" i="1" s="1"/>
  <c r="AT83" s="1"/>
  <c r="F37" i="14"/>
  <c r="AZ72" i="1" s="1"/>
  <c r="AZ71" s="1"/>
  <c r="AV71" s="1"/>
  <c r="AT71" s="1"/>
  <c r="BC92"/>
  <c r="AY92" s="1"/>
  <c r="F37" i="8"/>
  <c r="AZ65" i="1"/>
  <c r="F37" i="16"/>
  <c r="AZ75" i="1" s="1"/>
  <c r="F37" i="29"/>
  <c r="AZ93" i="1" s="1"/>
  <c r="F37" i="15"/>
  <c r="AZ73" i="1" s="1"/>
  <c r="J37" i="13"/>
  <c r="AV70" i="1"/>
  <c r="AT70" s="1"/>
  <c r="J37" i="12"/>
  <c r="AV69" i="1" s="1"/>
  <c r="AT69" s="1"/>
  <c r="F37" i="2"/>
  <c r="AZ57" i="1" s="1"/>
  <c r="J34" i="32"/>
  <c r="AG96" i="1" s="1"/>
  <c r="J37" i="16"/>
  <c r="AV75" i="1" s="1"/>
  <c r="AT75" s="1"/>
  <c r="BC63"/>
  <c r="AY63" s="1"/>
  <c r="J37" i="19"/>
  <c r="AV79" i="1" s="1"/>
  <c r="AT79" s="1"/>
  <c r="F37" i="4"/>
  <c r="AZ60" i="1"/>
  <c r="F37" i="21"/>
  <c r="AZ82" i="1" s="1"/>
  <c r="J37" i="15"/>
  <c r="AV73" i="1" s="1"/>
  <c r="AT73" s="1"/>
  <c r="F37" i="26"/>
  <c r="AZ87" i="1" s="1"/>
  <c r="F37" i="23"/>
  <c r="AZ84" i="1" s="1"/>
  <c r="J37" i="27"/>
  <c r="AV89" i="1" s="1"/>
  <c r="AT89" s="1"/>
  <c r="J37" i="3"/>
  <c r="AV59" i="1"/>
  <c r="AT59" s="1"/>
  <c r="J37" i="30"/>
  <c r="AV94" i="1" s="1"/>
  <c r="AT94" s="1"/>
  <c r="BA63"/>
  <c r="AW63" s="1"/>
  <c r="BD92"/>
  <c r="J37" i="29"/>
  <c r="AV93" i="1" s="1"/>
  <c r="AT93" s="1"/>
  <c r="F37" i="3"/>
  <c r="AZ59" i="1" s="1"/>
  <c r="F37" i="5"/>
  <c r="AZ61" i="1" s="1"/>
  <c r="J37" i="14"/>
  <c r="AV72" i="1"/>
  <c r="AT72" s="1"/>
  <c r="J37" i="23"/>
  <c r="AV84" i="1" s="1"/>
  <c r="AT84" s="1"/>
  <c r="J37" i="26"/>
  <c r="AV87" i="1" s="1"/>
  <c r="AT87" s="1"/>
  <c r="F37" i="33"/>
  <c r="AZ98" i="1" s="1"/>
  <c r="AZ97" s="1"/>
  <c r="AV97" s="1"/>
  <c r="AT97" s="1"/>
  <c r="J37" i="11"/>
  <c r="AV68" i="1" s="1"/>
  <c r="AT68" s="1"/>
  <c r="F37" i="24"/>
  <c r="AZ85" i="1" s="1"/>
  <c r="BB81"/>
  <c r="AX81" s="1"/>
  <c r="J37" i="20"/>
  <c r="AV80" i="1" s="1"/>
  <c r="AT80" s="1"/>
  <c r="R134" i="20" l="1"/>
  <c r="R128" s="1"/>
  <c r="R117" i="28"/>
  <c r="T117"/>
  <c r="R111" i="2"/>
  <c r="R165" i="6"/>
  <c r="R155" s="1"/>
  <c r="P112" i="16"/>
  <c r="AU75" i="1"/>
  <c r="BK98" i="14"/>
  <c r="J98" s="1"/>
  <c r="J34" s="1"/>
  <c r="AG72" i="1" s="1"/>
  <c r="AG71" s="1"/>
  <c r="AN71" s="1"/>
  <c r="J43" i="17"/>
  <c r="J43" i="32"/>
  <c r="J43" i="5"/>
  <c r="J43" i="21"/>
  <c r="J43" i="12"/>
  <c r="J43" i="29"/>
  <c r="BK134" i="20"/>
  <c r="J134" s="1"/>
  <c r="J71" s="1"/>
  <c r="J96" i="8"/>
  <c r="J68" s="1"/>
  <c r="J94" i="13"/>
  <c r="J68" s="1"/>
  <c r="J96" i="23"/>
  <c r="J68" s="1"/>
  <c r="J99" i="14"/>
  <c r="J68" s="1"/>
  <c r="J130" i="20"/>
  <c r="J69" s="1"/>
  <c r="J96" i="21"/>
  <c r="J68" s="1"/>
  <c r="J96" i="24"/>
  <c r="J68" s="1"/>
  <c r="J96" i="25"/>
  <c r="J68" s="1"/>
  <c r="J43" i="26"/>
  <c r="BK165" i="6"/>
  <c r="J165" s="1"/>
  <c r="J73" s="1"/>
  <c r="BK95" i="7"/>
  <c r="J95" s="1"/>
  <c r="J67" s="1"/>
  <c r="BK95" i="11"/>
  <c r="J95" s="1"/>
  <c r="J34" s="1"/>
  <c r="AG68" i="1" s="1"/>
  <c r="AN68" s="1"/>
  <c r="J67" i="12"/>
  <c r="BK117" i="28"/>
  <c r="J117" s="1"/>
  <c r="J67" s="1"/>
  <c r="J95" i="31"/>
  <c r="J68" s="1"/>
  <c r="J67" i="5"/>
  <c r="J156" i="6"/>
  <c r="J68" s="1"/>
  <c r="J43" i="9"/>
  <c r="J67" i="17"/>
  <c r="J67" i="21"/>
  <c r="BK95" i="22"/>
  <c r="J95" s="1"/>
  <c r="J67" s="1"/>
  <c r="AN77" i="1"/>
  <c r="BK95" i="15"/>
  <c r="J95" s="1"/>
  <c r="J34" s="1"/>
  <c r="AG73" i="1" s="1"/>
  <c r="AN73" s="1"/>
  <c r="BK112" i="16"/>
  <c r="J112"/>
  <c r="J67" s="1"/>
  <c r="J129" i="20"/>
  <c r="J68" s="1"/>
  <c r="J157" i="6"/>
  <c r="J69" s="1"/>
  <c r="J67" i="32"/>
  <c r="BK111" i="2"/>
  <c r="J111"/>
  <c r="J34" s="1"/>
  <c r="AG57" i="1" s="1"/>
  <c r="BK95" i="27"/>
  <c r="J95" s="1"/>
  <c r="J67" s="1"/>
  <c r="BK95" i="33"/>
  <c r="J95" s="1"/>
  <c r="J67" s="1"/>
  <c r="BK92" i="34"/>
  <c r="J92"/>
  <c r="J63" s="1"/>
  <c r="BK95" i="10"/>
  <c r="J95" s="1"/>
  <c r="J67" s="1"/>
  <c r="AN87" i="1"/>
  <c r="AN66"/>
  <c r="AN93"/>
  <c r="AN96"/>
  <c r="AN61"/>
  <c r="AN69"/>
  <c r="AN82"/>
  <c r="BC76"/>
  <c r="AY76" s="1"/>
  <c r="BB58"/>
  <c r="AX58" s="1"/>
  <c r="AZ92"/>
  <c r="AV92" s="1"/>
  <c r="AT92" s="1"/>
  <c r="J34" i="13"/>
  <c r="AG70" i="1"/>
  <c r="AN70" s="1"/>
  <c r="BB76"/>
  <c r="AX76" s="1"/>
  <c r="AU63"/>
  <c r="BD58"/>
  <c r="BC90"/>
  <c r="AY90" s="1"/>
  <c r="BA90"/>
  <c r="AW90" s="1"/>
  <c r="BD76"/>
  <c r="J34" i="25"/>
  <c r="AG86" i="1" s="1"/>
  <c r="AN86" s="1"/>
  <c r="J34" i="3"/>
  <c r="AG59" i="1" s="1"/>
  <c r="J34" i="19"/>
  <c r="AG79" i="1" s="1"/>
  <c r="AN79" s="1"/>
  <c r="AZ63"/>
  <c r="AV63" s="1"/>
  <c r="AT63" s="1"/>
  <c r="BB90"/>
  <c r="AX90" s="1"/>
  <c r="J34" i="18"/>
  <c r="AG78" i="1" s="1"/>
  <c r="AN78" s="1"/>
  <c r="J34" i="8"/>
  <c r="AG65" i="1" s="1"/>
  <c r="AN65" s="1"/>
  <c r="J34" i="4"/>
  <c r="AG60" i="1"/>
  <c r="AN60" s="1"/>
  <c r="BD90"/>
  <c r="BA76"/>
  <c r="AW76" s="1"/>
  <c r="J34" i="23"/>
  <c r="AG84" i="1" s="1"/>
  <c r="AN84" s="1"/>
  <c r="AZ81"/>
  <c r="AV81" s="1"/>
  <c r="AT81" s="1"/>
  <c r="BA58"/>
  <c r="AW58" s="1"/>
  <c r="J34" i="24"/>
  <c r="AG85" i="1" s="1"/>
  <c r="AN85" s="1"/>
  <c r="J34" i="30"/>
  <c r="AG94" i="1" s="1"/>
  <c r="AN94" s="1"/>
  <c r="BC58"/>
  <c r="AY58" s="1"/>
  <c r="AU90"/>
  <c r="J34" i="31"/>
  <c r="AG95" i="1" s="1"/>
  <c r="AN95" s="1"/>
  <c r="AU81"/>
  <c r="AU76" s="1"/>
  <c r="BK155" i="6" l="1"/>
  <c r="J155" s="1"/>
  <c r="J34" s="1"/>
  <c r="AG62" i="1" s="1"/>
  <c r="AN62" s="1"/>
  <c r="BK128" i="20"/>
  <c r="J128" s="1"/>
  <c r="J34" s="1"/>
  <c r="AG80" i="1" s="1"/>
  <c r="AN80" s="1"/>
  <c r="J67" i="11"/>
  <c r="J43" i="13"/>
  <c r="J43" i="14"/>
  <c r="J67" i="15"/>
  <c r="J43" i="19"/>
  <c r="AN57" i="1"/>
  <c r="J43" i="25"/>
  <c r="J67" i="2"/>
  <c r="AN72" i="1"/>
  <c r="J43" i="31"/>
  <c r="AN59" i="1"/>
  <c r="J67" i="14"/>
  <c r="J43" i="8"/>
  <c r="J43" i="18"/>
  <c r="J43" i="30"/>
  <c r="J43" i="2"/>
  <c r="J43" i="3"/>
  <c r="J43" i="4"/>
  <c r="J43" i="11"/>
  <c r="J43" i="15"/>
  <c r="J43" i="23"/>
  <c r="J43" i="24"/>
  <c r="BC74" i="1"/>
  <c r="AY74" s="1"/>
  <c r="BB56"/>
  <c r="AX56" s="1"/>
  <c r="BC56"/>
  <c r="AZ58"/>
  <c r="AV58"/>
  <c r="AT58" s="1"/>
  <c r="AG92"/>
  <c r="AN92" s="1"/>
  <c r="BD56"/>
  <c r="BA74"/>
  <c r="AW74" s="1"/>
  <c r="AZ90"/>
  <c r="AV90"/>
  <c r="AT90" s="1"/>
  <c r="J34" i="10"/>
  <c r="AG67" i="1" s="1"/>
  <c r="AN67" s="1"/>
  <c r="AU58"/>
  <c r="AU56" s="1"/>
  <c r="BD74"/>
  <c r="J34" i="27"/>
  <c r="AG89" i="1"/>
  <c r="AG88" s="1"/>
  <c r="AN88" s="1"/>
  <c r="BB74"/>
  <c r="AX74"/>
  <c r="AZ76"/>
  <c r="AV76" s="1"/>
  <c r="AT76" s="1"/>
  <c r="J32" i="34"/>
  <c r="AG99" i="1" s="1"/>
  <c r="AN99" s="1"/>
  <c r="BA56"/>
  <c r="BA55"/>
  <c r="AW55" s="1"/>
  <c r="AU74"/>
  <c r="J34" i="22"/>
  <c r="AG83" i="1"/>
  <c r="AN83" s="1"/>
  <c r="J34" i="7"/>
  <c r="AG64" i="1"/>
  <c r="AN64"/>
  <c r="J34" i="16"/>
  <c r="AG75" i="1" s="1"/>
  <c r="AN75" s="1"/>
  <c r="J34" i="28"/>
  <c r="AG91" i="1"/>
  <c r="AN91" s="1"/>
  <c r="J34" i="33"/>
  <c r="AG98" i="1" s="1"/>
  <c r="AN98" s="1"/>
  <c r="AN89" l="1"/>
  <c r="J43" i="10"/>
  <c r="J67" i="20"/>
  <c r="J43" i="28"/>
  <c r="J43" i="20"/>
  <c r="J43" i="6"/>
  <c r="J67"/>
  <c r="J43" i="22"/>
  <c r="J43" i="7"/>
  <c r="J43" i="27"/>
  <c r="J43" i="16"/>
  <c r="J43" i="33"/>
  <c r="J41" i="34"/>
  <c r="AU55" i="1"/>
  <c r="AU54" s="1"/>
  <c r="AY56"/>
  <c r="BD55"/>
  <c r="BD54" s="1"/>
  <c r="W33" s="1"/>
  <c r="BC55"/>
  <c r="AY55" s="1"/>
  <c r="AG63"/>
  <c r="AN63" s="1"/>
  <c r="AG97"/>
  <c r="AN97"/>
  <c r="AZ74"/>
  <c r="AV74" s="1"/>
  <c r="AT74" s="1"/>
  <c r="BA54"/>
  <c r="AW54" s="1"/>
  <c r="AK30" s="1"/>
  <c r="AZ56"/>
  <c r="AV56"/>
  <c r="BB55"/>
  <c r="AX55" s="1"/>
  <c r="AG90"/>
  <c r="AN90" s="1"/>
  <c r="AW56"/>
  <c r="AG81"/>
  <c r="AN81"/>
  <c r="BC54" l="1"/>
  <c r="AY54" s="1"/>
  <c r="AG58"/>
  <c r="AN58" s="1"/>
  <c r="W30"/>
  <c r="BB54"/>
  <c r="W31" s="1"/>
  <c r="AG76"/>
  <c r="AN76"/>
  <c r="AT56"/>
  <c r="AZ55"/>
  <c r="AZ54" s="1"/>
  <c r="W29" s="1"/>
  <c r="W32" l="1"/>
  <c r="AG56"/>
  <c r="AV55"/>
  <c r="AT55" s="1"/>
  <c r="AV54"/>
  <c r="AK29" s="1"/>
  <c r="AX54"/>
  <c r="AG74"/>
  <c r="AN74" s="1"/>
  <c r="AN56" l="1"/>
  <c r="AG55"/>
  <c r="AG54" s="1"/>
  <c r="AT54"/>
  <c r="AN55" l="1"/>
  <c r="AN54"/>
  <c r="AK26"/>
  <c r="AK35" s="1"/>
</calcChain>
</file>

<file path=xl/sharedStrings.xml><?xml version="1.0" encoding="utf-8"?>
<sst xmlns="http://schemas.openxmlformats.org/spreadsheetml/2006/main" count="51026" uniqueCount="4951">
  <si>
    <t>Export Komplet</t>
  </si>
  <si>
    <t>VZ</t>
  </si>
  <si>
    <t>2.0</t>
  </si>
  <si>
    <t>ZAMOK</t>
  </si>
  <si>
    <t>False</t>
  </si>
  <si>
    <t>{cf8d01c4-e72d-454c-806a-724c6e8a49db}</t>
  </si>
  <si>
    <t>0,01</t>
  </si>
  <si>
    <t>21</t>
  </si>
  <si>
    <t>15</t>
  </si>
  <si>
    <t>REKAPITULACE STAVBY</t>
  </si>
  <si>
    <t>v ---  níže se nacházejí doplnkové a pomocné údaje k sestavám  --- v</t>
  </si>
  <si>
    <t>Návod na vyplnění</t>
  </si>
  <si>
    <t>0,001</t>
  </si>
  <si>
    <t>Kód:</t>
  </si>
  <si>
    <t>2016/027H</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</si>
  <si>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</si>
  <si>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</si>
  <si>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Základní a mateřské školy Elišky Přemyslovny 10,Brno Starý Lískovec</t>
  </si>
  <si>
    <t>0,1</t>
  </si>
  <si>
    <t>KSO:</t>
  </si>
  <si>
    <t>801 32</t>
  </si>
  <si>
    <t>CC-CZ:</t>
  </si>
  <si>
    <t/>
  </si>
  <si>
    <t>1</t>
  </si>
  <si>
    <t>Místo:</t>
  </si>
  <si>
    <t xml:space="preserve"> </t>
  </si>
  <si>
    <t>Datum:</t>
  </si>
  <si>
    <t>20. 2. 2020</t>
  </si>
  <si>
    <t>10</t>
  </si>
  <si>
    <t>100</t>
  </si>
  <si>
    <t>Zadavatel:</t>
  </si>
  <si>
    <t>IČ:</t>
  </si>
  <si>
    <t>MČ Brno-Starý Lískovec</t>
  </si>
  <si>
    <t>DIČ:</t>
  </si>
  <si>
    <t>Uchazeč:</t>
  </si>
  <si>
    <t>Vyplň údaj</t>
  </si>
  <si>
    <t>Projektant:</t>
  </si>
  <si>
    <t>HEXAPLAN INTERNATIONAL spol. s 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</si>
  <si>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</si>
  <si>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</si>
  <si>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</si>
  <si>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</si>
  <si>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</si>
  <si>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</si>
  <si>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</si>
  <si>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</si>
  <si>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</si>
  <si>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</si>
  <si>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</si>
  <si>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</si>
  <si>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</si>
  <si>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</si>
  <si>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</si>
  <si>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</si>
  <si>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</si>
  <si>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</si>
  <si>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</si>
  <si>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</si>
  <si>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</si>
  <si>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</si>
  <si>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</si>
  <si>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</si>
  <si>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</si>
  <si>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</si>
  <si>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</si>
  <si>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</si>
  <si>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</si>
  <si>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</si>
  <si>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</si>
  <si>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</si>
  <si>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</si>
  <si>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</si>
  <si>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</si>
  <si>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</si>
  <si>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</si>
  <si>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</si>
  <si>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</si>
  <si>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</si>
  <si>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</si>
  <si>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</si>
  <si>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</si>
  <si>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2016/027H-02</t>
  </si>
  <si>
    <t>STA</t>
  </si>
  <si>
    <t>{b34c2b41-8eb5-451b-a6a5-b332798f3a1a}</t>
  </si>
  <si>
    <t>2</t>
  </si>
  <si>
    <t>2016/027H-02-A</t>
  </si>
  <si>
    <t>A-Uznatelné náklady (2. a 3.np,terasy,střecha)</t>
  </si>
  <si>
    <t>Soupis</t>
  </si>
  <si>
    <t>{8722f814-2db6-4ff4-ae85-a232f5a7c643}</t>
  </si>
  <si>
    <t>/</t>
  </si>
  <si>
    <t>2016/027H-02-A-D11</t>
  </si>
  <si>
    <t>A-D.1.1-Architektonické a stavebně-technické řešení</t>
  </si>
  <si>
    <t>3</t>
  </si>
  <si>
    <t>{9a8f3b72-7317-4b17-8519-14f859e25947}</t>
  </si>
  <si>
    <t>2016/027H-02-A-D14</t>
  </si>
  <si>
    <t>A-D.1.4-Technika prostředí staveb</t>
  </si>
  <si>
    <t>{fd83d978-6d9d-4719-b375-804191666e2e}</t>
  </si>
  <si>
    <t>2016/027H-02-A-D141</t>
  </si>
  <si>
    <t>A-D.1.4.1-Zařízení zdravotně technických instalací</t>
  </si>
  <si>
    <t>4</t>
  </si>
  <si>
    <t>{422dd4e7-593b-4cda-97c5-e6991f4434b2}</t>
  </si>
  <si>
    <t>2016/027H-02-A-D142</t>
  </si>
  <si>
    <t>A-D.1.4.2-Zařízení pro vytápění staveb</t>
  </si>
  <si>
    <t>{6ecb7143-9f03-446f-9a3c-467bcb935a1d}</t>
  </si>
  <si>
    <t>2016/027H-02-A-D143</t>
  </si>
  <si>
    <t>A-D.1.4.3-Zařízení vzduchotechniky</t>
  </si>
  <si>
    <t>{c92f3f5f-f3e4-43c4-b00c-224ca57ee43c}</t>
  </si>
  <si>
    <t>2016/027H-02-A-D144</t>
  </si>
  <si>
    <t>A-D.1.4.4-Zařízení silnoproudé elektrotechniky</t>
  </si>
  <si>
    <t>{645f117f-7211-4b15-a76c-8d3f28036f22}</t>
  </si>
  <si>
    <t>2016/027H-02-A-D145</t>
  </si>
  <si>
    <t>A-D.1.4.5-Zařízení slaboproudé elektrotechniky</t>
  </si>
  <si>
    <t>{3e015a18-c9dd-4bd2-b104-1e4c15c3e5db}</t>
  </si>
  <si>
    <t>2016/027-02-A-D1456</t>
  </si>
  <si>
    <t>A-D.1.4.5-Elektrická požární signalizace</t>
  </si>
  <si>
    <t>5</t>
  </si>
  <si>
    <t>{d5d37051-e2a2-423d-b344-429c88b6d751}</t>
  </si>
  <si>
    <t>2016/027H-02-A-D1451</t>
  </si>
  <si>
    <t>A-D.1.4.5-Strukturovaná kabeláž</t>
  </si>
  <si>
    <t>{06dafb88-e551-45af-a359-fe32d33df641}</t>
  </si>
  <si>
    <t>2016/027H-02A-D1452</t>
  </si>
  <si>
    <t>A-D.1.4.5-Elektrická zabezpečovací signalizace</t>
  </si>
  <si>
    <t>{a7af173b-e613-4d93-9913-6dda866bca37}</t>
  </si>
  <si>
    <t>2016/027H-02-A-D1453</t>
  </si>
  <si>
    <t>A-D.1.4.5-Domácí rozhlas</t>
  </si>
  <si>
    <t>{32e1d993-ec36-474d-9707-4875080f9cc0}</t>
  </si>
  <si>
    <t>2016/027H-02-A-D1454</t>
  </si>
  <si>
    <t>A-D.1.4.5-Domovní telefon</t>
  </si>
  <si>
    <t>{2bfa3271-c36c-47e5-b72b-2e805a721030}</t>
  </si>
  <si>
    <t>2016/027H-02-A-D1455</t>
  </si>
  <si>
    <t>A-D.1.4.5-Jednotný čas</t>
  </si>
  <si>
    <t>{628a964b-e3a8-4a46-9120-8d614b455e50}</t>
  </si>
  <si>
    <t>2016/027H-02-A-D1457</t>
  </si>
  <si>
    <t>A-D.1.4.5-Hrubé rozvody</t>
  </si>
  <si>
    <t>{68402448-4800-4a39-b355-1a6b60f6f39b}</t>
  </si>
  <si>
    <t>2016/027H-02A-D146</t>
  </si>
  <si>
    <t>A-D.1.4.6-AVT</t>
  </si>
  <si>
    <t>{6b73f3e5-8e53-4c43-8f4f-6ae03a609843}</t>
  </si>
  <si>
    <t>2016/027H-02A-D146-1</t>
  </si>
  <si>
    <t>A-D.1.4.6.1-AVT rozvody</t>
  </si>
  <si>
    <t>{2c6d9c3c-a351-478a-ada1-440678d60f0b}</t>
  </si>
  <si>
    <t>2016/027H-02-A-D147</t>
  </si>
  <si>
    <t>A-D.1.4.7-Sadové úpravy</t>
  </si>
  <si>
    <t>{2099da76-9f4d-4cbd-abe0-f5e3b4d6074d}</t>
  </si>
  <si>
    <t>2016/027H-02-B</t>
  </si>
  <si>
    <t>B-Neuznatelné náklady (1.pp a 1.np +m.č.3.04 a 3.07)</t>
  </si>
  <si>
    <t>{25af2ec5-6b63-4ba5-be95-e65998da117c}</t>
  </si>
  <si>
    <t>2016/027H-02-B-D11</t>
  </si>
  <si>
    <t>B-D.1.1-Architektonické a stavebně-technické řešení</t>
  </si>
  <si>
    <t>{0c12ada2-7262-48ba-9242-cb37ddf5c4e3}</t>
  </si>
  <si>
    <t>2016/027H-02-B-D14</t>
  </si>
  <si>
    <t>B-D.1.4-Technika prostředí staveb</t>
  </si>
  <si>
    <t>{8819de33-445a-4390-b2fe-63972818145f}</t>
  </si>
  <si>
    <t>2016/027H-02-B-D141</t>
  </si>
  <si>
    <t>B-D.1.4.1-Zařízení zdravotně technických instalací</t>
  </si>
  <si>
    <t>{410ea48c-406f-4621-b2b8-ce9639fc04dc}</t>
  </si>
  <si>
    <t>2016/027H-02-B-D142</t>
  </si>
  <si>
    <t>B-D.1.4.2-Zařízení pro vytápění staveb</t>
  </si>
  <si>
    <t>{9cefa618-1a0f-4273-88e9-d2c948ea5a76}</t>
  </si>
  <si>
    <t>2016/027H-02-B-D143</t>
  </si>
  <si>
    <t>B-D.1.4.3-Zařízení vzduchotechniky</t>
  </si>
  <si>
    <t>{e99aec68-a187-40c4-9d18-261d381d7fc4}</t>
  </si>
  <si>
    <t>2016/027H-02-B-D144</t>
  </si>
  <si>
    <t>B-D.1.4.4-Zařízení silnoproudé elektrotechniky</t>
  </si>
  <si>
    <t>{b88993be-672c-4653-9d20-527298895a90}</t>
  </si>
  <si>
    <t>2016/027H-02-B-D145</t>
  </si>
  <si>
    <t>B-D.1.4.5-Zařízení slaboproudé elektrotechniky</t>
  </si>
  <si>
    <t>{bc14d4c6-f57e-4537-abaf-26e2d9316773}</t>
  </si>
  <si>
    <t>2016/027H-02-B-D1451</t>
  </si>
  <si>
    <t>B-D1.4.5-Strukturovaná kabeláž</t>
  </si>
  <si>
    <t>{58728cc1-7e43-4d5a-a375-79a569883f41}</t>
  </si>
  <si>
    <t>2016/027H-02-B-D1452</t>
  </si>
  <si>
    <t>B-D.1.4.5-Elektrická zabezpečovací signalizace</t>
  </si>
  <si>
    <t>{9f8c543f-95a8-4a98-9602-cd2c654d9f4c}</t>
  </si>
  <si>
    <t>2016/027H-02-B-D1453</t>
  </si>
  <si>
    <t>B-D.1.4.5-Domácí rozhlas</t>
  </si>
  <si>
    <t>{5a2d9abf-6029-4b84-88ee-087071aba8c7}</t>
  </si>
  <si>
    <t>2016/027H-02-B-D1454</t>
  </si>
  <si>
    <t>B-D.1.4.5-Jednotný čas</t>
  </si>
  <si>
    <t>{d73b21d2-373e-4ffc-8bd3-d7523bd34fb7}</t>
  </si>
  <si>
    <t>2016/027H-02-B-D1455</t>
  </si>
  <si>
    <t>B-D.1.4.5-Elektrická požární signalizace</t>
  </si>
  <si>
    <t>{ce01eb58-c2b7-45e8-9319-6e5e3e53e09b}</t>
  </si>
  <si>
    <t>2016/027H-02-B-D1456</t>
  </si>
  <si>
    <t>B-D.1.4.5-Hrubé rozvody</t>
  </si>
  <si>
    <t>{89845849-4a54-4314-994b-e85667d974bd}</t>
  </si>
  <si>
    <t>2016/027H-02B-D146</t>
  </si>
  <si>
    <t>B-D.1.4.6-AVT</t>
  </si>
  <si>
    <t>{fca4f276-f5be-4f10-a214-6fb6e0ed6450}</t>
  </si>
  <si>
    <t>2019/027H-02B-D146-1</t>
  </si>
  <si>
    <t>B-D.1.4.6.1-AVT rozvody</t>
  </si>
  <si>
    <t>{4b3744b5-c52d-48db-b577-787d4511646e}</t>
  </si>
  <si>
    <t>2016/027H-02-C</t>
  </si>
  <si>
    <t>C-Společné náklady (výkopy,základy,stáv.prostory,lešení,okapový chodník)</t>
  </si>
  <si>
    <t>{97154718-4ff6-4c56-b737-c95010afc950}</t>
  </si>
  <si>
    <t>2016/027H-02-C-D11</t>
  </si>
  <si>
    <t>C-D.1.1-Architektonické a stavebně-technické řešení</t>
  </si>
  <si>
    <t>{ff028466-d2fe-4ebc-8e02-221024e053f6}</t>
  </si>
  <si>
    <t>2016/027H-02-C-D14</t>
  </si>
  <si>
    <t>C-D.1.4-Technika prostředí staveb</t>
  </si>
  <si>
    <t>{d61d0b14-1715-4d6c-9df6-c2adbdbe83d3}</t>
  </si>
  <si>
    <t>2016/027H-02-C-D141</t>
  </si>
  <si>
    <t>C-D.1.4.1-Zařízení zdravotně technických instalací</t>
  </si>
  <si>
    <t>{fcddb3ea-39f9-481c-aabe-d9a64da20270}</t>
  </si>
  <si>
    <t>2016/027H-02-C-D142</t>
  </si>
  <si>
    <t>C-D.1.4.2-Zařízení pro vytápění staveb</t>
  </si>
  <si>
    <t>{831eb696-4a5e-4c59-8b8c-f6a9632bda4c}</t>
  </si>
  <si>
    <t>2016/027H-02-C-D144</t>
  </si>
  <si>
    <t>C-D.1.4.4-Zařízení silnoproudé elektrotechniky</t>
  </si>
  <si>
    <t>{59eb3738-4483-4bd5-a987-95ff0e1269d0}</t>
  </si>
  <si>
    <t>2016/027H-02-C-D147</t>
  </si>
  <si>
    <t>C-D.1.4.7-Sadové úpravy</t>
  </si>
  <si>
    <t>{30e46b2d-ce3c-4073-9a98-7d4fad807f61}</t>
  </si>
  <si>
    <t>2016/027H-02-D</t>
  </si>
  <si>
    <t>D-Demolice stávajícího objektu</t>
  </si>
  <si>
    <t>{291a228f-6687-4fa2-b0a5-def8523ced22}</t>
  </si>
  <si>
    <t>2016/027H-02-D-D11</t>
  </si>
  <si>
    <t>D-D.1.1-Architektonické a stavebně-technické řešení</t>
  </si>
  <si>
    <t>{4d5e95a8-5118-44b4-8e7e-bfa584513ca9}</t>
  </si>
  <si>
    <t>2016/027H-02-E</t>
  </si>
  <si>
    <t>Vedlejší a ostatní náklady</t>
  </si>
  <si>
    <t>{012aa886-0961-4b4d-8b0f-96daa1a748db}</t>
  </si>
  <si>
    <t>P3U</t>
  </si>
  <si>
    <t>PVC-2. a 3.np-uznatelné</t>
  </si>
  <si>
    <t>m2</t>
  </si>
  <si>
    <t>473,17</t>
  </si>
  <si>
    <t>KRYCÍ LIST SOUPISU PRACÍ</t>
  </si>
  <si>
    <t>Objekt:</t>
  </si>
  <si>
    <t>2016/027H-02 - Přístavba Základní a mateřské školy Elišky Přemyslovny 10,Brno Starý Lískovec</t>
  </si>
  <si>
    <t>Soupis:</t>
  </si>
  <si>
    <t>2016/027H-02-A - A-Uznatelné náklady (2. a 3.np,terasy,střecha)</t>
  </si>
  <si>
    <t>Úroveň 3:</t>
  </si>
  <si>
    <t>2016/027H-02-A-D11 - A-D.1.1-Architektonické a stavebně-technické řešení</t>
  </si>
  <si>
    <t>Nedílnou součástí výkazu výměr je projektová dokumentace zpracovaná firmou HEXAPLAN INTERNACIONAL v listopadu 2016. Pro sestavení SOUPISU PRACÍ v podrobnostech vymezených vyhláškou č. 230/2012 Sb. byla použita cenová soustava URS, která obsahuje veškeré údaje nezbytné pro soupis prací - viz. §4 odst. 4 této vyhlášky. Dle vyhlášky č. 230/2012Sb. §11 odst. 2 uvádí zadavatel v zadávací dokumentaci odkaz na použitou cenovou soustavu (zadavatel zajišťuje neomezený dálkový přístup k cenové soustavě, jelikož byla použita).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</si>
  <si>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</si>
  <si>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</si>
  <si>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</si>
  <si>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</si>
  <si>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</si>
  <si>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</si>
  <si>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</si>
  <si>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</si>
  <si>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</si>
  <si>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</si>
  <si>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</si>
  <si>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</si>
  <si>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</si>
  <si>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</si>
  <si>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</si>
  <si>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</si>
  <si>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</si>
  <si>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</si>
  <si>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</si>
  <si>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</si>
  <si>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</si>
  <si>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</si>
  <si>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</si>
  <si>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</si>
  <si>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</si>
  <si>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</si>
  <si>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</si>
  <si>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</si>
  <si>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</si>
  <si>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</si>
  <si>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</si>
  <si>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</si>
  <si>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</si>
  <si>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</si>
  <si>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</si>
  <si>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</si>
  <si>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</si>
  <si>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</si>
  <si>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</si>
  <si>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</si>
  <si>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</si>
  <si>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</si>
  <si>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3112381-01</t>
  </si>
  <si>
    <t>Zdivo nosné jednovrstvé z cihel děrovaných vnitřní klasické, spojené na pero a drážku na maltu MVC, pevnost cihel P15, tl. zdiva 300 mm</t>
  </si>
  <si>
    <t>-1053439343</t>
  </si>
  <si>
    <t>P</t>
  </si>
  <si>
    <t>Poznámka k položce:_x000D_
parametry viz.legenda zdiva a TZ</t>
  </si>
  <si>
    <t>VV</t>
  </si>
  <si>
    <t>"3.np"</t>
  </si>
  <si>
    <t>"obvod"3,53*(19,4*2+11,12)-(2,5*2,05*10+2,5*1,8*3)</t>
  </si>
  <si>
    <t>"zídky teras (po věnec)"1,0*(23,7+4,9+19,3+2,1*2)</t>
  </si>
  <si>
    <t>"atika střechy nad 3.np (po věnec)"0,5*(19,4*2+11,1*2)</t>
  </si>
  <si>
    <t>Mezisoučet</t>
  </si>
  <si>
    <t>194,068*0,05</t>
  </si>
  <si>
    <t>Součet</t>
  </si>
  <si>
    <t>3112382-02</t>
  </si>
  <si>
    <t>Zdivo nosné jednovrstvé z cihel děrovaných vnější klasické, spojené na pero a drážku na maltu MC, pevnost cihel P15, tl. zdiva 400 mm</t>
  </si>
  <si>
    <t>-1760503170</t>
  </si>
  <si>
    <t>"2.np"</t>
  </si>
  <si>
    <t>4,3*(1,7+19,1+18,4+20,7)-(2,5*1,8*14)</t>
  </si>
  <si>
    <t>194,57*0,05</t>
  </si>
  <si>
    <t>3171681-04</t>
  </si>
  <si>
    <t>Překlady keramické vysoké osazené do maltového lože, šířky překladu 7 cm výšky 23,8 cm, délky 300 cm-D+M</t>
  </si>
  <si>
    <t>kus</t>
  </si>
  <si>
    <t>-474103218</t>
  </si>
  <si>
    <t>PSC</t>
  </si>
  <si>
    <t xml:space="preserve">Poznámka k souboru cen:_x000D_
1. V cenách -81.. až – 82.. (překlady ploché, vysoké a roletové) jsou započteny i náklady na:_x000D_
 a) očištění podkladu pod překladem a jeho navlhčení vodou, rozprostření malty pod ložnou_x000D_
 plochu, osazení překladu do vodorovné polohy a začištění vytlačené malty,_x000D_
 b) dodání příslušného překladu předepsané délky,_x000D_
 c) dočasné montážní podepření plochých překladů tak, aby vzdálenost mezi podporou a okrajem_x000D_
 otvoru nebo mezi podporami byla maximálně 1 m._x000D_
2. V cenách -83.. (překlady složené roletové) jsou započteny i náklady na:_x000D_
 a) očištění podkladů pod překladem a jeho navlhčení vodou, rozprostření malty pod ložnou_x000D_
 plochu, osazení překladu do vodorovné polohy a začištění vytlačené malty,_x000D_
 b) dodání vnitřního keramobetonového překladu a vnějšího tepelněizolačního dílu příslušné_x000D_
 délky, včetně izolace z pěnového polystyrénu (u zdiva tl. 400 mm), případně vysokého překladu (u_x000D_
 zdiva tl. 440 mm),_x000D_
 c) betonáž mezery mezi překladem a tepelněizolačním dílem z betonu třídy C 16/20; tato betonáž_x000D_
 se provádí u překladů dlouhých 2000 mm a více zároveň s betonáží stropní konstrukce a ztužujícího_x000D_
 věnce,_x000D_
 d) dočasné montážní podepření zespodu v celé světlé délce překladu s dvěma podporami ve_x000D_
 třetinách šířky otvoru a dvěma podporami po krajích otvoru - platí pouze pro překlady delší než_x000D_
 2000 mm, včetně._x000D_
3. V cenách -82.. a -83.. (překlady roletové) nejsou započteny náklady na:_x000D_
 a) vysoký překlad a svislou izolaci v úrovni stropního věnce u složených roletových překladů;_x000D_
 tyto se ocení samostatně,_x000D_
 b) dodávku a montáž rolet, případně žaluzií; tyto se ocení samostatně._x000D_
4. Množství jednotek se určuje v kusech překladu podle jeho celkové délky. Minimální délka uložení_x000D_
 je stanovena:_x000D_
 a) u plochých překladů na 120 mm na každé straně,_x000D_
 b) u vysokých a roletových překladů délky do 1750 mm na 125mm, délky 2000 a 2250 mm na 200 mm a_x000D_
 u délky 2500 mm a větší na 250 mm na každé straně překladu._x000D_
</t>
  </si>
  <si>
    <t>"2.np"4*6</t>
  </si>
  <si>
    <t>"3.np"4*4</t>
  </si>
  <si>
    <t>317998115</t>
  </si>
  <si>
    <t>Izolace tepelná mezi překlady z pěnového polystyrenu výšky 24 cm, tloušťky 100 mm</t>
  </si>
  <si>
    <t>m</t>
  </si>
  <si>
    <t>CS ÚRS 2020 01</t>
  </si>
  <si>
    <t>-1113784814</t>
  </si>
  <si>
    <t>"pro keramické překlady"</t>
  </si>
  <si>
    <t>"dl.2,5m"</t>
  </si>
  <si>
    <t>"2.np"3,0*6</t>
  </si>
  <si>
    <t>"3.np"3,0*4</t>
  </si>
  <si>
    <t>330321410</t>
  </si>
  <si>
    <t>Sloupy, pilíře, táhla, rámové stojky, vzpěry z betonu železového (bez výztuže) bez zvláštních nároků na vliv prostředí tř. C 25/30</t>
  </si>
  <si>
    <t>m3</t>
  </si>
  <si>
    <t>-1214038754</t>
  </si>
  <si>
    <t xml:space="preserve">Poznámka k souboru cen:_x000D_
1. V cenách pro pohledový beton jsou započteny i náklady na pečlivé hutnění zejména při líci konstrukce pro docílení neporušeného maltového povrchu bez vzhledových kazů._x000D_
</t>
  </si>
  <si>
    <t>"viz.statika"</t>
  </si>
  <si>
    <t>"2.np-po průvlaky"(3,65*0,3*0,3)*7</t>
  </si>
  <si>
    <t>6</t>
  </si>
  <si>
    <t>331351121</t>
  </si>
  <si>
    <t>Bednění hranatých sloupů a pilířů včetně vzepření průřezu pravoúhlého čtyřúhelníka výšky do 4 m, průřezu přes 0,08 do 0,16 m2 zřízení</t>
  </si>
  <si>
    <t>-889182407</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</si>
  <si>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</si>
  <si>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"2.np-po průvlaky"(3,65*(0,3*4))*7</t>
  </si>
  <si>
    <t>7</t>
  </si>
  <si>
    <t>331351122</t>
  </si>
  <si>
    <t>Bednění hranatých sloupů a pilířů včetně vzepření průřezu pravoúhlého čtyřúhelníka výšky do 4 m, průřezu přes 0,08 do 0,16 m2 odstranění</t>
  </si>
  <si>
    <t>1639686576</t>
  </si>
  <si>
    <t>"dtto zřízení bednění"30,66</t>
  </si>
  <si>
    <t>8</t>
  </si>
  <si>
    <t>331361821</t>
  </si>
  <si>
    <t>Výztuž sloupů, pilířů, rámových stojek, táhel nebo vzpěr hranatých svislých nebo šikmých (odkloněných) z betonářské oceli 10 505 (R) nebo BSt 500</t>
  </si>
  <si>
    <t>t</t>
  </si>
  <si>
    <t>75890099</t>
  </si>
  <si>
    <t>"viz.statika"1500/1000</t>
  </si>
  <si>
    <t>Vodorovné konstrukce</t>
  </si>
  <si>
    <t>9</t>
  </si>
  <si>
    <t>411321414</t>
  </si>
  <si>
    <t>Stropy z betonu železového (bez výztuže) stropů deskových, plochých střech, desek balkonových, desek hřibových stropů včetně hlavic hřibových sloupů tř. C 25/30</t>
  </si>
  <si>
    <t>-537717984</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</si>
  <si>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</si>
  <si>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2.np"0,15*(19,5*19,26+0,4*2,1)</t>
  </si>
  <si>
    <t>"strop nad 3.np"0,12*19,4*11,72</t>
  </si>
  <si>
    <t>411351011</t>
  </si>
  <si>
    <t>Bednění stropních konstrukcí - bez podpěrné konstrukce desek tloušťky stropní desky přes 5 do 25 cm zřízení</t>
  </si>
  <si>
    <t>17365137</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</si>
  <si>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</si>
  <si>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"obvod"</t>
  </si>
  <si>
    <t>"strop nad 2.np"0,15*(19,9*2+19,26)</t>
  </si>
  <si>
    <t>"strop nad 3.np"0,12*(19,4*2+11,72*2)</t>
  </si>
  <si>
    <t>"spodní líc"</t>
  </si>
  <si>
    <t>"strop nad 2.np (mezi průvlaky)"2,6*(12,1*6++6,06*6)+0,65*(12,1+6,06)</t>
  </si>
  <si>
    <t>"strop nad 3.np (mezi průvlaky)"2,6*(11,12*6)+0,65*11,12</t>
  </si>
  <si>
    <t>11</t>
  </si>
  <si>
    <t>411351012</t>
  </si>
  <si>
    <t>Bednění stropních konstrukcí - bez podpěrné konstrukce desek tloušťky stropní desky přes 5 do 25 cm odstranění</t>
  </si>
  <si>
    <t>-14753058</t>
  </si>
  <si>
    <t>"dtto zřízení bednění"492,128</t>
  </si>
  <si>
    <t>12</t>
  </si>
  <si>
    <t>411354311</t>
  </si>
  <si>
    <t>Podpěrná konstrukce stropů - desek, kleneb a skořepin výška podepření do 4 m tloušťka stropu přes 5 do 15 cm zřízení</t>
  </si>
  <si>
    <t>-1801269944</t>
  </si>
  <si>
    <t xml:space="preserve">Poznámka k souboru cen:_x000D_
1. Podepření větších výšek než 6 m se oceňuje individuálně._x000D_
</t>
  </si>
  <si>
    <t>13</t>
  </si>
  <si>
    <t>411354312</t>
  </si>
  <si>
    <t>Podpěrná konstrukce stropů - desek, kleneb a skořepin výška podepření do 4 m tloušťka stropu přes 5 do 15 cm odstranění</t>
  </si>
  <si>
    <t>1492030162</t>
  </si>
  <si>
    <t>"dtto zřízení bednění"475,8</t>
  </si>
  <si>
    <t>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</si>
  <si>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</si>
  <si>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</si>
  <si>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1644006026</t>
  </si>
  <si>
    <t>"strop nad 2.np"6200/1000</t>
  </si>
  <si>
    <t>"strop nad 3.np"2000/1000</t>
  </si>
  <si>
    <t>413321414</t>
  </si>
  <si>
    <t>Nosníky z betonu železového (bez výztuže) včetně stěnových i jeřábových drah, volných trámů, průvlaků, rámových příčlí, ztužidel, konzol, vodorovných táhel apod., tyčových konstrukcí tř. C 25/30</t>
  </si>
  <si>
    <t>-1006355365</t>
  </si>
  <si>
    <t xml:space="preserve">Poznámka k souboru cen:_x000D_
1. V cenách pohledového betonu 413 32-2 jsou započteny i náklady na pečlivé hutnění zejména při líci konstrukce pro docílení neporušeného maltového povrchu bez vzhledových kazů._x000D_
</t>
  </si>
  <si>
    <t>"strop nad 2.np"</t>
  </si>
  <si>
    <t>"středový (mimo tl.stropu)"(0,4-0,15)*0,3*(2,6*6+0,65)</t>
  </si>
  <si>
    <t>"příčné (mimo tl.stropu)"(0,85-0,15)*0,4*(19,26*7)</t>
  </si>
  <si>
    <t>"nad okny se žaluziemi"0,25*0,4*(2,5*8+0,5*6+0,3*4)</t>
  </si>
  <si>
    <t>"strop nad 3.np"</t>
  </si>
  <si>
    <t>"příčné (mimo tl.stropu)"(0,65-0,12)*0,3*(11,72*7)</t>
  </si>
  <si>
    <t>"obvodový (vč.věnce) mimo tl.stropu"(0,85-0,12)*0,3*(19,4*2+11,72)</t>
  </si>
  <si>
    <t>16</t>
  </si>
  <si>
    <t>413351121</t>
  </si>
  <si>
    <t>Bednění nosníků a průvlaků - bez podpěrné konstrukce výška nosníku po spodní líc stropní desky přes 100 cm zřízení</t>
  </si>
  <si>
    <t>-1360467801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</si>
  <si>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</si>
  <si>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"SPODNÍ LÍC"</t>
  </si>
  <si>
    <t>"středový (mimo tl.stropu)"0,3*(2,6*6+0,65)</t>
  </si>
  <si>
    <t>"příčné (mimo tl.stropu)"0,4*(19,26*7)</t>
  </si>
  <si>
    <t>"nad okny se žaluziemi"0,4*(2,5*8)</t>
  </si>
  <si>
    <t>"příčné (mimo tl.stropu)"0,3*(11,72*7)</t>
  </si>
  <si>
    <t>"obvodový (vč.věnce) mimo tl.stropu"0,3*(2,5*13)</t>
  </si>
  <si>
    <t>"BOKY"</t>
  </si>
  <si>
    <t>"středový (mimo tl.stropu)"(0,4-0,15)*2*(2,6*6+0,65)</t>
  </si>
  <si>
    <t>"příčné (mimo tl.stropu)"(0,85-0,15)*2*(19,26*7)</t>
  </si>
  <si>
    <t>"nad okny se žaluziemi"0,25*2*(2,5*8+0,5*6+0,3*4)</t>
  </si>
  <si>
    <t>"příčné (mimo tl.stropu)"(0,65-0,12)*2*(11,72*7)</t>
  </si>
  <si>
    <t>"obvodový (vč.věnce) mimo tl.stropu"(0,85-0,12)*2*(19,4*2+11,72)</t>
  </si>
  <si>
    <t>470,859*0,05</t>
  </si>
  <si>
    <t>17</t>
  </si>
  <si>
    <t>413351122</t>
  </si>
  <si>
    <t>Bednění nosníků a průvlaků - bez podpěrné konstrukce výška nosníku po spodní líc stropní desky přes 100 cm odstranění</t>
  </si>
  <si>
    <t>-319006251</t>
  </si>
  <si>
    <t>"dtto zřízení bednění"494,402</t>
  </si>
  <si>
    <t>18</t>
  </si>
  <si>
    <t>413352115</t>
  </si>
  <si>
    <t>Podpěrná konstrukce nosníků a průvlaků výšky podepření do 4 m výšky nosníku (po spodní hranu stropní desky) přes 100 cm zřízení</t>
  </si>
  <si>
    <t>-429958800</t>
  </si>
  <si>
    <t xml:space="preserve">Poznámka k souboru cen:_x000D_
1. Množství měrných jednotek se určuje v m2 půdorysné plochy nosníku._x000D_
2. Výška nosníku je dána jeho spodní hranou a spodním lícem stropní desky._x000D_
</t>
  </si>
  <si>
    <t>19</t>
  </si>
  <si>
    <t>413352116</t>
  </si>
  <si>
    <t>Podpěrná konstrukce nosníků a průvlaků výšky podepření do 4 m výšky nosníku (po spodní hranu stropní desky) přes 100 cm odstranění</t>
  </si>
  <si>
    <t>1753488990</t>
  </si>
  <si>
    <t>"dtto zřízení"101,165</t>
  </si>
  <si>
    <t>20</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</si>
  <si>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</si>
  <si>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</si>
  <si>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-995842922</t>
  </si>
  <si>
    <t>"strop nad 2.np"2950/1000</t>
  </si>
  <si>
    <t>"strop nad 3.np"1000/1000</t>
  </si>
  <si>
    <t>"výztuž 120kg/m3 (upřesnit dle statiky)"</t>
  </si>
  <si>
    <t>"nad okny se žaluziemi-2.np"(0,25*0,4*(2,5*8+0,5*6+0,3*4))*0,12</t>
  </si>
  <si>
    <t>417321515</t>
  </si>
  <si>
    <t>Ztužující pásy a věnce z betonu železového (bez výztuže) tř. C 25/30</t>
  </si>
  <si>
    <t>-1771839551</t>
  </si>
  <si>
    <t>"obvodový (mimo tl.stropu)"(0,4-0,15)*0,4*(2,1+19,9+19,26+19,5)</t>
  </si>
  <si>
    <t>"atika 3.np"0,1*0,3*(24+4,8+2,1*2+19,9)</t>
  </si>
  <si>
    <t>"atika střecha"0,15*0,3*(19,4*2+11,12*2)</t>
  </si>
  <si>
    <t>22</t>
  </si>
  <si>
    <t>417351115</t>
  </si>
  <si>
    <t>Bednění bočnic ztužujících pásů a věnců včetně vzpěr zřízení</t>
  </si>
  <si>
    <t>-1896288404</t>
  </si>
  <si>
    <t>"obvodový (mimo tl.stropu)"(0,4-0,15)*2*(2,1+19,9+19,26+19,5)</t>
  </si>
  <si>
    <t>"atika 3.np"0,1*2*(24+4,8+2,1*2+19,9)</t>
  </si>
  <si>
    <t>"atika střecha"0,15*2*(19,4*2+11,12*2)</t>
  </si>
  <si>
    <t>59,272*0,05</t>
  </si>
  <si>
    <t>23</t>
  </si>
  <si>
    <t>417351116</t>
  </si>
  <si>
    <t>Bednění bočnic ztužujících pásů a věnců včetně vzpěr odstranění</t>
  </si>
  <si>
    <t>-1501901936</t>
  </si>
  <si>
    <t>"dtto zřízení"62,236</t>
  </si>
  <si>
    <t>24</t>
  </si>
  <si>
    <t>417361821</t>
  </si>
  <si>
    <t>Výztuž ztužujících pásů a věnců z betonářské oceli 10 505 (R) nebo BSt 500</t>
  </si>
  <si>
    <t>-1717063694</t>
  </si>
  <si>
    <t>"strop nad 2.np"500/1000</t>
  </si>
  <si>
    <t>"strop nad 3.np"400/1000</t>
  </si>
  <si>
    <t>"výztuž 60kg/m3 (upřesnit dle statiky)"</t>
  </si>
  <si>
    <t>"atika 3.np"(0,1*0,3*(24+4,8+2,1*2+19,9))*0,06</t>
  </si>
  <si>
    <t>"atika střecha"(0,15*0,3*(19,4*2+11,12*2))*0,06</t>
  </si>
  <si>
    <t>Úpravy povrchů, podlahy a osazování výplní</t>
  </si>
  <si>
    <t>25</t>
  </si>
  <si>
    <t>611131111</t>
  </si>
  <si>
    <t>Podkladní a spojovací vrstva vnitřních omítaných ploch polymercementový spojovací můstek nanášený ručně stropů</t>
  </si>
  <si>
    <t>-1809771265</t>
  </si>
  <si>
    <t>"stropy-podhled (bez omítek)-pouze horní špalety otvorů"</t>
  </si>
  <si>
    <t>0,35*(2,5*14)+0,3*2</t>
  </si>
  <si>
    <t>0,35*(2,5*13)+0,3*1,4</t>
  </si>
  <si>
    <t>"odpočet 304,307"-0,35*(2,5*5)</t>
  </si>
  <si>
    <t>20,27*0,05</t>
  </si>
  <si>
    <t>26</t>
  </si>
  <si>
    <t>611321141</t>
  </si>
  <si>
    <t>Omítka vápenocementová vnitřních ploch nanášená ručně dvouvrstvá, tloušťky jádrové omítky do 10 mm a tloušťky štuku do 3 mm štuková vodorovných konstrukcí stropů rovných</t>
  </si>
  <si>
    <t>-1239574537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</si>
  <si>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</si>
  <si>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"dtto spoj.můstek stropů"21,284</t>
  </si>
  <si>
    <t>27</t>
  </si>
  <si>
    <t>612131111</t>
  </si>
  <si>
    <t>Podkladní a spojovací vrstva vnitřních omítaných ploch polymercementový spojovací můstek nanášený ručně stěn</t>
  </si>
  <si>
    <t>466765020</t>
  </si>
  <si>
    <t>"stěny a sloupy"</t>
  </si>
  <si>
    <t>"obvod stěny-nové (po podhled)"3,45*(1,7+19,1+18,4+20,3)-(2,5*1,8*14)</t>
  </si>
  <si>
    <t>"obvod stěny-stáv. (po podhled-ze strany přístavby)"3,45*(11,7+4,5)-(2*2,1)</t>
  </si>
  <si>
    <t>"sloupy-viditelná část"3,45*(0,3*14)</t>
  </si>
  <si>
    <t>"boční špalety-nové"0,35*(1,8*28)</t>
  </si>
  <si>
    <t>"boční špalety-stáv."0,35*2,0*2</t>
  </si>
  <si>
    <t>"obvod.stěny-nové-po podhled"3,1*(19,1*2+11,1)-(2,5*2,05*10+2,5*1,8*3)</t>
  </si>
  <si>
    <t>"obvod.stěny-stáv.-po podhled"3,1*19,1-(1,4*2,1)</t>
  </si>
  <si>
    <t>"boční špalety-nové"0,35*(2,05*26)</t>
  </si>
  <si>
    <t>"boční špalety-stáv."0,35*2,1*2</t>
  </si>
  <si>
    <t>"odpočet 304,307"</t>
  </si>
  <si>
    <t>"na nových stěnách"</t>
  </si>
  <si>
    <t>"304-po podhled"-(3,1*(9,175*2+6,6)-(2,5*2,05*3+0,8*1,97))</t>
  </si>
  <si>
    <t>"307-po podhled"-(3,1*(5,5*2+2,72*2)-(0,8*1,97+2,5*2,05*2))</t>
  </si>
  <si>
    <t>"na stáv.stěnách"</t>
  </si>
  <si>
    <t>"304-po podhled"-3,1*6,6</t>
  </si>
  <si>
    <t>"boční špalety-nové"-0,35*(2,05*10)</t>
  </si>
  <si>
    <t>264,803*0,05</t>
  </si>
  <si>
    <t>28</t>
  </si>
  <si>
    <t>612135001</t>
  </si>
  <si>
    <t>Vyrovnání nerovností podkladu vnitřních omítaných ploch maltou, tloušťky do 10 mm vápenocementovou stěn</t>
  </si>
  <si>
    <t>-534176620</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</si>
  <si>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</si>
  <si>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"obvod.stěny-stáv."3,1*19,1-(1,4*2,1)</t>
  </si>
  <si>
    <t>"odpočet-3.np-304,307"</t>
  </si>
  <si>
    <t>90,37*0,05</t>
  </si>
  <si>
    <t>29</t>
  </si>
  <si>
    <t>612135011</t>
  </si>
  <si>
    <t>Vyrovnání nerovností podkladu vnitřních omítaných ploch tmelem, tloušťky do 2 mm stěn</t>
  </si>
  <si>
    <t>-1018306869</t>
  </si>
  <si>
    <t>"vyrovnání pod PVC obklad stěn zděných"</t>
  </si>
  <si>
    <t>"2.np"3,35*(3,9+0,3*2)-(2*2,1)</t>
  </si>
  <si>
    <t>"3.np"3,05*(1,5+0,3*2)-(1,4*2,1)</t>
  </si>
  <si>
    <t>30</t>
  </si>
  <si>
    <t>612135091</t>
  </si>
  <si>
    <t>Vyrovnání nerovností podkladu vnitřních omítaných ploch Příplatek k ceně za každých dalších 5 mm tloušťky podkladní vrstvy přes 10 mm maltou vápenocementovou stěn</t>
  </si>
  <si>
    <t>-479343847</t>
  </si>
  <si>
    <t>"dtto vyrovnání stěn"94,889</t>
  </si>
  <si>
    <t>31</t>
  </si>
  <si>
    <t>612142001</t>
  </si>
  <si>
    <t>Potažení vnitřních ploch pletivem v ploše nebo pruzích, na plném podkladu sklovláknitým vtlačením do tmelu stěn</t>
  </si>
  <si>
    <t>-1208206545</t>
  </si>
  <si>
    <t xml:space="preserve">Poznámka k souboru cen:_x000D_
1. V cenách -2001 jsou započteny i náklady na tmel._x000D_
</t>
  </si>
  <si>
    <t>"horní špalety"</t>
  </si>
  <si>
    <t>0,65*(2,5*14)+0,6*2</t>
  </si>
  <si>
    <t>0,65*(2,5*13)+0,6*1,4</t>
  </si>
  <si>
    <t>"odpočet-3.np"-0,35*(2,5*5)</t>
  </si>
  <si>
    <t>"boční špalety-nové"0,65*(1,8*28)</t>
  </si>
  <si>
    <t>"boční špalety-stáv."0,65*2,0*2</t>
  </si>
  <si>
    <t>"boční špalety-nové"0,65*(2,05*26)</t>
  </si>
  <si>
    <t>"boční špalety-stáv."0,65*2,1*2</t>
  </si>
  <si>
    <t>"odpočet boční 304,307"-0,35*(2,05*10)</t>
  </si>
  <si>
    <t>107,1*0,15</t>
  </si>
  <si>
    <t>32</t>
  </si>
  <si>
    <t>612321111</t>
  </si>
  <si>
    <t>Omítka vápenocementová vnitřních ploch nanášená ručně jednovrstvá, tloušťky do 10 mm hrubá zatřená svislých konstrukcí stěn</t>
  </si>
  <si>
    <t>-1077887479</t>
  </si>
  <si>
    <t>"dtto ker.obklady"18,26</t>
  </si>
  <si>
    <t>33</t>
  </si>
  <si>
    <t>612321141</t>
  </si>
  <si>
    <t>Omítka vápenocementová vnitřních ploch nanášená ručně dvouvrstvá, tloušťky jádrové omítky do 10 mm a tloušťky štuku do 3 mm štuková svislých konstrukcí stěn</t>
  </si>
  <si>
    <t>855463537</t>
  </si>
  <si>
    <t>"dtto spoj.můstek stěn"278,043</t>
  </si>
  <si>
    <t>"odpočet pod ker.obklady (zatřená)"-18,26</t>
  </si>
  <si>
    <t>34</t>
  </si>
  <si>
    <t>619991001</t>
  </si>
  <si>
    <t>Zakrytí vnitřních ploch před znečištěním včetně pozdějšího odkrytí podlah fólií přilepenou lepící páskou</t>
  </si>
  <si>
    <t>-1594631729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</si>
  <si>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</si>
  <si>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"2.np"100</t>
  </si>
  <si>
    <t>"3.np"100</t>
  </si>
  <si>
    <t>"střechy"3*20</t>
  </si>
  <si>
    <t>35</t>
  </si>
  <si>
    <t>619991011</t>
  </si>
  <si>
    <t>Zakrytí vnitřních ploch před znečištěním včetně pozdějšího odkrytí konstrukcí a prvků obalením fólií a přelepením páskou</t>
  </si>
  <si>
    <t>709968138</t>
  </si>
  <si>
    <t>"okna"</t>
  </si>
  <si>
    <t>"2.np"2,5*1,8*14</t>
  </si>
  <si>
    <t>"3.np"2,5*2,05*10+2,5*1,8*3</t>
  </si>
  <si>
    <t>"odpočet-3.np"-(2,5*2,05*5)</t>
  </si>
  <si>
    <t>"ostatní"50</t>
  </si>
  <si>
    <t>36</t>
  </si>
  <si>
    <t>622143002</t>
  </si>
  <si>
    <t>Montáž omítkových profilů plastových, pozinkovaných nebo dřevěných upevněných vtlačením do podkladní vrstvy nebo přibitím dilatačních s tkaninou</t>
  </si>
  <si>
    <t>1972506710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</si>
  <si>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</si>
  <si>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"vnitřní"</t>
  </si>
  <si>
    <t>"2.np"4,3</t>
  </si>
  <si>
    <t>"3.np"3,1*2</t>
  </si>
  <si>
    <t>"vnější"</t>
  </si>
  <si>
    <t>5,6*2+1,1+3,3*2</t>
  </si>
  <si>
    <t>29,4*0,05</t>
  </si>
  <si>
    <t>37</t>
  </si>
  <si>
    <t>M</t>
  </si>
  <si>
    <t>5534301-01</t>
  </si>
  <si>
    <t>Doplňky stavební kovové profily pro omítky dilatační s dilatačním prvkem PVC pro rovné plochy, délky 300 cm pro vnější i vnitřní  - pro omítky venkovní 12 mm</t>
  </si>
  <si>
    <t>1873007257</t>
  </si>
  <si>
    <t>30,87*1,05 'Přepočtené koeficientem množství</t>
  </si>
  <si>
    <t>38</t>
  </si>
  <si>
    <t>622143003</t>
  </si>
  <si>
    <t>Montáž omítkových profilů plastových, pozinkovaných nebo dřevěných upevněných vtlačením do podkladní vrstvy nebo přibitím rohových s tkaninou</t>
  </si>
  <si>
    <t>-926799348</t>
  </si>
  <si>
    <t>"2.np"4,3*10+2,5*14+1,8*28</t>
  </si>
  <si>
    <t>"3.np"2,5*13+2,05*26</t>
  </si>
  <si>
    <t>"rohy"5,6*3+3,3*2</t>
  </si>
  <si>
    <t>"špalety"</t>
  </si>
  <si>
    <t>"2.np"2,5*28+1,8*28</t>
  </si>
  <si>
    <t>"3.np"2,5*26+2,05*26</t>
  </si>
  <si>
    <t>476,3*0,1</t>
  </si>
  <si>
    <t>39</t>
  </si>
  <si>
    <t>63127464</t>
  </si>
  <si>
    <t>profil rohový Al 15x15mm s výztužnou tkaninou š 100mm pro ETICS</t>
  </si>
  <si>
    <t>2089609930</t>
  </si>
  <si>
    <t>523,93*1,05 'Přepočtené koeficientem množství</t>
  </si>
  <si>
    <t>40</t>
  </si>
  <si>
    <t>622221121</t>
  </si>
  <si>
    <t>Montáž kontaktního zateplení lepením a mechanickým kotvením z desek z minerální vlny s kolmou orientací vláken na vnější stěny, tloušťky desek přes 80 do 120 mm</t>
  </si>
  <si>
    <t>1007913639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</si>
  <si>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</si>
  <si>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"vnitřní strana zídek 3.np"0,4*(1,7*2+19,1+23,6+4,56)</t>
  </si>
  <si>
    <t>41</t>
  </si>
  <si>
    <t>6315151-4</t>
  </si>
  <si>
    <t>Vlákno minerální a výrobky z něj (desky, skruže, pásy, rohože, vložkové pytle apod.) desky z orientovaných vláken - izolace stěn deska s kolmou orientací vláken pro zateplovací systémy x 1000 mm tl.100 mm</t>
  </si>
  <si>
    <t>-158779253</t>
  </si>
  <si>
    <t>20,264*1,02 'Přepočtené koeficientem množství</t>
  </si>
  <si>
    <t>42</t>
  </si>
  <si>
    <t>622221131</t>
  </si>
  <si>
    <t>Montáž kontaktního zateplení lepením a mechanickým kotvením z desek z minerální vlny s kolmou orientací vláken na vnější stěny, tloušťky desek přes 120 do 160 mm</t>
  </si>
  <si>
    <t>-1963256878</t>
  </si>
  <si>
    <t>"viz.fasády,řezy-od kóty +4,4m"</t>
  </si>
  <si>
    <t>"tl.140mm"</t>
  </si>
  <si>
    <t>"východ"5,6*2,3</t>
  </si>
  <si>
    <t>"západ"5,6*19,56-(2,5*1,8*4)</t>
  </si>
  <si>
    <t>"sever"5,6*20,87-(2,5*1,8*6)</t>
  </si>
  <si>
    <t>"tl.160mm"</t>
  </si>
  <si>
    <t>"jih"5,6*20,18-(2,5*1,8*4)</t>
  </si>
  <si>
    <t>43</t>
  </si>
  <si>
    <t>6315153-01</t>
  </si>
  <si>
    <t>Vlákno minerální a výrobky z něj (desky, skruže, pásy, rohože, vložkové pytle apod.) desky z orientovaných vláken - izolace stěn deska, s kolmou orientací vláken pro zateplovací systémy 333 x 1000 mm tl.140 mm</t>
  </si>
  <si>
    <t>-56443115</t>
  </si>
  <si>
    <t>194,288*1,02 'Přepočtené koeficientem množství</t>
  </si>
  <si>
    <t>44</t>
  </si>
  <si>
    <t>6315153-02</t>
  </si>
  <si>
    <t>Vlákno minerální a výrobky z něj (desky, skruže, pásy, rohože, vložkové pytle apod.) desky z orientovaných vláken - izolace stěn deska, s kolmou orientací vláken pro zateplovací systémy 333 x 1000 mm tl.160 mm</t>
  </si>
  <si>
    <t>439903731</t>
  </si>
  <si>
    <t>95,008*1,02 'Přepočtené koeficientem množství</t>
  </si>
  <si>
    <t>45</t>
  </si>
  <si>
    <t>622221141</t>
  </si>
  <si>
    <t>Montáž kontaktního zateplení lepením a mechanickým kotvením z desek z minerální vlny s kolmou orientací vláken na vnější stěny, tloušťky desek přes 160 do 200 mm</t>
  </si>
  <si>
    <t>154535786</t>
  </si>
  <si>
    <t>"viz.fasády+řezy (3.np-KZS pod obkladem)"</t>
  </si>
  <si>
    <t>"sever"3,3*19,6-(2,5*2,05*4)</t>
  </si>
  <si>
    <t>"západ"3,3*12,2-(2,5*1,8*3)</t>
  </si>
  <si>
    <t>"jih"3,3*19,6-(2,5*2,05*6)</t>
  </si>
  <si>
    <t>46</t>
  </si>
  <si>
    <t>631515303</t>
  </si>
  <si>
    <t>Vlákno minerální a výrobky z něj (desky, skruže, pásy, rohože, vložkové pytle apod.) desky z orientovaných vláken - izolace stěn deska, s kolmou orientací vláken pro zateplovací systémy 333 x 1000 mm tl.180 mm</t>
  </si>
  <si>
    <t>665024560</t>
  </si>
  <si>
    <t>104,87*1,02 'Přepočtené koeficientem množství</t>
  </si>
  <si>
    <t>47</t>
  </si>
  <si>
    <t>622251105</t>
  </si>
  <si>
    <t>Montáž kontaktního zateplení lepením a mechanickým kotvením Příplatek k cenám za zápustnou montáž kotev s použitím tepelněizolačních zátek na vnější stěny z minerální vlny</t>
  </si>
  <si>
    <t>1237349401</t>
  </si>
  <si>
    <t>"dtto KZS tl.100mm"20,264</t>
  </si>
  <si>
    <t>"dtto KZS tl.140 a 160mm"289,296</t>
  </si>
  <si>
    <t>"Dtto KZS tl.180mm"104,87</t>
  </si>
  <si>
    <t>48</t>
  </si>
  <si>
    <t>622273201</t>
  </si>
  <si>
    <t>Montáž zavěšené odvětrávané fasády na hliníkové nosné konstrukci z fasádních desek na dvousměrné nosné konstrukci opláštění připevněné mechanickým skrytým spojem, (zadní uchycení ) opláštění stěn bez tepelné izolace</t>
  </si>
  <si>
    <t>714886079</t>
  </si>
  <si>
    <t xml:space="preserve">Poznámka k souboru cen:_x000D_
1. V cenách jsou započteny náklady na:_x000D_
a) montáž a dodávku nosné konstrukce (roštu) se vzdáleností podpěr 425 mm pro podhledy a 600 mm pro stěny. Montáž roštu s jinými (menšími) roztečemi podpěr se oceňuje individuálně,_x000D_
b) montáž a dodávku tepelné izolace z desek z minerální vlny,_x000D_
c) montáž fasádní desky,_x000D_
d) montáž difuzní folie._x000D_
2. V cenách nejsou započteny náklady na:_x000D_
a) dodávku fasádních desek, tyto se oceňují ve specifikaci. Ztratné pro kompaktní desky_x000D_
- (cementovláknité, cementotřískové, z vysokotlakého laminátu) lze stanovit ve výši 25 %._x000D_
b) dodávku difuzní fólie, tyto se oceňují ve specifikaci. Ztratné lze stanovit ve výši 10 %._x000D_
c) případnou povrchovou úpravu desek._x000D_
</t>
  </si>
  <si>
    <t>"sever"3,6*19,6-(2,5*2,05*4)</t>
  </si>
  <si>
    <t>"jih"3,6*19,6-(2,5*2,05*6)</t>
  </si>
  <si>
    <t>49</t>
  </si>
  <si>
    <t>5915511-01</t>
  </si>
  <si>
    <t>Desky fasádní obkladové desky fasádní desky  fasádní rozměr, standardní barvy, povrch broušený 1200 x 3050 mm  tl. 8 mm</t>
  </si>
  <si>
    <t>2132094756</t>
  </si>
  <si>
    <t>Poznámka k položce:_x000D_
specifikace viz.TZ</t>
  </si>
  <si>
    <t>116,63*1,25 'Přepočtené koeficientem množství</t>
  </si>
  <si>
    <t>50</t>
  </si>
  <si>
    <t>622273291</t>
  </si>
  <si>
    <t>Montáž zavěšené odvětrávané fasády na hliníkové nosné konstrukci z fasádních desek na dvousměrné nosné konstrukci opláštění připevněné mechanickým skrytým spojem, (zadní uchycení ) opláštění stěn s vložením tepelné izolace, tloušťky ostění nebo nadpraží</t>
  </si>
  <si>
    <t>-190793718</t>
  </si>
  <si>
    <t>"3.np-horní a boční špalety"</t>
  </si>
  <si>
    <t>2,5*13+2,05*20+1,8*6</t>
  </si>
  <si>
    <t>51</t>
  </si>
  <si>
    <t>-717894110</t>
  </si>
  <si>
    <t>(2,5*13+2,05*20+1,8*6)*0,25</t>
  </si>
  <si>
    <t>21,075*1,25 'Přepočtené koeficientem množství</t>
  </si>
  <si>
    <t>52</t>
  </si>
  <si>
    <t>6225310-01</t>
  </si>
  <si>
    <t>Omítka tenkovrstvá silikonová vnějších ploch probarvená, včetně penetrace podkladu zrnitá, tloušťky 2,0 mm stěn,podhledů a špalet</t>
  </si>
  <si>
    <t>-119669658</t>
  </si>
  <si>
    <t>"viz.fasády"</t>
  </si>
  <si>
    <t>"horní a boční špalety (2.np)"0,2*(2,5*14+1,8*28)</t>
  </si>
  <si>
    <t>326,64*0,05</t>
  </si>
  <si>
    <t>53</t>
  </si>
  <si>
    <t>629991001</t>
  </si>
  <si>
    <t>Zakrytí vnějších ploch před znečištěním včetně pozdějšího odkrytí ploch podélných rovných (např. chodníků) fólií položenou volně</t>
  </si>
  <si>
    <t>-210931208</t>
  </si>
  <si>
    <t xml:space="preserve">Poznámka k souboru cen:_x000D_
1. V ceně -1012 nejsou započteny náklady na dodávku a montáž začišťovací lišty; tyto se oceňují cenou 622 14-3004 této části katalogu a materiálem ve specifikaci._x000D_
</t>
  </si>
  <si>
    <t>"pro fasádu na terasách 309,310"1,5*(23,55+19,1)</t>
  </si>
  <si>
    <t>54</t>
  </si>
  <si>
    <t>629991011</t>
  </si>
  <si>
    <t>Zakrytí vnějších ploch před znečištěním včetně pozdějšího odkrytí výplní otvorů a svislých ploch fólií přilepenou lepící páskou</t>
  </si>
  <si>
    <t>-401822086</t>
  </si>
  <si>
    <t>55</t>
  </si>
  <si>
    <t>629999011</t>
  </si>
  <si>
    <t>Příplatky k cenám úprav vnějších povrchů za zvýšenou pracnost při provádění styku dvou struktur na fasádě</t>
  </si>
  <si>
    <t>1697325348</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</si>
  <si>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</si>
  <si>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"sever"0,5*10</t>
  </si>
  <si>
    <t>"jih"0,5*6+7,6*2</t>
  </si>
  <si>
    <t>"západ"0,5*6+1*2</t>
  </si>
  <si>
    <t>56</t>
  </si>
  <si>
    <t>631362021</t>
  </si>
  <si>
    <t>Výztuž mazanin ze svařovaných sítí z drátů typu KARI</t>
  </si>
  <si>
    <t>-940729979</t>
  </si>
  <si>
    <t xml:space="preserve">Poznámka k souboru cen:_x000D_
1. Betonová podezdívek příček se oceňuje položkou 278 36-1111 souboru cen 278 36-11.1 - Výztuž základu (podezdívky) betonového_x000D_
</t>
  </si>
  <si>
    <t>"výztuž pro podlahy Kari síť prům.6mm oka 150/150mm vč.15% překrytí (tzn.3,5kg/m2)"</t>
  </si>
  <si>
    <t>(P3U*3,5)/1000</t>
  </si>
  <si>
    <t>57</t>
  </si>
  <si>
    <t>632451254</t>
  </si>
  <si>
    <t>Potěr cementový samonivelační litý tř. C 30, tl. přes 45 do 50 mm</t>
  </si>
  <si>
    <t>-2114769716</t>
  </si>
  <si>
    <t>"viz.podlahy P3"P3U</t>
  </si>
  <si>
    <t>58</t>
  </si>
  <si>
    <t>632451293</t>
  </si>
  <si>
    <t>Potěr cementový samonivelační litý Příplatek k cenám za každých dalších i započatých 5 mm tloušťky přes 50 mm tř. C 30</t>
  </si>
  <si>
    <t>698396752</t>
  </si>
  <si>
    <t>"viz.podlahy P3"P3U*4</t>
  </si>
  <si>
    <t>59</t>
  </si>
  <si>
    <t>6324812-01</t>
  </si>
  <si>
    <t>Separační vrstva k oddělení podlahových vrstev z polyetylénové fólie-zesílené</t>
  </si>
  <si>
    <t>1770161110</t>
  </si>
  <si>
    <t>60</t>
  </si>
  <si>
    <t>634112123</t>
  </si>
  <si>
    <t>Obvodová dilatace mezi stěnou a mazaninou nebo potěrem podlahovým páskem z pěnového PE s fólií tl. do 10 mm, výšky 80 mm</t>
  </si>
  <si>
    <t>-1487012705</t>
  </si>
  <si>
    <t>"203"3,9*2+12,1*2+0,3*4</t>
  </si>
  <si>
    <t>"204"9,175*2+9,4*2</t>
  </si>
  <si>
    <t>"205"4*2+2,775*2</t>
  </si>
  <si>
    <t>"206"5,25*2+2,775*2</t>
  </si>
  <si>
    <t>"207"12*2+6,85*2</t>
  </si>
  <si>
    <t>"208"9,775*2+6,31*2+0,5*2</t>
  </si>
  <si>
    <t>"209"9,175*2+6,31*2+0,3*2</t>
  </si>
  <si>
    <t>"303"1,5*2+12*2</t>
  </si>
  <si>
    <t>"304"9,175*2+6,6*2</t>
  </si>
  <si>
    <t>"305"2,675*2+6,6*2</t>
  </si>
  <si>
    <t>"306"6,95*2+11,12*2</t>
  </si>
  <si>
    <t>"307"5,5*2+2,72*2</t>
  </si>
  <si>
    <t>"308"2,72*2+6,35*2</t>
  </si>
  <si>
    <t>"odpočet"</t>
  </si>
  <si>
    <t>"304"-(9,175*2+6,6*2)</t>
  </si>
  <si>
    <t>"307"-(5,5*2+2,72*2)</t>
  </si>
  <si>
    <t>302,22*0,05</t>
  </si>
  <si>
    <t>61</t>
  </si>
  <si>
    <t>634661111</t>
  </si>
  <si>
    <t>Výplň dilatačních spar mazanin silikonovým tmelem, šířka spáry do 5 mm</t>
  </si>
  <si>
    <t>512319640</t>
  </si>
  <si>
    <t xml:space="preserve">Poznámka k souboru cen:_x000D_
1. V cenách jsou započteny i náklady na ochranu okrajů spáry papírovou páskou._x000D_
2. V cenách 634 66-21.. a 634 66-31.. jsou započteny i náklady na těsnící provazec z pěnového polyetylénu._x000D_
</t>
  </si>
  <si>
    <t>"dtto řezání spár"276,318</t>
  </si>
  <si>
    <t>62</t>
  </si>
  <si>
    <t>634911113</t>
  </si>
  <si>
    <t>Řezání dilatačních nebo smršťovacích spár v čerstvé betonové mazanině nebo potěru šířky do 5 mm, hloubky přes 20 do 50 mm</t>
  </si>
  <si>
    <t>254490583</t>
  </si>
  <si>
    <t xml:space="preserve">Poznámka k souboru cen:_x000D_
1. V cenách jsou započteny i náklady na vyčištění spár po řezání._x000D_
</t>
  </si>
  <si>
    <t>"2.np"9,4*3+9,175*3+2,775*2+6,85*4+12*2+2,45*3+9,775*2+6,31*3+4,86+9,175</t>
  </si>
  <si>
    <t>"3.np"9,175*2+6,6*3+2,675*2+6,95*4+11,12*2+2,72*4+1,5*4</t>
  </si>
  <si>
    <t>"odpočet 304"-6,6*3</t>
  </si>
  <si>
    <t>263,16*0,05</t>
  </si>
  <si>
    <t>Ostatní konstrukce a práce, bourání</t>
  </si>
  <si>
    <t>63</t>
  </si>
  <si>
    <t>949101111</t>
  </si>
  <si>
    <t>Lešení pomocné pracovní pro objekty pozemních staveb pro zatížení do 150 kg/m2, o výšce lešeňové podlahy do 1,9 m</t>
  </si>
  <si>
    <t>22411516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</si>
  <si>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</si>
  <si>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 podhledy"</t>
  </si>
  <si>
    <t>"600/600mm"493,36</t>
  </si>
  <si>
    <t>"600/1200mm"52,37</t>
  </si>
  <si>
    <t>"pro fasádu na terasách 309,310"1,0*(23,55+19,1)</t>
  </si>
  <si>
    <t>"odpočet-3.np-30,307"-(60,56+14,96)</t>
  </si>
  <si>
    <t>64</t>
  </si>
  <si>
    <t>95-01.1</t>
  </si>
  <si>
    <t>Zednická výpomoc pro ZTI,ÚT,EL (sekání,drážky) vč.jejich zpětného zapravení a přesunu a likvidace suti</t>
  </si>
  <si>
    <t>hod</t>
  </si>
  <si>
    <t>325348882</t>
  </si>
  <si>
    <t>65</t>
  </si>
  <si>
    <t>95-02</t>
  </si>
  <si>
    <t>Práškový hasící přístroj PHP 21A vč.držáku-D+M</t>
  </si>
  <si>
    <t>ks</t>
  </si>
  <si>
    <t>2142609470</t>
  </si>
  <si>
    <t>Poznámka k položce:_x000D_
Pro první zásah bude objekt vybaven přenosnými hasícími přístroji (PHP) podle požadavků  na druh hasebních prostředků jednotlivých prostředí, v souladu s vyhl. 23/2008 Sb. _x000D_
Hasící přístroj se umísťuje na volně přístupném a dobře viditelném místě v místě pravděpodobného vzniku požáru na svislé stavební konstrukci; v případě, že je k tomu konstrukčně přizpůsoben, na vodorovné stavební konstrukci. Rukojeť hasicího přístroje umístěného na svislé stavební konstrukci musí být nejvýše 1,5 ± 0,05 m nad podlahou._x000D_
Hasicí přístroj umístěný na podlaze nebo na jiné vodorovné stavební konstrukci musí být vhodným způsobem zajištěn proti pádu.</t>
  </si>
  <si>
    <t>"viz.zpráva PO"</t>
  </si>
  <si>
    <t>"PÚ N2.1"3</t>
  </si>
  <si>
    <t>"PÚ N3.1"3</t>
  </si>
  <si>
    <t>66</t>
  </si>
  <si>
    <t>952901111</t>
  </si>
  <si>
    <t>Vyčištění budov nebo objektů před předáním do užívání budov bytové nebo občanské výstavby, světlé výšky podlaží do 4 m</t>
  </si>
  <si>
    <t>-1339207157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</si>
  <si>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</si>
  <si>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"2.np"385</t>
  </si>
  <si>
    <t>"3.np"408</t>
  </si>
  <si>
    <t>"střecha"239/3</t>
  </si>
  <si>
    <t>"odpočet-3.np-304,307"-(60,56+14,96)</t>
  </si>
  <si>
    <t>67</t>
  </si>
  <si>
    <t>953312122</t>
  </si>
  <si>
    <t>Vložky svislé do dilatačních spár z polystyrenových desek extrudovaných včetně dodání a osazení, v jakémkoliv zdivu přes 10 do 20 mm</t>
  </si>
  <si>
    <t>2095096580</t>
  </si>
  <si>
    <t>"ve styku se stáv.objektem (od koty +4,4m)"</t>
  </si>
  <si>
    <t>0,55*(5,6+4,3+1,1+4,05*2)</t>
  </si>
  <si>
    <t>0,3*(12,22+4,5+5)</t>
  </si>
  <si>
    <t>17,021*0,05</t>
  </si>
  <si>
    <t>998</t>
  </si>
  <si>
    <t>Přesun hmot</t>
  </si>
  <si>
    <t>68</t>
  </si>
  <si>
    <t>998017003</t>
  </si>
  <si>
    <t>Přesun hmot pro budovy občanské výstavby, bydlení, výrobu a služby s omezením mechanizace vodorovná dopravní vzdálenost do 100 m pro budovy s jakoukoliv nosnou konstrukcí výšky přes 12 do 24 m</t>
  </si>
  <si>
    <t>685047259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</si>
  <si>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</si>
  <si>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</si>
  <si>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</si>
  <si>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</si>
  <si>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</si>
  <si>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69</t>
  </si>
  <si>
    <t>711493-02</t>
  </si>
  <si>
    <t>Izolace proti podpovrchové a tlakové vodě svislá vč.penetrace a výztužné síťky-interiér</t>
  </si>
  <si>
    <t>-695918701</t>
  </si>
  <si>
    <t>"za umyvadly-dtto ker.obklad"22,22</t>
  </si>
  <si>
    <t>22,22*0,1</t>
  </si>
  <si>
    <t>70</t>
  </si>
  <si>
    <t>998711103</t>
  </si>
  <si>
    <t>Přesun hmot pro izolace proti vodě, vlhkosti a plynům stanovený z hmotnosti přesunovaného materiálu vodorovná dopravní vzdálenost do 50 m v objektech výšky přes 12 do 60 m</t>
  </si>
  <si>
    <t>1969167972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</si>
  <si>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</si>
  <si>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</si>
  <si>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</si>
  <si>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t>
  </si>
  <si>
    <t>712-01</t>
  </si>
  <si>
    <t>Příplatek za mechanické kotvení povlakových krytin (vč.vrstev tepelné izolace)</t>
  </si>
  <si>
    <t>1083831224</t>
  </si>
  <si>
    <t>"střecha nad 3.np (vč.atik)"</t>
  </si>
  <si>
    <t>12,2*19,62</t>
  </si>
  <si>
    <t>"vytažení"</t>
  </si>
  <si>
    <t>"zelená střecha 3.np"</t>
  </si>
  <si>
    <t>"terasa 310"</t>
  </si>
  <si>
    <t>"vytažení na atiky"0,8*(23,55+4,56)</t>
  </si>
  <si>
    <t>"na stěny"0,6*(23,55+4,56)</t>
  </si>
  <si>
    <t>"terasa 309"</t>
  </si>
  <si>
    <t>"vytažení na atiky"0,8*(19,1+1,7*2)</t>
  </si>
  <si>
    <t>"na stěny"0,6*19,1</t>
  </si>
  <si>
    <t>"střecha nad 3.np"</t>
  </si>
  <si>
    <t>"na atiky"0,6*(10,92*2+18,58*2)</t>
  </si>
  <si>
    <t>72</t>
  </si>
  <si>
    <t>712363001</t>
  </si>
  <si>
    <t>Provedení povlakové krytiny střech plochých do 10° fólií termoplastickou mPVC (měkčené PVC) rozvinutí a natažení fólie v ploše</t>
  </si>
  <si>
    <t>-775953698</t>
  </si>
  <si>
    <t xml:space="preserve">Poznámka k souboru cen:_x000D_
1. Povlakové krytiny střech jednotlivě do 10 m2 se oceňují skladebně cenou příslušné izolace a cenou 712 39-9097 Příplatek za plochu do 10 m2._x000D_
</t>
  </si>
  <si>
    <t>"pro zelené střechy-3.np (plocha vč.atiky)"</t>
  </si>
  <si>
    <t>5,1*24,09+2,26*20,18</t>
  </si>
  <si>
    <t>73</t>
  </si>
  <si>
    <t>2832205-02</t>
  </si>
  <si>
    <t xml:space="preserve">Fólie z měkčeného polyvinylchloridu a jednoduché výrobky z nich hydroizolační střešní fólie (mPVC) fólie k přitížení kačírkem, pro zelené střechy  tl. 1,5 mm </t>
  </si>
  <si>
    <t>-1581522871</t>
  </si>
  <si>
    <t>168,466*1,15 'Přepočtené koeficientem množství</t>
  </si>
  <si>
    <t>74</t>
  </si>
  <si>
    <t>2832204-01</t>
  </si>
  <si>
    <t>Fólie z měkčeného polyvinylchloridu a jednoduché výrobky z nich hydroizolační střešní fólie(mPVC) fólie ke kotvení  šedá s PES výztuží,  šíře 1,05 - 1,6 - 2,1 m tl.1,5 mm</t>
  </si>
  <si>
    <t>-515449131</t>
  </si>
  <si>
    <t>Poznámka k položce:_x000D_
specifikace viz.technická zpráva</t>
  </si>
  <si>
    <t>239,364*1,15 'Přepočtené koeficientem množství</t>
  </si>
  <si>
    <t>75</t>
  </si>
  <si>
    <t>712391171</t>
  </si>
  <si>
    <t>Provedení povlakové krytiny střech plochých do 10° -ostatní práce provedení vrstvy textilní podkladní</t>
  </si>
  <si>
    <t>344598110</t>
  </si>
  <si>
    <t xml:space="preserve">Poznámka k souboru cen:_x000D_
1. Cenami -9095 až -9097 lze oceňovat jen tehdy, nepřesáhne-li součet plochy vodorovné a svislé izolační vrstvy 10 m2._x000D_
2. Cenou -9095 až -9097 nelze oceňovat opravy a údržbu povlakové krytiny._x000D_
</t>
  </si>
  <si>
    <t>76</t>
  </si>
  <si>
    <t>26152611-01</t>
  </si>
  <si>
    <t>Hydroizolace Hydroizolační fólie Separační textilie 300 g/m2 netkaná geotextilie (role/100m2) tavený</t>
  </si>
  <si>
    <t>-1655760090</t>
  </si>
  <si>
    <t>407,83*1,1 'Přepočtené koeficientem množství</t>
  </si>
  <si>
    <t>77</t>
  </si>
  <si>
    <t>712391172</t>
  </si>
  <si>
    <t>Provedení povlakové krytiny střech plochých do 10° -ostatní práce provedení vrstvy textilní ochranné</t>
  </si>
  <si>
    <t>-892546541</t>
  </si>
  <si>
    <t>"zelená střecha (plocha mimo atik)"</t>
  </si>
  <si>
    <t>"separační vrstva 300g/m2"</t>
  </si>
  <si>
    <t>4,56*23,55+1,7*19,1</t>
  </si>
  <si>
    <t>"hydroakumulační (nopová) vrstva"</t>
  </si>
  <si>
    <t>"filtrační vrstva 200g/m2"</t>
  </si>
  <si>
    <t>78</t>
  </si>
  <si>
    <t>26401011-01</t>
  </si>
  <si>
    <t>Hrubá stavba Drenáže a odvodnění Nopové fólie profilovaná (nopová ) fólie s perforací, nopy výšky 20mm-hydroakumalční drenážní vrstva pro zelené střechy</t>
  </si>
  <si>
    <t>-770879428</t>
  </si>
  <si>
    <t>139,858*1,15 'Přepočtené koeficientem množství</t>
  </si>
  <si>
    <t>79</t>
  </si>
  <si>
    <t>899093784</t>
  </si>
  <si>
    <t>139,858*1,1 'Přepočtené koeficientem množství</t>
  </si>
  <si>
    <t>80</t>
  </si>
  <si>
    <t>26152610-02</t>
  </si>
  <si>
    <t>Hydroizolace Hydroizolační fólie Separační textilie 200 g/m2 netkaná geotextilie (role/100m2) tavený</t>
  </si>
  <si>
    <t>62339732</t>
  </si>
  <si>
    <t>81</t>
  </si>
  <si>
    <t>712831101</t>
  </si>
  <si>
    <t>Provedení povlakové krytiny střech samostatným vytažením izolačního povlaku pásy na sucho na konstrukce převyšující úroveň střechy, AIP, NAIP nebo tkaninou</t>
  </si>
  <si>
    <t>61353128</t>
  </si>
  <si>
    <t>82</t>
  </si>
  <si>
    <t>-194333501</t>
  </si>
  <si>
    <t>104,214*1,1 'Přepočtené koeficientem množství</t>
  </si>
  <si>
    <t>83</t>
  </si>
  <si>
    <t>712861702</t>
  </si>
  <si>
    <t>Provedení povlakové krytiny střech samostatným vytažením izolačního povlaku fólií na konstrukce převyšující úroveň střechy, přilepenou bodově</t>
  </si>
  <si>
    <t>888770200</t>
  </si>
  <si>
    <t>84</t>
  </si>
  <si>
    <t>134065493</t>
  </si>
  <si>
    <t>68,814*1,2 'Přepočtené koeficientem množství</t>
  </si>
  <si>
    <t>85</t>
  </si>
  <si>
    <t>-1499890398</t>
  </si>
  <si>
    <t>35,4*1,2 'Přepočtené koeficientem množství</t>
  </si>
  <si>
    <t>86</t>
  </si>
  <si>
    <t>998712103</t>
  </si>
  <si>
    <t>Přesun hmot pro povlakové krytiny stanovený z hmotnosti přesunovaného materiálu vodorovná dopravní vzdálenost do 50 m v objektech výšky přes 12 do 24 m</t>
  </si>
  <si>
    <t>1972581006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</si>
  <si>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</si>
  <si>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</si>
  <si>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</si>
  <si>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87</t>
  </si>
  <si>
    <t>713121111</t>
  </si>
  <si>
    <t>Montáž tepelné izolace podlah rohožemi, pásy, deskami, dílci, bloky (izolační materiál ve specifikaci) kladenými volně jednovrstvá</t>
  </si>
  <si>
    <t>-1635382544</t>
  </si>
  <si>
    <t xml:space="preserve">Poznámka k souboru cen:_x000D_
1. Množství tepelné izolace podlah okrajovými pásky k ceně -1211 se určuje v m projektované délky obložení (bez přesahů) na obvodu podlahy._x000D_
</t>
  </si>
  <si>
    <t>88</t>
  </si>
  <si>
    <t>2837567-01</t>
  </si>
  <si>
    <t>Desky z lehčených plastů kašírované izolační dílce plochých střech a podlah EPS elastifikovaný polystyren pro kročejový útlum podlah 1000x500x30 mm</t>
  </si>
  <si>
    <t>754613370</t>
  </si>
  <si>
    <t>473,17*1,02 'Přepočtené koeficientem množství</t>
  </si>
  <si>
    <t>89</t>
  </si>
  <si>
    <t>713131141</t>
  </si>
  <si>
    <t>Montáž tepelné izolace stěn rohožemi, pásy, deskami, dílci, bloky (izolační materiál ve specifikaci) lepením celoplošně</t>
  </si>
  <si>
    <t>-1894112579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</si>
  <si>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</si>
  <si>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"EPS tl.80mm"</t>
  </si>
  <si>
    <t>"na stěny"0,8*(23,65+4,9)</t>
  </si>
  <si>
    <t>"na stěny"0,8*19,3</t>
  </si>
  <si>
    <t>"EPS tl.100"</t>
  </si>
  <si>
    <t>"vytažení na atiky"1,1*(23,65+4,9)</t>
  </si>
  <si>
    <t>"vytažení na atiky"1,1*(19,3+2,04*2)</t>
  </si>
  <si>
    <t>"na atiky"0,75*(11,12*2+18,78*2)</t>
  </si>
  <si>
    <t>90</t>
  </si>
  <si>
    <t>28372308</t>
  </si>
  <si>
    <t>deska EPS 100 do plochých střech a podlah λ=0,037 tl 80mm</t>
  </si>
  <si>
    <t>1045193143</t>
  </si>
  <si>
    <t>91</t>
  </si>
  <si>
    <t>28372309</t>
  </si>
  <si>
    <t>deska EPS 100 do plochých střech a podlah λ=0,037 tl 100mm</t>
  </si>
  <si>
    <t>226129976</t>
  </si>
  <si>
    <t>92</t>
  </si>
  <si>
    <t>713131151</t>
  </si>
  <si>
    <t>Montáž tepelné izolace stěn rohožemi, pásy, deskami, dílci, bloky (izolační materiál ve specifikaci) vložením jednovrstvě</t>
  </si>
  <si>
    <t>2078848290</t>
  </si>
  <si>
    <t>"do bednění ŽB prvků"</t>
  </si>
  <si>
    <t>"EPS 70S tl.80mm"</t>
  </si>
  <si>
    <t>"obvodový věnec (vč. tl.stropu)"0,4*(19,26+19,5)</t>
  </si>
  <si>
    <t>"obvodový (vč.věnce) vč. tl.stropu"0,85*(19,4+11,72)</t>
  </si>
  <si>
    <t>"PIR tl.100mm"</t>
  </si>
  <si>
    <t>"v místě oken s předokenními žaluziemi"</t>
  </si>
  <si>
    <t>"2.np"0,25*(2,5*8)</t>
  </si>
  <si>
    <t>"3.np"0,25*(2,5*9)</t>
  </si>
  <si>
    <t>93</t>
  </si>
  <si>
    <t>28375007</t>
  </si>
  <si>
    <t>deska EPS 70 se zvýšenou pevností λ=0,039 tl 80mm</t>
  </si>
  <si>
    <t>-1826548931</t>
  </si>
  <si>
    <t>94</t>
  </si>
  <si>
    <t>14210131-01</t>
  </si>
  <si>
    <t>Tepelné izolace Fenolická pěna- Tepelná izolace PIR desky na fasádu  100 mm  (1200x400 mm)</t>
  </si>
  <si>
    <t>-2105216032</t>
  </si>
  <si>
    <t>10,625*1,02 'Přepočtené koeficientem množství</t>
  </si>
  <si>
    <t>95</t>
  </si>
  <si>
    <t>713141135</t>
  </si>
  <si>
    <t>Montáž tepelné izolace střech plochých rohožemi, pásy, deskami, dílci, bloky (izolační materiál ve specifikaci) přilepenými za studena bodově, jednovrstvá</t>
  </si>
  <si>
    <t>1394053032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</si>
  <si>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</si>
  <si>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"EPS 100S tl.100mm"</t>
  </si>
  <si>
    <t>"střecha nad 3.np (mimo atik)"</t>
  </si>
  <si>
    <t>18,58*10,92</t>
  </si>
  <si>
    <t>"EPS 100S-spádová"</t>
  </si>
  <si>
    <t>"zelená střecha (plocha mimo atik)-tl.100-220mm (prům.tl.160mm)"</t>
  </si>
  <si>
    <t>"2 vrstvy"(4,56*23,55+1,7*19,1)*2</t>
  </si>
  <si>
    <t>"střecha nad 3.np (mimo atik)-tl.100-220mm (prům.tl.160mm)"</t>
  </si>
  <si>
    <t>"2 vrstvy"(18,58*10,92)*2</t>
  </si>
  <si>
    <t>96</t>
  </si>
  <si>
    <t>439185658</t>
  </si>
  <si>
    <t>Poznámka k položce:_x000D_
lambda=0,037 [W / m K]</t>
  </si>
  <si>
    <t>97</t>
  </si>
  <si>
    <t>2837591-01</t>
  </si>
  <si>
    <t>Desky z lehčených plastů desky z pěnového polystyrénu - samozhášivého typ EPS 100S stabil, objemová hmotnost 20 - 25 kg/m3 tepelně izolační desky pro izolace ploché střechy nebo podlahy rozměr 1000 x 500 mm, lambda 0,037 [W / m K] formát 1000 x 500 (1000)</t>
  </si>
  <si>
    <t>-472451271</t>
  </si>
  <si>
    <t>Poznámka k položce:_x000D_
lambda=0,037 [W / m K]_x000D_
specifikace viz.technická zpráva</t>
  </si>
  <si>
    <t>(4,56*23,55+1,7*19,1)*0,16</t>
  </si>
  <si>
    <t>(18,58*10,92)*0,16</t>
  </si>
  <si>
    <t>54,84*1,04 'Přepočtené koeficientem množství</t>
  </si>
  <si>
    <t>98</t>
  </si>
  <si>
    <t>713291122</t>
  </si>
  <si>
    <t>Montáž tepelné izolace chlazených a temperovaných místností - doplňky a konstrukční součásti parotěsné zábrany stropů vrchem asfaltovým pásem</t>
  </si>
  <si>
    <t>2009549469</t>
  </si>
  <si>
    <t>"zelená střecha-terasy 310,309 (plocha vč.atik)"</t>
  </si>
  <si>
    <t>99</t>
  </si>
  <si>
    <t>10101020-01</t>
  </si>
  <si>
    <t>Hydroizolace Asfaltové pásy Parozábrany Oxidovaný asfaltový pás ze skleněnou tkaninou G200 S40 (role/10m2)</t>
  </si>
  <si>
    <t>-321707032</t>
  </si>
  <si>
    <t>548,083*1,2 'Přepočtené koeficientem množství</t>
  </si>
  <si>
    <t>713291142</t>
  </si>
  <si>
    <t>Montáž tepelné izolace chlazených a temperovaných místností - doplňky a konstrukční součásti parotěsné zábrany stropů vrchem podkladním asfaltovým nátěrem</t>
  </si>
  <si>
    <t>-170656035</t>
  </si>
  <si>
    <t>"dtto parozábrana asf.pásem"548,083</t>
  </si>
  <si>
    <t>101</t>
  </si>
  <si>
    <t>1116315-01</t>
  </si>
  <si>
    <t>Výrobky asfaltové izolační a zálivkové hmoty asfalty oxidované stavebně-izolační k penetraci suchých a očištěných podkladů pod asfaltové izolační krytiny a izolace bal 9 kg</t>
  </si>
  <si>
    <t>-868079714</t>
  </si>
  <si>
    <t>548,083*0,002 'Přepočtené koeficientem množství</t>
  </si>
  <si>
    <t>102</t>
  </si>
  <si>
    <t>998713103</t>
  </si>
  <si>
    <t>Přesun hmot pro izolace tepelné stanovený z hmotnosti přesunovaného materiálu vodorovná dopravní vzdálenost do 50 m v objektech výšky přes 12 m do 24 m</t>
  </si>
  <si>
    <t>-1682160190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</si>
  <si>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</si>
  <si>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</si>
  <si>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</si>
  <si>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103</t>
  </si>
  <si>
    <t>7623410-01</t>
  </si>
  <si>
    <t>Bednění střech rovných z desek OSB tl 22 mm na sraz šroubovaných vč.spojovacích prvků-podklad oplechování atik-D+M</t>
  </si>
  <si>
    <t>-575931159</t>
  </si>
  <si>
    <t>"viz.výpis klempíř"</t>
  </si>
  <si>
    <t>"301"52*0,64</t>
  </si>
  <si>
    <t>"302"34*0,54</t>
  </si>
  <si>
    <t>"303"21*0,56</t>
  </si>
  <si>
    <t>"304"13*0,4</t>
  </si>
  <si>
    <t>68,6*0,05</t>
  </si>
  <si>
    <t>104</t>
  </si>
  <si>
    <t>76295204-01</t>
  </si>
  <si>
    <t>Terasy z prken š do 140 mm z dřevoplastu skrytým spojem broušených systémové vč.podkladního roštu,spoj. a ukončovacích prvků-D+M</t>
  </si>
  <si>
    <t>-128248649</t>
  </si>
  <si>
    <t>"310-plocha dř.terasy"4,95*4,56</t>
  </si>
  <si>
    <t>105</t>
  </si>
  <si>
    <t>998762103</t>
  </si>
  <si>
    <t>Přesun hmot pro konstrukce tesařské stanovený z hmotnosti přesunovaného materiálu vodorovná dopravní vzdálenost do 50 m v objektech výšky přes 12 do 24 m</t>
  </si>
  <si>
    <t>973976016</t>
  </si>
  <si>
    <t>763</t>
  </si>
  <si>
    <t>Konstrukce suché výstavby</t>
  </si>
  <si>
    <t>106</t>
  </si>
  <si>
    <t>763111717</t>
  </si>
  <si>
    <t>Příčka ze sádrokartonových desek ostatní konstrukce a práce na příčkách ze sádrokartonových desek základní penetrační nátěr (oboustranný)</t>
  </si>
  <si>
    <t>819587105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</si>
  <si>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</si>
  <si>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"dtto SDk příčka"430,591</t>
  </si>
  <si>
    <t>107</t>
  </si>
  <si>
    <t>763121714</t>
  </si>
  <si>
    <t>Stěna předsazená ze sádrokartonových desek ostatní konstrukce a práce na předsazených stěnách ze sádrokartonových desek základní penetrační nátěr</t>
  </si>
  <si>
    <t>-1797868852</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</si>
  <si>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</si>
  <si>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"dtto SDk předsaz.stěna"23,667</t>
  </si>
  <si>
    <t>108</t>
  </si>
  <si>
    <t>76317-01</t>
  </si>
  <si>
    <t>Náklady na zhotovení a dodávku výztuž.profilů pro osazení kuch.linky (horní+spodní skříňky dl.2,7m)-D+M vč.přesunu (kuch.linka popis viz.výpis truhlářských výrobků)</t>
  </si>
  <si>
    <t>kpl</t>
  </si>
  <si>
    <t>-1410221265</t>
  </si>
  <si>
    <t xml:space="preserve">Poznámka k souboru cen:_x000D_
1. V cenách montáže revizních klapek 763 17-1 a revizních dvířek 763 17-2 nejsou započteny náklady_x000D_
 na jejich dodávku a dodávku pomocné konstrukce z profilů a spojek; tato dodávka se oceňuje ve_x000D_
 specifikaci._x000D_
2. V cenách montáže nosičů zařizovacích předmětů 763 17-3  nejsou započteny náklady na jejich_x000D_
 dodávku a dodávku spojovacího materiálu uchycení zařizovacích předmětů; tato dodávka se oceňuje ve_x000D_
 specifikaci._x000D_
</t>
  </si>
  <si>
    <t>Poznámka k položce:_x000D_
vč.nákladů na zpracování výrobní dokumentace a koordinace s dodavatelem kuchyňské linky</t>
  </si>
  <si>
    <t>109</t>
  </si>
  <si>
    <t>76317-02</t>
  </si>
  <si>
    <t>Náklady na zhotovení a dodávku výztuž.profilů pro osazení školních tabulí a dataprojektorů-D+M vč.přesunu ( popis viz.výpis truhlářských výrobků-pro 6 učeben)</t>
  </si>
  <si>
    <t>827355176</t>
  </si>
  <si>
    <t>Poznámka k položce:_x000D_
vč.nákladů na zpracování výrobní dokumentace a koordinace s dodavatelem tabulí</t>
  </si>
  <si>
    <t>110</t>
  </si>
  <si>
    <t>763173111</t>
  </si>
  <si>
    <t>Instalační technika pro konstrukce ze sádrokartonových desek montáž nosičů zařizovacích předmětů úchytu pro umyvadlo</t>
  </si>
  <si>
    <t>1103998974</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</si>
  <si>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</si>
  <si>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"2.np"4</t>
  </si>
  <si>
    <t>"3.np"2</t>
  </si>
  <si>
    <t>111</t>
  </si>
  <si>
    <t>5903073-01</t>
  </si>
  <si>
    <t>Systémy sádrokartonové, sádrovláknité a cementovláknité systémy konstrukce pro kotvení zařizovacích předmětů konstrukce pro uchycení umyvadla se stojánkovými bateriemi osová rozteč CW profilů 450 - 625mm</t>
  </si>
  <si>
    <t>969716401</t>
  </si>
  <si>
    <t>112</t>
  </si>
  <si>
    <t>7632112-01</t>
  </si>
  <si>
    <t>Příčka ze sádrovláknitých desek s nosnou konstrukcí z jednoduchých ocelových profilů UW, CW dvojitě opláštěná deskami tl. 2 x 12,5 mm příčka tl. 150 mm, profil 100, TI tl. 60 mm 60 kg/m3-D+M</t>
  </si>
  <si>
    <t>-278533911</t>
  </si>
  <si>
    <t xml:space="preserve">Poznámka k souboru cen:_x000D_
1. V cenách jsou započteny i náklady na tmelení._x000D_
2. Ostatní konstrukce a práce a příplatky u příček ze sádrovláknitých desek lze ocenit cenami 763_x000D_
 11-17.. pro příčky ze sádrokartonových desek._x000D_
</t>
  </si>
  <si>
    <t>4,3*(9,4+12+2,775+12,1+19,1+1,6+6,31)-(0,8*1,97*6)</t>
  </si>
  <si>
    <t>3,53*(6,6+12*2+11,12+2,72)-(0,8*1,97*6)</t>
  </si>
  <si>
    <t>410,087*0,05</t>
  </si>
  <si>
    <t>113</t>
  </si>
  <si>
    <t>7632212-01</t>
  </si>
  <si>
    <t>Stěna předsazená ze sádrovláknitých desek s nosnou konstrukcí z ocelových profilů CW, UW dvojitě opláštěná deskami tl. 2 x 12,5 mm, TI tl. 60 mm 20 kg/m3, stěna tl. 100 mm, profil 75-D+M</t>
  </si>
  <si>
    <t>1053598644</t>
  </si>
  <si>
    <t xml:space="preserve">Poznámka k souboru cen:_x000D_
1. V cenách jsou započteny i náklady na tmelení._x000D_
2. Ostatní konstrukce a práce a příplatky u předsazených stěn ze sádrovláknitých desek lze ocenit_x000D_
 cenami 763 12-17.. pro předsazené stěny ze sádrokartonových desek nebo cenami 763 11-17.. pro_x000D_
 příčky sádrokartonových desek._x000D_
</t>
  </si>
  <si>
    <t>4,3*(0,7+0,5+0,3+0,4+0,7+0,5*2)</t>
  </si>
  <si>
    <t>3,53*(0,3*2+0,7*2)</t>
  </si>
  <si>
    <t>22,54*0,05</t>
  </si>
  <si>
    <t>114</t>
  </si>
  <si>
    <t>763431001</t>
  </si>
  <si>
    <t>Montáž podhledu minerálního včetně zavěšeného roštu viditelného s panely vyjímatelnými, velikosti panelů do 0,36 m2</t>
  </si>
  <si>
    <t>-268706117</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</si>
  <si>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</si>
  <si>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"viz.legenda místností"</t>
  </si>
  <si>
    <t>"2.np-204-209"86,25+11,1+14,57+82,2+61,29+53,23</t>
  </si>
  <si>
    <t>"3.np-304-308"60,56+17,65+77,28+14,96+14,27</t>
  </si>
  <si>
    <t>417,84*0,02</t>
  </si>
  <si>
    <t>115</t>
  </si>
  <si>
    <t>36101779-01</t>
  </si>
  <si>
    <t>Suchá výstavba Minerální podhledy Kazety Stropní kazeta pro minerální podhled (600/600) mm</t>
  </si>
  <si>
    <t>187821095</t>
  </si>
  <si>
    <t>426,197*1,05 'Přepočtené koeficientem množství</t>
  </si>
  <si>
    <t>116</t>
  </si>
  <si>
    <t>763431002</t>
  </si>
  <si>
    <t>Montáž podhledu minerálního včetně zavěšeného roštu viditelného s panely vyjímatelnými, velikosti panelů přes 0,36 m2 do 0,72 m2</t>
  </si>
  <si>
    <t>2096613004</t>
  </si>
  <si>
    <t>"2.np-203"33,96</t>
  </si>
  <si>
    <t>"3.np-303"18,41</t>
  </si>
  <si>
    <t>117</t>
  </si>
  <si>
    <t>36101775-02</t>
  </si>
  <si>
    <t>Suchá výstavba Minerální podhledy Kazety- Stropní kazeta pro minerální podhled (600/1200) mm</t>
  </si>
  <si>
    <t>-1103577233</t>
  </si>
  <si>
    <t>52,37*1,05 'Přepočtené koeficientem množství</t>
  </si>
  <si>
    <t>118</t>
  </si>
  <si>
    <t>763431041</t>
  </si>
  <si>
    <t>Montáž podhledu minerálního včetně zavěšeného roštu Příplatek k cenám: za výšku zavěšení přes 0,5 do 1,0 m</t>
  </si>
  <si>
    <t>-149514742</t>
  </si>
  <si>
    <t>119</t>
  </si>
  <si>
    <t>763431201</t>
  </si>
  <si>
    <t>Montáž podhledu minerálního napojení na stěnu lištou obvodovou</t>
  </si>
  <si>
    <t>-1794155723</t>
  </si>
  <si>
    <t>120</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</si>
  <si>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</si>
  <si>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</si>
  <si>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1932280345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</si>
  <si>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</si>
  <si>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</si>
  <si>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</si>
  <si>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121</t>
  </si>
  <si>
    <t>7640116-01</t>
  </si>
  <si>
    <t>Dilatační ukončovací lišta z Pz s povrchovou úpravou včetně tmelení rš 120 mm-D+M</t>
  </si>
  <si>
    <t>285203144</t>
  </si>
  <si>
    <t>"viz.klempíř 306"60</t>
  </si>
  <si>
    <t>122</t>
  </si>
  <si>
    <t>764041422</t>
  </si>
  <si>
    <t>Dilatační lišta z titanzinkového předzvětralého plechu připojovací, včetně tmelení rš 120 mm</t>
  </si>
  <si>
    <t>1017404419</t>
  </si>
  <si>
    <t>"viz.klempíř-304"13</t>
  </si>
  <si>
    <t>123</t>
  </si>
  <si>
    <t>764042414</t>
  </si>
  <si>
    <t>Strukturovaná odddělovací rohož se zabudovanou hydroizolací rš přes 300 do 500 mm</t>
  </si>
  <si>
    <t>-1243588816</t>
  </si>
  <si>
    <t>"viz.klempíř 305"38+33</t>
  </si>
  <si>
    <t>"odpočet pro otvory ve spol.části (kruh.okno 2.np+balk.dveře 3.np)"-(1,55+5,9)</t>
  </si>
  <si>
    <t>"odpočet-č.m.304,307 (3.np)"-2,55*5</t>
  </si>
  <si>
    <t>124</t>
  </si>
  <si>
    <t>764042415</t>
  </si>
  <si>
    <t>Strukturovaná odddělovací rohož se zabudovanou hydroizolací rš přes 500 do 670 mm</t>
  </si>
  <si>
    <t>1169532977</t>
  </si>
  <si>
    <t>"302"34</t>
  </si>
  <si>
    <t>"303"21</t>
  </si>
  <si>
    <t>"304"13</t>
  </si>
  <si>
    <t>125</t>
  </si>
  <si>
    <t>764042418</t>
  </si>
  <si>
    <t>Strukturovaná odddělovací rohož se zabudovanou hydroizolací rš přes 1000 mm</t>
  </si>
  <si>
    <t>833265320</t>
  </si>
  <si>
    <t>"viz.výpis klempíř 301"52</t>
  </si>
  <si>
    <t>126</t>
  </si>
  <si>
    <t>764244407</t>
  </si>
  <si>
    <t>Oplechování horních ploch zdí a nadezdívek (atik) z titanzinkového předzvětralého plechu mechanicky kotvené rš 670 mm</t>
  </si>
  <si>
    <t>-1294283494</t>
  </si>
  <si>
    <t>127</t>
  </si>
  <si>
    <t>764244411</t>
  </si>
  <si>
    <t>Oplechování horních ploch zdí a nadezdívek (atik) z titanzinkového předzvětralého plechu mechanicky kotvené přes rš 800 mm</t>
  </si>
  <si>
    <t>-169790106</t>
  </si>
  <si>
    <t>"viz.výpis klempíř 301"52*0,9</t>
  </si>
  <si>
    <t>128</t>
  </si>
  <si>
    <t>764245446</t>
  </si>
  <si>
    <t>Oplechování horních ploch zdí a nadezdívek (atik) z titanzinkového předzvětralého plechu Příplatek k cenám za zvýšenou pracnost při provedení rohu nebo koutu přes rš 400 mm</t>
  </si>
  <si>
    <t>1948126271</t>
  </si>
  <si>
    <t>"pro 301 a 304"4</t>
  </si>
  <si>
    <t>"pro 302 a 303"4</t>
  </si>
  <si>
    <t>129</t>
  </si>
  <si>
    <t>764246404</t>
  </si>
  <si>
    <t>Oplechování parapetů z titanzinkového předzvětralého plechu rovných mechanicky kotvené, bez rohů rš 330 mm</t>
  </si>
  <si>
    <t>-1182173105</t>
  </si>
  <si>
    <t>130</t>
  </si>
  <si>
    <t>764315621</t>
  </si>
  <si>
    <t>Lemování trub, konzol, držáků a ostatních kusových prvků z pozinkovaného plechu s povrchovou úpravou střech s krytinou skládanou mimo prejzovou nebo z plechu, průměr do 75 mm</t>
  </si>
  <si>
    <t>-1704550614</t>
  </si>
  <si>
    <t>"viz.klempíř"</t>
  </si>
  <si>
    <t>"310"2</t>
  </si>
  <si>
    <t>131</t>
  </si>
  <si>
    <t>764315622</t>
  </si>
  <si>
    <t>Lemování trub, konzol, držáků a ostatních kusových prvků z pozinkovaného plechu s povrchovou úpravou střech s krytinou skládanou mimo prejzovou nebo z plechu, průměr přes 75 do 100 mm</t>
  </si>
  <si>
    <t>415664865</t>
  </si>
  <si>
    <t>"309"1</t>
  </si>
  <si>
    <t>132</t>
  </si>
  <si>
    <t>764315625</t>
  </si>
  <si>
    <t>Lemování trub, konzol, držáků a ostatních kusových prvků z pozinkovaného plechu s povrchovou úpravou střech s krytinou skládanou mimo prejzovou nebo z plechu, průměr přes 200 do 300 mm</t>
  </si>
  <si>
    <t>-256752838</t>
  </si>
  <si>
    <t>"308"4</t>
  </si>
  <si>
    <t>133</t>
  </si>
  <si>
    <t>998764103</t>
  </si>
  <si>
    <t>Přesun hmot pro konstrukce klempířské stanovený z hmotnosti přesunovaného materiálu vodorovná dopravní vzdálenost do 50 m v objektech výšky přes 12 do 24 m</t>
  </si>
  <si>
    <t>-1354912512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</si>
  <si>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</si>
  <si>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</si>
  <si>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</si>
  <si>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134</t>
  </si>
  <si>
    <t>766-202</t>
  </si>
  <si>
    <t>202-Dř.dveře hl.pl.800/1970mm CPL vč.oc.zárubně s nátěrem,kování,zámek s vložkou,celoobvod.těsnění,do zdi tl.150mm-D+M(viz.výpis truhlář)</t>
  </si>
  <si>
    <t>-841305674</t>
  </si>
  <si>
    <t>"odpočet v 304,307"-2</t>
  </si>
  <si>
    <t>135</t>
  </si>
  <si>
    <t>998766203</t>
  </si>
  <si>
    <t>Přesun hmot pro konstrukce truhlářské stanovený procentní sazbou (%) z ceny vodorovná dopravní vzdálenost do 50 m v objektech výšky přes 12 do 24 m</t>
  </si>
  <si>
    <t>%</t>
  </si>
  <si>
    <t>-1357519563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</si>
  <si>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</si>
  <si>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</si>
  <si>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</si>
  <si>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136</t>
  </si>
  <si>
    <t>767-120</t>
  </si>
  <si>
    <t>120-Plast.okno 2500/1800mm,izol.sklo,kování, vč.syst.osazení (APU lišty,těsnění,dif.páska),vč.plast.parapetu-D+M(viz.výpis zámečník)</t>
  </si>
  <si>
    <t>1549269061</t>
  </si>
  <si>
    <t>137</t>
  </si>
  <si>
    <t>767-121</t>
  </si>
  <si>
    <t>121-Plast.okno 2500/1800mm,izol.sklo,kování, vč.syst.osazení (APU lišty,těsnění,dif.páska),vč.plast.parapetu-D+M(viz.výpis zámečník)</t>
  </si>
  <si>
    <t>-660735220</t>
  </si>
  <si>
    <t>138</t>
  </si>
  <si>
    <t>767-122</t>
  </si>
  <si>
    <t>122-Plast.stěna 2500/2050mm s dvoukř.dveřmi,bezp.izol.sklo,kování, vč.syst.osazení (APU lišty,těsnění,dif.páska),vč.plast.parapetu-D+M(viz.výpis zámečník)</t>
  </si>
  <si>
    <t>2098509371</t>
  </si>
  <si>
    <t>"odpočet č.m.307"-2</t>
  </si>
  <si>
    <t>139</t>
  </si>
  <si>
    <t>767-123</t>
  </si>
  <si>
    <t>123-Plast.stěna 2500/2050mm s dvoukř.dveřmi,bezp.izol.sklo,kování, vč.syst.osazení (APU lišty,těsnění,dif.páska),vč.plast.parapetu-D+M(viz.výpis zámečník)</t>
  </si>
  <si>
    <t>1071319988</t>
  </si>
  <si>
    <t>"odpočet č.m.304"-3</t>
  </si>
  <si>
    <t>140</t>
  </si>
  <si>
    <t>767-126</t>
  </si>
  <si>
    <t>126-AL venkovní žaluzie C80,el.ovládané 2500/1800mm,vč.horního kanálu,spodní profuil,vodící profily,horní krycí plech,RAL-D+M(viz.výpis zámečník)</t>
  </si>
  <si>
    <t>1629931698</t>
  </si>
  <si>
    <t>141</t>
  </si>
  <si>
    <t>767-127</t>
  </si>
  <si>
    <t>127-AL venkovní žaluzie C80,el.ovládané 2500/2050mm,vč.horního kanálu,spodní profuil,vodící profily,horní krycí plech,RAL-D+M(viz.výpis zámečník)</t>
  </si>
  <si>
    <t>208427807</t>
  </si>
  <si>
    <t>142</t>
  </si>
  <si>
    <t>767-131</t>
  </si>
  <si>
    <t>131-Vnějš.celokov.trubkové madlo 51/4mm,plotna 200/200mm,tvar."L",žár.pozink,vč.kotvení-D+M(viz.výpis zámečník)</t>
  </si>
  <si>
    <t>437208028</t>
  </si>
  <si>
    <t>143</t>
  </si>
  <si>
    <t>767-132</t>
  </si>
  <si>
    <t>132-Vnějš.celokov.trubkové madlo 51/4mm,plotna 200/200mm,tvar."U",žár.pozink,vč.kotvení-D+M(viz.výpis zámečník)</t>
  </si>
  <si>
    <t>780333627</t>
  </si>
  <si>
    <t>144</t>
  </si>
  <si>
    <t>998767203</t>
  </si>
  <si>
    <t>Přesun hmot pro zámečnické konstrukce stanovený procentní sazbou (%) z ceny vodorovná dopravní vzdálenost do 50 m v objektech výšky přes 12 do 24 m</t>
  </si>
  <si>
    <t>748001551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</si>
  <si>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</si>
  <si>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</si>
  <si>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</si>
  <si>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145</t>
  </si>
  <si>
    <t>776111111</t>
  </si>
  <si>
    <t>Příprava podkladu broušení podlah nového podkladu anhydritového</t>
  </si>
  <si>
    <t>-767576106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</si>
  <si>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</si>
  <si>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"viz.podlahy"P3U</t>
  </si>
  <si>
    <t>146</t>
  </si>
  <si>
    <t>776111311</t>
  </si>
  <si>
    <t>Příprava podkladu vysátí podlah</t>
  </si>
  <si>
    <t>-172020457</t>
  </si>
  <si>
    <t>"po penetraci PVC"P3U</t>
  </si>
  <si>
    <t>"po broušení"P3U</t>
  </si>
  <si>
    <t>"před stěrkou"P3U</t>
  </si>
  <si>
    <t>147</t>
  </si>
  <si>
    <t>776121111</t>
  </si>
  <si>
    <t>Příprava podkladu penetrace vodou ředitelná na savý podklad (válečkováním) ředěná v poměru 1:3 podlah</t>
  </si>
  <si>
    <t>-1302902698</t>
  </si>
  <si>
    <t>"PVC na stěny"174,26</t>
  </si>
  <si>
    <t>148</t>
  </si>
  <si>
    <t>776141121</t>
  </si>
  <si>
    <t>Příprava podkladu vyrovnání samonivelační stěrkou podlah min.pevnosti 30 MPa, tloušťky do 3 mm</t>
  </si>
  <si>
    <t>-1398974775</t>
  </si>
  <si>
    <t>149</t>
  </si>
  <si>
    <t>776251111</t>
  </si>
  <si>
    <t>Montáž podlahovin z přírodního linolea (marmolea) lepením standardním lepidlem z pásů standardních</t>
  </si>
  <si>
    <t>-1490142376</t>
  </si>
  <si>
    <t>"viz.podlahy"</t>
  </si>
  <si>
    <t>"P3"</t>
  </si>
  <si>
    <t>"2.np-203-209"33,92+86,25+11,1+14,57+82,2+61,29+53,23</t>
  </si>
  <si>
    <t>"3.np-303-308"18,41+60,56+17,65+77,28+14,96+17,27</t>
  </si>
  <si>
    <t>"odpočet-3.np:304,307"-(60,56+14,96)</t>
  </si>
  <si>
    <t>"soklík (fabion)"0,1*281,22</t>
  </si>
  <si>
    <t>150</t>
  </si>
  <si>
    <t>284110-01</t>
  </si>
  <si>
    <t>díl. vinylové tl.2,0 mm-plný popis viz.TZ</t>
  </si>
  <si>
    <t>447963306</t>
  </si>
  <si>
    <t xml:space="preserve">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 mm s atibakteriální přísadou Sanosol,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 </t>
  </si>
  <si>
    <t>501,292*1,1 'Přepočtené koeficientem množství</t>
  </si>
  <si>
    <t>151</t>
  </si>
  <si>
    <t>776251411</t>
  </si>
  <si>
    <t>Montáž podlahovin z přírodního linolea (marmolea) spoj podlah svařováním za tepla</t>
  </si>
  <si>
    <t>1432556357</t>
  </si>
  <si>
    <t>"pro PVC podlahy"P3U*0,75</t>
  </si>
  <si>
    <t>"pro fabion"(0,1*281,22)*0,75</t>
  </si>
  <si>
    <t>"PVC stěny"174,256*0,75</t>
  </si>
  <si>
    <t>152</t>
  </si>
  <si>
    <t>776421111</t>
  </si>
  <si>
    <t>Montáž lišt obvodových lepených</t>
  </si>
  <si>
    <t>1558344054</t>
  </si>
  <si>
    <t>"203"3,9*2+12,1*2+0,3*4-(0,8*4+2)</t>
  </si>
  <si>
    <t>"204"9,175*2+9,4*2-(0,8)</t>
  </si>
  <si>
    <t>"205"4*2+2,775*2-0,8</t>
  </si>
  <si>
    <t>"206"5,25*2+2,775*2-0,8</t>
  </si>
  <si>
    <t>"207"12*2+6,85*2-(0,8*3)</t>
  </si>
  <si>
    <t>"208"9,775*2+6,31*2+0,5*2-0,8</t>
  </si>
  <si>
    <t>"209"9,175*2+6,31*2+0,3*2-0,8</t>
  </si>
  <si>
    <t>"303"1,5*2+12*2-(0,8*5+1,4)</t>
  </si>
  <si>
    <t>"304"9,175*2+6,6*2-0,8</t>
  </si>
  <si>
    <t>"305"2,675*2+6,6*2-(0,8*2)</t>
  </si>
  <si>
    <t>"306"6,95*2+11,12*2-(0,8*2)</t>
  </si>
  <si>
    <t>"307"5,5*2+2,72*2-0,8</t>
  </si>
  <si>
    <t>"308"2,72*2+6,35*2-0,8</t>
  </si>
  <si>
    <t>"304"-(9,175*2+6,6*2-0,8)</t>
  </si>
  <si>
    <t>"307"-(5,5*2+2,72*2-0,8)</t>
  </si>
  <si>
    <t>153</t>
  </si>
  <si>
    <t>2841100R1</t>
  </si>
  <si>
    <t>Podlahová lišta z vysoce kvalitního plastu, s měkkou chlopní nahoře pro vytažení fabionu a náběhový klínek-specifikace viz.technická zpráva a konstrukční detaily</t>
  </si>
  <si>
    <t>-449359403</t>
  </si>
  <si>
    <t>281,22*1,05 'Přepočtené koeficientem množství</t>
  </si>
  <si>
    <t>154</t>
  </si>
  <si>
    <t>776551112</t>
  </si>
  <si>
    <t>Montáž podlahovin z přírodního linolea (marmolea) na stěnu lepením pásů, výšky přes 2 do 3,8 m</t>
  </si>
  <si>
    <t>1752127290</t>
  </si>
  <si>
    <t>"203-po podhled"3,35*(3,9*2+12,1*2+0,3*6)-(0,8*1,97*4+2*2,1)</t>
  </si>
  <si>
    <t>"303-po podhled"3,05*(12*2+1,5*2)-(0,8*1,97*5+1,4*2,1)</t>
  </si>
  <si>
    <t>155</t>
  </si>
  <si>
    <t>2841106-01</t>
  </si>
  <si>
    <t xml:space="preserve">Ochranný panel z pevného a antibakteriálního vinylu probarveného v celkové tloušťce s mírně texturovaným povrchem. Rozměry panelu 3,0x 1,3 m, tloušťka 2mm, index šíření plamene Is méně než 40 mm/min. Reakce na oheň dle ASTM 84 třída A. Panel je opatřen ochranným filmem, který je odstraněn těsně před uvedením do užívání, aby zajistil dokonalou ochranu a čistotu panelu po skončení stavebních prací. _x000D_
Produkt musí být odolný vůči desinfekcím, čistícím prostředkům a antiseptickým přípravkům (podloženo Anios a Bioquell protokolem). Odolnost vůči chemikáliím musí odpovídat minimálně standardu dle EN423._x000D_
Panely nesmí obsahovat žádné těžké kovy, jedovaté ftaláty či jiné karcinogenní, mutagenní a reprotoxické látky dle REACH. Celkové emise dle ISO 16000 musí být menší než 15µg/m3. Produkt musí být 100% recyklovatelný._x000D_
Podklad pod panely musí být čistý, rovný, hladký, kompaktní, bez mastnost a prasklin. Rovinatost podkladu 2mm na 2m._x000D_
Panely jsou spolu svařovány pomocí horkovzdušné pistole a provazce v barvě panelu, aby bylo dosaženo maximální hygieny a bezesparosti povrchu. Panely jsou celoplošně lepeny na podklad pomocí nízko emisního akrylátového lepidla. _x000D_
</t>
  </si>
  <si>
    <t>1736106267</t>
  </si>
  <si>
    <t>174,256*1,1 'Přepočtené koeficientem množství</t>
  </si>
  <si>
    <t>156</t>
  </si>
  <si>
    <t>776991111</t>
  </si>
  <si>
    <t>Ostatní práce spárování silikonem</t>
  </si>
  <si>
    <t>-350705677</t>
  </si>
  <si>
    <t xml:space="preserve">Poznámka k souboru cen:_x000D_
1. V ceně 776 99-1121 jsou započteny náklady na vysátí podlahy a setření vlhkým mopem._x000D_
2. V ceně 776 99-1141 jsou započteny i náklady na dodání pasty._x000D_
</t>
  </si>
  <si>
    <t>"dtto soklík"281,22</t>
  </si>
  <si>
    <t>"pro PVC obklad stěn"</t>
  </si>
  <si>
    <t>"203-po podhled"(3,9*2+12,1*2+0,3*6)-(0,8*4+2)</t>
  </si>
  <si>
    <t>"303-po podhled"(12*2+1,5*2)-(0,8*5+1,4)</t>
  </si>
  <si>
    <t>331,42*0,05</t>
  </si>
  <si>
    <t>157</t>
  </si>
  <si>
    <t>776991222</t>
  </si>
  <si>
    <t>Ostatní práce údržba nových podlahovin po pokládce čištění včetně ošetření polymerním nátěrem jednosložkovým dvouvrstvým</t>
  </si>
  <si>
    <t>1776964231</t>
  </si>
  <si>
    <t>"pro PVC podlahy"P3U</t>
  </si>
  <si>
    <t>"pro fabion"(0,1*281,22)</t>
  </si>
  <si>
    <t>"PVC stěny"174,256</t>
  </si>
  <si>
    <t>158</t>
  </si>
  <si>
    <t>998776103</t>
  </si>
  <si>
    <t>Přesun hmot pro podlahy povlakové stanovený z hmotnosti přesunovaného materiálu vodorovná dopravní vzdálenost do 50 m v objektech výšky přes 12 do 24 m</t>
  </si>
  <si>
    <t>1402509058</t>
  </si>
  <si>
    <t>777</t>
  </si>
  <si>
    <t>Podlahy lité</t>
  </si>
  <si>
    <t>159</t>
  </si>
  <si>
    <t>7776951-01</t>
  </si>
  <si>
    <t>Nátěry ostatní podlah s penetrací betonových penetrační-D+M</t>
  </si>
  <si>
    <t>-2052469250</t>
  </si>
  <si>
    <t>"viz.podlahy-penetrace vyrovnávací stěrky"P3U</t>
  </si>
  <si>
    <t>160</t>
  </si>
  <si>
    <t>998777103</t>
  </si>
  <si>
    <t>Přesun hmot pro podlahy lité stanovený z hmotnosti přesunovaného materiálu vodorovná dopravní vzdálenost do 50 m v objektech výšky přes 12 do 24 m</t>
  </si>
  <si>
    <t>1047927787</t>
  </si>
  <si>
    <t>781</t>
  </si>
  <si>
    <t>Dokončovací práce - obklady</t>
  </si>
  <si>
    <t>161</t>
  </si>
  <si>
    <t>781-01</t>
  </si>
  <si>
    <t>Provedení detailů dilatačních spár-těsnění impregnovanými provazci na ploše svislé S</t>
  </si>
  <si>
    <t>-947321237</t>
  </si>
  <si>
    <t>"kouty"2,2*(4+1)</t>
  </si>
  <si>
    <t>"odpočet-304"-2,2</t>
  </si>
  <si>
    <t>8,8*0,1</t>
  </si>
  <si>
    <t>162</t>
  </si>
  <si>
    <t>28376-01</t>
  </si>
  <si>
    <t>provazec těsnící impregnovaný</t>
  </si>
  <si>
    <t>557812057</t>
  </si>
  <si>
    <t>9,68*1,05 'Přepočtené koeficientem množství</t>
  </si>
  <si>
    <t>163</t>
  </si>
  <si>
    <t>781474113</t>
  </si>
  <si>
    <t>Montáž obkladů vnitřních stěn z dlaždic keramických lepených flexibilním lepidlem maloformátových hladkých přes 12 do 19 ks/m2</t>
  </si>
  <si>
    <t>-760976356</t>
  </si>
  <si>
    <t xml:space="preserve">Poznámka k souboru cen:_x000D_
1. Položky jsou určeny pro všechny druhy povrchových úprav._x000D_
</t>
  </si>
  <si>
    <t>"za umyvadly"</t>
  </si>
  <si>
    <t>2,2*(1,5+0,6+1,1+0,3+0,7+0,6+1,5+0,5)</t>
  </si>
  <si>
    <t>2,2*(1,2+0,6+1,5)</t>
  </si>
  <si>
    <t>"odpočet-3.np-304"-(2,2*(1,2+0,6))</t>
  </si>
  <si>
    <t>164</t>
  </si>
  <si>
    <t>5976100R2</t>
  </si>
  <si>
    <t>obkládačky keramické -specifikace viz.TZ</t>
  </si>
  <si>
    <t>1900667771</t>
  </si>
  <si>
    <t>18,26*1,1 'Přepočtené koeficientem množství</t>
  </si>
  <si>
    <t>165</t>
  </si>
  <si>
    <t>781479191</t>
  </si>
  <si>
    <t>Montáž obkladů vnitřních stěn z dlaždic keramických Příplatek k cenám za plochu do 10 m2 jednotlivě</t>
  </si>
  <si>
    <t>205258865</t>
  </si>
  <si>
    <t>166</t>
  </si>
  <si>
    <t>781479196</t>
  </si>
  <si>
    <t>Montáž obkladů vnitřních stěn z dlaždic keramických Příplatek k cenám za dvousložkový spárovací tmel</t>
  </si>
  <si>
    <t>-2072887612</t>
  </si>
  <si>
    <t>167</t>
  </si>
  <si>
    <t>781491021</t>
  </si>
  <si>
    <t>Montáž zrcadel lepených silikonovým tmelem na keramický obklad, plochy do 1 m2</t>
  </si>
  <si>
    <t>-2114834696</t>
  </si>
  <si>
    <t>"nad umyvadly-rozměr 0,6x0,6m"</t>
  </si>
  <si>
    <t>"2.np"(0,6*0,6)*4</t>
  </si>
  <si>
    <t>"3.np"(0,6*0,6)*2</t>
  </si>
  <si>
    <t>168</t>
  </si>
  <si>
    <t>6346512-01</t>
  </si>
  <si>
    <t>Zrcadla nemontovaná čirá, max rozměr tabule 3210 x 2250 mm tl.  5 mm</t>
  </si>
  <si>
    <t>-76653407</t>
  </si>
  <si>
    <t>Poznámka k položce:_x000D_
vč.broušeného okraje</t>
  </si>
  <si>
    <t>2,16*1,1 'Přepočtené koeficientem množství</t>
  </si>
  <si>
    <t>169</t>
  </si>
  <si>
    <t>781494511</t>
  </si>
  <si>
    <t>Obklad - dokončující práce profily ukončovací lepené flexibilním lepidlem ukončovací</t>
  </si>
  <si>
    <t>-843948208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</si>
  <si>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</si>
  <si>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2,2*8+(1,5+0,6+1,1+0,3+0,7+0,6+1,5+0,5)</t>
  </si>
  <si>
    <t>2,2*4+(1,2+0,6+1,5)</t>
  </si>
  <si>
    <t>"odpočet-304"-(2,2*2+(1,2+0,6))</t>
  </si>
  <si>
    <t>30,3*0,05</t>
  </si>
  <si>
    <t>170</t>
  </si>
  <si>
    <t>781495111</t>
  </si>
  <si>
    <t>Příprava podkladu před provedením obkladu nátěr penetrační na stěnu</t>
  </si>
  <si>
    <t>-2139634285</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</si>
  <si>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</si>
  <si>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171</t>
  </si>
  <si>
    <t>781495115</t>
  </si>
  <si>
    <t>Obklad - dokončující práce ostatní práce spárování silikonem</t>
  </si>
  <si>
    <t>513764206</t>
  </si>
  <si>
    <t>172</t>
  </si>
  <si>
    <t>998781103</t>
  </si>
  <si>
    <t>Přesun hmot pro obklady keramické stanovený z hmotnosti přesunovaného materiálu vodorovná dopravní vzdálenost do 50 m v objektech výšky přes 12 do 24 m</t>
  </si>
  <si>
    <t>1111467578</t>
  </si>
  <si>
    <t>784</t>
  </si>
  <si>
    <t>Dokončovací práce - malby a tapety</t>
  </si>
  <si>
    <t>173</t>
  </si>
  <si>
    <t>784181101</t>
  </si>
  <si>
    <t>Penetrace podkladu jednonásobná základní akrylátová v místnostech výšky do 3,80 m</t>
  </si>
  <si>
    <t>-801663764</t>
  </si>
  <si>
    <t>"OMÍTKY (bez stropů s podhledem)"</t>
  </si>
  <si>
    <t>"obvod.stěny-stáv.-podhled"3,1*19,1-(1,4*2,1)</t>
  </si>
  <si>
    <t>"3.np-304,307"</t>
  </si>
  <si>
    <t>"304-po podhled"-(3,1*(9,175*2+6,6*2)-(2,5*2,05*3+0,8*1,97))</t>
  </si>
  <si>
    <t>232,813*0,05</t>
  </si>
  <si>
    <t>174</t>
  </si>
  <si>
    <t>784211021</t>
  </si>
  <si>
    <t>Malby z malířských směsí otěruvzdorných za mokra jednonásobné, bílé za mokra otěruvzdorné středně v místnostech výšky do 3,80 m</t>
  </si>
  <si>
    <t>-2090773456</t>
  </si>
  <si>
    <t>"další vrstva malby na SDK"</t>
  </si>
  <si>
    <t>"dtto SDK"</t>
  </si>
  <si>
    <t>"SDK příčky"</t>
  </si>
  <si>
    <t>"2.np-po podhled"</t>
  </si>
  <si>
    <t>(3,5*(9,4+12+2,775+12,1+19,1+1,6+6,31))*2</t>
  </si>
  <si>
    <t>"3.np-po podhled"</t>
  </si>
  <si>
    <t>(3,1*(6,6+12*2+11,12+2,72))*2</t>
  </si>
  <si>
    <t>"SDK předsaz.stěny-po podhled"</t>
  </si>
  <si>
    <t>3,5*(0,7+0,5+0,3+0,4+0,7+0,5*2)</t>
  </si>
  <si>
    <t>3,1*(0,3*2+0,7*2)</t>
  </si>
  <si>
    <t>"odpočet PVC na stěnách SDK"</t>
  </si>
  <si>
    <t>"203-po podhled"-3,35*(3,9+12,1*2+0,3*6)-(0,8*1,97*4)</t>
  </si>
  <si>
    <t>"303-po podhled"-3,05*(12*2+1,5)-(0,8*1,97*5)</t>
  </si>
  <si>
    <t>"odpočet ker.obkladů"-18,226</t>
  </si>
  <si>
    <t>522,979*0,1</t>
  </si>
  <si>
    <t>175</t>
  </si>
  <si>
    <t>784211121</t>
  </si>
  <si>
    <t>Malby z malířských směsí otěruvzdorných za mokra dvojnásobné, bílé za mokra otěruvzdorné středně v místnostech výšky do 3,80 m</t>
  </si>
  <si>
    <t>1658451188</t>
  </si>
  <si>
    <t>"obvod.stěny-nové"3,1*(19,1*2+11,1)-(2,5*2,05*10+2,5*1,8*3)</t>
  </si>
  <si>
    <t>"dtto jednonásobná malba (SDK)"579,271</t>
  </si>
  <si>
    <t>812,084*0,05</t>
  </si>
  <si>
    <t>176</t>
  </si>
  <si>
    <t>784211163</t>
  </si>
  <si>
    <t>Malby z malířských směsí otěruvzdorných za mokra Příplatek k cenám dvojnásobných maleb za provádění barevné malby tónované na tónovacích automatech, v odstínu středně sytém</t>
  </si>
  <si>
    <t>-944350401</t>
  </si>
  <si>
    <t>"dtto malby"852,688</t>
  </si>
  <si>
    <t>786</t>
  </si>
  <si>
    <t>Dokončovací práce - čalounické úpravy</t>
  </si>
  <si>
    <t>177</t>
  </si>
  <si>
    <t>7866261-01</t>
  </si>
  <si>
    <t>Montáž lamelové žaluzie vnitřní oken plastových</t>
  </si>
  <si>
    <t>380138808</t>
  </si>
  <si>
    <t>"pro plast.okna viz.výpis zámečník"</t>
  </si>
  <si>
    <t>"120"2,5*1,8*9</t>
  </si>
  <si>
    <t>"121"2,5*1,8*8</t>
  </si>
  <si>
    <t>"122"2,5*2,05*4</t>
  </si>
  <si>
    <t>"odpočet 122 v m.č.307"-2,5*2,05*2</t>
  </si>
  <si>
    <t>178</t>
  </si>
  <si>
    <t>55346200</t>
  </si>
  <si>
    <t>žaluzie horizontální interiérové</t>
  </si>
  <si>
    <t>986786425</t>
  </si>
  <si>
    <t>Poznámka k položce:_x000D_
vč.příslušenství</t>
  </si>
  <si>
    <t>179</t>
  </si>
  <si>
    <t>998786203</t>
  </si>
  <si>
    <t>Přesun hmot pro čalounické úpravy stanovený procentní sazbou (%) z ceny vodorovná dopravní vzdálenost do 50 m v objektech výšky přes 12 do 24 m</t>
  </si>
  <si>
    <t>434398892</t>
  </si>
  <si>
    <t>Úroveň 4:</t>
  </si>
  <si>
    <t>2016/027H-02-A-D141 - A-D.1.4.1-Zařízení zdravotně technických instalací</t>
  </si>
  <si>
    <t>G.Přikryl</t>
  </si>
  <si>
    <t>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</si>
  <si>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721 - Vnitřní kanalizace</t>
  </si>
  <si>
    <t>722 - Vnitřní vodovod</t>
  </si>
  <si>
    <t>725 - Zařizovací předměty</t>
  </si>
  <si>
    <t>721</t>
  </si>
  <si>
    <t>Vnitřní kanalizace</t>
  </si>
  <si>
    <t>721176102</t>
  </si>
  <si>
    <t>Potrubí HT připojovací D 40 x 1,8 mm</t>
  </si>
  <si>
    <t>Poznámka k položce:_x000D_
výkres č. 03-6,03-7,03-8,03-9, 3x1</t>
  </si>
  <si>
    <t>721176103</t>
  </si>
  <si>
    <t>Potrubí HT připojovací D 50 x 1,8 mm</t>
  </si>
  <si>
    <t>Poznámka k položce:_x000D_
výkres č. 03-6,03-7,03-8,03-9, 12+6+6,</t>
  </si>
  <si>
    <t>721176104</t>
  </si>
  <si>
    <t>Potrubí HT připojovací D 75 x 1,9 mm</t>
  </si>
  <si>
    <t>721194105</t>
  </si>
  <si>
    <t>Vyvedení odpadních výpustek D 50 x 1,8</t>
  </si>
  <si>
    <t>Poznámka k položce:_x000D_
výkres č. 03-6,03-7,03-8,03-9, 15x1</t>
  </si>
  <si>
    <t>721273144</t>
  </si>
  <si>
    <t>Nástavec větrací z PVC D 75 mm, délka 920 mm</t>
  </si>
  <si>
    <t>Poznámka k položce:_x000D_
výkres č. 03-8,03-9, 2x1</t>
  </si>
  <si>
    <t>721273150</t>
  </si>
  <si>
    <t>Hlavice ventilační přivětrávací s klapkou</t>
  </si>
  <si>
    <t>Poznámka k souboru cen:_x000D_
S masivní pryžovou membránou pro vedlejší svodná potrubí s odnímatelnou mřížkou proti hmyzu.</t>
  </si>
  <si>
    <t>Poznámka k položce:_x000D_
přivzdušňovací ventil , D 50/75/110 mm, výkres č. 03-9, 1x1</t>
  </si>
  <si>
    <t>721290123</t>
  </si>
  <si>
    <t>Zkouška těsnosti kanalizace kouřem DN 300</t>
  </si>
  <si>
    <t>722</t>
  </si>
  <si>
    <t>Vnitřní vodovod</t>
  </si>
  <si>
    <t>722-0100</t>
  </si>
  <si>
    <t>Vícevrstvá trubka PPr-čedič-PPr 20x2,8</t>
  </si>
  <si>
    <t>Poznámka k položce:_x000D_
dodávka a montáž včetně  tvarovek a uchycení, , 25+12+30+10</t>
  </si>
  <si>
    <t>722-0101</t>
  </si>
  <si>
    <t>Vícevrstvá trubka PPr-čedič-PP 25x3,5</t>
  </si>
  <si>
    <t>Poznámka k položce:_x000D_
dodávka a montáž včetně  tvarovek a uchycení, výkres č. 03-6,03-7,03-8,03-10,specifikace TZ, 25+12+30+10</t>
  </si>
  <si>
    <t>722-0102</t>
  </si>
  <si>
    <t>Vícevrstvá trubka PPr-čedič-PP 32x4,4</t>
  </si>
  <si>
    <t>Poznámka k položce:_x000D_
dodávka a montáž včetně  tvarovek a uchycení, výkres č. 03-6,03-7,03-8,03-10,specifikace TZ, 10+8+8</t>
  </si>
  <si>
    <t>722-61</t>
  </si>
  <si>
    <t>Regulační ventil pro cirkulaci TUV, -DN 15</t>
  </si>
  <si>
    <t>Poznámka k položce:_x000D_
včetně vyvážení, výkres č. 03-4, 4x1</t>
  </si>
  <si>
    <t>722-73</t>
  </si>
  <si>
    <t>Rohový ventil s filtrem 1/2"</t>
  </si>
  <si>
    <t>Poznámka k položce:_x000D_
výkres č. 03-10, 30x1</t>
  </si>
  <si>
    <t>722181244</t>
  </si>
  <si>
    <t>Izolace návleková tl. stěny 20 mm</t>
  </si>
  <si>
    <t>Poznámka k souboru cen:_x000D_
V položce je kalkulována dodávka izolační trubice, spon a lepicí pásky.</t>
  </si>
  <si>
    <t>Poznámka k položce:_x000D_
vnitřní průměr 22 mm, výkres č. 03-6,03-7,03-8,03-10, 25+12+30+10</t>
  </si>
  <si>
    <t>Poznámka k položce:_x000D_
vnitřní průměr 28 mm, výkres č. 03-6,03-7,03-8,03-10, 25+12+30+10</t>
  </si>
  <si>
    <t>Poznámka k položce:_x000D_
vnitřní průměr 35 mm, výkres č. 03-6,03-7,03-8,03-10, 10+8+8</t>
  </si>
  <si>
    <t>722190401</t>
  </si>
  <si>
    <t>Vyvedení a upevnění výpustek DN 15</t>
  </si>
  <si>
    <t>Poznámka k položce:_x000D_
výkres č. 03-6,03-7,03-8,03-10, 25x1</t>
  </si>
  <si>
    <t>722220111</t>
  </si>
  <si>
    <t>Nástěnka K 247, pro výtokový ventil G 1/2</t>
  </si>
  <si>
    <t>722223131</t>
  </si>
  <si>
    <t>Kohout kul.vypouštěcí,komplet, DN 15</t>
  </si>
  <si>
    <t>Poznámka k položce:_x000D_
výkres č. 03-4, 3x1</t>
  </si>
  <si>
    <t>722237121</t>
  </si>
  <si>
    <t>Kohout kulový,2xvnitřní záv. DN 15</t>
  </si>
  <si>
    <t>Poznámka k položce:_x000D_
výkres č. 03-4, 1x1</t>
  </si>
  <si>
    <t>722237122</t>
  </si>
  <si>
    <t>Kohout kulový,2xvnitřní záv. DN 20</t>
  </si>
  <si>
    <t>Poznámka k položce:_x000D_
výkres č. 03-4, 6x1</t>
  </si>
  <si>
    <t>722237123</t>
  </si>
  <si>
    <t>Kohout kulový,2xvnitřní záv. DN 25</t>
  </si>
  <si>
    <t>Poznámka k položce:_x000D_
výkres č. 03-4, 2x1</t>
  </si>
  <si>
    <t>722290226</t>
  </si>
  <si>
    <t>Zkouška tlaku potrubí závitového DN 50</t>
  </si>
  <si>
    <t>722290234</t>
  </si>
  <si>
    <t>Proplach a dezinfekce vodovod.potrubí DN 80</t>
  </si>
  <si>
    <t>725</t>
  </si>
  <si>
    <t>Zařizovací předměty</t>
  </si>
  <si>
    <t>725-82300</t>
  </si>
  <si>
    <t>Baterie stojánková páková vysoký výtok</t>
  </si>
  <si>
    <t>Poznámka k položce:_x000D_
jednootvorová s hadičkami sv.tv., výkres č. 03-6,03-7,03-10,specifikace TZ, 1x7</t>
  </si>
  <si>
    <t>725-829200</t>
  </si>
  <si>
    <t>Baterie stojánková páková beztlaká</t>
  </si>
  <si>
    <t>Poznámka k položce:_x000D_
k ohřívači pod umyvadlem</t>
  </si>
  <si>
    <t>725-9451</t>
  </si>
  <si>
    <t>Ohřívač vody tbeztlaký 5L pod umyvadlo</t>
  </si>
  <si>
    <t>Poznámka k položce:_x000D_
vč.armatur, 2 kW, výkres č. 03-6,03-10, 1x1</t>
  </si>
  <si>
    <t>725017124</t>
  </si>
  <si>
    <t>Umyvadlo na šrouby hranaté 65 x 48,5 cm, bílé</t>
  </si>
  <si>
    <t>soubor</t>
  </si>
  <si>
    <t>Poznámka k položce:_x000D_
výkres č. 03-6,03-7,03-10,specifikace TZ, 1x7</t>
  </si>
  <si>
    <t>725314290</t>
  </si>
  <si>
    <t>Příslušenství k dřezu v kuchyňské sestavě a laboratoři</t>
  </si>
  <si>
    <t>Poznámka k položce:_x000D_
výkres č. 03-6,03-7,03-10, 1x7</t>
  </si>
  <si>
    <t>725823111</t>
  </si>
  <si>
    <t>Baterie umyvadlová stoján. ruční, bez otvír.odpadu</t>
  </si>
  <si>
    <t>Poznámka k položce:_x000D_
nadstandardní, výkres č. 03-6,03-7,03-10,specifikace TZ, 1x7</t>
  </si>
  <si>
    <t>725823114</t>
  </si>
  <si>
    <t>Baterie dřezová stojánková ruční, bez otvír.odpadu</t>
  </si>
  <si>
    <t>Poznámka k položce:_x000D_
standardní, výkres č. 03-6,03-7,03-10, 1x1</t>
  </si>
  <si>
    <t>998721202</t>
  </si>
  <si>
    <t>Přesun hmot pro vnitřní kanalizaci, výšky do 12 m</t>
  </si>
  <si>
    <t>998722202</t>
  </si>
  <si>
    <t>Přesun hmot pro vnitřní vodovod, výšky do 12 m</t>
  </si>
  <si>
    <t>998725202</t>
  </si>
  <si>
    <t>Přesun hmot pro zařizovací předměty, výšky do 12 m</t>
  </si>
  <si>
    <t>2016/027H-02-A-D142 - A-D.1.4.2-Zařízení pro vytápění staveb</t>
  </si>
  <si>
    <t>713 - Izolace tepelné</t>
  </si>
  <si>
    <t>733 - Rozvod potrubí</t>
  </si>
  <si>
    <t>734 - Armatury</t>
  </si>
  <si>
    <t>735 - Otopná tělesa</t>
  </si>
  <si>
    <t>Poznámka k položce:_x000D_
vnitřní průměr 15 mm, výkr.č.04-5,04-6,04-8, generováno počítačem  62x1</t>
  </si>
  <si>
    <t>Poznámka k položce:_x000D_
vnitřní průměr 18 mm, výkr.č.04-5,04-6,04-8, generováno počítačem  72x1</t>
  </si>
  <si>
    <t>Poznámka k položce:_x000D_
vnitřní průměr 22 mm, výkr.č.04-5,04-6,04-8, generováno počítačem  99x1</t>
  </si>
  <si>
    <t>722181244.1</t>
  </si>
  <si>
    <t>Poznámka k položce:_x000D_
vnitřní průměr 28 mm, výkr.č.04-5,04-6,04-8, generováno počítačem  73x1</t>
  </si>
  <si>
    <t>Poznámka k položce:_x000D_
vnitřní průměr 35 mm, výkr.č.04-5,04-6,04-8, generováno počítačem  1x1</t>
  </si>
  <si>
    <t>733</t>
  </si>
  <si>
    <t>Rozvod potrubí</t>
  </si>
  <si>
    <t>733113113</t>
  </si>
  <si>
    <t>Příplatek za zhotovení přípojky DN 15</t>
  </si>
  <si>
    <t>Poznámka k položce:_x000D_
výkr.č.04-5,04-6,04-8, generováno počítačem  54x1</t>
  </si>
  <si>
    <t>733163102</t>
  </si>
  <si>
    <t>Potrubí z měděných trubek D 15 x 1,0 mm</t>
  </si>
  <si>
    <t>Poznámka k souboru cen:_x000D_
V položkách jsou započteny náklady na dodávku potrubí a tvarovek včetně montáže.</t>
  </si>
  <si>
    <t>Poznámka k položce:_x000D_
výkr.č.04-5,04-6,04-8, generováno počítačem  62x1</t>
  </si>
  <si>
    <t>733163103</t>
  </si>
  <si>
    <t>Potrubí z měděných trubek D 18 x 1,0 mm</t>
  </si>
  <si>
    <t>Poznámka k položce:_x000D_
výkr.č.04-5,04-6,04-8, generováno počítačem  72x1</t>
  </si>
  <si>
    <t>733163104</t>
  </si>
  <si>
    <t>Potrubí z měděných trubek D 22 x 1 ,0mm</t>
  </si>
  <si>
    <t>Poznámka k položce:_x000D_
výkr.č.04-5,04-6,04-8, generováno počítačem  99x1</t>
  </si>
  <si>
    <t>733163105</t>
  </si>
  <si>
    <t>Potrubí z měděných trubek D 28 x 1,5 mm</t>
  </si>
  <si>
    <t>Poznámka k položce:_x000D_
výkr.č.04-5,04-6,04-8, generováno počítačem  73x1</t>
  </si>
  <si>
    <t>733190107</t>
  </si>
  <si>
    <t>Tlaková zkouška potrubí DN 40</t>
  </si>
  <si>
    <t>733163106</t>
  </si>
  <si>
    <t>Potrubí z měděných trubek D 35 x 1,5 mm</t>
  </si>
  <si>
    <t>Poznámka k položce:_x000D_
výkr.č.04-5,04-6,04-8, generováno počítačem  1x1</t>
  </si>
  <si>
    <t>734</t>
  </si>
  <si>
    <t>Armatury</t>
  </si>
  <si>
    <t>734-2279PC</t>
  </si>
  <si>
    <t>Termostaická hlavice protivandalová</t>
  </si>
  <si>
    <t>Poznámka k položce:_x000D_
výkr.č.04-5,04-6,04-8, generováno počítačem  27x1</t>
  </si>
  <si>
    <t>734-7PC</t>
  </si>
  <si>
    <t>Armatura pro tělesa VK rohová rozteč 50 mm</t>
  </si>
  <si>
    <t>735</t>
  </si>
  <si>
    <t>Otopná tělesa</t>
  </si>
  <si>
    <t>735000912</t>
  </si>
  <si>
    <t>Vyregulování ventilů s termost.ovládáním</t>
  </si>
  <si>
    <t>Poznámka k položce:_x000D_
27x1</t>
  </si>
  <si>
    <t>735157567</t>
  </si>
  <si>
    <t>Otopná těl.panel. Ventil Kompakt 21 600/1100</t>
  </si>
  <si>
    <t>735157569</t>
  </si>
  <si>
    <t>Otopná těl.panel. Ventil Kompakt 21 600/1400</t>
  </si>
  <si>
    <t>Poznámka k položce:_x000D_
výkr.č.04-5,04-6,04-8, generováno počítačem  3x1</t>
  </si>
  <si>
    <t>735157568</t>
  </si>
  <si>
    <t>Otopná těl.panel. Ventil Kompakt 21 600/1200</t>
  </si>
  <si>
    <t>Poznámka k položce:_x000D_
výkr.č.04-5,04-6,04-8, generováno počítačem  7x1</t>
  </si>
  <si>
    <t>735157570</t>
  </si>
  <si>
    <t>Otopná těl.panel. Ventil Kompakt 21 600/1600</t>
  </si>
  <si>
    <t>735157608</t>
  </si>
  <si>
    <t>Otopná těl.panel. Ventil Kompakt 22 300/1200</t>
  </si>
  <si>
    <t>Poznámka k položce:_x000D_
výkr.č.04-5,04-6,04-8, generováno počítačem  4x1</t>
  </si>
  <si>
    <t>735157609</t>
  </si>
  <si>
    <t>Otopná těl.panel. Ventil Kompakt 22 300/1400</t>
  </si>
  <si>
    <t>Poznámka k položce:_x000D_
výkr.č.04-5,04-6,04-8, generováno počítačem  5x1</t>
  </si>
  <si>
    <t>735157709</t>
  </si>
  <si>
    <t>Otopná těl.panel. Ventil Kompakt 33 300/1400</t>
  </si>
  <si>
    <t>998713202</t>
  </si>
  <si>
    <t>Přesun hmot pro izolace tepelné, výšky do 12 m</t>
  </si>
  <si>
    <t>998733203</t>
  </si>
  <si>
    <t>Přesun hmot pro rozvody potrubí, výšky do 24 m</t>
  </si>
  <si>
    <t>998734203</t>
  </si>
  <si>
    <t>Přesun hmot pro armatury, výšky do 24 m</t>
  </si>
  <si>
    <t>998735202</t>
  </si>
  <si>
    <t>Přesun hmot pro otopná tělesa, výšky do 12 m</t>
  </si>
  <si>
    <t>2016/027H-02-A-D143 - A-D.1.4.3-Zařízení vzduchotechniky</t>
  </si>
  <si>
    <t>M.Šuráň</t>
  </si>
  <si>
    <t xml:space="preserve">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Před započetím prací nutno odsouhlasit přesné umístění, typ, barevné řešení všech koncových prvků elektro (slaboproud, silnoprou), vzduchotechniky, zdravotechniky	s investorem a projektantem interiérového řesšení. Prostupy pro rozvody jednotlivých profesí více než 150x150mm busou řešeny při betonáži stropních konstrukcí vložením bedních prvků do bednění.						 						 					 </t>
  </si>
  <si>
    <t>D1 - Zař.č.4 - Větrání technických a řemeslných oborů ve 2.NP</t>
  </si>
  <si>
    <t>D2 - Zař.č.5 - Větrání učebny jazyků ve 2.NP</t>
  </si>
  <si>
    <t>D3 - Zař.č.6 - Neobsazeno</t>
  </si>
  <si>
    <t>D4 - Zař.č.7 - Větrání učebny přírodních věd ve 3.NP</t>
  </si>
  <si>
    <t>D5 - Lešení</t>
  </si>
  <si>
    <t>D6 - Zednické výpomoce</t>
  </si>
  <si>
    <t>D7 - Seznámení obsluhy s provozem</t>
  </si>
  <si>
    <t>D1</t>
  </si>
  <si>
    <t>Zař.č.4 - Větrání technických a řemeslných oborů ve 2.NP</t>
  </si>
  <si>
    <t>4.1</t>
  </si>
  <si>
    <t>VZT jednotka rekuperační podstropní ve vnitřním provedením, splňující Ecodesign 2018</t>
  </si>
  <si>
    <t>Poznámka k položce:_x000D_
vč. vestavěného měření a regulace s ovládacím panelem (kabel 10m)  ; Materiálové provedení: plášť z EPP; Průtok vzduchu - přívod: 450m3/h; odvod: 450m3/h; Externí tlaková rezerva - přívod: 170Pa; odvod: 170Pa; Příkon ventilátoru - 430W (EC motor); stupeň filtrace - přívod: F7, odvod: G4; Celkový příkon jednotky: 2,930kW; napájecí napětí 230V; celkový proud Imax 20A; Zpětný zisk tepla: 88%; Ohřev: 2,5kW; 230V; Hlukové parametry sání: 6,7dB(A); Hlukové parametry výtlak: 74,7dB(A); okolí: 75,2dB(A); Rozměry: dl.1391 x v.360 x š.846mm; hmotnost 40,7kg</t>
  </si>
  <si>
    <t>"1 (viz.v.č.06)"1</t>
  </si>
  <si>
    <t>čidlo</t>
  </si>
  <si>
    <t>Čidlo CO2</t>
  </si>
  <si>
    <t>-139094058</t>
  </si>
  <si>
    <t>4.2</t>
  </si>
  <si>
    <t>Tlumič hluku kruhový pr.250/900</t>
  </si>
  <si>
    <t>"(viz.v.č.06)"2+2</t>
  </si>
  <si>
    <t>4.3</t>
  </si>
  <si>
    <t>Talířový kovový ventil univerzální pr.160mm se zděří a povrchovou úpravou RAL9010</t>
  </si>
  <si>
    <t>4.4</t>
  </si>
  <si>
    <t>Vyústka jednořadá hliníková 560x200mm s regulací 1</t>
  </si>
  <si>
    <t>"(viz.v.č.06)"1</t>
  </si>
  <si>
    <t>4.5</t>
  </si>
  <si>
    <t>Protidešťová žaluzie plastová s pevnými lamelami 294 x 294mm napojovací rozměr pr.260mm</t>
  </si>
  <si>
    <t>" (viz.v.č.06)"1+1</t>
  </si>
  <si>
    <t>4.6</t>
  </si>
  <si>
    <t>Stěnová mřížka z eloxovaného hliníku s roztečí lamel 12,5mm vč.upevňov.rámečku do zdi 300x100mm</t>
  </si>
  <si>
    <t>"(viz.v.č.06)"1+1</t>
  </si>
  <si>
    <t>Oh.hadice pr.160</t>
  </si>
  <si>
    <t>Ohebná hadice pr.160mm tepelně a zvukově izolována tl.25mm</t>
  </si>
  <si>
    <t>-1049580867</t>
  </si>
  <si>
    <t>Kruh.potr.250</t>
  </si>
  <si>
    <t>Kruhové potrubí pozinkované spirálně vinuté:pr.250mm / 50% tvar.</t>
  </si>
  <si>
    <t>-875129557</t>
  </si>
  <si>
    <t>Kruh.potr.160</t>
  </si>
  <si>
    <t>Kruhové potrubí pozinkované spirálně vinuté:pr.160mm / 50%tv.</t>
  </si>
  <si>
    <t>691962059</t>
  </si>
  <si>
    <t>Čtyrhr.potr</t>
  </si>
  <si>
    <t>Čtyřhranné pozinkované potrubí sk.I s přírubami 20mm vč.tvarovek</t>
  </si>
  <si>
    <t>2081787013</t>
  </si>
  <si>
    <t>Tep.izol.</t>
  </si>
  <si>
    <t>Tepelná izolace z rohože tl.40mm s povrchovou úpravou z AL folie</t>
  </si>
  <si>
    <t>803738683</t>
  </si>
  <si>
    <t>Spoj.mat.</t>
  </si>
  <si>
    <t>Montážní, spojovací a těsnící materiál</t>
  </si>
  <si>
    <t>kg</t>
  </si>
  <si>
    <t>342653603</t>
  </si>
  <si>
    <t>Oh.hadice pr.250</t>
  </si>
  <si>
    <t>Ohebná hadice pr.250mm tepelně a zvukově izolována tl.25mm</t>
  </si>
  <si>
    <t>-770641409</t>
  </si>
  <si>
    <t>Montáž zař.4</t>
  </si>
  <si>
    <t>Montáž zařízení č.4</t>
  </si>
  <si>
    <t>-362993885</t>
  </si>
  <si>
    <t>D2</t>
  </si>
  <si>
    <t>Zař.č.5 - Větrání učebny jazyků ve 2.NP</t>
  </si>
  <si>
    <t>5.1</t>
  </si>
  <si>
    <t>Poznámka k položce:_x000D_
vč. vestavěného měření a regulace s ovládacím panelem (kabel 10m)  ; Materiálové provedení: plášť z EPP; Průtok vzduchu - přívod: 450m3/h; odvod: 450m3/h; Externí tlaková rezerva - přívod: 170Pa; odvod: 170Pa; Příkon ventilátoru - 430W (EC motor); stupeň filtrace - přívod: F7, odvod: G4; Celkový příkon jednotky: 2,930kW; napájecí napětí 230V; celkový proud Imax 20A; Zpětný zisk tepla: 88%; Ohřev: 2,5kW; 230V; Hlukové parametry sání: 6,7dB(A); Hlukové parametry výtlak: 74,7dB(A); okolí: 75,2dB(A); Rozměry: dl.1391 x v.360 x š.846mm; hmotnost 40,7kg; Čidlo CO2</t>
  </si>
  <si>
    <t>620243981</t>
  </si>
  <si>
    <t>5.2</t>
  </si>
  <si>
    <t>5.3</t>
  </si>
  <si>
    <t>5.4</t>
  </si>
  <si>
    <t>"viz.v.č.06"1</t>
  </si>
  <si>
    <t>5.5</t>
  </si>
  <si>
    <t>"viz.v.č.06"1+1</t>
  </si>
  <si>
    <t>755627260</t>
  </si>
  <si>
    <t>1188590529</t>
  </si>
  <si>
    <t>-618989326</t>
  </si>
  <si>
    <t>-1056838914</t>
  </si>
  <si>
    <t>600154086</t>
  </si>
  <si>
    <t>329226949</t>
  </si>
  <si>
    <t>Montáž zař.5</t>
  </si>
  <si>
    <t>Montáž zař.č.5</t>
  </si>
  <si>
    <t>-1485283408</t>
  </si>
  <si>
    <t>D3</t>
  </si>
  <si>
    <t>Zař.č.6 - Neobsazeno</t>
  </si>
  <si>
    <t>D4</t>
  </si>
  <si>
    <t>Zař.č.7 - Větrání učebny přírodních věd ve 3.NP</t>
  </si>
  <si>
    <t>7.1</t>
  </si>
  <si>
    <t>Poznámka k položce:_x000D_
 vč. vestavěného měření a regulace s ovládacím panelem (kabel 10m)  ; Materiálové provedení: plášť z EPP; Průtok vzduchu - přívod: 450m3/h; odvod: 450m3/h; Externí tlaková rezerva - přívod: 170Pa; odvod: 170Pa; Příkon ventilátoru - 430W (EC motor); stupeň filtrace - přívod: F7, odvod: G4; Celkový příkon jednotky: 2,930kW; napájecí napětí 230V; celkový proud Imax 20A; Zpětný zisk tepla: 88%; Ohřev: 2,5kW; 230V; Hlukové parametry sání: 6,7dB(A); Hlukové parametry výtlak: 74,7dB(A); okolí: 75,2dB(A); Rozměry: dl.1391 x v.360 x š.846mm; hmotnost 40,7kg; Čidlo CO2</t>
  </si>
  <si>
    <t>"(viz.v.č.07)"1</t>
  </si>
  <si>
    <t>-1676983010</t>
  </si>
  <si>
    <t>7.2</t>
  </si>
  <si>
    <t>-1918403820</t>
  </si>
  <si>
    <t>7.3</t>
  </si>
  <si>
    <t>-1824148391</t>
  </si>
  <si>
    <t>"(viz.v.č.07)"2+2</t>
  </si>
  <si>
    <t>7.4</t>
  </si>
  <si>
    <t>1401730970</t>
  </si>
  <si>
    <t>7.5</t>
  </si>
  <si>
    <t>Výfukové koleno pozinkované pr.250 se sítem</t>
  </si>
  <si>
    <t>277988125</t>
  </si>
  <si>
    <t>"(viz.v.č.08)"1+1</t>
  </si>
  <si>
    <t>1952535524</t>
  </si>
  <si>
    <t>10+10</t>
  </si>
  <si>
    <t>801030512</t>
  </si>
  <si>
    <t>911441642</t>
  </si>
  <si>
    <t>1141028145</t>
  </si>
  <si>
    <t>-1472730233</t>
  </si>
  <si>
    <t>-7039126</t>
  </si>
  <si>
    <t>Montáž zař.7</t>
  </si>
  <si>
    <t>Montáž zař.č.7</t>
  </si>
  <si>
    <t>-2014946506</t>
  </si>
  <si>
    <t>D5</t>
  </si>
  <si>
    <t>Lešení</t>
  </si>
  <si>
    <t>Lešení do výšky 2m</t>
  </si>
  <si>
    <t>-774116863</t>
  </si>
  <si>
    <t>D6</t>
  </si>
  <si>
    <t>Zednické výpomoce</t>
  </si>
  <si>
    <t>Výpomoc</t>
  </si>
  <si>
    <t>Zednické výpomoce (prostupy a zapravení)</t>
  </si>
  <si>
    <t>545524404</t>
  </si>
  <si>
    <t>D7</t>
  </si>
  <si>
    <t>Seznámení obsluhy s provozem</t>
  </si>
  <si>
    <t>Obsluha</t>
  </si>
  <si>
    <t>1840534895</t>
  </si>
  <si>
    <t>Doprava</t>
  </si>
  <si>
    <t>-1719391043</t>
  </si>
  <si>
    <t>2016/027H-02-A-D144 - A-D.1.4.4-Zařízení silnoproudé elektrotechniky</t>
  </si>
  <si>
    <t>ing.J.Petlach</t>
  </si>
  <si>
    <t xml:space="preserve">Nedílnou součástí výkazu výměr je projektová dokumentace zpracovaná firmou HEXAPLAN INTERNACIONAL v listopadu 2016.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t>
  </si>
  <si>
    <t>D1 - Dodávky</t>
  </si>
  <si>
    <t xml:space="preserve">    D2 - Rozváděč RS3.1, viz v.č. 05-15</t>
  </si>
  <si>
    <t xml:space="preserve">      D3 - Rozváděč RS4.1, viz v.č. 05-16</t>
  </si>
  <si>
    <t xml:space="preserve">      D4 - Rozváděč RS2, viz v.č. 05-18</t>
  </si>
  <si>
    <t xml:space="preserve">      D5 - Rozváděč RS3, viz v.č. 05-19</t>
  </si>
  <si>
    <t>D6 - Elektromontáže</t>
  </si>
  <si>
    <t xml:space="preserve">    D7 - Demontáže</t>
  </si>
  <si>
    <t xml:space="preserve">    D8 - Doplnění rozváděče HRE</t>
  </si>
  <si>
    <t xml:space="preserve">      D9 - JISTIČ 10kA</t>
  </si>
  <si>
    <t xml:space="preserve">      D10 - VODIČ JEDNOŽILOVÝ, IZOLACE PVC</t>
  </si>
  <si>
    <t xml:space="preserve">      D11 - HODINOVE ZUCTOVACI SAZBY</t>
  </si>
  <si>
    <t xml:space="preserve">    D12 - Svítidla</t>
  </si>
  <si>
    <t xml:space="preserve">      D13 - Svítidlo "A1"</t>
  </si>
  <si>
    <t xml:space="preserve">      D14 - panelové LED svítidlo 600x600</t>
  </si>
  <si>
    <t xml:space="preserve">      D15 - Svítidlo "A2"</t>
  </si>
  <si>
    <t xml:space="preserve">      D16 - Svítidlo "E"</t>
  </si>
  <si>
    <t xml:space="preserve">      D17 - lineární LED svítidlo, přisazené,</t>
  </si>
  <si>
    <t xml:space="preserve">      D18 - Svítidlo "F"</t>
  </si>
  <si>
    <t xml:space="preserve">      D19 - lineární zářivka, asymetrický reflektor</t>
  </si>
  <si>
    <t xml:space="preserve">      D20 - "Svítidlo "NS" nouzové symetrické</t>
  </si>
  <si>
    <t xml:space="preserve">      D21 - "Svítidlo "NA" nouzové asymetrické</t>
  </si>
  <si>
    <t xml:space="preserve">    D22 - Spínače, zásuvky, instalační materiál</t>
  </si>
  <si>
    <t xml:space="preserve">      D23 - VYPÍNAČE POD OMÍTKU, PŘÍSTROJ,  KOLÉBKA, BÍLÝ,IP20</t>
  </si>
  <si>
    <t xml:space="preserve">      D24 - 10A, 250V</t>
  </si>
  <si>
    <t xml:space="preserve">      D25 - SNÍMAČ POHYBU S ČAS DOBĚHEM</t>
  </si>
  <si>
    <t xml:space="preserve">      D26 - ZÁSUVKA NN KOMPLETNÍ,POD OMÍTKU IP20</t>
  </si>
  <si>
    <t xml:space="preserve">      D27 - 16A, 230V</t>
  </si>
  <si>
    <t xml:space="preserve">      D28 - ZÁSUVKA NN KOMPLETNÍ, DO STOLU, IP43</t>
  </si>
  <si>
    <t xml:space="preserve">      D29 - 16A, 230V, VÝKLOPNÁ</t>
  </si>
  <si>
    <t xml:space="preserve">      D30 - ELEKTROINSTALAČNÍ KRABICE</t>
  </si>
  <si>
    <t xml:space="preserve">    D31 - Přepojení rozváděčů R2, R3 na stáv.chodbě</t>
  </si>
  <si>
    <t xml:space="preserve">      D32 - KABEL SILOVÝ,IZOLACE PVC</t>
  </si>
  <si>
    <t xml:space="preserve">      D33 - UKONČENÍ KABELŮ</t>
  </si>
  <si>
    <t xml:space="preserve">      D34 - UKONČENÍ  VODIČŮ V ROZVADĚČÍCH</t>
  </si>
  <si>
    <t xml:space="preserve">      D35 - VYBOURANI OTVORU VE ZDIVU</t>
  </si>
  <si>
    <t xml:space="preserve">      D36 - CIHELNEM PRO ROZVODNICE</t>
  </si>
  <si>
    <t xml:space="preserve">      D37 - VYSEKANI KAPES VE ZDIVU</t>
  </si>
  <si>
    <t xml:space="preserve">      D38 - CIHELNEM PRO KRABICE</t>
  </si>
  <si>
    <t xml:space="preserve">      D39 - VYSEKANI RYH VE ZDIVU</t>
  </si>
  <si>
    <t xml:space="preserve">      D40 - CIHELNEM - HLOUBKA 50mm</t>
  </si>
  <si>
    <t xml:space="preserve">      D41 - VYSEKANI RYH PRO VODICE</t>
  </si>
  <si>
    <t xml:space="preserve">      D42 - V OMITCE STEN</t>
  </si>
  <si>
    <t xml:space="preserve">      D43 - ZAZDIVKA OTVORU O PLOSE DO</t>
  </si>
  <si>
    <t xml:space="preserve">      D44 - 25 dm2 VE ZDIVU</t>
  </si>
  <si>
    <t xml:space="preserve">      D45 - HRUBA VYPLN RYH MALTOU</t>
  </si>
  <si>
    <t xml:space="preserve">      D46 - CISTENI BUDOV ZAMETANIM</t>
  </si>
  <si>
    <t xml:space="preserve">    D47 - Kabely, úložné konstrukce</t>
  </si>
  <si>
    <t xml:space="preserve">      D49 - KABELOVÝ ŽLAB vč.závěsů a výložníků po 2,5m, tloušťka 1,5mm, 80kg/m</t>
  </si>
  <si>
    <t xml:space="preserve">      D50 - neperforovaný plný, bez víka, pro zařízení nn</t>
  </si>
  <si>
    <t xml:space="preserve">      D51 - TRUBKA BEZHALOGENOVÁ, NA POVRCH</t>
  </si>
  <si>
    <t xml:space="preserve">      D52 - PLASTOVÁ, VČ.PŘÍCHYTEK</t>
  </si>
  <si>
    <t xml:space="preserve">      D54 - KABEL SE ZVÝŠ.ODOLNOSTÍ PROTI ŠÍŘENÍ PLAMENE-NESTÍNĚNÝ, BEZHALOGENOVÝ</t>
  </si>
  <si>
    <t xml:space="preserve">    D55 - Protipožární ucpávky</t>
  </si>
  <si>
    <t xml:space="preserve">    D56 - Hodinové zúčtovací sazby</t>
  </si>
  <si>
    <t xml:space="preserve">      D57 - KOORDINACE POSTUPU PRACI</t>
  </si>
  <si>
    <t xml:space="preserve">      D58 - PROVEDENI REVIZNICH ZKOUSEK</t>
  </si>
  <si>
    <t xml:space="preserve">      D59 - DLE CSN 331500</t>
  </si>
  <si>
    <t>Dodávky</t>
  </si>
  <si>
    <t>Rozváděč RS3.1, viz v.č. 05-15</t>
  </si>
  <si>
    <t>PC001</t>
  </si>
  <si>
    <t>zapuštěná rozvodnice 80 mod. , IP40/20</t>
  </si>
  <si>
    <t>Rozváděč RS4.1, viz v.č. 05-16</t>
  </si>
  <si>
    <t>PC002</t>
  </si>
  <si>
    <t>Rozváděč RS2, viz v.č. 05-18</t>
  </si>
  <si>
    <t>PC003</t>
  </si>
  <si>
    <t>zapuštěná rozvodnice 36 mod. , IP40/20</t>
  </si>
  <si>
    <t>Rozváděč RS3, viz v.č. 05-19</t>
  </si>
  <si>
    <t>PC004</t>
  </si>
  <si>
    <t>Elektromontáže</t>
  </si>
  <si>
    <t>Demontáže</t>
  </si>
  <si>
    <t>PC005</t>
  </si>
  <si>
    <t>PC006</t>
  </si>
  <si>
    <t>D8</t>
  </si>
  <si>
    <t>Doplnění rozváděče HRE</t>
  </si>
  <si>
    <t>D9</t>
  </si>
  <si>
    <t>JISTIČ 10kA</t>
  </si>
  <si>
    <t>PC007</t>
  </si>
  <si>
    <t>50B/3</t>
  </si>
  <si>
    <t>D10</t>
  </si>
  <si>
    <t>VODIČ JEDNOŽILOVÝ, IZOLACE PVC</t>
  </si>
  <si>
    <t>PC008</t>
  </si>
  <si>
    <t>H07V-K 6 mm2,, drátování</t>
  </si>
  <si>
    <t>D11</t>
  </si>
  <si>
    <t>HODINOVE ZUCTOVACI SAZBY</t>
  </si>
  <si>
    <t>PC009</t>
  </si>
  <si>
    <t>Uprava krytů stavajiciho rozvadece</t>
  </si>
  <si>
    <t>D12</t>
  </si>
  <si>
    <t>Svítidla</t>
  </si>
  <si>
    <t>D13</t>
  </si>
  <si>
    <t>Svítidlo "A1"</t>
  </si>
  <si>
    <t>D14</t>
  </si>
  <si>
    <t>panelové LED svítidlo 600x600</t>
  </si>
  <si>
    <t>PC010</t>
  </si>
  <si>
    <t>40W, 4000K, 3000lm, IP40, 230V</t>
  </si>
  <si>
    <t>D15</t>
  </si>
  <si>
    <t>Svítidlo "A2"</t>
  </si>
  <si>
    <t>PC011</t>
  </si>
  <si>
    <t>45W, 4000K, 4200lm, IP40, 230V</t>
  </si>
  <si>
    <t>D16</t>
  </si>
  <si>
    <t>Svítidlo "E"</t>
  </si>
  <si>
    <t>D17</t>
  </si>
  <si>
    <t>lineární LED svítidlo, přisazené,</t>
  </si>
  <si>
    <t>PC012</t>
  </si>
  <si>
    <t>38W, 4000K, 3500 lm, IP65, 230V</t>
  </si>
  <si>
    <t>D18</t>
  </si>
  <si>
    <t>Svítidlo "F"</t>
  </si>
  <si>
    <t>D19</t>
  </si>
  <si>
    <t>lineární zářivka, asymetrický reflektor</t>
  </si>
  <si>
    <t>PC013</t>
  </si>
  <si>
    <t>1x58W, 230V</t>
  </si>
  <si>
    <t>D20</t>
  </si>
  <si>
    <t>"Svítidlo "NS" nouzové symetrické</t>
  </si>
  <si>
    <t>PC014</t>
  </si>
  <si>
    <t>vč.baterie, 5W, 60 min., IP44, 180 lm</t>
  </si>
  <si>
    <t>D21</t>
  </si>
  <si>
    <t>"Svítidlo "NA" nouzové asymetrické</t>
  </si>
  <si>
    <t>PC015</t>
  </si>
  <si>
    <t>D22</t>
  </si>
  <si>
    <t>Spínače, zásuvky, instalační materiál</t>
  </si>
  <si>
    <t>D23</t>
  </si>
  <si>
    <t>VYPÍNAČE POD OMÍTKU, PŘÍSTROJ,  KOLÉBKA, BÍLÝ,IP20</t>
  </si>
  <si>
    <t>D24</t>
  </si>
  <si>
    <t>10A, 250V</t>
  </si>
  <si>
    <t>PC016</t>
  </si>
  <si>
    <t>spínače jednopólový, řazení 1,</t>
  </si>
  <si>
    <t>PC017</t>
  </si>
  <si>
    <t>spínač sériový; řazení 5,</t>
  </si>
  <si>
    <t>PC018</t>
  </si>
  <si>
    <t>Přepínač dvojitý střídavý; řazení 6+6;</t>
  </si>
  <si>
    <t>PC019</t>
  </si>
  <si>
    <t>Přepínač střídavý; řazení 6;</t>
  </si>
  <si>
    <t>PC020</t>
  </si>
  <si>
    <t>Žaluziový spínač</t>
  </si>
  <si>
    <t>PC021</t>
  </si>
  <si>
    <t>Tlačítko s možností podsvětlení, řazení 1/0 *</t>
  </si>
  <si>
    <t>D25</t>
  </si>
  <si>
    <t>SNÍMAČ POHYBU S ČAS DOBĚHEM</t>
  </si>
  <si>
    <t>PC022</t>
  </si>
  <si>
    <t>10m, 180°, 10A, 230V, 5-15 min.</t>
  </si>
  <si>
    <t>D26</t>
  </si>
  <si>
    <t>ZÁSUVKA NN KOMPLETNÍ,POD OMÍTKU IP20</t>
  </si>
  <si>
    <t>D27</t>
  </si>
  <si>
    <t>16A, 230V</t>
  </si>
  <si>
    <t>PC023</t>
  </si>
  <si>
    <t>jednonásobná, s ochranným kolíkem,</t>
  </si>
  <si>
    <t>PC024</t>
  </si>
  <si>
    <t>jednonásobná, s ochranným kolíkem, 3.st.proti přepětí,</t>
  </si>
  <si>
    <t>D28</t>
  </si>
  <si>
    <t>ZÁSUVKA NN KOMPLETNÍ, DO STOLU, IP43</t>
  </si>
  <si>
    <t>D29</t>
  </si>
  <si>
    <t>16A, 230V, VÝKLOPNÁ</t>
  </si>
  <si>
    <t>PC025</t>
  </si>
  <si>
    <t>Zásuvka jednonásobná, s ochranným kolíkem</t>
  </si>
  <si>
    <t>PC026</t>
  </si>
  <si>
    <t>D30</t>
  </si>
  <si>
    <t>ELEKTROINSTALAČNÍ KRABICE</t>
  </si>
  <si>
    <t>PC027</t>
  </si>
  <si>
    <t>KRABICE PŘÍSTROJOVÁ</t>
  </si>
  <si>
    <t>PC028</t>
  </si>
  <si>
    <t>KRABICE ODBOČNÁ VČ. SVOREK do 4mm2</t>
  </si>
  <si>
    <t>D31</t>
  </si>
  <si>
    <t>Přepojení rozváděčů R2, R3 na stáv.chodbě</t>
  </si>
  <si>
    <t>D32</t>
  </si>
  <si>
    <t>KABEL SILOVÝ,IZOLACE PVC</t>
  </si>
  <si>
    <t>PC029</t>
  </si>
  <si>
    <t>CYKY-O 2x1.5 mm2</t>
  </si>
  <si>
    <t>PC030</t>
  </si>
  <si>
    <t>CYKY-J 3x1.5 mm2</t>
  </si>
  <si>
    <t>PC031</t>
  </si>
  <si>
    <t>CYKY-J 3x2.5 mm2</t>
  </si>
  <si>
    <t>D33</t>
  </si>
  <si>
    <t>UKONČENÍ KABELŮ</t>
  </si>
  <si>
    <t>PC032</t>
  </si>
  <si>
    <t>do 5x10 mm2</t>
  </si>
  <si>
    <t>D34</t>
  </si>
  <si>
    <t>UKONČENÍ  VODIČŮ V ROZVADĚČÍCH</t>
  </si>
  <si>
    <t>PC033</t>
  </si>
  <si>
    <t>Do 2,5 mm2</t>
  </si>
  <si>
    <t>PC034</t>
  </si>
  <si>
    <t>Do 10 mm2</t>
  </si>
  <si>
    <t>PC035</t>
  </si>
  <si>
    <t>D35</t>
  </si>
  <si>
    <t>VYBOURANI OTVORU VE ZDIVU</t>
  </si>
  <si>
    <t>D36</t>
  </si>
  <si>
    <t>CIHELNEM PRO ROZVODNICE</t>
  </si>
  <si>
    <t>PC036</t>
  </si>
  <si>
    <t>Stena do 450mm</t>
  </si>
  <si>
    <t>D37</t>
  </si>
  <si>
    <t>VYSEKANI KAPES VE ZDIVU</t>
  </si>
  <si>
    <t>D38</t>
  </si>
  <si>
    <t>CIHELNEM PRO KRABICE</t>
  </si>
  <si>
    <t>PC037</t>
  </si>
  <si>
    <t>50x50x50 mm</t>
  </si>
  <si>
    <t>D39</t>
  </si>
  <si>
    <t>VYSEKANI RYH VE ZDIVU</t>
  </si>
  <si>
    <t>D40</t>
  </si>
  <si>
    <t>CIHELNEM - HLOUBKA 50mm</t>
  </si>
  <si>
    <t>PC038</t>
  </si>
  <si>
    <t>Sire 100 mm</t>
  </si>
  <si>
    <t>D41</t>
  </si>
  <si>
    <t>VYSEKANI RYH PRO VODICE</t>
  </si>
  <si>
    <t>D42</t>
  </si>
  <si>
    <t>V OMITCE STEN</t>
  </si>
  <si>
    <t>PC039</t>
  </si>
  <si>
    <t>Sire 50 mm</t>
  </si>
  <si>
    <t>D43</t>
  </si>
  <si>
    <t>ZAZDIVKA OTVORU O PLOSE DO</t>
  </si>
  <si>
    <t>D44</t>
  </si>
  <si>
    <t>25 dm2 VE ZDIVU</t>
  </si>
  <si>
    <t>PC040</t>
  </si>
  <si>
    <t>D45</t>
  </si>
  <si>
    <t>HRUBA VYPLN RYH MALTOU</t>
  </si>
  <si>
    <t>PC041</t>
  </si>
  <si>
    <t>Jakekoliv sire</t>
  </si>
  <si>
    <t>D46</t>
  </si>
  <si>
    <t>CISTENI BUDOV ZAMETANIM</t>
  </si>
  <si>
    <t>PC042</t>
  </si>
  <si>
    <t>D47</t>
  </si>
  <si>
    <t>Kabely, úložné konstrukce</t>
  </si>
  <si>
    <t>D49</t>
  </si>
  <si>
    <t>KABELOVÝ ŽLAB vč.závěsů a výložníků po 2,5m, tloušťka 1,5mm, 80kg/m</t>
  </si>
  <si>
    <t>D50</t>
  </si>
  <si>
    <t>neperforovaný plný, bez víka, pro zařízení nn</t>
  </si>
  <si>
    <t>PC043</t>
  </si>
  <si>
    <t>50/60</t>
  </si>
  <si>
    <t>PC044</t>
  </si>
  <si>
    <t>100/60</t>
  </si>
  <si>
    <t>D51</t>
  </si>
  <si>
    <t>TRUBKA BEZHALOGENOVÁ, NA POVRCH</t>
  </si>
  <si>
    <t>D52</t>
  </si>
  <si>
    <t>PLASTOVÁ, VČ.PŘÍCHYTEK</t>
  </si>
  <si>
    <t>PC045</t>
  </si>
  <si>
    <t>PC046</t>
  </si>
  <si>
    <t>PC047</t>
  </si>
  <si>
    <t>CY 16 mm2,ŽZ,</t>
  </si>
  <si>
    <t>PC048</t>
  </si>
  <si>
    <t>CY 4 mm2,</t>
  </si>
  <si>
    <t>D54</t>
  </si>
  <si>
    <t>KABEL SE ZVÝŠ.ODOLNOSTÍ PROTI ŠÍŘENÍ PLAMENE-NESTÍNĚNÝ, BEZHALOGENOVÝ</t>
  </si>
  <si>
    <t>PC049</t>
  </si>
  <si>
    <t>1-CXKE-R 2Ax1.5,</t>
  </si>
  <si>
    <t>PC050</t>
  </si>
  <si>
    <t>1-CXKE-R 3Ax1.5,</t>
  </si>
  <si>
    <t>PC051</t>
  </si>
  <si>
    <t>1-CXKE-R 3Cx1.5,</t>
  </si>
  <si>
    <t>PC052</t>
  </si>
  <si>
    <t>1-CXKE-R 3Cx2.5,</t>
  </si>
  <si>
    <t>PC053</t>
  </si>
  <si>
    <t>1-CXKE-R 5Cx1.5,</t>
  </si>
  <si>
    <t>PC054</t>
  </si>
  <si>
    <t>1-CXKE-R 4Bx16</t>
  </si>
  <si>
    <t>PC055</t>
  </si>
  <si>
    <t>PC056</t>
  </si>
  <si>
    <t>PC057</t>
  </si>
  <si>
    <t>D55</t>
  </si>
  <si>
    <t>Protipožární ucpávky</t>
  </si>
  <si>
    <t>PC058</t>
  </si>
  <si>
    <t>EI 90 Kabel. přepážka PROMASTOP typ P</t>
  </si>
  <si>
    <t>D56</t>
  </si>
  <si>
    <t>Hodinové zúčtovací sazby</t>
  </si>
  <si>
    <t>D57</t>
  </si>
  <si>
    <t>KOORDINACE POSTUPU PRACI</t>
  </si>
  <si>
    <t>PC059</t>
  </si>
  <si>
    <t>S ostatnimi profesemi</t>
  </si>
  <si>
    <t>D58</t>
  </si>
  <si>
    <t>PROVEDENI REVIZNICH ZKOUSEK</t>
  </si>
  <si>
    <t>D59</t>
  </si>
  <si>
    <t>DLE CSN 331500</t>
  </si>
  <si>
    <t>PC060</t>
  </si>
  <si>
    <t>Revizni technik</t>
  </si>
  <si>
    <t>PC061</t>
  </si>
  <si>
    <t>Spoluprace s reviz.technikem</t>
  </si>
  <si>
    <t>Úroveň 5:</t>
  </si>
  <si>
    <t>2016/027-02-A-D1456 - A-D.1.4.5-Elektrická požární signalizace</t>
  </si>
  <si>
    <t>Ing.P.Míka</t>
  </si>
  <si>
    <t>Nedílnou součástí výkazu výměr je projektová dokumentace zpracovaná firmou HEXAPLAN INTERNACIONAL v listopadu 2016. - Součástí soupisu prací a jednotkových cen jsou dodávky zařízení a materiálu včetně drobného a podružného matriálu potřebného pro montáže			 - Bližší popis zařízení a jejich znázornění je uvedeno v jednotlivých výkresech, jejichž čísla jou uvedena u popisu jednotlivých položek. Ve všech položkách jsou započítány náklady na dopravu. Pokud není u položky soupisu prací uvedena žádná cenová soustava, položka není zatříděna v žádné cenové soustavě (ÚRS nebo RTS).</t>
  </si>
  <si>
    <t>D1 - EPS</t>
  </si>
  <si>
    <t xml:space="preserve">    D2 - Zařízení</t>
  </si>
  <si>
    <t xml:space="preserve">    D3 - Trasy</t>
  </si>
  <si>
    <t xml:space="preserve">    D4 - Ostatní</t>
  </si>
  <si>
    <t>EPS</t>
  </si>
  <si>
    <t>Zařízení</t>
  </si>
  <si>
    <t>Hlásič požáru opticko-kouřový</t>
  </si>
  <si>
    <t>Patice pro hlásiče</t>
  </si>
  <si>
    <t>Hlásič požáru tlačítkový</t>
  </si>
  <si>
    <t>Siréna EPS</t>
  </si>
  <si>
    <t>Pomocné instalační práce, zednické výpomoci, koordinační práce</t>
  </si>
  <si>
    <t>Trasy</t>
  </si>
  <si>
    <t>Kabel J-Y(st)Y 1x2x0,8 - hlásičové linky</t>
  </si>
  <si>
    <t>Kabel PH 120R 2x2x0,8 - výstup EPS (ovládání výtahů, sirény, ovládání výtahů, ovládání VZT a požárních klapek), linka pro V/V moduly</t>
  </si>
  <si>
    <t>Krabice KU 68 p.o.</t>
  </si>
  <si>
    <t>Krabice KO 97 p.o.</t>
  </si>
  <si>
    <t>Krabice KO 125 p.o.</t>
  </si>
  <si>
    <t>Keramické sorkovnice (spojkování požárních kabelů)</t>
  </si>
  <si>
    <t>Požární ucpávky prostupů kabeláže, požární odolnost 45 minut (z protipožárního tmelu)</t>
  </si>
  <si>
    <t>Pomocné montážní práce: zednické výpomoci, bourací práce, koordinační práce</t>
  </si>
  <si>
    <t>Ostatní</t>
  </si>
  <si>
    <t>Zkouška hlásiče</t>
  </si>
  <si>
    <t>Seznámení s obsluhou</t>
  </si>
  <si>
    <t>Uvedení do trv. provozu - ústředna (programování, ožiivení, odzkoušení)</t>
  </si>
  <si>
    <t>Výchozí revize</t>
  </si>
  <si>
    <t>2016/027H-02-A-D1451 - A-D.1.4.5-Strukturovaná kabeláž</t>
  </si>
  <si>
    <t>D1 - Strukturovaná kabeláž</t>
  </si>
  <si>
    <t>Strukturovaná kabeláž</t>
  </si>
  <si>
    <t>RACK 19" 42 U, 600x600</t>
  </si>
  <si>
    <t>Ventilační jednotka: 4x ventilátor, termostat</t>
  </si>
  <si>
    <t>Patch panel 24xRJ45 cat.6, plně osazený</t>
  </si>
  <si>
    <t>Patch panel 25xRJ45 cat.3 zakončení metalického propoje do stávajícího objektu</t>
  </si>
  <si>
    <t>Vyvazovací panel 1U</t>
  </si>
  <si>
    <t>Optická vana 12xSC komplet (optická vana, čelo vany, kazeta, pigtail)- zakončení optického propojení rozvaděčů</t>
  </si>
  <si>
    <t>Optické spojky SC-SC</t>
  </si>
  <si>
    <t>Optický PatchCord SC-SC, full dulex</t>
  </si>
  <si>
    <t>Průchozí panel</t>
  </si>
  <si>
    <t>Patch kabel cat.6 2m</t>
  </si>
  <si>
    <t>Rozvodný panel 5x230V</t>
  </si>
  <si>
    <t>Datová zásuvka 2xRJ45 cat.5e - na stěnu (komplet - krabička, keystone, rámeček, maska)</t>
  </si>
  <si>
    <t>Konektor RJ45 Cat.6 - zakončení u pozice pro WiFi</t>
  </si>
  <si>
    <t>WiFi router - nastavený jako AccessPoint, 2,4 GHz</t>
  </si>
  <si>
    <t>Montážní sada (4x), šroub M6, podložka, matice</t>
  </si>
  <si>
    <t>Aktivní prvek Managed SWITCH 48 port, fast ethernet 10/1000 BASE, 1x dual personality ports 10/100/1000 BASE, GIGA bit uplink</t>
  </si>
  <si>
    <t>Práce spojené s úprava stávajícího rozvaděče pro instalace optického a metalického propoje do nové přístavby, úpravy stávající telefonní ústředny pro přívod telefonních linek do nového RACK rozvaděče</t>
  </si>
  <si>
    <t>Kabel UTP 4p.cat.6 LSOH</t>
  </si>
  <si>
    <t>Optický kabel FO SM 9/125, 12 vláken</t>
  </si>
  <si>
    <t>Kabel SYKFY 25x2x0,5</t>
  </si>
  <si>
    <t>Jistič 10A</t>
  </si>
  <si>
    <t>Kabel CYKY 3Cx1,5</t>
  </si>
  <si>
    <t>Krabice KU 68</t>
  </si>
  <si>
    <t>Krabice KO 97.</t>
  </si>
  <si>
    <t>Pomocné montážní práce: zednické výpomoci, bourací práce</t>
  </si>
  <si>
    <t>Měření a kontrola met.vedení viz položka</t>
  </si>
  <si>
    <t>Seznámení obsluhy s provozem zařízení</t>
  </si>
  <si>
    <t>Revize systému</t>
  </si>
  <si>
    <t>2016/027H-02A-D1452 - A-D.1.4.5-Elektrická zabezpečovací signalizace</t>
  </si>
  <si>
    <t>D1 - EZS s integrovanou kontrolou vstupu</t>
  </si>
  <si>
    <t>EZS s integrovanou kontrolou vstupu</t>
  </si>
  <si>
    <t>Ústředna EZS: sběrnicová, 8 podsystémů, až 192 zón - nová deska útředny do stávající skříně pro rozšíření kapacity stávajícího systému o dimenze nové přístavby</t>
  </si>
  <si>
    <t>Úpravy ve stávající kříňi EZS, odpojení a demontáž stávající základní desky, instalace nové základní desky, zpětné připojení stávjaících rozvodů, konfigurace a připojení nových rozvodů</t>
  </si>
  <si>
    <t>Transformátor: 15/50 VA</t>
  </si>
  <si>
    <t>Akumulátor 12 V / 18 Ah</t>
  </si>
  <si>
    <t>Zdroj spínaný - 1,7 A</t>
  </si>
  <si>
    <t>Box pro pomocný zdroj</t>
  </si>
  <si>
    <t>PIR detektor pohybu: 12x12 m</t>
  </si>
  <si>
    <t>Magnetický kontakt - těžký</t>
  </si>
  <si>
    <t>Klávesnice LCD, dva řádky, modrý podsvit</t>
  </si>
  <si>
    <t>Sběrnicový modul - koncentrátor pro 8 smyček</t>
  </si>
  <si>
    <t>Modul posilového zdroje pro posílení a oddělení sběrnice (2,75A)</t>
  </si>
  <si>
    <t>Siréna vnitřní</t>
  </si>
  <si>
    <t>Drobný montážní materiál</t>
  </si>
  <si>
    <t>Kabel SYKFY 3x2x0,5</t>
  </si>
  <si>
    <t>Kabel CYKY 3x1,5</t>
  </si>
  <si>
    <t>Naprogramování, konfigurace systému</t>
  </si>
  <si>
    <t>Kpl</t>
  </si>
  <si>
    <t>Kontrola metalické kabeláže</t>
  </si>
  <si>
    <t>2016/027H-02-A-D1453 - A-D.1.4.5-Domácí rozhlas</t>
  </si>
  <si>
    <t>D1 - Domácí rozhlas</t>
  </si>
  <si>
    <t>Domácí rozhlas</t>
  </si>
  <si>
    <t>Rozhlasová ústředna: 2 line + 2 mic vstupy, 5 zón, 480 W, přehrávač DVD, MP3, USB čtečka, tuner, IR dálkové ovládání, plánovač, Em napojení, řídicí software zdarma, vysoká kvalita reprodukce</t>
  </si>
  <si>
    <t>Mikrofonní pult: gong, priorita, výběr z 10 zón, indikace, podsvětlená tlačítka, kardioidní char.</t>
  </si>
  <si>
    <t>Rozhlasová ústředna stávající: odpojení stávajících rozvodů, demontáž ústředny, připojení stávajících rozvodů k nové ústředně, zakončení nových rozvodů</t>
  </si>
  <si>
    <t>Reproduktor nástěnný 100V / 6W</t>
  </si>
  <si>
    <t>Záložní zdroj UPS 500VA</t>
  </si>
  <si>
    <t>Kebel CYKY 3x1,5</t>
  </si>
  <si>
    <t>Seznámení obsluhy s provozem a obsluhou zařízení</t>
  </si>
  <si>
    <t>2016/027H-02-A-D1454 - A-D.1.4.5-Domovní telefon</t>
  </si>
  <si>
    <t>D1 - Domovní telefon</t>
  </si>
  <si>
    <t>Domovní telefon</t>
  </si>
  <si>
    <t>Systém digitálního domovního telfonu pro 12 účastníků, kompletní (1x zvonkové tablo s 12 tlačítky, 11, účastnický telefon, 1x systémový napájecí zdroj, kompletačn materiál)</t>
  </si>
  <si>
    <t>Programovací souprava</t>
  </si>
  <si>
    <t>Elektrický dveřní otvírač</t>
  </si>
  <si>
    <t>Kabel SYKFY 4x2x0,5</t>
  </si>
  <si>
    <t>Kabel CYSY 2x1,5</t>
  </si>
  <si>
    <t>2016/027H-02-A-D1455 - A-D.1.4.5-Jednotný čas</t>
  </si>
  <si>
    <t>D1 - Jednotný čas</t>
  </si>
  <si>
    <t>Jednotný čas</t>
  </si>
  <si>
    <t>Hlavní hodiny stávající: úprava stávajících hodin pro připojení nových rozvodů</t>
  </si>
  <si>
    <t>Koncové podružné hodiny, oboustranné, analogové d=40cm, minutové</t>
  </si>
  <si>
    <t>Stropní závěs pro instalaci 2ks hodin na strop</t>
  </si>
  <si>
    <t>Školní zvonek</t>
  </si>
  <si>
    <t>Pomocné instalační práce: zednické výpomoci, bourací práce, koordinační práce</t>
  </si>
  <si>
    <t>Drobný instalační materiál</t>
  </si>
  <si>
    <t>2016/027H-02-A-D1457 - A-D.1.4.5-Hrubé rozvody</t>
  </si>
  <si>
    <t>D1 - Hrubé rozvody</t>
  </si>
  <si>
    <t xml:space="preserve">    D2 - Trasy</t>
  </si>
  <si>
    <t>Hrubé rozvody</t>
  </si>
  <si>
    <t>Kabelový žlab plechový 125/50 komplet (žlab, víko, nosné závitové tyče, nosníky)</t>
  </si>
  <si>
    <t>Kabelový žlab plechový 62/50 komplet (žlab, víko, nosné závitové tyče, nosníky)</t>
  </si>
  <si>
    <t>Kabelový žlab plechový 40/20 komplet (žlab, víko, nosné závitové tyče, nosníky)</t>
  </si>
  <si>
    <t>Trubka korugovaná KOPOFLEX50 do podlahy</t>
  </si>
  <si>
    <t>Trubka PVC 16 p.o</t>
  </si>
  <si>
    <t>Trubka PVC 23 p.o</t>
  </si>
  <si>
    <t>Trubka PVC 36 p.o</t>
  </si>
  <si>
    <t>Průraz zdivem, cihlová zeď, tloušťka do 50cm</t>
  </si>
  <si>
    <t>Průraz zdivem, železobetonová zeď, d=20mm, síla zdi 300mm</t>
  </si>
  <si>
    <t>Nespecifikované pomocné montážní práce (zednické výpomoci, zapravení, bourací práce)</t>
  </si>
  <si>
    <t>2016/027H-02A-D146-1 - A-D.1.4.6.1-AVT rozvody</t>
  </si>
  <si>
    <t>Ing.Kotolán</t>
  </si>
  <si>
    <t>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Pokud není u položky soupisu prací uvedena žádná cenová soustava, položka není zatříděna v žádné cenové soustavě (ÚRS nebo RTS).</t>
  </si>
  <si>
    <t>D1 - 2. NP</t>
  </si>
  <si>
    <t xml:space="preserve">    D2 - m.č. 204 - Učebna jazyků</t>
  </si>
  <si>
    <t xml:space="preserve">    D3 - m.č. 207 - Učebna tech. a řemesl. oborů</t>
  </si>
  <si>
    <t xml:space="preserve">    D4 - m.č. 208 - Kmenová učebna</t>
  </si>
  <si>
    <t xml:space="preserve">    D5 - m.č. 209- Kmenová učebna</t>
  </si>
  <si>
    <t>D6 - 3. NP</t>
  </si>
  <si>
    <t xml:space="preserve">    D7 - m.č. 306 - Učebna přírodních věd</t>
  </si>
  <si>
    <t>2. NP</t>
  </si>
  <si>
    <t>m.č. 204 - Učebna jazyků</t>
  </si>
  <si>
    <t>Pol66</t>
  </si>
  <si>
    <t>High Speed with Ether. kabel 15m, podpora rozlišení až 4096 x 2160 bodů, přenos.rychlost 10,2 Gb/s, šířka pásma 340MHz, barevná hloubka: 24-bit (16.7 mil. barev)</t>
  </si>
  <si>
    <t>Poznámka k položce:_x000D_
Poznámka k položce: PremiumCord</t>
  </si>
  <si>
    <t>Pol67</t>
  </si>
  <si>
    <t>Stíněný VGA kabel 15m, podpora rozl.až 1920x1080</t>
  </si>
  <si>
    <t>Pol68</t>
  </si>
  <si>
    <t>Stereofonní audiokabel s kocovkami Jack3,5-15m</t>
  </si>
  <si>
    <t>Pol69</t>
  </si>
  <si>
    <t>Stereofonní audiokabel s kocovkami Jack3,5-10m</t>
  </si>
  <si>
    <t>Pol70</t>
  </si>
  <si>
    <t>Reprokabel 2x0,75</t>
  </si>
  <si>
    <t>Poznámka k položce:_x000D_
Poznámka k položce: Repro 2x0,75</t>
  </si>
  <si>
    <t>Pol71</t>
  </si>
  <si>
    <t>Elektroinstalační krabice KU68 s víčkem do SDK stěny vč. zasekání/uložení</t>
  </si>
  <si>
    <t>Pol72</t>
  </si>
  <si>
    <t>Elektroinstalační krabice KT250 s víčkem so SDK stěny vč. zasekání/uložení</t>
  </si>
  <si>
    <t>Pol73</t>
  </si>
  <si>
    <t>Ohebná trubka, vnější průměr 40mm vč. zasekání/uložení do SDK</t>
  </si>
  <si>
    <t>Pol74</t>
  </si>
  <si>
    <t>Ohebná trubka ,vnější průměr 25mm vč. zasekání/uložení do SDK</t>
  </si>
  <si>
    <t>Pol75</t>
  </si>
  <si>
    <t>Instalační, spotřební a spojovací materiál pro instalaci AVT, propojovací kabeláž, popisy kabelů</t>
  </si>
  <si>
    <t>set</t>
  </si>
  <si>
    <t>Pol76</t>
  </si>
  <si>
    <t>Značení trasy vedení</t>
  </si>
  <si>
    <t>Pol77</t>
  </si>
  <si>
    <t>Drobné stavební práce a přípomoci</t>
  </si>
  <si>
    <t>Pol78</t>
  </si>
  <si>
    <t>Mimostaveništní a staveništní doprava</t>
  </si>
  <si>
    <t>Pol80</t>
  </si>
  <si>
    <t>Administrace zakázky - práce spojené se specifikací a vzorkováním prvků AVT, stavební koordinace a koordinační porady, vedení staveb. deníku, zaměření staveniště, technicko-administrativní úkony</t>
  </si>
  <si>
    <t>Pol81</t>
  </si>
  <si>
    <t>Kompletace, instalace, nastavení, zprovoznění AVT</t>
  </si>
  <si>
    <t>Pol83</t>
  </si>
  <si>
    <t>Zednická výpomoc</t>
  </si>
  <si>
    <t>m.č. 207 - Učebna tech. a řemesl. oborů</t>
  </si>
  <si>
    <t>m.č. 208 - Kmenová učebna</t>
  </si>
  <si>
    <t>m.č. 209- Kmenová učebna</t>
  </si>
  <si>
    <t>Pol85</t>
  </si>
  <si>
    <t>Elektroinstalační krabice KU68 s víčkem pod omítku vč. zasekání/uložení</t>
  </si>
  <si>
    <t>Pol86</t>
  </si>
  <si>
    <t>Elektroinstalační krabice KT250 s víčkem pod omítku vč. zasekání/uložení do zdiva</t>
  </si>
  <si>
    <t>Pol87</t>
  </si>
  <si>
    <t>Ohebná trubka ,vnější průměr 40mm vč. zasekání/uložení do zdiva</t>
  </si>
  <si>
    <t>Pol88</t>
  </si>
  <si>
    <t>Ohebná trubka ,vnější průměr 25mm vč. zasekání/uložení do zdiva</t>
  </si>
  <si>
    <t>3. NP</t>
  </si>
  <si>
    <t>m.č. 306 - Učebna přírodních věd</t>
  </si>
  <si>
    <t>Pol92</t>
  </si>
  <si>
    <t>Aktivní USB kabel se zesilovačem 12m</t>
  </si>
  <si>
    <t>Poznámka k položce:_x000D_
Poznámka k položce: Aten</t>
  </si>
  <si>
    <t>2016/027H-02-A-D147 - A-D.1.4.7-Sadové úpravy</t>
  </si>
  <si>
    <t xml:space="preserve">    1 - Plochy a úprava území</t>
  </si>
  <si>
    <t xml:space="preserve">    2 - Rostlinný materiál</t>
  </si>
  <si>
    <t xml:space="preserve">    3 - Ostatní materiál</t>
  </si>
  <si>
    <t>Plochy a úprava území</t>
  </si>
  <si>
    <t>Navezení substrátu</t>
  </si>
  <si>
    <t>-278851625</t>
  </si>
  <si>
    <t>Navezení oblázků, fr. 16/32 mm</t>
  </si>
  <si>
    <t>-487204578</t>
  </si>
  <si>
    <t>Navezení štěrku (mulč), fr. 4/8 mm</t>
  </si>
  <si>
    <t>2123801853</t>
  </si>
  <si>
    <t>183204112</t>
  </si>
  <si>
    <t>Výsadba květin do připravené půdy se zalitím Trvalek, kont 7x7 n. 9x9 cm</t>
  </si>
  <si>
    <t>1000737972</t>
  </si>
  <si>
    <t>Rostlinný materiál</t>
  </si>
  <si>
    <t>Trvalky</t>
  </si>
  <si>
    <t>-519079700</t>
  </si>
  <si>
    <t>Ostatní materiál</t>
  </si>
  <si>
    <t>Substrát vč. Dopravy</t>
  </si>
  <si>
    <t>-1984950914</t>
  </si>
  <si>
    <t>Oblázky fr. 16/32 mm, vč.dopravy</t>
  </si>
  <si>
    <t>-763049323</t>
  </si>
  <si>
    <t>Štěrk fr. 4/8 mm, vč.dopravy</t>
  </si>
  <si>
    <t>127789263</t>
  </si>
  <si>
    <t>ker.dlažba 1.pp-neuznatelné</t>
  </si>
  <si>
    <t>28,52</t>
  </si>
  <si>
    <t>P1</t>
  </si>
  <si>
    <t>PVC-1.pp neuznatelné</t>
  </si>
  <si>
    <t>60,41</t>
  </si>
  <si>
    <t>P2</t>
  </si>
  <si>
    <t>sportovní podlaha 1.pp-neznatelné</t>
  </si>
  <si>
    <t>257,16</t>
  </si>
  <si>
    <t>P3N</t>
  </si>
  <si>
    <t>PVC-1.np-neuznatelné</t>
  </si>
  <si>
    <t>196,97</t>
  </si>
  <si>
    <t>2016/027H-02-B - B-Neuznatelné náklady (1.pp a 1.np +m.č.3.04 a 3.07)</t>
  </si>
  <si>
    <t>2016/027H-02-B-D11 - B-D.1.1-Architektonické a stavebně-technické řešení</t>
  </si>
  <si>
    <t xml:space="preserve">    5 - Komunikace pozemní</t>
  </si>
  <si>
    <t xml:space="preserve">    714 - Akustická a protiotřesová opatření</t>
  </si>
  <si>
    <t xml:space="preserve">    771 - Podlahy z dlaždic</t>
  </si>
  <si>
    <t>174541156</t>
  </si>
  <si>
    <t>"1.pp"</t>
  </si>
  <si>
    <t>"obvod (niky pro radiátory-po věnec)"3,25*(2,0*6)</t>
  </si>
  <si>
    <t>"vnitřní"3,35*(2,7*3+0,7)-(2,2*2,1)</t>
  </si>
  <si>
    <t>"1.np"</t>
  </si>
  <si>
    <t>"vnitřní"4,3*(2,7*6+0,7)</t>
  </si>
  <si>
    <t>136,53*0,05</t>
  </si>
  <si>
    <t>209907458</t>
  </si>
  <si>
    <t>"1.pp-obvod (po strop)"</t>
  </si>
  <si>
    <t>3,35*(1,7+1,29+1*5+1,89+18,3+19,5)-(0,8*0,8*3+0,8*0,6*9)</t>
  </si>
  <si>
    <t>"1.np-obvod (po stop)"</t>
  </si>
  <si>
    <t>4,3*(1,7+19,9+18,3+20,7)-(2*0,8*6+2,5*0,8*4+1,25*0,8+1,25*3,2+1,64*0,8*5+0,86*3,2*5)</t>
  </si>
  <si>
    <t>371,148*0,05</t>
  </si>
  <si>
    <t>3171681-01</t>
  </si>
  <si>
    <t>Překlady keramické ploché osazené do maltového lože, výšky překladu 7,1 cm šířky 14,5 cm, délky 100 cm-D+M</t>
  </si>
  <si>
    <t>1226238862</t>
  </si>
  <si>
    <t>"viz.výpis prefa"3</t>
  </si>
  <si>
    <t>3171681-02</t>
  </si>
  <si>
    <t>Překlady keramické ploché osazené do maltového lože, výšky překladu 7,1 cm šířky 14,5 cm, délky 125 cm-D+M</t>
  </si>
  <si>
    <t>111774907</t>
  </si>
  <si>
    <t>"viz.výpis prefa"7</t>
  </si>
  <si>
    <t>3171681-03</t>
  </si>
  <si>
    <t>Překlady keramické vysoké osazené do maltového lože, šířky překladu 7 cm výšky 23,8 cm, délky 125 cm-D+M</t>
  </si>
  <si>
    <t>1048117068</t>
  </si>
  <si>
    <t>"1.pp"4*12</t>
  </si>
  <si>
    <t>306928294</t>
  </si>
  <si>
    <t>"1.np"4*6</t>
  </si>
  <si>
    <t>-845090247</t>
  </si>
  <si>
    <t>"1.pp"1,25*12</t>
  </si>
  <si>
    <t>"1.np"3,0*6</t>
  </si>
  <si>
    <t>2019696493</t>
  </si>
  <si>
    <t>"po průvlak"(3,2*0,3*0,3)*7</t>
  </si>
  <si>
    <t>-1138239123</t>
  </si>
  <si>
    <t>"po průvlak"(3,2*(0,3*4))*7</t>
  </si>
  <si>
    <t>1756904317</t>
  </si>
  <si>
    <t>"dtto zřízení bednění"26,88</t>
  </si>
  <si>
    <t>-593882023</t>
  </si>
  <si>
    <t>"viz.statika"3000/1000</t>
  </si>
  <si>
    <t>342241161</t>
  </si>
  <si>
    <t>Příčky nebo přizdívky jednoduché z cihel nebo příčkovek pálených na maltu MVC nebo MC plných P7,5 až P15 dl. 290 mm (290x140x65 mm), tl. o tl. 65 mm</t>
  </si>
  <si>
    <t>-148364080</t>
  </si>
  <si>
    <t xml:space="preserve">Poznámka k souboru cen:_x000D_
1. Dvojité příčky se oceňují jako dvě příčky jednoduché._x000D_
2. Izolační vložky vkládané do mezery dvojitých příček při zdění se oceňují samostatně._x000D_
3. V příčkách tl. 65 a 71 mm jsou započteny i náklady na konstrukční výztuž._x000D_
4.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</si>
  <si>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"příčky"</t>
  </si>
  <si>
    <t>"1.pp"3,35*(1,7*2+0,9)-(0,7*1,97*2)</t>
  </si>
  <si>
    <t>"obezdívky"</t>
  </si>
  <si>
    <t>"1.pp"3,35*(1,3+0,3)</t>
  </si>
  <si>
    <t>"1.np"4,3*(1,3+0,3)</t>
  </si>
  <si>
    <t>23,24*0,05</t>
  </si>
  <si>
    <t>342241162</t>
  </si>
  <si>
    <t>Příčky nebo přizdívky jednoduché z cihel nebo příčkovek pálených na maltu MVC nebo MC plných P7,5 až P15 dl. 290 mm (290x140x65 mm), tl. o tl. 140 mm</t>
  </si>
  <si>
    <t>-1514903228</t>
  </si>
  <si>
    <t>"přizdívky"</t>
  </si>
  <si>
    <t>"1.pp"1,4*(1*2+0,9*3)</t>
  </si>
  <si>
    <t>6,58*0,05</t>
  </si>
  <si>
    <t>3422481-01</t>
  </si>
  <si>
    <t>Příčky jednoduché z cihel děrovaných spojených na pero a drážku klasických na maltu MVC, pevnost cihel P 10, tl. příčky 140 mm</t>
  </si>
  <si>
    <t>-1327551115</t>
  </si>
  <si>
    <t>Poznámka k položce:_x000D_
specifikace viz.legenda zdiva</t>
  </si>
  <si>
    <t>3,35*(6,06*2+2,55*2+12,1+4,56*3+4,45+1,7+1)-(0,8*1,97*7+0,7*1,97*3)</t>
  </si>
  <si>
    <t>4,3*6,06-(1,4*1,97)</t>
  </si>
  <si>
    <t>176,134*0,05</t>
  </si>
  <si>
    <t>-48184521</t>
  </si>
  <si>
    <t>"strop nad 1.pp"</t>
  </si>
  <si>
    <t>0,24*19,5*6,61</t>
  </si>
  <si>
    <t>"strop nad 1.np"</t>
  </si>
  <si>
    <t>0,15*(19,5*19,26+0,4*2,1)</t>
  </si>
  <si>
    <t>-1338560204</t>
  </si>
  <si>
    <t>"strop nad 1.pp"6,06*19,1</t>
  </si>
  <si>
    <t>"strop nad 1.np (mezi průvlaky)"(2,6*6,06)*5+3,65*6,06+(2,6*12,1)*6+0,65*12,1</t>
  </si>
  <si>
    <t>0,24*(19,5*2+6,61)</t>
  </si>
  <si>
    <t>0,15*(19,5*2+19,26+0,4+2,1)</t>
  </si>
  <si>
    <t>-1672371441</t>
  </si>
  <si>
    <t>"dtto zřízení bednění"433,33</t>
  </si>
  <si>
    <t>411354313</t>
  </si>
  <si>
    <t>Podpěrná konstrukce stropů - desek, kleneb a skořepin výška podepření do 4 m tloušťka stropu přes 15 do 25 cm zřízení</t>
  </si>
  <si>
    <t>2093378593</t>
  </si>
  <si>
    <t>"odečet tělocvičny (přes 4m)"-196,625</t>
  </si>
  <si>
    <t>411354314</t>
  </si>
  <si>
    <t>Podpěrná konstrukce stropů - desek, kleneb a skořepin výška podepření do 4 m tloušťka stropu přes 15 do 25 cm odstranění</t>
  </si>
  <si>
    <t>-1675730871</t>
  </si>
  <si>
    <t>"dtto zřízení podpěr"216,645</t>
  </si>
  <si>
    <t>411354333</t>
  </si>
  <si>
    <t>Podpěrná konstrukce stropů - desek, kleneb a skořepin výška podepření přes 4 do 6 m tloušťka stropu přes 15 do 25 cm zřízení</t>
  </si>
  <si>
    <t>-848164924</t>
  </si>
  <si>
    <t>"strop nad 1.np (mezi průvlaky)-tělocvična"(2,6*12,1)*6+0,65*12,1</t>
  </si>
  <si>
    <t>411354334</t>
  </si>
  <si>
    <t>Podpěrná konstrukce stropů - desek, kleneb a skořepin výška podepření přes 4 do 6 m tloušťka stropu přes 15 do 25 cm odstranění</t>
  </si>
  <si>
    <t>687321640</t>
  </si>
  <si>
    <t>"dtto zřízení"196,625</t>
  </si>
  <si>
    <t>2123225801</t>
  </si>
  <si>
    <t>"strop nad 1.pp"2600/1000</t>
  </si>
  <si>
    <t>"strop nad 1.np"6200/1000</t>
  </si>
  <si>
    <t>-1399873767</t>
  </si>
  <si>
    <t>"středový (mimo tl.stropu)"(0,35-0,24)*0,3*19,5</t>
  </si>
  <si>
    <t>"příčné (mimo tl.stropu)"</t>
  </si>
  <si>
    <t>(0,8-0,15)*0,4*(12,1*7)</t>
  </si>
  <si>
    <t>(0,4-0,15)*0,4*(6,06*6)</t>
  </si>
  <si>
    <t>"1.np-nad okny s předokenními žaluziemi"0,25*0,4*(2,0*6+1,0*5+0,3*2+2,5*4+0,5*3+0,3*2)</t>
  </si>
  <si>
    <t>-1840361124</t>
  </si>
  <si>
    <t>"středový (mimo tl.stropu)"0,3*19,5</t>
  </si>
  <si>
    <t>0,4*(12,1*7)</t>
  </si>
  <si>
    <t>0,4*(6,06*6)</t>
  </si>
  <si>
    <t>"1.np-nad okny s předokenními žaluziemi"0,4*(2,0*6+2,5*4)</t>
  </si>
  <si>
    <t>"středový (mimo tl.stropu)"(0,35-0,24)*2*19,5</t>
  </si>
  <si>
    <t>(0,8-0,15)*2*(12,1*7)</t>
  </si>
  <si>
    <t>(0,4-0,15)*2*(6,06*6)</t>
  </si>
  <si>
    <t>"1.np-nad okny s předokenními žaluziemi"0,25*2*(2,0*6+1,0*5+0,3*2+2,5*4+0,5*3+0,3*2)</t>
  </si>
  <si>
    <t>223,504*0,05</t>
  </si>
  <si>
    <t>61916517</t>
  </si>
  <si>
    <t>"dtto zřízení bednění"234,679</t>
  </si>
  <si>
    <t>-2049147450</t>
  </si>
  <si>
    <t>-577700638</t>
  </si>
  <si>
    <t>"dtto zřízení"67,949</t>
  </si>
  <si>
    <t>-247253047</t>
  </si>
  <si>
    <t>"strop nad 1.pp"100/1000</t>
  </si>
  <si>
    <t>"strop nad 1.np"2950/1000</t>
  </si>
  <si>
    <t>"výztuž cca 120kg/m3 (upřesnit dle statiky)"</t>
  </si>
  <si>
    <t>"1.np-nad okny s předokenními žaluziemi"(0,25*0,4*(2,0*6+1,0*5+0,3*2+2,5*4+0,5*3+0,3*2))*0,12</t>
  </si>
  <si>
    <t>1529987665</t>
  </si>
  <si>
    <t>"obvodový (mimo tl.stropu)"(0,35-0,24)*0,4*(19,5+19,26)</t>
  </si>
  <si>
    <t>"obvod v tělocviště (vč.tl.stropu)"0,35*0,4*19,5</t>
  </si>
  <si>
    <t>"obvodový (mimo tl.stropu)"(0,4-0,15)*0,4*(19,5*2+19,26)</t>
  </si>
  <si>
    <t>-1471419670</t>
  </si>
  <si>
    <t>"obvodový (mimo tl.stropu)"(0,35-0,24)*2*(19,5+19,26)</t>
  </si>
  <si>
    <t>"obvod v tělocviště (vč.tl.stropu)"0,35*2*19,5</t>
  </si>
  <si>
    <t>"obvodový (mimo tl.stropu)"(0,4-0,15)*2*(19,5*2+19,26)</t>
  </si>
  <si>
    <t>-1881353903</t>
  </si>
  <si>
    <t>"dtto zřízení bednění"51,307</t>
  </si>
  <si>
    <t>947423424</t>
  </si>
  <si>
    <t>"strop nad 1.pp"500/1000</t>
  </si>
  <si>
    <t>"stro nad 1.np"500/1000</t>
  </si>
  <si>
    <t>Komunikace pozemní</t>
  </si>
  <si>
    <t>5933451-01</t>
  </si>
  <si>
    <t>Kryt tělocvičen-sportovní heterogenní PVC na akustické podložce-D+M(plný popis viz.TZ)</t>
  </si>
  <si>
    <t>-247052734</t>
  </si>
  <si>
    <t xml:space="preserve">Poznámka k položce:_x000D_
Popis: sportovní heterogenní PVC na akustické podložce_x000D_
Obsah: 100% bezftalátové, obsahující skelnou mřížku_x000D_
Povrchová úprava: TopClean XP_x000D_
Celková tloušťka dle EN ISO 24346: 6,5 mm_x000D_
Nášlapná vrstva dle EN 429: 0,7 mm_x000D_
Hmotnost dle EN ISO 23997: 4710 g/m2_x000D_
Tření dle EN 13036-4: 80 – 110_x000D_
Tlumení nárazů dle EN 14808: P1_x000D_
Vertikální deformace dle EN 14809: P1_x000D_
Reakce na oheň dle EN ISO 13501-1: Cfl s1 _x000D_
Odolnost proti opotřebení dle EN ISO 5470-1: &lt; 1 g_x000D_
Chování při valivém zatížení dle EN 1569: nesníženo_x000D_
Odolnost proti nárazu dle EN 1517: nesnížena_x000D_
Recyklovatelnost: 100%_x000D_
</t>
  </si>
  <si>
    <t>"P2"</t>
  </si>
  <si>
    <t>"1.pp-015,016"24,85+232,31</t>
  </si>
  <si>
    <t>513502497</t>
  </si>
  <si>
    <t>"stropy bez podhledů-015,016"24,85+232,31</t>
  </si>
  <si>
    <t>"spodní líc průvlaků-016"0,4*(12,1*7)</t>
  </si>
  <si>
    <t>"1.pp"0,35*(0,8*12)</t>
  </si>
  <si>
    <t>"1.np"0,35*(2*6+2,5*4+1,25*2+0,86*5+1,64*5)</t>
  </si>
  <si>
    <t>"3.np"0,35*(2,5*5)</t>
  </si>
  <si>
    <t>"spodní líc věnce (průvlaku)"</t>
  </si>
  <si>
    <t>0,1*(2*6)</t>
  </si>
  <si>
    <t>0,3*(2,7*3+2,1)</t>
  </si>
  <si>
    <t>315,985*0,05</t>
  </si>
  <si>
    <t>1296810440</t>
  </si>
  <si>
    <t>"dtto spoj.můstek-stropy"331,784</t>
  </si>
  <si>
    <t>-231126710</t>
  </si>
  <si>
    <t>"stěny nové tl.300mm"</t>
  </si>
  <si>
    <t>"vnitřní"3,35*((2,7*3+0,7)-(2,2*2,1))*2</t>
  </si>
  <si>
    <t>"stěny nové tl.400mm"</t>
  </si>
  <si>
    <t>"stěny stávajícící (ze strany přístavby)"</t>
  </si>
  <si>
    <t>"016-po strop 1.np"7,8*10,3</t>
  </si>
  <si>
    <t>"ostatní stávající-po strop 1.pp"3,35*(1,65+1,2+4,5+1,3)-(0,8*1,97+0,6*1,97)</t>
  </si>
  <si>
    <t>"nové sloupy"3,35*(0,3*13)</t>
  </si>
  <si>
    <t>"boky žeber (průvlaků)-016"0,8*(12*13)</t>
  </si>
  <si>
    <t>"příčky tl.100mm"(3,35*(1,7*2+0,9)-(0,7*1,97*2))*2</t>
  </si>
  <si>
    <t>"obezdívky tl.100mm"3,35*(1,3+0,3)</t>
  </si>
  <si>
    <t>"přizdívky tl.150mm"1,4*(1*2+0,9*3)</t>
  </si>
  <si>
    <t>"příčky tl.150mm"(3,35*(6,06*2+2,55*2+12,1+4,56*3+4,45+1,7+1)-(0,8*1,97*7+0,7*1,97*3))*2</t>
  </si>
  <si>
    <t>"boční špalety"0,35*(0,8*6+0,6*18)</t>
  </si>
  <si>
    <t>"vnitřní"(4,3*(2,7*6+0,7))*2</t>
  </si>
  <si>
    <t>"obvod"4,3*(1,7+19,9+18,3+20,7)-(2*0,8*6+2,5*0,8*4+1,25*0,8+1,25*3,2+1,64*0,8*5+0,86*3,2*5)</t>
  </si>
  <si>
    <t>"sloupy  nové (viditelná část)"4,3*(0,3*14)</t>
  </si>
  <si>
    <t>"stěny stávající (ze strany přístavby)-mimo tělocvičny"</t>
  </si>
  <si>
    <t>4,3*(1,5+1,25+4,5)-(0,8*1,97+1,5*2,1)</t>
  </si>
  <si>
    <t>"obezdívky tl.100mm"4,3*(1,3+0,3)</t>
  </si>
  <si>
    <t>"příčky tl.150mm"4,3*6,06-(1,4*1,97)</t>
  </si>
  <si>
    <t>"boční špalety"0,35*(0,8*20+0,8*6+3,2*6+2,4*6)+0,15*(2,1*2)</t>
  </si>
  <si>
    <t>"304-po podhled"3,1*(9,175*2+6,6)-(2,5*2,05*3+0,8*1,97)</t>
  </si>
  <si>
    <t>"307-po podhled"3,1*(5,5*2+2,72*2)-(0,8*1,97+2,5*2,05*2)</t>
  </si>
  <si>
    <t>"304-po podhled"3,1*6,6</t>
  </si>
  <si>
    <t>"boční špalety-nové"0,35*(2,05*10)</t>
  </si>
  <si>
    <t>1395,806*0,05</t>
  </si>
  <si>
    <t>1003414633</t>
  </si>
  <si>
    <t>153,469*0,5</t>
  </si>
  <si>
    <t>-316552921</t>
  </si>
  <si>
    <t>"dtto vyrovnání stěn"230,204</t>
  </si>
  <si>
    <t>1172760320</t>
  </si>
  <si>
    <t>"1.pp"0,65*(0,8*12)</t>
  </si>
  <si>
    <t>"1.np"0,65*(2*6+2,5*4+1,25*2+0,86*5+1,64*5)</t>
  </si>
  <si>
    <t>0,4*(2*6)</t>
  </si>
  <si>
    <t>0,6*(2,7*3+2,1)</t>
  </si>
  <si>
    <t>"boky žeber (průvlaků)-016"1,2*(12*13)</t>
  </si>
  <si>
    <t>"boční špalety 1.pp"0,65*(0,8*24)</t>
  </si>
  <si>
    <t>"boční špalety 1.np"0,65*(0,8*20+0,8*6+3,2*6+2,4*6)+0,15*(2,1*2)</t>
  </si>
  <si>
    <t>288,43*0,15</t>
  </si>
  <si>
    <t>-1267136674</t>
  </si>
  <si>
    <t>"dtto ker.obklady"169,745</t>
  </si>
  <si>
    <t>1028514411</t>
  </si>
  <si>
    <t>"dtto spoj.můstek stěn"1465,596</t>
  </si>
  <si>
    <t>"odpočet hrubé omítky pod obklady"-169,745</t>
  </si>
  <si>
    <t>-877153007</t>
  </si>
  <si>
    <t>"1.pp"100</t>
  </si>
  <si>
    <t>"1.np"100</t>
  </si>
  <si>
    <t>-2011959780</t>
  </si>
  <si>
    <t>"1.pp"0,8*0,8*3+0,8*0,6*9</t>
  </si>
  <si>
    <t>"1.np"2*0,8*6+2,5*0,8*4+1,25*0,8+1,25*3,2+0,86*3,2*5+1,64*0,8*5</t>
  </si>
  <si>
    <t>"3.np"2,5*2,05*5</t>
  </si>
  <si>
    <t>1490799305</t>
  </si>
  <si>
    <t>"1.pp"3,35*4</t>
  </si>
  <si>
    <t>"1.np"4,3*4</t>
  </si>
  <si>
    <t>7,3+5,8</t>
  </si>
  <si>
    <t>43,7*0,05</t>
  </si>
  <si>
    <t>144625489</t>
  </si>
  <si>
    <t>45,885*1,05 'Přepočtené koeficientem množství</t>
  </si>
  <si>
    <t>-1178958199</t>
  </si>
  <si>
    <t>"1.pp"3,35*12+2,2*4+3,35*13+2,7*3+2,2*2</t>
  </si>
  <si>
    <t>"1.np"4,3+2,1*2+1,5+12*13</t>
  </si>
  <si>
    <t>"rohy"7,3*2+5,8</t>
  </si>
  <si>
    <t>"1.pp"0,8*12+0,8*18+0,6*18</t>
  </si>
  <si>
    <t>"1.np"2*12+0,8*12+2,5*8+0,8*8+2,5*12+0,8*6+3,2*6+2,4*6</t>
  </si>
  <si>
    <t>454,65*0,1</t>
  </si>
  <si>
    <t>-103347939</t>
  </si>
  <si>
    <t>500,115*1,05 'Přepočtené koeficientem množství</t>
  </si>
  <si>
    <t>622211031</t>
  </si>
  <si>
    <t>Montáž kontaktního zateplení lepením a mechanickým kotvením z polystyrenových desek nebo z kombinovaných desek na vnější stěny, tloušťky desek přes 120 do 160 mm</t>
  </si>
  <si>
    <t>-1685505481</t>
  </si>
  <si>
    <t>"soklová část-300mm nad ÚT"</t>
  </si>
  <si>
    <t>"extrud.tl.140mm"</t>
  </si>
  <si>
    <t>"východ"0,3*2,3</t>
  </si>
  <si>
    <t>"západ"0,3*19,56</t>
  </si>
  <si>
    <t>"sever"0,3*20,74</t>
  </si>
  <si>
    <t>"extrud.tl.160mm"</t>
  </si>
  <si>
    <t>"jih"0,3*20,18</t>
  </si>
  <si>
    <t>18,834*0,05</t>
  </si>
  <si>
    <t>2837642-01</t>
  </si>
  <si>
    <t>Desky z lehčených plastů desky z extrudovaného polystyrenu desky z extrudovaného polystyrenu hladký povrch, ozub po celém obvodu 1265 x 615 mm (krycí plocha 0,75 m2) 140 mm</t>
  </si>
  <si>
    <t>-2033040107</t>
  </si>
  <si>
    <t>12,78*0,05</t>
  </si>
  <si>
    <t>13,419*1,02 'Přepočtené koeficientem množství</t>
  </si>
  <si>
    <t>2837642-02</t>
  </si>
  <si>
    <t>Desky z lehčených plastů desky z extrudovaného polystyrenu desky z extrudovaného polystyrenu hladký povrch, ozub po celém obvodu 1265 x 615 mm (krycí plocha 0,75 m2) 160 mm</t>
  </si>
  <si>
    <t>122102407</t>
  </si>
  <si>
    <t>6,054*0,05</t>
  </si>
  <si>
    <t>6,357*1,02 'Přepočtené koeficientem množství</t>
  </si>
  <si>
    <t>-468170557</t>
  </si>
  <si>
    <t>"viz.fasády (počítáno od terénu+odpočet soklové části z extr-polyst., po kotu +4,4m)"</t>
  </si>
  <si>
    <t>"východ"7,3*2,3</t>
  </si>
  <si>
    <t>"západ-prům.v-6,55m"6,55*19,56-(0,8*0,8*3+2,5*0,8*4)</t>
  </si>
  <si>
    <t>"sever"5,8*20,87-(0,8*0,8*9+1,64*0,8*5+0,86*3,2*5+1,25*3,2+1,25*0,8)</t>
  </si>
  <si>
    <t>"odpočet KZS tl.140mm polyst."-13,687</t>
  </si>
  <si>
    <t>"jih"7,3*20,18-(2*0,8*6)</t>
  </si>
  <si>
    <t>"odpočet KZS tl.160mm polyst."-6,484</t>
  </si>
  <si>
    <t>342,497*0,05</t>
  </si>
  <si>
    <t>-491159927</t>
  </si>
  <si>
    <t>211,567*0,05</t>
  </si>
  <si>
    <t>221,845*1,02 'Přepočtené koeficientem množství</t>
  </si>
  <si>
    <t>261593276</t>
  </si>
  <si>
    <t>131,23*0,05</t>
  </si>
  <si>
    <t>137,792*1,02 'Přepočtené koeficientem množství</t>
  </si>
  <si>
    <t>622251101</t>
  </si>
  <si>
    <t>Montáž kontaktního zateplení lepením a mechanickým kotvením Příplatek k cenám za zápustnou montáž kotev s použitím tepelněizolačních zátek na vnější stěny z polystyrenu</t>
  </si>
  <si>
    <t>314705269</t>
  </si>
  <si>
    <t>"dtto fasáda extr.polyst.tl.140 a 160mm"19,776</t>
  </si>
  <si>
    <t>1871795310</t>
  </si>
  <si>
    <t>"dtto KZS MW tl.140 a 160mm"359,622</t>
  </si>
  <si>
    <t>622511111</t>
  </si>
  <si>
    <t>Omítka tenkovrstvá akrylátová vnějších ploch probarvená, včetně penetrace podkladu mozaiková střednězrnná stěn</t>
  </si>
  <si>
    <t>1787976660</t>
  </si>
  <si>
    <t>"viz.fasády (od ÚT do +0,000)"</t>
  </si>
  <si>
    <t>"východ"2,85*2,3</t>
  </si>
  <si>
    <t>"jih"2,85*20,18</t>
  </si>
  <si>
    <t>"západ -prům.v-2,15m"2,15*19,56-(0,8*0,8*3)</t>
  </si>
  <si>
    <t>"sever"1,4*20,87-(0,8*0,8*9)</t>
  </si>
  <si>
    <t>"špalety"0,2*(0,8*36)</t>
  </si>
  <si>
    <t>133,42*0,05</t>
  </si>
  <si>
    <t>447031259</t>
  </si>
  <si>
    <t>"dtto KZS polyst.tl.140 a 160mm"19,776</t>
  </si>
  <si>
    <t>"dtto MW tl.140 a 160mm"359,622</t>
  </si>
  <si>
    <t>"odpočet soklové omítky mozaikové"-140,091</t>
  </si>
  <si>
    <t>"špalety otvorů"</t>
  </si>
  <si>
    <t>0,2*(2,0*6+0,8*12+2,5*4+0,8*8+1,25*2+0,86*5+1,64*5+0,8*6+3,2*6+2,4*6)</t>
  </si>
  <si>
    <t>257,587*0,05</t>
  </si>
  <si>
    <t>822072116</t>
  </si>
  <si>
    <t>"1.pp"0,8*0,8*12</t>
  </si>
  <si>
    <t>-1993384179</t>
  </si>
  <si>
    <t>"sever"20,8+2,4*2+0,5*5</t>
  </si>
  <si>
    <t>"západ"19,56</t>
  </si>
  <si>
    <t>"jih"20,18+(1,3+1,0*5+1,89)*2</t>
  </si>
  <si>
    <t>"východ"2,3</t>
  </si>
  <si>
    <t>86,52*0,1</t>
  </si>
  <si>
    <t>1563982874</t>
  </si>
  <si>
    <t>((D1+P1+P2+P3N)*3,5)/1000</t>
  </si>
  <si>
    <t>1481029915</t>
  </si>
  <si>
    <t>"viz.podlahy (do 70mm)"P3N</t>
  </si>
  <si>
    <t>"viz.podlahy (do 80mm)"P1</t>
  </si>
  <si>
    <t>"do 90mm"</t>
  </si>
  <si>
    <t>D1+P2</t>
  </si>
  <si>
    <t>-2000740930</t>
  </si>
  <si>
    <t>"viz.podlahy (do 70mm)"P3N*4</t>
  </si>
  <si>
    <t>"viz.podlahy (do 80mm)"P1*6</t>
  </si>
  <si>
    <t>(D1+P2)*8</t>
  </si>
  <si>
    <t>Separační vrstva k oddělení podlahových vrstev z  polyetylénové fólie zesílené</t>
  </si>
  <si>
    <t>1797476874</t>
  </si>
  <si>
    <t>"viz.podlahy"P1+P2+P3N</t>
  </si>
  <si>
    <t>632481213</t>
  </si>
  <si>
    <t>Separační vrstva k oddělení podlahových vrstev z polyetylénové fólie</t>
  </si>
  <si>
    <t>785781575</t>
  </si>
  <si>
    <t>"viz.podlahy"D1</t>
  </si>
  <si>
    <t>-543229896</t>
  </si>
  <si>
    <t>"005"1,35*2+12,1*2</t>
  </si>
  <si>
    <t>"006"3*2+4,56*2</t>
  </si>
  <si>
    <t>"008"3*2+4,56*2</t>
  </si>
  <si>
    <t>"011"2,5*2+4,56*2</t>
  </si>
  <si>
    <t>"014"2,06*2+2,55*2</t>
  </si>
  <si>
    <t>"105"20,35*2+6,06*2</t>
  </si>
  <si>
    <t>"007"4,45*2+2,7*2</t>
  </si>
  <si>
    <t>"009"1,7*2+2,1*2</t>
  </si>
  <si>
    <t>"010"1,7*2+2,1*2</t>
  </si>
  <si>
    <t>"012"2,55*2+1,9*2+1,7*2+1*2</t>
  </si>
  <si>
    <t>"013"2,55*2+1,8*2</t>
  </si>
  <si>
    <t>"015"4,1*2+6,06*2</t>
  </si>
  <si>
    <t>"016"19*2+12,2*2</t>
  </si>
  <si>
    <t>100,81*0,05</t>
  </si>
  <si>
    <t>-38378696</t>
  </si>
  <si>
    <t>"1.pp"12,2*6+19*4+1,35*4+6,06+4,1+2,5+3+3+1,71</t>
  </si>
  <si>
    <t>"1.np"20,35+6,06*7</t>
  </si>
  <si>
    <t>"3.np"6,6*3</t>
  </si>
  <si>
    <t>257,54*0,05</t>
  </si>
  <si>
    <t>634911114</t>
  </si>
  <si>
    <t>Řezání dilatačních nebo smršťovacích spár v čerstvé betonové mazanině nebo potěru šířky do 5 mm, hloubky přes 50 do 80 mm</t>
  </si>
  <si>
    <t>-1340872330</t>
  </si>
  <si>
    <t>"dtto výplň spár"270,417</t>
  </si>
  <si>
    <t>941111111</t>
  </si>
  <si>
    <t>Montáž lešení řadového trubkového lehkého pracovního s podlahami s provozním zatížením tř. 3 do 200 kg/m2 šířky tř. W06 od 0,6 do 0,9 m, výšky do 10 m</t>
  </si>
  <si>
    <t>-1580688486</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</si>
  <si>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</si>
  <si>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"omítky stěn 016"</t>
  </si>
  <si>
    <t>5,8*(19*2+12,2*2)</t>
  </si>
  <si>
    <t>941111211</t>
  </si>
  <si>
    <t>Montáž lešení řadového trubkového lehkého pracovního s podlahami s provozním zatížením tř. 3 do 200 kg/m2 Příplatek za první a každý další den použití lešení k ceně -1111</t>
  </si>
  <si>
    <t>-1795557524</t>
  </si>
  <si>
    <t>Poznámka k položce:_x000D_
uchazeč ve své cenové nabídce vyhodnotí dobu použití pro veškeré práce a konečnou cenu zapracuje ve své nabídce</t>
  </si>
  <si>
    <t>361,92*20</t>
  </si>
  <si>
    <t>941111811</t>
  </si>
  <si>
    <t>Demontáž lešení řadového trubkového lehkého pracovního s podlahami s provozním zatížením tř. 3 do 200 kg/m2 šířky tř. W06 od 0,6 do 0,9 m, výšky do 10 m</t>
  </si>
  <si>
    <t>1090490359</t>
  </si>
  <si>
    <t xml:space="preserve">Poznámka k souboru cen:_x000D_
1. Demontáž lešení řadového trubkového lehkého výšky přes 25 m se oceňuje individuálně._x000D_
</t>
  </si>
  <si>
    <t>361,92</t>
  </si>
  <si>
    <t>944111121</t>
  </si>
  <si>
    <t>Montáž ochranného zábradlí trubkového vnitřního na lešeňových konstrukcích jednotyčového</t>
  </si>
  <si>
    <t>-1804598870</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</si>
  <si>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</si>
  <si>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(19*2+12,2*2)</t>
  </si>
  <si>
    <t>944111221</t>
  </si>
  <si>
    <t>Montáž ochranného zábradlí trubkového Příplatek za první a každý další den použití zábradlí k ceně -1121</t>
  </si>
  <si>
    <t>1592601260</t>
  </si>
  <si>
    <t>62,4*20</t>
  </si>
  <si>
    <t>944111821</t>
  </si>
  <si>
    <t>Demontáž ochranného zábradlí trubkového vnitřního na lešeňových konstrukcích jednotyčového</t>
  </si>
  <si>
    <t>-239266319</t>
  </si>
  <si>
    <t xml:space="preserve">Poznámka k souboru cen:_x000D_
1. Cena -1811 je určena pro zábradlí na objektech jakékoliv výšky._x000D_
2. Ceny -1821 a -1822 jsou určeny pro lešeňové trubkové konstrukce do výšky 25 m._x000D_
</t>
  </si>
  <si>
    <t>62,4</t>
  </si>
  <si>
    <t>945412111</t>
  </si>
  <si>
    <t>Teleskopická hydraulická montážní plošina na samohybném podvozku, s otočným košem výšky zdvihu do 8 m</t>
  </si>
  <si>
    <t>den</t>
  </si>
  <si>
    <t>555121330</t>
  </si>
  <si>
    <t>"pro omítky (pohled) stropu tělocvičny"10</t>
  </si>
  <si>
    <t>1400914947</t>
  </si>
  <si>
    <t>"pro podhledy"29,946+266,426</t>
  </si>
  <si>
    <t>1823264387</t>
  </si>
  <si>
    <t>-1030252940</t>
  </si>
  <si>
    <t>"PÚ P 01.1"3</t>
  </si>
  <si>
    <t>"PÚ N1.1"2</t>
  </si>
  <si>
    <t>1952941753</t>
  </si>
  <si>
    <t>"(mimo plochy tělocvičny)"</t>
  </si>
  <si>
    <t>"1.pp"142</t>
  </si>
  <si>
    <t>"1.np"142</t>
  </si>
  <si>
    <t>"3.np-304,307"60,56+14,96</t>
  </si>
  <si>
    <t>952901114</t>
  </si>
  <si>
    <t>Vyčištění budov nebo objektů před předáním do užívání budov bytové nebo občanské výstavby, světlé výšky podlaží přes 4 m</t>
  </si>
  <si>
    <t>-474161626</t>
  </si>
  <si>
    <t>"tělocvična 016"20,18*12,6</t>
  </si>
  <si>
    <t>-1911007318</t>
  </si>
  <si>
    <t>"1.pp a 1.np"</t>
  </si>
  <si>
    <t>0,35*(12,2+1,2+4,5+1,3)</t>
  </si>
  <si>
    <t>0,4*(3,15*2+4,3*2)</t>
  </si>
  <si>
    <t>(0,3*(12,2+1,2+4,5))*2</t>
  </si>
  <si>
    <t>23,42*0,05</t>
  </si>
  <si>
    <t>-1294146710</t>
  </si>
  <si>
    <t>7111613-01</t>
  </si>
  <si>
    <t>Izolace proti zemní vlhkosti nopovými foliemi ukončení izolace lištou-D+M</t>
  </si>
  <si>
    <t>-2105100144</t>
  </si>
  <si>
    <t xml:space="preserve">Poznámka k souboru cen:_x000D_
1. V cenách -1302 až -1361 nejsou započteny náklady na ukončení izolace lištou._x000D_
2. Prostupy izolací se oceňují cenami souboru 711 76 - Provedení detailů fóliemi._x000D_
</t>
  </si>
  <si>
    <t>"ochrana izolace stěn pod terénem (od -3,8m po ÚT)"</t>
  </si>
  <si>
    <t>"východ"2,2</t>
  </si>
  <si>
    <t>"západ (prům.výška 1,9m)"19,56</t>
  </si>
  <si>
    <t>"sever"20,74</t>
  </si>
  <si>
    <t>"jih"20,18</t>
  </si>
  <si>
    <t>62,68*0,05</t>
  </si>
  <si>
    <t>711161307</t>
  </si>
  <si>
    <t>Izolace proti zemní vlhkosti nopovými foliemi základů nebo stěn pro běžné podmínky tloušťky 0,5 mm, šířky 1,5 m</t>
  </si>
  <si>
    <t>CS ÚRS 2016 01</t>
  </si>
  <si>
    <t>-119125058</t>
  </si>
  <si>
    <t>"východ"1,1*2,2</t>
  </si>
  <si>
    <t>"západ (prům.výška 1,9m)"1,9*19,56</t>
  </si>
  <si>
    <t>"sever"2,4*20,74</t>
  </si>
  <si>
    <t>"jih"1,1*20,18</t>
  </si>
  <si>
    <t>111,558*0,1</t>
  </si>
  <si>
    <t>711471053</t>
  </si>
  <si>
    <t>Provedení izolace proti povrchové a podpovrchové tlakové vodě termoplasty na ploše vodorovné V folií z nízkolehčeného PE položenou volně</t>
  </si>
  <si>
    <t>1717000753</t>
  </si>
  <si>
    <t xml:space="preserve">Poznámka k souboru cen:_x000D_
1. Izolace plochy jednotlivě do 10 m2 lze oceňovat cenami příslušných izolací a cenou 711 49-9097 Příplatek za plochy do 10 m2._x000D_
2. Cenami lze oceňovat i montáž proti zemní vlhkosti._x000D_
</t>
  </si>
  <si>
    <t>"viz.základy-plocha základové desky"386</t>
  </si>
  <si>
    <t>2832208-03</t>
  </si>
  <si>
    <t>Fólie z měkčeného polyvinylchloridu a jednoduché výrobky z nich zemní izolační fólie (mPVC, PVC-P)  délka role 20 m  tl.  2 mm      šířka 2,05 m</t>
  </si>
  <si>
    <t>-1238478541</t>
  </si>
  <si>
    <t>386*1,15 'Přepočtené koeficientem množství</t>
  </si>
  <si>
    <t>711472053</t>
  </si>
  <si>
    <t>Provedení izolace proti povrchové a podpovrchové tlakové vodě termoplasty na ploše svislé S folií z nízkolehčeného PE položenou volně</t>
  </si>
  <si>
    <t>97352565</t>
  </si>
  <si>
    <t>"vytažení na svislé stěny (+0,3m nad terén)"</t>
  </si>
  <si>
    <t>"východ"1,2*2,1</t>
  </si>
  <si>
    <t>"jih"1,2*19,9</t>
  </si>
  <si>
    <t>"západ-prům.výška 1,9m"1,9*19,1</t>
  </si>
  <si>
    <t>"sever"2,25*20,6</t>
  </si>
  <si>
    <t>109,04*0,05</t>
  </si>
  <si>
    <t>-2004016857</t>
  </si>
  <si>
    <t>Poznámka k položce:_x000D_
Součinitel difuze radonu D ( m2/s ) =  1.8E-11</t>
  </si>
  <si>
    <t>114,492*1,2 'Přepočtené koeficientem množství</t>
  </si>
  <si>
    <t>7114911-01</t>
  </si>
  <si>
    <t>Provedení izolace proti povrchové a podpovrchové tlakové vodě ostatní na ploše vodorovné V připevnění izolace kotvicími pásky</t>
  </si>
  <si>
    <t>1048807736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</si>
  <si>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</si>
  <si>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"po obvodu (2x)"</t>
  </si>
  <si>
    <t>"východ"2*2,1</t>
  </si>
  <si>
    <t>"jih"2*19,9</t>
  </si>
  <si>
    <t>"západ-prům.výška 1,9m"2*19,1</t>
  </si>
  <si>
    <t>"sever"2*20,6</t>
  </si>
  <si>
    <t>123,4*0,05</t>
  </si>
  <si>
    <t>711491171</t>
  </si>
  <si>
    <t>Provedení izolace proti povrchové a podpovrchové tlakové vodě ostatní na ploše vodorovné V z textilií, vrstva podkladní</t>
  </si>
  <si>
    <t>1761689098</t>
  </si>
  <si>
    <t>"dtto folie vodorovná"386</t>
  </si>
  <si>
    <t>-187964439</t>
  </si>
  <si>
    <t>386*1,05 'Přepočtené koeficientem množství</t>
  </si>
  <si>
    <t>711491172</t>
  </si>
  <si>
    <t>Provedení izolace proti povrchové a podpovrchové tlakové vodě ostatní na ploše vodorovné V z textilií, vrstva ochranná</t>
  </si>
  <si>
    <t>-555830025</t>
  </si>
  <si>
    <t>-1773310132</t>
  </si>
  <si>
    <t>711491271</t>
  </si>
  <si>
    <t>Provedení izolace proti povrchové a podpovrchové tlakové vodě ostatní na ploše svislé S z textilií, vrstva podkladní</t>
  </si>
  <si>
    <t>1973948191</t>
  </si>
  <si>
    <t>"dtto folie svislá"114,492</t>
  </si>
  <si>
    <t>1688328881</t>
  </si>
  <si>
    <t>114,492*1,05 'Přepočtené koeficientem množství</t>
  </si>
  <si>
    <t>711491272</t>
  </si>
  <si>
    <t>Provedení izolace proti povrchové a podpovrchové tlakové vodě ostatní na ploše svislé S z textilií, vrstva ochranná</t>
  </si>
  <si>
    <t>-2014179552</t>
  </si>
  <si>
    <t>1047817102</t>
  </si>
  <si>
    <t>711493-01</t>
  </si>
  <si>
    <t>Izolace proti podpovrchové a tlakové vodě vodorovná nátěrová vč.penetrace a výztužné síťky-interiér</t>
  </si>
  <si>
    <t>-333050579</t>
  </si>
  <si>
    <t>-1500990492</t>
  </si>
  <si>
    <t>"1.pp-vytažení na stěny 300mm nad podlahu.ve sprchách a za umyvadly na celou výšku obkladu"</t>
  </si>
  <si>
    <t>"007"0,3*(4,45*2+2,7*2)+(3,05-0,3)*(1*2+2,6+3,5)-0,3*(0,8*2+0,7*2)</t>
  </si>
  <si>
    <t>"009"0,3*(1,7*2+2,1*2)+(3,0-0,3)*1,2-0,3*0,7</t>
  </si>
  <si>
    <t>"010"0,3*(1,7*2+2,1*2)+(3,0-0,3)*1,2-0,3*0,7</t>
  </si>
  <si>
    <t>"012"0,3*(2,55*2+1,9*2+1,7*2+1*2)+(3,05-0,3)*(0,9+1*2+0,8+0,6)-0,3*(0,7*3)</t>
  </si>
  <si>
    <t>"013"0,3*(2,55*2+1,8*2)+(3,05-0,3)*(0,8+0,6)-0,3*0,8</t>
  </si>
  <si>
    <t>57,99*0,1</t>
  </si>
  <si>
    <t>-1256019861</t>
  </si>
  <si>
    <t>-1943752573</t>
  </si>
  <si>
    <t>"EPS 100Z tl.100mm=2x50mm</t>
  </si>
  <si>
    <t>"D1"D1*2</t>
  </si>
  <si>
    <t>"extr.polyst.tl.120mm=2x60mm</t>
  </si>
  <si>
    <t>"P1"P1*2</t>
  </si>
  <si>
    <t>"extr.polyst.tl.100mm=2x50mm</t>
  </si>
  <si>
    <t>"P2"P2*2</t>
  </si>
  <si>
    <t>"kročejový polystyren tl.30mm"</t>
  </si>
  <si>
    <t>"P3"P3N</t>
  </si>
  <si>
    <t>28372305</t>
  </si>
  <si>
    <t>deska EPS 100 do plochých střech a podlah λ=0,037 tl 50mm</t>
  </si>
  <si>
    <t>319859976</t>
  </si>
  <si>
    <t>28376380</t>
  </si>
  <si>
    <t>deska z polystyrénu XPS, hrana polodrážková a hladký povrch s vyšší odolností tl 60mm</t>
  </si>
  <si>
    <t>-904932256</t>
  </si>
  <si>
    <t xml:space="preserve">Poznámka k položce:_x000D_
extrudovaný polystyrén (pevnost v tlaku při 10 % stlačení 300 kPa, pevnost v tlaku pro trvalé zatížení při 2 % stlačení  100 kPa )                      _x000D_
</t>
  </si>
  <si>
    <t>28376379</t>
  </si>
  <si>
    <t>deska z polystyrénu XPS, hrana polodrážková a hladký povrch s vyšší odolností tl 50mm</t>
  </si>
  <si>
    <t>-871040956</t>
  </si>
  <si>
    <t>28375673</t>
  </si>
  <si>
    <t>deska pro kročejový útlum tl 30mm</t>
  </si>
  <si>
    <t>-1991792030</t>
  </si>
  <si>
    <t>713131145</t>
  </si>
  <si>
    <t>Montáž tepelné izolace stěn rohožemi, pásy, deskami, dílci, bloky (izolační materiál ve specifikaci) lepením bodově</t>
  </si>
  <si>
    <t>-1695093135</t>
  </si>
  <si>
    <t>"izolace stěn pod terénem (od -3,8m po ÚT)"</t>
  </si>
  <si>
    <t>28376357</t>
  </si>
  <si>
    <t>deska perimetrická spodních staveb, podlah a plochých střech 200kPa λ=0,034 tl 140mm</t>
  </si>
  <si>
    <t>646143892</t>
  </si>
  <si>
    <t>28376359</t>
  </si>
  <si>
    <t>deska perimetrická spodních staveb, podlah a plochých střech 200kPa λ=0,034 tl 160mm</t>
  </si>
  <si>
    <t>469096408</t>
  </si>
  <si>
    <t>251527299</t>
  </si>
  <si>
    <t>"obvodový věnec-1.np"0,35*(19,5+19,26)</t>
  </si>
  <si>
    <t>"obvodový věnec 1.np"0,4*(19,5+19,26)</t>
  </si>
  <si>
    <t>"1.np-nad okny s předokenními žaluziemi"0,25*(2,0*6+1,0*5+0,3*2+2,5*4+0,5*3+0,3*2)</t>
  </si>
  <si>
    <t>269929378</t>
  </si>
  <si>
    <t>-975208009</t>
  </si>
  <si>
    <t>7,425*1,02 'Přepočtené koeficientem množství</t>
  </si>
  <si>
    <t>-1188049400</t>
  </si>
  <si>
    <t>714</t>
  </si>
  <si>
    <t>Akustická a protiotřesová opatření</t>
  </si>
  <si>
    <t>714121013</t>
  </si>
  <si>
    <t>Montáž akustických minerálních panelů podstropních s rozšířenou pohltivostí zvuku zavěšených na rošt skrytý</t>
  </si>
  <si>
    <t>-1938572027</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</si>
  <si>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</si>
  <si>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"016-mezi stropní trámy"(2,6*12)*6+0,65*12</t>
  </si>
  <si>
    <t>195*0,05</t>
  </si>
  <si>
    <t>5903602-01</t>
  </si>
  <si>
    <t>akustický stropní podhledu s odolností nárazu míče a požární odolností 600x1200x25mm</t>
  </si>
  <si>
    <t>-1690905690</t>
  </si>
  <si>
    <t xml:space="preserve">Poznámka k položce:_x000D_
Stropní akustická podhledová konstrukce se skrytými kovovými nosnými profily provedená v souladu s ČSN EN 13964-příloha D._x000D_
Podhledové desky z dřevěné vlny pojené magnezitem, opatřené finální povrchovou úpravou nástřikem barvou, desky z dřevěných vláken širokých 1 mm vyrobené ve formátu 1200x600x25mm, provedení hrany desky s podélnou skosenou hranou a čelní skosenou hranou. Reakce na oheň Bs1,d0 podle EN 13501-1, odolnost vlhkosti až do 90 %, zvuková pohltivost podle EN ISO 11654 αw do 0,9 (doplnění skladby pohltivou akustickou izolací 2x30mm, obj.hmotnost min. 50kg/m³) – třída pohltivosti A, neprůzvučnost podle EN 20140-9 Dnfw&gt;=18 [dB], barva povrchu desky přírodní žlutá._x000D_
Požární odolnost podhledu EI30  minut zdola dokladována podle technického listu výrobce a osvědčením o zaškolení montážní firmy._x000D_
Nosná konstrukce podhledu se skládá ze skrytých hlavních CD-profilů 60/27 mm, na které jsou příčně upevněny křížovými spojkami nosné CD-profily 60/27 mm. Hlavní profily jsou na svislý líc ostění připevněny pomocí kotvících prostředků odsouhlasených pro příslušný typ nosné konstrukce. Napojení na okolní konstrukce je provedeno prostřednictvím okrajových UD-profilů 28/27 mm. Na nosnou konstrukci jsou akustické dřevovláknité desky upevněny odpovídajícími systémovými šrouby s barevně tónovanou hlavičkou - min. 3 šrouby na šířku desky pro provedení s mechanickou odolností. Při montáži je nutno dbát na všeobecné podmínky montáže určené výrobcem a odpovídající odborné technické posudky, dodávka a montáž bude zajištěna zaškolenou montážní firmou._x000D_
</t>
  </si>
  <si>
    <t>204,75*1,05 'Přepočtené koeficientem množství</t>
  </si>
  <si>
    <t>998714103</t>
  </si>
  <si>
    <t>Přesun hmot pro akustická a protiotřesová opatření stanovený z hmotnosti přesunovaného materiálu vodorovná dopravní vzdálenost do 50 m v objektech výšky přes 12 do 24 m</t>
  </si>
  <si>
    <t>-1022071111</t>
  </si>
  <si>
    <t>763121448</t>
  </si>
  <si>
    <t>Stěna předsazená ze sádrokartonových desek s nosnou konstrukcí z ocelových profilů CW, UW jednoduše opláštěná deskou akustickou tl. 12,5 mm s izolací, EI 30, stěna tl. 65 mm, profil 50, Rw do 22 dB</t>
  </si>
  <si>
    <t>-1446997818</t>
  </si>
  <si>
    <t>"zakrytování rozvodů"</t>
  </si>
  <si>
    <t>"1.pp"3,1*(0,4+0,2*4)</t>
  </si>
  <si>
    <t>"1.np"3,5*(0,2*6)</t>
  </si>
  <si>
    <t>7,92*0,05</t>
  </si>
  <si>
    <t>-1992676982</t>
  </si>
  <si>
    <t>"dtto SDK předsaz."8,316</t>
  </si>
  <si>
    <t>763131451</t>
  </si>
  <si>
    <t>Podhled ze sádrokartonových desek dvouvrstvá zavěšená spodní konstrukce z ocelových profilů CD, UD jednoduše opláštěná deskou impregnovanou H2, tl. 12,5 mm, bez izolace</t>
  </si>
  <si>
    <t>-1570625897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</si>
  <si>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</si>
  <si>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"007,009,010,012,013"12,06+3,51+3,51+4,85+4,59</t>
  </si>
  <si>
    <t>28,52*0,05</t>
  </si>
  <si>
    <t>7631317-01</t>
  </si>
  <si>
    <t>Podhled ze sádrokartonových desek ostatní práce a konstrukce na podhledech ze sádrokartonových desek napojení na obvodové konstrukce profilem</t>
  </si>
  <si>
    <t>695373306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</si>
  <si>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40_x000D_
 mm a montážnímu latěmi 48 x 24 mm._x000D_
4. Ceny -1611 až -1613 Montáž nosné konstrukce je stanoveny pro m2 plochy podhledu._x000D_
5. V ceně -1611 nejsou započteny náklady na dřevo a v cenách -2612 a -2613 náklady na profily; tyto_x000D_
 se oceňují ve specifikaci. Doporučené množství na 1 m2 příčky je 3,0 m profilu CD a 0,9 m profilu_x000D_
 UD._x000D_
6. V cenách -1621 až -1624 Montáž desek nejsou započteny náklady na desky; tato dodávka se oceňuje_x000D_
 ve specifikaci._x000D_
7. V ceně -1763 Příplatek za průhyb nosného stropu přes 20 mm je započtena pouze montáž, atypický_x000D_
 profil se oceňuje individuálně ve specifikaci._x000D_
</t>
  </si>
  <si>
    <t>52,5*0,05</t>
  </si>
  <si>
    <t>763131714</t>
  </si>
  <si>
    <t>Podhled ze sádrokartonových desek ostatní práce a konstrukce na podhledech ze sádrokartonových desek základní penetrační nátěr</t>
  </si>
  <si>
    <t>851242174</t>
  </si>
  <si>
    <t>"dtto SDK podhled"29,946</t>
  </si>
  <si>
    <t>-1031555731</t>
  </si>
  <si>
    <t>"viz.legenda"</t>
  </si>
  <si>
    <t>"1.pp-005-014 (mimo SDK hladký)"16,4+13,68+13,68+11,4+5,25</t>
  </si>
  <si>
    <t>"přípočet v průchodu do 016+čelo"0,4*(2,73)+0,3*9,1</t>
  </si>
  <si>
    <t>"1.np-105"121,45</t>
  </si>
  <si>
    <t>"3.np-30,307"60,56+14,96</t>
  </si>
  <si>
    <t>261,202*0,02</t>
  </si>
  <si>
    <t>1237330480</t>
  </si>
  <si>
    <t>266,426*1,05 'Přepočtené koeficientem množství</t>
  </si>
  <si>
    <t>1879962943</t>
  </si>
  <si>
    <t>1706831465</t>
  </si>
  <si>
    <t>181,29*0,05</t>
  </si>
  <si>
    <t>1180174449</t>
  </si>
  <si>
    <t>1990948849</t>
  </si>
  <si>
    <t>"305"10+37</t>
  </si>
  <si>
    <t>"č.m.304,307 (3.np)"2,55*5</t>
  </si>
  <si>
    <t>764246344</t>
  </si>
  <si>
    <t>Oplechování parapetů z titanzinkového lesklého válcovaného plechu rovných celoplošně lepené, bez rohů rš 330 mm</t>
  </si>
  <si>
    <t>1006807358</t>
  </si>
  <si>
    <t>"1.pp,1.np-305"10+37</t>
  </si>
  <si>
    <t>2032373039</t>
  </si>
  <si>
    <t>1314473584</t>
  </si>
  <si>
    <t>"1.pp"3</t>
  </si>
  <si>
    <t>"304,307"2</t>
  </si>
  <si>
    <t>766-203</t>
  </si>
  <si>
    <t>203-Dř.dveře hl.pl.700/1970mm CPL vč.oc.zárubně s nátěrem,kování,zámek mechanický s knoflíkem (WC),celoobvod.těsnění,do zdi tl.150mm-D+M(viz.výpis truhlář)</t>
  </si>
  <si>
    <t>1372590312</t>
  </si>
  <si>
    <t>766-204</t>
  </si>
  <si>
    <t>204-Dř.dveře hl.pl.800/1970mm CPL vč.oc.zárubně s nátěrem,kování,zámek s vložkou,celoobvod.těsnění,do zdi tl.150mm-D+M(viz.výpis truhlář)</t>
  </si>
  <si>
    <t>2114407664</t>
  </si>
  <si>
    <t>766-205</t>
  </si>
  <si>
    <t>205-Dř.dveře hl.pl.800/1970mm CPL vč.oc.zárubně s nátěrem,kování,zámek mechanický s knoflíkem (WC),celoobvod.těsnění,do zdi tl.150mm-D+M(viz.výpis truhlář)</t>
  </si>
  <si>
    <t>-1568631562</t>
  </si>
  <si>
    <t>766-206</t>
  </si>
  <si>
    <t>206-Dř.dveře hl.pl.800/1970mm CPL vč.oc.zárubně s nátěrem,kování,zámek mechanický s knoflíkem (WC),celoobvod.těsnění,do zdi tl.150mm-D+M(viz.výpis truhlář)</t>
  </si>
  <si>
    <t>1543638686</t>
  </si>
  <si>
    <t>766-207</t>
  </si>
  <si>
    <t>207-Dř.dveře hl.pl.700/1970mm CPL vč.oc.zárubně s nátěrem,kování,zámek mechanický s knoflíkem (WC),celoobvod.těsnění,do zdi tl.100mm-D+M(viz.výpis truhlář)</t>
  </si>
  <si>
    <t>986647232</t>
  </si>
  <si>
    <t>766416242</t>
  </si>
  <si>
    <t>Montáž obložení stěn plochy přes 5 m2 panely obkladovými z aglomerovaných desek, plochy přes 0,60 do 1,50 m2</t>
  </si>
  <si>
    <t>-1522924192</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</si>
  <si>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</si>
  <si>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"015"2,8*(4,1*2+6,06*2)-(2,2*2,1)</t>
  </si>
  <si>
    <t>"016"2,8*(19*2+12,2*2+0,3*15)-(2,7*2,4*3+2,2*2,1)</t>
  </si>
  <si>
    <t>6062117-01</t>
  </si>
  <si>
    <t>Překližky ploché truhlářské -překližka truhlářská voděvzdorná  tl 10 mm</t>
  </si>
  <si>
    <t>-934932117</t>
  </si>
  <si>
    <t>"odpočet děrované překližky"-33,6</t>
  </si>
  <si>
    <t>181,936*1,1 'Přepočtené koeficientem množství</t>
  </si>
  <si>
    <t>6062117-02</t>
  </si>
  <si>
    <t>překližka truhlářská voděvzdorná  tl 10 mm-děrovaná (v místě radiátorů)</t>
  </si>
  <si>
    <t>-903945200</t>
  </si>
  <si>
    <t>"v místě radiátorů"(2,8*2,0)*6</t>
  </si>
  <si>
    <t>33,6*1,1 'Přepočtené koeficientem množství</t>
  </si>
  <si>
    <t>766417211</t>
  </si>
  <si>
    <t>Montáž obložení stěn rošt podkladový</t>
  </si>
  <si>
    <t>-197740437</t>
  </si>
  <si>
    <t>"předpoklad 4m roštu/m2 obkladu"215,536*4</t>
  </si>
  <si>
    <t>605141130</t>
  </si>
  <si>
    <t>Řezivo jehličnaté drobné, neopracované (lišty a latě), (ČSN 49 1503, ČSN 49 2100) jehličnaté - latě střešní latě jakost I - II délka 2 - 3,5 m latě impregnované</t>
  </si>
  <si>
    <t>528961782</t>
  </si>
  <si>
    <t>"předpoklad 4m roštu/m2 obkladu-rošt latě 30/50mm"(215,536*4)*(0,03*0,05)</t>
  </si>
  <si>
    <t>1,293*1,1 'Přepočtené koeficientem množství</t>
  </si>
  <si>
    <t>-439879529</t>
  </si>
  <si>
    <t>767-107</t>
  </si>
  <si>
    <t>107-Vnitřní AL dělící mříž 2200/2100mm zatahovací elektricky poháněná,vč.vodících liš,horní hřídele,pohonu,barva RAL-D+M(viz.výpis zámečník)</t>
  </si>
  <si>
    <t>-1559408192</t>
  </si>
  <si>
    <t>767-109</t>
  </si>
  <si>
    <t>109-Pevné madlo u invalidního WC,nerez dl.600mm,prům.trubky 25mm vč.kotvení-D+M(viz.výpis zámečník)</t>
  </si>
  <si>
    <t>1822160820</t>
  </si>
  <si>
    <t>767-110</t>
  </si>
  <si>
    <t>110-Sklopné madlo u invalidního WC ve tvaru "U" vč.sklopného mechanismu,nerez dl.810mm,vč.kotvení-D+M(viz.výpis zámečník)</t>
  </si>
  <si>
    <t>1478146206</t>
  </si>
  <si>
    <t>767-111</t>
  </si>
  <si>
    <t>111-Kovové madlo u umyvadla (invalidní),nerez dl.300mm,prům.trubky 25mm vč.kotvení-D+M(viz.výpis zámečník)</t>
  </si>
  <si>
    <t>-559513549</t>
  </si>
  <si>
    <t>767-112</t>
  </si>
  <si>
    <t>112-Sanitární oddělovací stěna do vlhkého prostředí-sestava záchodová kabina,boční stěna s dveřmi š-700mm,v-2m,dl.1,55m,podlahové podpěrky,závorový zámek-D+M(viz.výpis zámečník)</t>
  </si>
  <si>
    <t>-2022346676</t>
  </si>
  <si>
    <t>767-113</t>
  </si>
  <si>
    <t>113-Sanitární oddělovací stěna do vlhkého prostředí-sestava záchodová kabina,boční stěna s dveřmi š-700mm,v-2m,dl.1,55m,podlahové podpěrky,závorový zámek-D+M(viz.výpis zámečník)</t>
  </si>
  <si>
    <t>126571760</t>
  </si>
  <si>
    <t>767-114</t>
  </si>
  <si>
    <t>114-Sestava plast.oken 1640/800+860/3200mm,bezp.izol.sklo,kování, vč.syst.osazení (APU lišty,těsnění,dif.páska),plast.parapet-D+M(viz.výpis zámečník)</t>
  </si>
  <si>
    <t>-1935136372</t>
  </si>
  <si>
    <t>767-115</t>
  </si>
  <si>
    <t>115-Sestava plast.oken 860/3200+1640/800mm,bezp.izol.sklo,kování, vč.syst.osazení (APU lišty,těsnění,dif.páska),plast.parapet-D+M(viz.výpis zámečník)</t>
  </si>
  <si>
    <t>1981748321</t>
  </si>
  <si>
    <t>767-116</t>
  </si>
  <si>
    <t>116-Sestava plast.oken 1250/3200+1250/800mm,bezp.izol.sklo,kování, vč.syst.osazení (APU lišty,těsnění,dif.páska),plast.parapet,panikové kování dle ČSN EN 1125-D+M(viz.výpis zámečník)</t>
  </si>
  <si>
    <t>559506130</t>
  </si>
  <si>
    <t>767-117</t>
  </si>
  <si>
    <t>117-Plast.okno 2500/800mm bezp.izol.sklo,kování, vč.syst.osazení (APU lišty,těsnění,dif.páska),pákový mechanismus,plast.parapet-D+M(viz.výpis zámečník)</t>
  </si>
  <si>
    <t>-710260878</t>
  </si>
  <si>
    <t>767-118</t>
  </si>
  <si>
    <t>118-Plast.okno 2000/800mm bezp.izol.sklo,kování, vč.syst.osazení (APU lišty,těsnění,dif.páska),pákový mechanismus,plast.parapet-D+M(viz.výpis zámečník)</t>
  </si>
  <si>
    <t>100268779</t>
  </si>
  <si>
    <t>767-119</t>
  </si>
  <si>
    <t>119-Plast.okno 800/600mm bezp.izol.sklo neprůhledné,kování, vč.syst.osazení (APU lišty,těsnění,dif.páska),pákový mechanismus,plast.parapet-D+M(viz.výpis zámečník)</t>
  </si>
  <si>
    <t>500913996</t>
  </si>
  <si>
    <t>-1541993739</t>
  </si>
  <si>
    <t>"č.m.307"2</t>
  </si>
  <si>
    <t>-1778406724</t>
  </si>
  <si>
    <t>"č.m.304"3</t>
  </si>
  <si>
    <t>767-124</t>
  </si>
  <si>
    <t>124-AL venkovní žaluzie C80,el.ovládané 2000/800mm,vč.horního kanálu,spodní profil,vodící profily,horní krycí plech,RAL-D+M(viz.výpis zámečník)</t>
  </si>
  <si>
    <t>-839260521</t>
  </si>
  <si>
    <t>767-125</t>
  </si>
  <si>
    <t>125-AL venkovní žaluzie C80,el.ovládané 2500/800mm,vč.horního kanálu,spodní profil,vodící profily,horní krycí plech,RAL-D+M(viz.výpis zámečník)</t>
  </si>
  <si>
    <t>1562443584</t>
  </si>
  <si>
    <t>-294690117</t>
  </si>
  <si>
    <t>767-135</t>
  </si>
  <si>
    <t>135-Oc.podpůrná k-ce pro VZT pod stropem (cca 60kg) žár.pozink,vč.kotvení chem.kotvami vč.vrtání (20ks)-D+M(viz.výpis zámečník)</t>
  </si>
  <si>
    <t>43602017</t>
  </si>
  <si>
    <t>2032240871</t>
  </si>
  <si>
    <t>771</t>
  </si>
  <si>
    <t>Podlahy z dlaždic</t>
  </si>
  <si>
    <t>771-02</t>
  </si>
  <si>
    <t>Izolace koutu-spár (styk dlažba-soklík alt.obklad) impregnovanými provazci</t>
  </si>
  <si>
    <t>912441390</t>
  </si>
  <si>
    <t>"dtto spár.silikonem"55,125</t>
  </si>
  <si>
    <t>1235519576</t>
  </si>
  <si>
    <t>55,125*1,05 'Přepočtené koeficientem množství</t>
  </si>
  <si>
    <t>771574131</t>
  </si>
  <si>
    <t>Montáž podlah z dlaždic keramických lepených flexibilním lepidlem velkoformátových reliéfních nebo z dekorů do 0,5 ks/m2</t>
  </si>
  <si>
    <t>1191459642</t>
  </si>
  <si>
    <t xml:space="preserve">Poznámka k souboru cen:_x000D_
1. Položky jsou učeny pro všechy druhy povrchových úprav._x000D_
</t>
  </si>
  <si>
    <t>"D1"</t>
  </si>
  <si>
    <t>"1.pp-007,009,010,012,013"12,06+3,51+3,51+4,85+4,59</t>
  </si>
  <si>
    <t>5976111-01</t>
  </si>
  <si>
    <t>dlaždice keramické  I. j.</t>
  </si>
  <si>
    <t>-315629163</t>
  </si>
  <si>
    <t xml:space="preserve">Poznámka k položce:_x000D_
Budou použity různé rozměry a barevné kombinace keramické dlažby, kladené v pravoúhlém rastru, nebo nakoso nebo v různých tvarových kombinacích. Slinuté glazované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200x200 mm, 300x300 mm apod., mrazuvzdorné, povrch saténově matný tl. 11 mm, budou lepené do malty  ( tmelu ) s příslušným plastifikátorem a spárované barevnou hmotou odpovídající odstínu dlažby, nebo v barevnosti dle architekta. _x000D_
</t>
  </si>
  <si>
    <t>28,52*1,1 'Přepočtené koeficientem množství</t>
  </si>
  <si>
    <t>771579197</t>
  </si>
  <si>
    <t>Montáž podlah z dlaždic keramických lepených flexibilním lepidlem Příplatek k cenám za dvousložkové lepidlo</t>
  </si>
  <si>
    <t>1503421988</t>
  </si>
  <si>
    <t>771591111</t>
  </si>
  <si>
    <t>Příprava podkladu před provedením dlažby nátěr penetrační na podlahu</t>
  </si>
  <si>
    <t>-1737381820</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</si>
  <si>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</si>
  <si>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771591115</t>
  </si>
  <si>
    <t>Podlahy - dokončovací práce spárování silikonem</t>
  </si>
  <si>
    <t>125366269</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</si>
  <si>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</si>
  <si>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"ve styku dlažba-obklad"</t>
  </si>
  <si>
    <t>771591161</t>
  </si>
  <si>
    <t>Příprava podkladu před provedením dlažby montáž profilu dilatační spáry v rovině dlažby</t>
  </si>
  <si>
    <t>741353101</t>
  </si>
  <si>
    <t>"1.pp"1,7+2,5</t>
  </si>
  <si>
    <t>5905415-01</t>
  </si>
  <si>
    <t>Systémy podlahové a stěnové systém- dilatační a odlehčovací spáry profil dilatační, materiál: hliník, L= 2,5 m typ  (*barva)      výška x délka  80 …*        8 x 2500 mm</t>
  </si>
  <si>
    <t>1072923229</t>
  </si>
  <si>
    <t>4,2*1,1 'Přepočtené koeficientem množství</t>
  </si>
  <si>
    <t>771591171</t>
  </si>
  <si>
    <t>Příprava podkladu před provedením dlažby montáž profilu ukončujícího profilu pro plynulý přechod (dlažba-koberec apod.)</t>
  </si>
  <si>
    <t>-309796089</t>
  </si>
  <si>
    <t>"1.pp"0,8*3+0,7*3</t>
  </si>
  <si>
    <t>5905410-02</t>
  </si>
  <si>
    <t>Systémy podlahové a stěnové systém - ukončení podlah  přechodový, materiál: hliník, L= 2,5 m typ                   výška x šířka x délka    12,5 x 30 x 2500 mm</t>
  </si>
  <si>
    <t>-706463193</t>
  </si>
  <si>
    <t>4,5*1,1 'Přepočtené koeficientem množství</t>
  </si>
  <si>
    <t>998771203</t>
  </si>
  <si>
    <t>Přesun hmot pro podlahy z dlaždic stanovený procentní sazbou (%) z ceny vodorovná dopravní vzdálenost do 50 m v objektech výšky přes 12 do 24 m</t>
  </si>
  <si>
    <t>-332899596</t>
  </si>
  <si>
    <t>1400651710</t>
  </si>
  <si>
    <t>991445940</t>
  </si>
  <si>
    <t>"po penetraci PVC"P1+P2+P3N</t>
  </si>
  <si>
    <t>"po broušení"P1+P2+P3N</t>
  </si>
  <si>
    <t>"před stěrkou"P1+P2+P3N</t>
  </si>
  <si>
    <t>-1565527641</t>
  </si>
  <si>
    <t>-1024981464</t>
  </si>
  <si>
    <t>"viz.podlahy"P1+P3N</t>
  </si>
  <si>
    <t>776141122</t>
  </si>
  <si>
    <t>Příprava podkladu vyrovnání samonivelační stěrkou podlah min.pevnosti 30 MPa, tloušťky přes 3 do 5 mm</t>
  </si>
  <si>
    <t>1688852890</t>
  </si>
  <si>
    <t>"dtto podlahy"P2</t>
  </si>
  <si>
    <t>-1193430666</t>
  </si>
  <si>
    <t>"P1"</t>
  </si>
  <si>
    <t>"1.pp-005,006,008,011,014"16,4+13,68+13,68+11,4+5,25</t>
  </si>
  <si>
    <t>"P3N (neuznatelné)"</t>
  </si>
  <si>
    <t>"3.np:304,307"60,56+14,96</t>
  </si>
  <si>
    <t>"PVC do soklík.lišty"0,1*158,39</t>
  </si>
  <si>
    <t>-926260355</t>
  </si>
  <si>
    <t>273,219*1,1 'Přepočtené koeficientem množství</t>
  </si>
  <si>
    <t>-1732414984</t>
  </si>
  <si>
    <t>"pro P1 a P3"(P1+P3N)*0,75</t>
  </si>
  <si>
    <t>-1402165694</t>
  </si>
  <si>
    <t>"1.pp-P1"</t>
  </si>
  <si>
    <t>"005"1,35*2+12,1*2-(2,7*3+0,8*4+0,7*2)</t>
  </si>
  <si>
    <t>"006"3*2+4,56*2-(0,8*2)</t>
  </si>
  <si>
    <t>"008"3*2+4,56*2-(0,8*2)</t>
  </si>
  <si>
    <t>"011"2,5*2+4,56*2-(0,8+0,7)</t>
  </si>
  <si>
    <t>"014"2,06*2+2,55*2-(0,8*2)</t>
  </si>
  <si>
    <t>"1.np-P3"</t>
  </si>
  <si>
    <t>"105"20,35*2+6,06*2-(0,8+1,5)</t>
  </si>
  <si>
    <t>180</t>
  </si>
  <si>
    <t>235114425</t>
  </si>
  <si>
    <t>158,39*1,05 'Přepočtené koeficientem množství</t>
  </si>
  <si>
    <t>181</t>
  </si>
  <si>
    <t>-895603848</t>
  </si>
  <si>
    <t>"dtto soklík"158,39</t>
  </si>
  <si>
    <t>158,39*0,1</t>
  </si>
  <si>
    <t>182</t>
  </si>
  <si>
    <t>-1116738645</t>
  </si>
  <si>
    <t>"soklík"0,1*158,39</t>
  </si>
  <si>
    <t>183</t>
  </si>
  <si>
    <t>1869347325</t>
  </si>
  <si>
    <t>184</t>
  </si>
  <si>
    <t>-1040147902</t>
  </si>
  <si>
    <t>"viz.podlahy-pro vyrovnávací stěrku PVC podlah"P1+P2+P3N</t>
  </si>
  <si>
    <t>185</t>
  </si>
  <si>
    <t>627607881</t>
  </si>
  <si>
    <t>186</t>
  </si>
  <si>
    <t>1781132917</t>
  </si>
  <si>
    <t>"dtto spárování silikonem"119,175</t>
  </si>
  <si>
    <t>187</t>
  </si>
  <si>
    <t>-1708897561</t>
  </si>
  <si>
    <t>119,175*1,05 'Přepočtené koeficientem množství</t>
  </si>
  <si>
    <t>188</t>
  </si>
  <si>
    <t>-670680175</t>
  </si>
  <si>
    <t>"007"3,05*(4,45*2+2,7*2+0,9*2+1,7*2)+0,35*(0,8*3+0,65*6)+0,15*0,9-(0,8*1,97*2+0,7*1,97*2+0,8*0,65*3)</t>
  </si>
  <si>
    <t>"009"3,05*(1,7*2+2,1*2)+0,15*(1+1,3)-(0,7*1,97)</t>
  </si>
  <si>
    <t>"010"3,05*(1,7*2+2,1*2)+0,15*(1+1,3)-(0,7*1,97)</t>
  </si>
  <si>
    <t>"012"3,05*(2,55*2+1,9*2+1,6*2+0,9*2)+0,15*0,9+0,35*(0,8+0,65*2)-(0,7*1,97*3+0,8*0,65)</t>
  </si>
  <si>
    <t>"013"3,05*(2,55*2+1,8*2)+0,15*(0,9+1,3)-(0,8*1,97)</t>
  </si>
  <si>
    <t>"3.np-304"2,2*(1,2+0,6)</t>
  </si>
  <si>
    <t>162,534*0,02</t>
  </si>
  <si>
    <t>189</t>
  </si>
  <si>
    <t>2091570728</t>
  </si>
  <si>
    <t>169,745*1,1 'Přepočtené koeficientem množství</t>
  </si>
  <si>
    <t>190</t>
  </si>
  <si>
    <t>-160958245</t>
  </si>
  <si>
    <t>"dtto ker.obklad"169,745</t>
  </si>
  <si>
    <t>191</t>
  </si>
  <si>
    <t>781494111</t>
  </si>
  <si>
    <t>Obklad - dokončující práce profily ukončovací lepené flexibilním lepidlem rohové</t>
  </si>
  <si>
    <t>1454602920</t>
  </si>
  <si>
    <t>"1.pp"1,0*8+0,8*4+1*2+0,9*3+1,3*3+2,5*2+0,9*2</t>
  </si>
  <si>
    <t>26,6*0,05</t>
  </si>
  <si>
    <t>192</t>
  </si>
  <si>
    <t>1084870931</t>
  </si>
  <si>
    <t>"007"(4,45*2+2,7*2+0,9*2+1,7*2)-(0,8*2+0,7*2+0,8*3)</t>
  </si>
  <si>
    <t>"009"(1,7*2+2,1*2)-(0,7)</t>
  </si>
  <si>
    <t>"010"(1,7*2+2,1*2)-(0,7)</t>
  </si>
  <si>
    <t>"012"(2,55*2+1,9*2+1,6*2+0,9*2)-(0,7*3+0,8)</t>
  </si>
  <si>
    <t>"013"(2,55*2+1,8*2)-(0,8)</t>
  </si>
  <si>
    <t>"304"2,2*2+(1,2+0,6)</t>
  </si>
  <si>
    <t>53*0,05</t>
  </si>
  <si>
    <t>193</t>
  </si>
  <si>
    <t>-1411863217</t>
  </si>
  <si>
    <t>194</t>
  </si>
  <si>
    <t>1762257607</t>
  </si>
  <si>
    <t>"kouty"3,05*30+1,3*3+0,9*3+1*2+1,0*8+0,8*4</t>
  </si>
  <si>
    <t>"304"2,2</t>
  </si>
  <si>
    <t>113,5*0,05</t>
  </si>
  <si>
    <t>195</t>
  </si>
  <si>
    <t>-267966240</t>
  </si>
  <si>
    <t>196</t>
  </si>
  <si>
    <t>1985854028</t>
  </si>
  <si>
    <t>"STROPY"</t>
  </si>
  <si>
    <t>"1.pp (mimo podhledů)"</t>
  </si>
  <si>
    <t>"015"24,85</t>
  </si>
  <si>
    <t>"1.np (podhledy)"0</t>
  </si>
  <si>
    <t>"304,307 (podhledy)"0</t>
  </si>
  <si>
    <t>"STĚNY"</t>
  </si>
  <si>
    <t>"1.pp-mimo obklady""</t>
  </si>
  <si>
    <t>"005"3,0*(12,1*2+1,35*2)-(2,7*3,0*3)</t>
  </si>
  <si>
    <t>"006"3,0*(3*2+4,56*2)</t>
  </si>
  <si>
    <t>"007-ker.obklad"0</t>
  </si>
  <si>
    <t>"008"3,0*(4,56*2+3*2)</t>
  </si>
  <si>
    <t>"009,010-ker.obklad"0</t>
  </si>
  <si>
    <t>"011"3,0*(2,5*2+4,56*2)</t>
  </si>
  <si>
    <t>"012,013-ker.obklad"0</t>
  </si>
  <si>
    <t>"014"3,0*(2,06*2+2,55*2)</t>
  </si>
  <si>
    <t>"015-mimo dř.obklad"(3,15-2,8)*(4,1*2+6,06*2)</t>
  </si>
  <si>
    <t>"105"3,6*(20,35*2+6,06*2)</t>
  </si>
  <si>
    <t>"304-po podhled"3,1*(9,175*2+6,6*2)-(2,5*2,05*3+0,8*1,97)</t>
  </si>
  <si>
    <t>559,246*0,05</t>
  </si>
  <si>
    <t>197</t>
  </si>
  <si>
    <t>784181105</t>
  </si>
  <si>
    <t>Penetrace podkladu jednonásobná základní akrylátová v místnostech výšky přes 5,00 m</t>
  </si>
  <si>
    <t>-1240544980</t>
  </si>
  <si>
    <t>"tělocvična 016"</t>
  </si>
  <si>
    <t>"strop-podhled akustický s povrch.úpravou"0</t>
  </si>
  <si>
    <t>"boky průvlaků a spodní líc"(0,65*2+0,4)*(12,1*7)</t>
  </si>
  <si>
    <t>"stěny"</t>
  </si>
  <si>
    <t>7,65*(19*2+12,2*2)-(2,7*3,05*3+2,2*2,1)</t>
  </si>
  <si>
    <t>"odpočet dř.obkladů"</t>
  </si>
  <si>
    <t>"016"-(2,8*(19*2+12,2*2+0,3*15)-(2,7*2,4*3+2,2*2,1))</t>
  </si>
  <si>
    <t>428,765*0,05</t>
  </si>
  <si>
    <t>198</t>
  </si>
  <si>
    <t>-972975050</t>
  </si>
  <si>
    <t>199</t>
  </si>
  <si>
    <t>-417685166</t>
  </si>
  <si>
    <t>"dtto penetrace"587,208</t>
  </si>
  <si>
    <t>"SDK předsaz."8,316</t>
  </si>
  <si>
    <t>200</t>
  </si>
  <si>
    <t>784211125</t>
  </si>
  <si>
    <t>Malby z malířských směsí otěruvzdorných za mokra dvojnásobné, bílé za mokra otěruvzdorné středně v místnostech výšky přes 5,00 m</t>
  </si>
  <si>
    <t>1717029972</t>
  </si>
  <si>
    <t>"dtto penetrace"450,203</t>
  </si>
  <si>
    <t>201</t>
  </si>
  <si>
    <t>2052585285</t>
  </si>
  <si>
    <t>"viz.výpis zámečník"</t>
  </si>
  <si>
    <t>"119"(0,8*0,6)*12</t>
  </si>
  <si>
    <t>"122 (č-m-307)"2,5*2,05*2</t>
  </si>
  <si>
    <t>202</t>
  </si>
  <si>
    <t>895641735</t>
  </si>
  <si>
    <t>203</t>
  </si>
  <si>
    <t>1276037808</t>
  </si>
  <si>
    <t>2016/027H-02-B-D141 - B-D.1.4.1-Zařízení zdravotně technických instalací</t>
  </si>
  <si>
    <t>726 - Instalační prefabrikáty</t>
  </si>
  <si>
    <t>Poznámka k položce:_x000D_
výkres č.03-4,03-5,03-9, 3x1</t>
  </si>
  <si>
    <t>Poznámka k položce:_x000D_
výkres č.03-4,03-5,03-9, 10+12</t>
  </si>
  <si>
    <t>721176114</t>
  </si>
  <si>
    <t>Potrubí HT odpadní svislé D 75 x 1,9 mm</t>
  </si>
  <si>
    <t>Poznámka k položce:_x000D_
výkres č.03-4,03-5,03-9 specifikac TZ, 10+8</t>
  </si>
  <si>
    <t>721176115</t>
  </si>
  <si>
    <t>Potrubí HT odpadní svislé D 110 x 2,7 mm</t>
  </si>
  <si>
    <t>Poznámka k položce:_x000D_
výkres č.03-4,03-5,03-9 specifikac TZ, 5+5</t>
  </si>
  <si>
    <t>Poznámka k položce:_x000D_
výkres č.03-4,03-5,03-9, 11x1</t>
  </si>
  <si>
    <t>721194109</t>
  </si>
  <si>
    <t>Vyvedení odpadních výpustek D 110 x 2,3</t>
  </si>
  <si>
    <t>Poznámka k položce:_x000D_
výkres č.03-4,03-5,03-9, 5x1</t>
  </si>
  <si>
    <t>721223425</t>
  </si>
  <si>
    <t>Vpusť podlahová se zápachovou uzávěrkou</t>
  </si>
  <si>
    <t>Poznámka k souboru cen:_x000D_
Položka je určena i pro vpusť s nerezovou mřížkou 115 x 115 mm.</t>
  </si>
  <si>
    <t>Poznámka k položce:_x000D_
mřížka nerez 115 x 115 mm, odpad D 50/75 mm, výkres č.03-4,03-9, 3x1</t>
  </si>
  <si>
    <t>722-0100PC</t>
  </si>
  <si>
    <t>Vícevrstvá trubka PPr-čedič-PP 20x2,8</t>
  </si>
  <si>
    <t>Poznámka k položce:_x000D_
dodávka a montáž včetně  tvarovek a uchycení, výkres č.03-4,03-5,03-11 specifikac TZ, 30+25+16</t>
  </si>
  <si>
    <t>722-0101PC</t>
  </si>
  <si>
    <t>Poznámka k položce:_x000D_
dodávka a montáž včetně  tvarovek a uchycení, výkres č.03-4,03-5,03-11 specifikac TZ, 13+16</t>
  </si>
  <si>
    <t>722-0102PC</t>
  </si>
  <si>
    <t>Poznámka k položce:_x000D_
dodávka a montáž včetně  tvarovek a uchycení, výkres č.03-4,03-5,03-11, 20+15+10+8</t>
  </si>
  <si>
    <t>722-61PC</t>
  </si>
  <si>
    <t>Poznámka k položce:_x000D_
včetně vyvážení, výkres č.03-4, 3x1</t>
  </si>
  <si>
    <t>722-73PC</t>
  </si>
  <si>
    <t>Poznámka k položce:_x000D_
výkres č.03-11, 3x1</t>
  </si>
  <si>
    <t>Poznámka k položce:_x000D_
vnitřní průměr 22 mm, výkres č.03-4,03-5,03-11 specifikaceTZ, 30+25+16</t>
  </si>
  <si>
    <t>Poznámka k položce:_x000D_
vnitřní průměr 28 mm, výkres č.03-4,03-5,03-11 , 13+16</t>
  </si>
  <si>
    <t>Poznámka k položce:_x000D_
vnitřní průměr 35 mm, výkres č.03-4,03-5,03-11, 13+16</t>
  </si>
  <si>
    <t>Poznámka k položce:_x000D_
výkres č.03-4,03-5,03-11 , 25x1</t>
  </si>
  <si>
    <t>Poznámka k položce:_x000D_
výkres č.03-4, 3x1</t>
  </si>
  <si>
    <t>Poznámka k položce:_x000D_
výkres č.03-4,03-11 , 2x1</t>
  </si>
  <si>
    <t>Poznámka k položce:_x000D_
výkres č.03-4,03-11 , 4x1</t>
  </si>
  <si>
    <t>725-002PC</t>
  </si>
  <si>
    <t>Sedátko 376x436 antibakteriální</t>
  </si>
  <si>
    <t>Poznámka k položce:_x000D_
zpomalovací, výkres č.03-4,03-11,03-12 specifikace TZ, 4x1</t>
  </si>
  <si>
    <t>725-012PC</t>
  </si>
  <si>
    <t>Příslušenství sprch ruční sprcha.držák,hadice 1,5 m</t>
  </si>
  <si>
    <t>sada</t>
  </si>
  <si>
    <t>Poznámka k položce:_x000D_
SET  , výkres č.03-4,03-11,03-12 specifikace TZ, 4x1</t>
  </si>
  <si>
    <t>725-02PC</t>
  </si>
  <si>
    <t>WC -přípojení wc-koleno DN 100</t>
  </si>
  <si>
    <t>Poznámka k položce:_x000D_
výkres č.03-4,03-12 , 5x1</t>
  </si>
  <si>
    <t>725-07PC</t>
  </si>
  <si>
    <t>Umývadlo invalidé 60x52,5</t>
  </si>
  <si>
    <t>Poznámka k položce:_x000D_
výkres č.03-4,03-11,03-12 specifikace TZ, 1x1</t>
  </si>
  <si>
    <t>725-1003PC</t>
  </si>
  <si>
    <t>Sprch.zástěna sklo dveře 90</t>
  </si>
  <si>
    <t>Poznámka k položce:_x000D_
výkres č.03-4, 1x1</t>
  </si>
  <si>
    <t>725-11PC</t>
  </si>
  <si>
    <t>Umyvadlo hranaté 65x48,5 cm, otvor pro baterii uprostřed</t>
  </si>
  <si>
    <t>Poznámka k souboru cen:_x000D_
bez skříňky</t>
  </si>
  <si>
    <t>Poznámka k položce:_x000D_
uchycení na šrouby, výkres č.03-4,03-11,03-12 specifikace TZ, 6x1</t>
  </si>
  <si>
    <t>725-9997PC</t>
  </si>
  <si>
    <t>Sifon umyvadlový pr.32 celokovový, prostorově úsporný</t>
  </si>
  <si>
    <t>Poznámka k položce:_x000D_
pro ZTP, výkres č.03-4,03-11,03-12 specifikace TZ, 4x1</t>
  </si>
  <si>
    <t>725-99PC</t>
  </si>
  <si>
    <t>Prodlužovací nástavec na pákovou baterii</t>
  </si>
  <si>
    <t>Poznámka k položce:_x000D_
pro ZTP, výkres č.03-4,03-11 , 1x1</t>
  </si>
  <si>
    <t>725014141</t>
  </si>
  <si>
    <t>Klozet závěsný ZTP + sedátko, bílý</t>
  </si>
  <si>
    <t>Poznámka k souboru cen:_x000D_
Klozet závěsný pro ZTP s hlubokým splachováním, v bílé barvě včetně sedátka. Univerzální montážní modul pro zavěšení klozetu se oceňuje samostatně.</t>
  </si>
  <si>
    <t>725014161</t>
  </si>
  <si>
    <t>Klozet závěsný -bílý system RIMLESS, hl.530 mm</t>
  </si>
  <si>
    <t>Poznámka k souboru cen:_x000D_
Klozet závěsný s hlubokým splachováním, v bílé barvě včetně sedátka. Montážní modul pro zavěšení klozetu se oceňuje samostatně.</t>
  </si>
  <si>
    <t>Poznámka k položce:_x000D_
bezoplachový, výkres č.03-4,03-11,03-12 specifikace TZ, 4x1</t>
  </si>
  <si>
    <t>Baterie umyvadlová stoján. ruční, bez otvír.odpadu ZTP</t>
  </si>
  <si>
    <t>Poznámka k položce:_x000D_
výkres č.03-4,03-11 , 1x1</t>
  </si>
  <si>
    <t>725823111RT2</t>
  </si>
  <si>
    <t>Poznámka k položce:_x000D_
nadstandardní, výkres č.03-4,03-11 specifikace TZ, 6x1</t>
  </si>
  <si>
    <t>725845811RT1</t>
  </si>
  <si>
    <t>Baterie termost.sprchová nástěn.,bez příslušenství</t>
  </si>
  <si>
    <t>Poznámka k položce:_x000D_
standardní, výkres č.03-4,03-11 specifikace TZ, 4x1</t>
  </si>
  <si>
    <t>726</t>
  </si>
  <si>
    <t>Instalační prefabrikáty</t>
  </si>
  <si>
    <t>726211312</t>
  </si>
  <si>
    <t>Modul-umyvadlo Duofix, ZTP, h 82/98 cm</t>
  </si>
  <si>
    <t>Poznámka k položce:_x000D_
výkres č.03-4,03-11,03-12 , 1x1</t>
  </si>
  <si>
    <t>726211313</t>
  </si>
  <si>
    <t>Modul-umyvadlo Duofix, h 112 cm</t>
  </si>
  <si>
    <t>Poznámka k položce:_x000D_
výkres č.03-4,03-11,03-12 , 6x1</t>
  </si>
  <si>
    <t>726211321</t>
  </si>
  <si>
    <t>Modul-WC Duofix, , h 112 cm</t>
  </si>
  <si>
    <t>Poznámka k položce:_x000D_
výkres č.03-4,03-11,03-12 , 4x1</t>
  </si>
  <si>
    <t>726211331</t>
  </si>
  <si>
    <t>Modul-WC Duofix, , ZTP, h 112 cm</t>
  </si>
  <si>
    <t>Poznámka k položce:_x000D_
výkres č.03-4,03-11,03-12, 1x1</t>
  </si>
  <si>
    <t>726211372</t>
  </si>
  <si>
    <t>Modul-sprcha Duofix, h 112 cm</t>
  </si>
  <si>
    <t>998726222</t>
  </si>
  <si>
    <t>Přesun hmot pro předstěnové systémy, výšky do 12 m</t>
  </si>
  <si>
    <t>2016/027H-02-B-D142 - B-D.1.4.2-Zařízení pro vytápění staveb</t>
  </si>
  <si>
    <t>732 - Strojovny</t>
  </si>
  <si>
    <t>713-2214 PCA</t>
  </si>
  <si>
    <t>Izolační potrubní pouzdra s Alu folií 42/30 mm</t>
  </si>
  <si>
    <t>Poznámka k položce:_x000D_
výkr.č.04-3,04-4,04-4,04-7,04-8, generováno počítačem  77x1</t>
  </si>
  <si>
    <t>7221812445</t>
  </si>
  <si>
    <t>Poznámka k položce:_x000D_
vnitřní průměr 15 mm, výkr.č.04-3,04-4,04-4,04-8, generováno počítačem  60x1</t>
  </si>
  <si>
    <t>7221812446</t>
  </si>
  <si>
    <t>Poznámka k položce:_x000D_
vnitřní průměr 18 mm, výkr.č.04-3,04-4,04-4,04-7,04-8, generováno počítačem  39x1</t>
  </si>
  <si>
    <t>7221812447</t>
  </si>
  <si>
    <t>Poznámka k položce:_x000D_
vnitřní průměr 22 mm, výkr.č.04-3,04-4,04-4,04-7,04-8, generováno počítačem  58x1</t>
  </si>
  <si>
    <t>7221812449</t>
  </si>
  <si>
    <t>Poznámka k položce:_x000D_
vnitřní průměr 28 mm, výkr.č.04-3,04-4,04-4,04-7,04-8, generováno počítačem  38x1</t>
  </si>
  <si>
    <t>Poznámka k položce:_x000D_
vnitřní průměr 35 mm, výkr.č.04-3,04-4,04-4,04-7,04-8, generováno počítačem  32x1</t>
  </si>
  <si>
    <t>722181214</t>
  </si>
  <si>
    <t>Poznámka k položce:_x000D_
vnitřní průměr 50 mm, výkr.č.04-3,04-4,04-4,04-7,04-8, generováno počítačem  136x1</t>
  </si>
  <si>
    <t>732</t>
  </si>
  <si>
    <t>Strojovny</t>
  </si>
  <si>
    <t>732199100</t>
  </si>
  <si>
    <t>Montáž orientačního štítku</t>
  </si>
  <si>
    <t>Poznámka k položce:_x000D_
včetně dodávky štítku, výkr.č.04-7, 1x1</t>
  </si>
  <si>
    <t>732-56 PC</t>
  </si>
  <si>
    <t>Čerpadlová skupina bez směšování,pohon,atmatury,izol</t>
  </si>
  <si>
    <t>Poznámka k položce:_x000D_
teploměry,čerpadlo elekronické Q=3 m3/hod,H=6m Autoadapt, 230V,IP42,PN 10,energ.sk.A, včetně dodávky štítku, výkr.č.04-7, 1x1, výkr.č.04-7, 1x1</t>
  </si>
  <si>
    <t>Poznámka k položce:_x000D_
výkr.č.04-3,04-4,04-4,04-8, generováno počítačem  77x1</t>
  </si>
  <si>
    <t>733163107</t>
  </si>
  <si>
    <t>Potrubí z měděných trubek D 42 x 1,5 mm</t>
  </si>
  <si>
    <t>734295321</t>
  </si>
  <si>
    <t>Kohout kul.vypouštěcí,komplet,mosaz DN 15</t>
  </si>
  <si>
    <t>Poznámka k položce:_x000D_
včetně dodávky štítku, výkr.č.04-7, 2x1</t>
  </si>
  <si>
    <t>734172113</t>
  </si>
  <si>
    <t>Mezikusy z ocel.trubek hlad., jednoznačné DN 40</t>
  </si>
  <si>
    <t>734215132</t>
  </si>
  <si>
    <t>Ventil odvzdušňovací automat. DN 10</t>
  </si>
  <si>
    <t>734-17 PCA</t>
  </si>
  <si>
    <t>Montáž uzlů VZT</t>
  </si>
  <si>
    <t>Poznámka k položce:_x000D_
výkr.č.04-4,04-8, 1x1</t>
  </si>
  <si>
    <t>734-2279 PCA</t>
  </si>
  <si>
    <t>Poznámka k položce:_x000D_
výkr.č.04-3,04-4,04-4,04-8, generováno počítačem  20x1</t>
  </si>
  <si>
    <t>734-7 PCA</t>
  </si>
  <si>
    <t>734-90 PCA</t>
  </si>
  <si>
    <t>Ventil pro tělesa M -typ HM rohový bílý</t>
  </si>
  <si>
    <t>Poznámka k položce:_x000D_
, výkr.č.04-3,04-4,04-4,04-8, generováno počítačem  1x1</t>
  </si>
  <si>
    <t>735-1005 PC</t>
  </si>
  <si>
    <t>Otopné těleso 22 VK-Z 9050 (pozink)</t>
  </si>
  <si>
    <t>Poznámka k položce:_x000D_
výkr.č.04-3,04-4,04-8, generováno počítačem  2x1</t>
  </si>
  <si>
    <t>Poznámka k položce:_x000D_
výkr.č.04-3,04-4,04-8, generováno počítačem  21x1</t>
  </si>
  <si>
    <t>735157140</t>
  </si>
  <si>
    <t>Otopná těl.panel. VK 10 500/ 400</t>
  </si>
  <si>
    <t>Poznámka k položce:_x000D_
výkr.č.04-3,04-4,04-8, generováno počítačem  1x1</t>
  </si>
  <si>
    <t>735157244</t>
  </si>
  <si>
    <t>Otopná těl.panel. VK 500/ 800</t>
  </si>
  <si>
    <t>735157283</t>
  </si>
  <si>
    <t>Otopná těl.panel.VK 11 900/ 700</t>
  </si>
  <si>
    <t>735157565</t>
  </si>
  <si>
    <t>Otopná těl.panel.VK 21 600/ 900</t>
  </si>
  <si>
    <t>Otopná těl.panel.VK 21 600/1100</t>
  </si>
  <si>
    <t>735157590</t>
  </si>
  <si>
    <t>Otopná těl.panel. VK 21 900/1600</t>
  </si>
  <si>
    <t>Poznámka k položce:_x000D_
výkr.č.04-3,04-4,04-8, generováno počítačem  6x1</t>
  </si>
  <si>
    <t>735157666</t>
  </si>
  <si>
    <t>Otopná těl.panel. VK 22 600/1000</t>
  </si>
  <si>
    <t>Poznámka k položce:_x000D_
výkr.č.04-3,04-4,04-8, generováno počítačem  5x1</t>
  </si>
  <si>
    <t>735171174</t>
  </si>
  <si>
    <t>Těleso trub. 1820.600</t>
  </si>
  <si>
    <t>735157808</t>
  </si>
  <si>
    <t>Otopná těl.panel. VKU22 300/1200</t>
  </si>
  <si>
    <t>735157811</t>
  </si>
  <si>
    <t>Otopná těl.panel. VK 22 300/1800</t>
  </si>
  <si>
    <t>Poznámka k položce:_x000D_
výkr.č.04-3,04-4,04-8, generováno počítačem  3x1</t>
  </si>
  <si>
    <t>998732202</t>
  </si>
  <si>
    <t>Přesun hmot pro strojovny, výšky do 12 m</t>
  </si>
  <si>
    <t>2016/027H-02-B-D143 - B-D.1.4.3-Zařízení vzduchotechniky</t>
  </si>
  <si>
    <t xml:space="preserve">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Před započetím prací nutno odsouhlasit přesné umístění, typ, barevné řešení všech koncových prvků elektro (slaboproud, silnoprou), vzduchotechniky, zdravotechniky	s investorem a projektantem interiérového řesšení. Prostupy pro rozvody jednotlivých profesí více než 150x150mm busou řešeny při betonáži stropních konstrukcí vložením bedních prvků do bednění.					 						 			 </t>
  </si>
  <si>
    <t>D1 - Zař.č.1 - Větrání hygienického zařízení a šaten v 1.PP</t>
  </si>
  <si>
    <t>D2 - Zař.č.2 - Větrání hygienického zařízení pro imobilní, šatny a sprchy v 1.PP</t>
  </si>
  <si>
    <t>D3 - Zař.č.3 - Větrání šatny v 1.NP</t>
  </si>
  <si>
    <t>D4 - Zař.č.6 - Větrání počítačové učebny ve 3.NP (m.č.3.04)</t>
  </si>
  <si>
    <t>D5 - Zař.č.8 - Větrání tělocvičny v 1.NP</t>
  </si>
  <si>
    <t>D6 - Lešení</t>
  </si>
  <si>
    <t>D7 - Zednické výpomoce</t>
  </si>
  <si>
    <t>D8 - Seznámení obsluhy s provozem</t>
  </si>
  <si>
    <t>Zař.č.1 - Větrání hygienického zařízení a šaten v 1.PP</t>
  </si>
  <si>
    <t>1.1</t>
  </si>
  <si>
    <t xml:space="preserve">Poznámka k položce:_x000D_
vč. vestavěného měření a regulace s ovládacím panelem (kabel 10m)  _x000D_
Materiálové provedení: plášť z EPP_x000D_
Průtok vzduchu - přívod: 750m3/h; odvod: 750m3/h_x000D_
Externí tlaková rezerva - přívod: 150Pa; odvod: 150Pa_x000D_
Příkon ventilátoru - 430W (EC motor)_x000D_
stupeň filtrace - přívod: F7, odvod: G4_x000D_
Celkový příkon jednotky: 2,930kW; napájecí napětí 230V; celkový proud Imax 20A_x000D_
Zpětný zisk tepla: 88%_x000D_
Ohřev: 2,5kW; 230V_x000D_
Hlukové parametry sání: 6,7dB(A)_x000D_
Hlukové parametry výtlak: 74,7dB(A); okolí: 75,2dB(A)_x000D_
Rozměry: dl.1391 x v.360 x š.846mm; hmotnost 40,7kg_x000D_
</t>
  </si>
  <si>
    <t>"viz.v.č.04"1</t>
  </si>
  <si>
    <t>1.2</t>
  </si>
  <si>
    <t>1.3</t>
  </si>
  <si>
    <t>"(viz.v.č.04)"5+4</t>
  </si>
  <si>
    <t>1.4</t>
  </si>
  <si>
    <t>Talířový kovový ventil univerzální pr.100mm se zděří a povrchovou úpravou RAL9010</t>
  </si>
  <si>
    <t>1.5</t>
  </si>
  <si>
    <t>Stěnová mřížka z eloxovaného hliníku s roztečí lamel 12,5mm vč.upevňov.rámečku do zdi 500x200mm</t>
  </si>
  <si>
    <t>1105487793</t>
  </si>
  <si>
    <t>1.6</t>
  </si>
  <si>
    <t>2015065067</t>
  </si>
  <si>
    <t>1.7</t>
  </si>
  <si>
    <t>1978650794</t>
  </si>
  <si>
    <t>Pol19</t>
  </si>
  <si>
    <t>"(viz.v.č.04)"1+1</t>
  </si>
  <si>
    <t>Pol20</t>
  </si>
  <si>
    <t>8721</t>
  </si>
  <si>
    <t>Ohebná hadice pr.100mm tepelně a zvukově izolována tl.25mm</t>
  </si>
  <si>
    <t>Pol22</t>
  </si>
  <si>
    <t>Pol24</t>
  </si>
  <si>
    <t>Kruhové potrubí pozinkované spirálně vinuté:pr.200mm / 100% tvar.</t>
  </si>
  <si>
    <t>"(viz.v.č.04)"1+2</t>
  </si>
  <si>
    <t>Pol25</t>
  </si>
  <si>
    <t>Kruhové potrubí pozinkované spirálně vinuté:pr.180mm / 50% tvar.</t>
  </si>
  <si>
    <t>Pol26</t>
  </si>
  <si>
    <t>Pol27</t>
  </si>
  <si>
    <t>Kruhové potrubí pozinkované spirálně vinuté:pr.100mm / 50%tv.</t>
  </si>
  <si>
    <t>Pol28</t>
  </si>
  <si>
    <t>"(viz.v.č.04)"5+5</t>
  </si>
  <si>
    <t>Pol29</t>
  </si>
  <si>
    <t>Montáž zař.1</t>
  </si>
  <si>
    <t>Montáž zař.č.1</t>
  </si>
  <si>
    <t>-616436017</t>
  </si>
  <si>
    <t>Zař.č.2 - Větrání hygienického zařízení pro imobilní, šatny a sprchy v 1.PP</t>
  </si>
  <si>
    <t>2.1</t>
  </si>
  <si>
    <t>Diagonální ventilátor do kruhového potrubí pr.125mm; Qv=220m3/h; ext.tlak.ztr.=70Pa; 33dB(A); 2kg;</t>
  </si>
  <si>
    <t xml:space="preserve">Poznámka k položce:_x000D_
IP 44; 230V; 26W; 0,11A; vč.přetlakové klapky pr.100,upínacích spon a časovačem_x000D_
</t>
  </si>
  <si>
    <t>2.2</t>
  </si>
  <si>
    <t>2.3</t>
  </si>
  <si>
    <t>2.4</t>
  </si>
  <si>
    <t>-383336161</t>
  </si>
  <si>
    <t>Pol21</t>
  </si>
  <si>
    <t>Pol31</t>
  </si>
  <si>
    <t>Kruhové potrubí pozinkované spirálně vinuté:pr.125mm / 50%tv.</t>
  </si>
  <si>
    <t>"(viz.v.č.04)"2+3</t>
  </si>
  <si>
    <t>Montáž zař.2</t>
  </si>
  <si>
    <t>montáž zař.č.2</t>
  </si>
  <si>
    <t>1776145272</t>
  </si>
  <si>
    <t>Zař.č.3 - Větrání šatny v 1.NP</t>
  </si>
  <si>
    <t>3.1</t>
  </si>
  <si>
    <t>3.2</t>
  </si>
  <si>
    <t>3.3</t>
  </si>
  <si>
    <t>"(viz.v.č.05)"5+5</t>
  </si>
  <si>
    <t>25+25</t>
  </si>
  <si>
    <t>Montáž zař.3</t>
  </si>
  <si>
    <t>Montáž zař.č.3</t>
  </si>
  <si>
    <t>-106359677</t>
  </si>
  <si>
    <t>Zař.č.6 - Větrání počítačové učebny ve 3.NP (m.č.3.04)</t>
  </si>
  <si>
    <t>6.1</t>
  </si>
  <si>
    <t xml:space="preserve">Poznámka k položce:_x000D_
vč. vestavěného měření a regulace s ovládacím panelem (kabel 10m)  _x000D_
Materiálové provedení: plášť z EPP_x000D_
Průtok vzduchu - přívod: 450m3/h; odvod: 450m3/h_x000D_
Externí tlaková rezerva - přívod: 170Pa; odvod: 170Pa_x000D_
Příkon ventilátoru - 430W (EC motor)_x000D_
stupeň filtrace - přívod: F7, odvod: G4_x000D_
Celkový příkon jednotky: 2,930kW; napájecí napětí 230V; celkový proud Imax 20A_x000D_
Zpětný zisk tepla: 88%_x000D_
Ohřev: 2,5kW; 230V_x000D_
Hlukové parametry sání: 6,7dB(A)_x000D_
Hlukové parametry výtlak: 74,7dB(A); okolí: 75,2dB(A)_x000D_
Rozměry: dl.1391 x v.360 x š.846mm; hmotnost 40,7kg_x000D_
</t>
  </si>
  <si>
    <t>Pol35</t>
  </si>
  <si>
    <t>6.2</t>
  </si>
  <si>
    <t>6.3</t>
  </si>
  <si>
    <t>6.4</t>
  </si>
  <si>
    <t xml:space="preserve">Vyústka jednořadá hliníková 560x200mm s regulací 1 </t>
  </si>
  <si>
    <t>1055951494</t>
  </si>
  <si>
    <t>6.5</t>
  </si>
  <si>
    <t>1765208127</t>
  </si>
  <si>
    <t>"(viz.v.č.07)"4+4</t>
  </si>
  <si>
    <t>Pol36</t>
  </si>
  <si>
    <t>Montáž zař.6</t>
  </si>
  <si>
    <t>Montáž zař.č.6</t>
  </si>
  <si>
    <t>11195338</t>
  </si>
  <si>
    <t>Zař.č.8 - Větrání tělocvičny v 1.NP</t>
  </si>
  <si>
    <t>8.1</t>
  </si>
  <si>
    <t xml:space="preserve">VZT jednotka ležatá ve vnitřním provedením, standartní provedení, splňující Eurovent a Ecodesign 2018, vč. frekvenč.měničů, s měřením a regulací._x000D_
</t>
  </si>
  <si>
    <t xml:space="preserve">Poznámka k položce:_x000D_
Materiálové provedení: vnější plášť - pozinkovaný plech_x000D_
                                       vnitřní plášť - pozinkovaný plech_x000D_
Průtok vzduchu - přívod: 3000m3/h; odvod: 3000m3/h_x000D_
Externí tlaková rezerva - přívod: 250Pa; odvod: 250Pa_x000D_
Rychlost v průřezu - přívod 1,84m/s; odvod: 1,84m/s_x000D_
Příkon ventilátorů - přívod: 0,96kW; odvod: 0,87kW_x000D_
1.stupeň filtrace - přívod: F7, odvod: M5_x000D_
2.stupeň filtrace - přívod: -, odvod: -_x000D_
Celkový příkon jednotky: 1,83kW; napájecí napětí 3x400V+N+PE 50Hz; celkový prod Imax 10A_x000D_
Parametry pláště dle EN1886: mechanická stabilita D2(M); netěsnost skříně L2(M); termická izolace _x000D_
T3(M); faktor tepelných mostů TB3(M); netěsnost mezi filtrem a rámem 0,5% (F9)_x000D_
Zpětný zisk tepla: -15°C/+12,6°C; 77%_x000D_
Ohřev: -15°C/+18°C; 36,6kW; 70/50°C; voda; 12,5kPa; 1,57m3/h_x000D_
Hlukové parametry přívod: vstup: 57dB(A); výstup: 78dB(A); okolí: 52dB(A)_x000D_
Hlukové parametry odvod: vstup: 69dB(A); výstup: 66dB(A); okolí: 53dB(A)_x000D_
Rozměry: dl.2800 x v.901 x š.1742mm; hmotnost 861kg_x000D_
</t>
  </si>
  <si>
    <t>Pol54</t>
  </si>
  <si>
    <t>Měření a regulace 1 (viz.v.č.05)</t>
  </si>
  <si>
    <t>Pol55</t>
  </si>
  <si>
    <t>Měření a regulace Prokabelování a zprovoznění MaR</t>
  </si>
  <si>
    <t>8.2</t>
  </si>
  <si>
    <t>Tlumič hluku 600x500/1000/10/3</t>
  </si>
  <si>
    <t>"(viz.v.č.05)"1+1</t>
  </si>
  <si>
    <t>8.3</t>
  </si>
  <si>
    <t>Tlumič hluku kruhový pr.450/900</t>
  </si>
  <si>
    <t>8.4</t>
  </si>
  <si>
    <t>Dýza s dalekým dosahem z hliníku na kruhové potrubí pr.200 přenastavitelná</t>
  </si>
  <si>
    <t>"(viz.v.č.05)"3+3</t>
  </si>
  <si>
    <t>8.5</t>
  </si>
  <si>
    <t xml:space="preserve">Vyústka jednořadá do kruhového potrubí pozinkovaná 1225x125mm s regulací 3 </t>
  </si>
  <si>
    <t>-1148384241</t>
  </si>
  <si>
    <t>8.6</t>
  </si>
  <si>
    <t>Požární klapka pr.450mm; třída požární odolnosti 60S; základní vybavení</t>
  </si>
  <si>
    <t>1238798575</t>
  </si>
  <si>
    <t>8.7</t>
  </si>
  <si>
    <t>Protidešťová žaluzie 600x500mm provedení pozinkované vč.síta a rámu</t>
  </si>
  <si>
    <t>2029086972</t>
  </si>
  <si>
    <t>204</t>
  </si>
  <si>
    <t>Pol56</t>
  </si>
  <si>
    <t>Kruhové potrubí pozinkované spirálně vinuté:pr.450mm / 50% tvar.</t>
  </si>
  <si>
    <t>208</t>
  </si>
  <si>
    <t>"(viz.v.č.05)"17+27</t>
  </si>
  <si>
    <t>Pol57</t>
  </si>
  <si>
    <t>Protipožární tmel odolnost 30min; 300ml</t>
  </si>
  <si>
    <t>210</t>
  </si>
  <si>
    <t>212</t>
  </si>
  <si>
    <t>"(viz.v.č.05)"23</t>
  </si>
  <si>
    <t>214</t>
  </si>
  <si>
    <t>Montáž zař.8</t>
  </si>
  <si>
    <t>Montáž zař.č.8</t>
  </si>
  <si>
    <t>-1839875555</t>
  </si>
  <si>
    <t>Pol58</t>
  </si>
  <si>
    <t>Lešení do výšky 6m</t>
  </si>
  <si>
    <t>216</t>
  </si>
  <si>
    <t>Pol59</t>
  </si>
  <si>
    <t>218</t>
  </si>
  <si>
    <t>1844975366</t>
  </si>
  <si>
    <t>1758478061</t>
  </si>
  <si>
    <t>2016/027H-02-B-D144 - B-D.1.4.4-Zařízení silnoproudé elektrotechniky</t>
  </si>
  <si>
    <t xml:space="preserve">Nedílnou součástí výkazu výměr je projektová dokumentace zpracovaná firmou HEXAPLAN INTERNACIONAL v listopadu 2016.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t>
  </si>
  <si>
    <t xml:space="preserve">    D2 - Rozváděč RS1.1, viz v.č. 05-13</t>
  </si>
  <si>
    <t xml:space="preserve">      D3 - Rozváděč RS2.1, viz v.č. 05-14</t>
  </si>
  <si>
    <t>D4 - Elektromontáže</t>
  </si>
  <si>
    <t xml:space="preserve">    D5 - Doplnění rozváděče HRE</t>
  </si>
  <si>
    <t xml:space="preserve">      D6 - JISTIČ 10kA</t>
  </si>
  <si>
    <t xml:space="preserve">      D7 - VODIČ JEDNOŽILOVÝ, IZOLACE PVC</t>
  </si>
  <si>
    <t xml:space="preserve">      D8 - HODINOVE ZUCTOVACI SAZBY</t>
  </si>
  <si>
    <t xml:space="preserve">    D9 - Svítidla</t>
  </si>
  <si>
    <t xml:space="preserve">      D11 - Svítidlo "A1" panelové LED svítidlo 600x600</t>
  </si>
  <si>
    <t xml:space="preserve">      D13 - Svítidlo "C" přisazené LED svítidlo, širokozářič</t>
  </si>
  <si>
    <t xml:space="preserve">      D15 - Svítidlo "D" kulaté přisazené, IP44</t>
  </si>
  <si>
    <t xml:space="preserve">      D17 - Svítidlo "E" lineární LED svítidlo, přisazené,</t>
  </si>
  <si>
    <t xml:space="preserve">      D19 - Svítidlo "F" lineární zářivka, asymetrický reflektor</t>
  </si>
  <si>
    <t xml:space="preserve">      D21 - Svítidlo "R" kulaté přisazené, IP65</t>
  </si>
  <si>
    <t xml:space="preserve">      D22 - "Svítidlo "NS" nouzové symetrické</t>
  </si>
  <si>
    <t xml:space="preserve">      D23 - "Svítidlo "NA" nouzové asymetrické</t>
  </si>
  <si>
    <t xml:space="preserve">    D24 - Spínače, zásuvky, instalační materiál</t>
  </si>
  <si>
    <t xml:space="preserve">      D26 - VYPÍNAČE POD OMÍTKU, PŘÍSTROJ,  KOLÉBKA, BÍLÝ,IP43 10A, 250V</t>
  </si>
  <si>
    <t xml:space="preserve">      D28 - SNÍMAČ POHYBU S ČAS DOBĚHEM</t>
  </si>
  <si>
    <t xml:space="preserve">      D30 - ZÁSUVKA NN KOMPLETNÍ,POD OMÍTKU IP20 16A, 230V</t>
  </si>
  <si>
    <t xml:space="preserve">      D31 - ZÁSUVKA NN KOMPLETNÍ, NA POVRCH IP43 16A,230V</t>
  </si>
  <si>
    <t xml:space="preserve">      D33 - ZÁSUVKA NN KOMPLETNÍ, DO STOLU, IP43 16A, 230V, VÝKLOPNÁ</t>
  </si>
  <si>
    <t xml:space="preserve">      D34 - ELEKTROINSTALAČNÍ KRABICE</t>
  </si>
  <si>
    <t xml:space="preserve">    D35 - Kabely, úložné konstrukce</t>
  </si>
  <si>
    <t xml:space="preserve">      D38 - KABELOVÝ ŽLAB vč.závěsů a výložníků po 2,5m, tl. 1neperforovaný plný, bez víka, pro zařízení nn</t>
  </si>
  <si>
    <t xml:space="preserve">      D40 - TRUBKA BEZHALOGENOVÁ, NA POVRCH PLASTOVÁ, VČ.PŘÍCHYTEK</t>
  </si>
  <si>
    <t xml:space="preserve">      D42 - KABEL SE ZVÝŠ.ODOLNOSTÍ PROTI ŠÍŘENÍ PLAMENE-NESTÍNĚNÝ, BEZHALOGENOVÝ</t>
  </si>
  <si>
    <t xml:space="preserve">      D43 - UKONČENÍ KABELŮ</t>
  </si>
  <si>
    <t xml:space="preserve">      D44 - UKONČENÍ  VODIČŮ V ROZVADĚČÍCH</t>
  </si>
  <si>
    <t xml:space="preserve">    D45 - Protipožární ucpávky</t>
  </si>
  <si>
    <t xml:space="preserve">    D46 - Hodinové zúčtovací sazby</t>
  </si>
  <si>
    <t xml:space="preserve">      D47 - KOORDINACE POSTUPU PRACI</t>
  </si>
  <si>
    <t xml:space="preserve">      D48 - PROVEDENI REVIZNICH ZKOUSEK</t>
  </si>
  <si>
    <t xml:space="preserve">      D49 - DLE CSN 331500</t>
  </si>
  <si>
    <t>Rozváděč RS1.1, viz v.č. 05-13</t>
  </si>
  <si>
    <t>Rozváděč RS2.1, viz v.č. 05-14</t>
  </si>
  <si>
    <t>32B/3</t>
  </si>
  <si>
    <t>Svítidlo "A1" panelové LED svítidlo 600x600</t>
  </si>
  <si>
    <t>Svítidlo "C" přisazené LED svítidlo, širokozářič</t>
  </si>
  <si>
    <t>70W, 4000K, 15000lm, IP66. IK09, 230V</t>
  </si>
  <si>
    <t>Svítidlo "D" kulaté přisazené, IP44</t>
  </si>
  <si>
    <t>25W, 2250 lm, 24V</t>
  </si>
  <si>
    <t>zdroj 230/24V, IP44</t>
  </si>
  <si>
    <t>Svítidlo "E" lineární LED svítidlo, přisazené,</t>
  </si>
  <si>
    <t>Svítidlo "F" lineární zářivka, asymetrický reflektor</t>
  </si>
  <si>
    <t>Svítidlo "R" kulaté přisazené, IP65</t>
  </si>
  <si>
    <t>2500 lm, 230V</t>
  </si>
  <si>
    <t>VYPÍNAČE POD OMÍTKU, PŘÍSTROJ,  KOLÉBKA, BÍLÝ,IP43 10A, 250V</t>
  </si>
  <si>
    <t>spínače jednopólový, řazení 1, 10A, 250V</t>
  </si>
  <si>
    <t>ZÁSUVKA NN KOMPLETNÍ,POD OMÍTKU IP20 16A, 230V</t>
  </si>
  <si>
    <t>ZÁSUVKA NN KOMPLETNÍ, NA POVRCH IP43 16A,230V</t>
  </si>
  <si>
    <t>-863147159</t>
  </si>
  <si>
    <t>ZÁSUVKA NN KOMPLETNÍ, DO STOLU, IP43 16A, 230V, VÝKLOPNÁ</t>
  </si>
  <si>
    <t>KABELOVÝ ŽLAB vč.závěsů a výložníků po 2,5m, tl. 1neperforovaný plný, bez víka, pro zařízení nn</t>
  </si>
  <si>
    <t>TRUBKA BEZHALOGENOVÁ, NA POVRCH PLASTOVÁ, VČ.PŘÍCHYTEK</t>
  </si>
  <si>
    <t>1-CXKE-R 5Cx6</t>
  </si>
  <si>
    <t>D48</t>
  </si>
  <si>
    <t>2016/027H-02-B-D1451 - B-D1.4.5-Strukturovaná kabeláž</t>
  </si>
  <si>
    <t>2016/027H-02-B-D1452 - B-D.1.4.5-Elektrická zabezpečovací signalizace</t>
  </si>
  <si>
    <t>D1 - Elektrická zabezpečovací signalizace</t>
  </si>
  <si>
    <t>Elektrická zabezpečovací signalizace</t>
  </si>
  <si>
    <t>2016/027H-02-B-D1453 - B-D.1.4.5-Domácí rozhlas</t>
  </si>
  <si>
    <t>Kryt reproduktoru proti poškození do tělocvičny, drátěný</t>
  </si>
  <si>
    <t>2016/027H-02-B-D1454 - B-D.1.4.5-Jednotný čas</t>
  </si>
  <si>
    <t>Koncové podružné hodiny, jednostranné, analogové d=40cm, minutové</t>
  </si>
  <si>
    <t>2016/027H-02-B-D1455 - B-D.1.4.5-Elektrická požární signalizace</t>
  </si>
  <si>
    <t>Ústředna EPS: 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</si>
  <si>
    <t>Čelní ovládací panel ústředny</t>
  </si>
  <si>
    <t>Neutrální čelní panel - kryt prostoru skříně pro akumulátory</t>
  </si>
  <si>
    <t>Karta rozšíření kapacity ústředny pro 3 mikromoduly</t>
  </si>
  <si>
    <t>Mikromodul kruhové linky - pro připojení 1 kruhé hlásičové linky nebo 1 linky s V/V moduly</t>
  </si>
  <si>
    <t>Modul 12 out - mudul pro výstupy EPS a ovládání zařízení</t>
  </si>
  <si>
    <t>Modul 4 In / 2 out - mudul pro výstupy EPS a ovládání zařízení</t>
  </si>
  <si>
    <t>Periferní karta pro připojení OPPO</t>
  </si>
  <si>
    <t>OPPO - obslužné pole požární ochrany</t>
  </si>
  <si>
    <t>KTPO - Klíčový trezor požární ochrany</t>
  </si>
  <si>
    <t>ZDP-PCO - zařízení pro dálkový přenos poplachové informace na PCO HZS-JMK</t>
  </si>
  <si>
    <t>Skříň pro vstupní a výstupní moduly p.o.</t>
  </si>
  <si>
    <t>Pomocný napájecí zdroj: Externí síťový zdroj 5A/24VDC 28Ah EN 54-4</t>
  </si>
  <si>
    <t>Akumulátor 12V / 24 Ah</t>
  </si>
  <si>
    <t>Zábleskový maják</t>
  </si>
  <si>
    <t>Kabel PH 120R 3x1,5 - napájení V/V modulů od požárního napájecího zroje</t>
  </si>
  <si>
    <t>Požární kabelová příchytka (pro kabely s funkční odolností při požáru)</t>
  </si>
  <si>
    <t>Požární kotva pro uchycení příchytky</t>
  </si>
  <si>
    <t>159/0,3</t>
  </si>
  <si>
    <t>2016/027H-02-B-D1456 - B-D.1.4.5-Hrubé rozvody</t>
  </si>
  <si>
    <t>2019/027H-02B-D146-1 - B-D.1.4.6.1-AVT rozvody</t>
  </si>
  <si>
    <t>D1 - 1. PP-1.NP</t>
  </si>
  <si>
    <t xml:space="preserve">    D2 - m.č.016 - Tělocvična</t>
  </si>
  <si>
    <t>D3 - 3. NP</t>
  </si>
  <si>
    <t xml:space="preserve">    D4 - m.č. 304 - Počítačová učebna</t>
  </si>
  <si>
    <t>1. PP-1.NP</t>
  </si>
  <si>
    <t>m.č.016 - Tělocvična</t>
  </si>
  <si>
    <t>Pol105</t>
  </si>
  <si>
    <t>Audiokabel vhodný pro vedení symetrického/nesymetrického audiosignálu</t>
  </si>
  <si>
    <t>Poznámka k položce:_x000D_
Poznámka k položce: Kramer BC-1T</t>
  </si>
  <si>
    <t>Pol107</t>
  </si>
  <si>
    <t>Pol108</t>
  </si>
  <si>
    <t>Mimostaveništní a staveništní doprava, lešení</t>
  </si>
  <si>
    <t>m.č. 304 - Počítačová učebna</t>
  </si>
  <si>
    <t>s</t>
  </si>
  <si>
    <t>suť celkem</t>
  </si>
  <si>
    <t>172,768</t>
  </si>
  <si>
    <t>2016/027H-02-C - C-Společné náklady (výkopy,základy,stáv.prostory,lešení,okapový chodník)</t>
  </si>
  <si>
    <t>2016/027H-02-C-D11 - C-D.1.1-Architektonické a stavebně-technické řešení</t>
  </si>
  <si>
    <t xml:space="preserve">    1 - Zemní práce</t>
  </si>
  <si>
    <t xml:space="preserve">    2 - Zakládání</t>
  </si>
  <si>
    <t xml:space="preserve">    8 - Trubní vedení</t>
  </si>
  <si>
    <t xml:space="preserve">    997 - Přesun sutě</t>
  </si>
  <si>
    <t xml:space="preserve">    727 - Zdravotechnika - požární ochrana</t>
  </si>
  <si>
    <t xml:space="preserve">    783 - Dokončovací práce - nátěry</t>
  </si>
  <si>
    <t>M - Práce a dodávky M</t>
  </si>
  <si>
    <t xml:space="preserve">    21-M - Elektromontáže</t>
  </si>
  <si>
    <t>Zemní práce</t>
  </si>
  <si>
    <t>113107122</t>
  </si>
  <si>
    <t>Odstranění podkladů nebo krytů ručně s přemístěním hmot na skládku na vzdálenost do 3 m nebo s naložením na dopravní prostředek z kameniva hrubého drceného, o tl. vrstvy přes 100 do 200 mm</t>
  </si>
  <si>
    <t>-1847748093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</si>
  <si>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</si>
  <si>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"podklad-chodník okolo stáv.objektu-jih"0,2*0,6*25</t>
  </si>
  <si>
    <t>"chodník"0,2*0,6*15</t>
  </si>
  <si>
    <t>114203102</t>
  </si>
  <si>
    <t>Rozebrání dlažeb nebo záhozů s naložením na dopravní prostředek dlažeb z lomového kamene nebo betonových tvárnic na sucho se zalitými spárami cementovou maltou</t>
  </si>
  <si>
    <t>-1201439473</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</si>
  <si>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</si>
  <si>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"chodník okolo stáv.objektu-jih"0,6*25</t>
  </si>
  <si>
    <t>"chodník"0,6*15</t>
  </si>
  <si>
    <t>119003131</t>
  </si>
  <si>
    <t>Pomocné konstrukce při zabezpečení výkopu svislé výstražná páska zřízení</t>
  </si>
  <si>
    <t>1320228637</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</si>
  <si>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</si>
  <si>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"okolo výkopu"23*2+25+3</t>
  </si>
  <si>
    <t>119003132</t>
  </si>
  <si>
    <t>Pomocné konstrukce při zabezpečení výkopu svislé výstražná páska odstranění</t>
  </si>
  <si>
    <t>-83807918</t>
  </si>
  <si>
    <t>130901121</t>
  </si>
  <si>
    <t>Bourání konstrukcí v hloubených vykopávkách ručně s přemístěním suti na hromady na vzdálenost do 20 m nebo s naložením na dopravní prostředek z betonu prostého neprokládaného</t>
  </si>
  <si>
    <t>-367438723</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</si>
  <si>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</si>
  <si>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"stáv.základové pasy pův.objektu-předpoklad"</t>
  </si>
  <si>
    <t>1,0*0,8*(19,5+10,7+9,9+6,5+10)</t>
  </si>
  <si>
    <t>1,0*1,0*9,6</t>
  </si>
  <si>
    <t>131251104</t>
  </si>
  <si>
    <t>Hloubení nezapažených jam a zářezů strojně s urovnáním dna do předepsaného profilu a spádu v hornině třídy těžitelnosti I skupiny 3 přes 100 do 500 m3</t>
  </si>
  <si>
    <t>625091750</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</si>
  <si>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</si>
  <si>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"dopočet výkopu pro nový objekt (mimo stávající půdorys)"</t>
  </si>
  <si>
    <t>2,65*11*7</t>
  </si>
  <si>
    <t>"pro pasy od kóty -3,85m"</t>
  </si>
  <si>
    <t>"obvodové"0,8*(2,3*(19,9+20,3+0,55*4)+2,7*(20,9+2,1+0,55*4))</t>
  </si>
  <si>
    <t>"středový"0,8*3,7*18,1</t>
  </si>
  <si>
    <t>"dopočet pro podkladní mazaninu pasů"</t>
  </si>
  <si>
    <t>"středový pás"0,05*2,6*18,7</t>
  </si>
  <si>
    <t>"spodní část"0,05*(1,2*(18,7+20,26)+1,6*(18,1+2,7))</t>
  </si>
  <si>
    <t>396,507*0,02</t>
  </si>
  <si>
    <t>132251102</t>
  </si>
  <si>
    <t>Hloubení nezapažených rýh šířky do 800 mm strojně s urovnáním dna do předepsaného profilu a spádu v hornině třídy těžitelnosti I skupiny 3 přes 20 do 50 m3</t>
  </si>
  <si>
    <t>1655902003</t>
  </si>
  <si>
    <t xml:space="preserve">Poznámka k souboru cen:_x000D_
1. V cenách jsou započteny i náklady na přehození výkopku na přilehlém terénu na vzdálenost do 3 m od podélné osy rýhy nebo naložení na dopravní prostředek._x000D_
</t>
  </si>
  <si>
    <t>"pro kanalizaci"0,8*0,6*79</t>
  </si>
  <si>
    <t>"pro drenáž dopojení"1,0*0,4*5</t>
  </si>
  <si>
    <t>132251254</t>
  </si>
  <si>
    <t>Hloubení nezapažených rýh šířky přes 800 do 2 000 mm strojně s urovnáním dna do předepsaného profilu a spádu v hornině třídy těžitelnosti I skupiny 3 přes 100 do 500 m3</t>
  </si>
  <si>
    <t>1966245282</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</si>
  <si>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</si>
  <si>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"okolo stáv.objektu"</t>
  </si>
  <si>
    <t>"sever (prům.šířka 1,8m,hl.na kotu -3,85m)"2,65*1,8*10</t>
  </si>
  <si>
    <t>"západ (prům.šířka 1,5,prům.hloubka 1,7m,na kótu -3,85m)"1,7*1,5*15</t>
  </si>
  <si>
    <t xml:space="preserve">"jih (šířka 1,1m,hl.1,05m,na kótu -3,85m)"1,05*1,1*24 </t>
  </si>
  <si>
    <t>"východ"1,05*1,1*4</t>
  </si>
  <si>
    <t>151101201</t>
  </si>
  <si>
    <t>Zřízení pažení stěn výkopu bez rozepření nebo vzepření příložné, hloubky do 4 m</t>
  </si>
  <si>
    <t>-1995496340</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</si>
  <si>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</si>
  <si>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"sever"2,65*10</t>
  </si>
  <si>
    <t>"západ"1,7*15</t>
  </si>
  <si>
    <t>151101211</t>
  </si>
  <si>
    <t>Odstranění pažení stěn výkopu bez rozepření nebo vzepření s uložením pažin na vzdálenost do 3 m od okraje výkopu příložné, hloubky do 4 m</t>
  </si>
  <si>
    <t>-9811688</t>
  </si>
  <si>
    <t>"dtto zřízení"72</t>
  </si>
  <si>
    <t>151101301</t>
  </si>
  <si>
    <t>Zřízení rozepření zapažených stěn výkopů s potřebným přepažováním při pažení příložném, hloubky do 4 m</t>
  </si>
  <si>
    <t>-1000132549</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</si>
  <si>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</si>
  <si>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20*1,5</t>
  </si>
  <si>
    <t>151101311</t>
  </si>
  <si>
    <t>Odstranění rozepření stěn výkopů s uložením materiálu na vzdálenost do 3 m od okraje výkopu pažení příložného, hloubky do 4 m</t>
  </si>
  <si>
    <t>1059878421</t>
  </si>
  <si>
    <t>"dtto zřízení rozepření"115,95</t>
  </si>
  <si>
    <t>161102112</t>
  </si>
  <si>
    <t>Svislé přemístění výkopku z kamenouhelných hlušin celková hloubka výkopu přes 2,5 do 4,0 m</t>
  </si>
  <si>
    <t>-10803154</t>
  </si>
  <si>
    <t xml:space="preserve">Poznámka k souboru cen:_x000D_
1. V ceně jsou započteny i náklady na přemístění do hromad na vzdálenost do 3 m od okraje výkopu nebo s naložení výkopku na dopravní prostředek._x000D_
2. Pro volbu ceny je rozhodující hloubka výkopu._x000D_
</t>
  </si>
  <si>
    <t>"jámy"</t>
  </si>
  <si>
    <t>(2,65-1,0)*11*7</t>
  </si>
  <si>
    <t>"sever (prům.šířka 1,8m,hl.na kotu -3,85m)"(2,65-1,0)*1,8*10</t>
  </si>
  <si>
    <t>"západ (prům.šířka 1,5,prům.hloubka 1,7m,na kótu -3,85m)"(1,7-1,0)*1,5*15</t>
  </si>
  <si>
    <t xml:space="preserve">"jih (šířka 1,1m,hl.1,05m,na kótu -3,85m)"(1,05-1,0)*1,1*24 </t>
  </si>
  <si>
    <t>"východ"(1,05-1,0)*1,1*4</t>
  </si>
  <si>
    <t>161151603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</si>
  <si>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</si>
  <si>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-1955466303</t>
  </si>
  <si>
    <t xml:space="preserve">Poznámka k souboru cen:_x000D_
1. Ceny jsou určeny pro vytažení výkopku pro hloubku přes 3 m do 6 m._x000D_
2. Vytažení výkopku do 3 m je součástí souboru cen Hloubená vykopávka pod základy ručně._x000D_
3. Ceny pro hloubku přes 3 do 6 m jsou určeny pro svislé přemístění objemu výkopku od 0 do 6 m._x000D_
4. Vytažení výkopku přes 6 m se oceňuje individuálně._x000D_
</t>
  </si>
  <si>
    <t>"předpoklad podbetonování"0,5*0,8*(12,2+1,5+4,5+1,2)</t>
  </si>
  <si>
    <t>162251101</t>
  </si>
  <si>
    <t>Vodorovné přemístění výkopku nebo sypaniny po suchu na obvyklém dopravním prostředku, bez naložení výkopku, avšak se složením bez rozhrnutí z horniny třídy těžitelnosti I skupiny 1 až 3 na vzdálenost do 20 m</t>
  </si>
  <si>
    <t>427929776</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</si>
  <si>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</si>
  <si>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"pro zásypy"</t>
  </si>
  <si>
    <t>"TAM"205,479+42,448</t>
  </si>
  <si>
    <t>"ZPĚT"205,479+42,448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</si>
  <si>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</si>
  <si>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</si>
  <si>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-1731512649</t>
  </si>
  <si>
    <t>"zemina pro odvoz"</t>
  </si>
  <si>
    <t>"výkopy"</t>
  </si>
  <si>
    <t>"jámy"404,437</t>
  </si>
  <si>
    <t>"rýhy do 600mm"39,92</t>
  </si>
  <si>
    <t>"rýhy do 2000mm"118,290</t>
  </si>
  <si>
    <t>"pod základy"7,76</t>
  </si>
  <si>
    <t>"odpočet zásypů"</t>
  </si>
  <si>
    <t>-(205,479+42,448)</t>
  </si>
  <si>
    <t>162751157</t>
  </si>
  <si>
    <t>Vodorovné přemístění výkopku nebo sypaniny po suchu na obvyklém dopravním prostředku, bez naložení výkopku, avšak se složením bez rozhrnutí z horniny třídy těžitelnosti III na vzdálenost skupiny 6 a 7 na vzdálenost přes 9 000 do 10 000 m</t>
  </si>
  <si>
    <t>-840236594</t>
  </si>
  <si>
    <t>"bourané k-ce ve výkopu"54,88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</si>
  <si>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</si>
  <si>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</si>
  <si>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-949964147</t>
  </si>
  <si>
    <t>322,48</t>
  </si>
  <si>
    <t>322,48*10 'Přepočtené koeficientem množství</t>
  </si>
  <si>
    <t>162751159</t>
  </si>
  <si>
    <t>Vodorovné přemístění výkopku nebo sypaniny po suchu na obvyklém dopravním prostředku, bez naložení výkopku, avšak se složením bez rozhrnutí z horniny třídy těžitelnosti III na vzdálenost skupiny 6 a 7 na vzdálenost Příplatek k ceně za každých dalších i započatých 1 000 m</t>
  </si>
  <si>
    <t>1700660596</t>
  </si>
  <si>
    <t>54,88*10 'Přepočtené koeficientem množství</t>
  </si>
  <si>
    <t>167151111</t>
  </si>
  <si>
    <t>Nakládání, skládání a překládání neulehlého výkopku nebo sypaniny strojně nakládání, množství přes 100 m3, z hornin třídy těžitelnosti I, skupiny 1 až 3</t>
  </si>
  <si>
    <t>1766466821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</si>
  <si>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</si>
  <si>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zásypy"205,479+42,448</t>
  </si>
  <si>
    <t>171201201</t>
  </si>
  <si>
    <t>Uložení sypaniny na skládky nebo meziskládky bez hutnění s upravením uložené sypaniny do předepsaného tvaru</t>
  </si>
  <si>
    <t>2019124766</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</si>
  <si>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</si>
  <si>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"meziskládka pro zásypy"205,479+42,448</t>
  </si>
  <si>
    <t>171201221</t>
  </si>
  <si>
    <t>Poplatek za uložení stavebního odpadu na skládce (skládkovné) zeminy a kamení zatříděného do Katalogu odpadů pod kódem 17 05 04</t>
  </si>
  <si>
    <t>-1633162342</t>
  </si>
  <si>
    <t xml:space="preserve">Poznámka k souboru cen:_x000D_
1. Ceny uvedené v souboru cen je doporučeno opravit podle aktuálních cen místně příslušné skládky._x000D_
2. V cenách je započítán poplatek za ukládání odpadu dle zákona 185/2001 Sb._x000D_
</t>
  </si>
  <si>
    <t>"dtto odvoz přebytečné zeminy"322,48*1,8</t>
  </si>
  <si>
    <t>17410-01</t>
  </si>
  <si>
    <t>Obsyp potrubí pískem</t>
  </si>
  <si>
    <t>-467003937</t>
  </si>
  <si>
    <t>"pro ležatou kanalizaci-délka viz.ZTI"79*0,6*0,3</t>
  </si>
  <si>
    <t>14,22*0,05</t>
  </si>
  <si>
    <t>174101101</t>
  </si>
  <si>
    <t>Zásyp sypaninou z jakékoliv horniny strojně s uložením výkopku ve vrstvách se zhutněním jam, šachet, rýh nebo kolem objektů v těchto vykopávkách</t>
  </si>
  <si>
    <t>-1814030788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</si>
  <si>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</si>
  <si>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"zásyp rýhy kanalizace"</t>
  </si>
  <si>
    <t>"odpočet obsypu potrubí"-14,931</t>
  </si>
  <si>
    <t>"zásyp drenáže (mimo objekt-dpojení)"</t>
  </si>
  <si>
    <t>"dopojení"1,0*0,4*5</t>
  </si>
  <si>
    <t>"odpočet lože"-0,4*0,4*5</t>
  </si>
  <si>
    <t>"okolo objektu"</t>
  </si>
  <si>
    <t>"sever (prům.šířka 1,8m,hl.na kotu -3,85m)"2,65*1,8*20</t>
  </si>
  <si>
    <t>"západ (prům.šířka 1,5,prům.hloubka 1,7m,na kótu -3,85m)"1,7*1,5*21</t>
  </si>
  <si>
    <t>174101102</t>
  </si>
  <si>
    <t>Zásyp sypaninou z jakékoliv horniny strojně s uložením výkopku ve vrstvách se zhutněním v uzavřených prostorách s urovnáním povrchu zásypu</t>
  </si>
  <si>
    <t>1466311912</t>
  </si>
  <si>
    <t>"okolo středového pasu"0,8*0,55*(18,1*2)</t>
  </si>
  <si>
    <t>"vnitřní strana obvodových pasů"</t>
  </si>
  <si>
    <t>0,8*0,55*(18,7+4,51+10,35+10,1+1)</t>
  </si>
  <si>
    <t>0,3*(0,35*(19,1+4,5+10,4)+0,55*(19+1))</t>
  </si>
  <si>
    <t>Zakládání</t>
  </si>
  <si>
    <t>211971121</t>
  </si>
  <si>
    <t>Zřízení opláštění výplně z geotextilie odvodňovacích žeber nebo trativodů v rýze nebo zářezu se stěnami svislými nebo šikmými o sklonu přes 1:2 při rozvinuté šířce opláštění do 2,5 m</t>
  </si>
  <si>
    <t>199504585</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</si>
  <si>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</si>
  <si>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"viz.základy"(0,4*4)*(20+20,5+15+3,5)</t>
  </si>
  <si>
    <t>"dopojení"(0,4*4)*5</t>
  </si>
  <si>
    <t>6931114-01</t>
  </si>
  <si>
    <t>Geotextilie geotextilie netkané (polypropylenová vlákna) se základní ÚV stabilizací šíře do 8,8 m 63/ 20  200 g/m2</t>
  </si>
  <si>
    <t>1830084666</t>
  </si>
  <si>
    <t>102,4*1,1 'Přepočtené koeficientem množství</t>
  </si>
  <si>
    <t>21275-02</t>
  </si>
  <si>
    <t xml:space="preserve">Kontrolní šachta prům.300 mm drenáž. potrubí,vč. obsypu říčním kamenivem a separace geotextilií d+m_x000D_
</t>
  </si>
  <si>
    <t>1104665101</t>
  </si>
  <si>
    <t>212751106</t>
  </si>
  <si>
    <t>Trativody z drenážních a melioračních trubek pro meliorace, dočasné nebo odlehčovací drenáže se zřízením štěrkového lože pod trubky a s jejich obsypem v otevřeném výkopu trubka flexibilní PVC-U SN 4 celoperforovaná 360° DN 160</t>
  </si>
  <si>
    <t>2132574323</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</si>
  <si>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</si>
  <si>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"viz.základy"20+20,5+15+3,5</t>
  </si>
  <si>
    <t>"dopojení"5</t>
  </si>
  <si>
    <t>273321411</t>
  </si>
  <si>
    <t>Základy z betonu železového (bez výztuže) desky z betonu bez zvláštních nároků na prostředí tř. C 20/25</t>
  </si>
  <si>
    <t>1086849655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</si>
  <si>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</si>
  <si>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"viz.základy"</t>
  </si>
  <si>
    <t>0,15*385</t>
  </si>
  <si>
    <t>273351121</t>
  </si>
  <si>
    <t>Bednění základů desek zřízení</t>
  </si>
  <si>
    <t>996308218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</si>
  <si>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</si>
  <si>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0,15*(21,+20+19,3+20,6)</t>
  </si>
  <si>
    <t>12,135*0,1</t>
  </si>
  <si>
    <t>273351122</t>
  </si>
  <si>
    <t>Bednění základů desek odstranění</t>
  </si>
  <si>
    <t>-1887828109</t>
  </si>
  <si>
    <t>"dtto zřízení bednění"13,349</t>
  </si>
  <si>
    <t>273362021</t>
  </si>
  <si>
    <t>Výztuž základů desek ze svařovaných sítí z drátů typu KARI</t>
  </si>
  <si>
    <t>-1485231219</t>
  </si>
  <si>
    <t xml:space="preserve">Poznámka k souboru cen:_x000D_
1. Ceny platí pro desky rovné, s náběhy, hřibové nebo upnuté do žeber včetně výztuže těchto žeber._x000D_
</t>
  </si>
  <si>
    <t>"viz.statika (Kari síť prům.8mm oka 100/100mm vč.15% překrytí)"</t>
  </si>
  <si>
    <t>(385*9,2)/1000</t>
  </si>
  <si>
    <t>3,542*0,08</t>
  </si>
  <si>
    <t>274313711</t>
  </si>
  <si>
    <t>Základy z betonu prostého pasy betonu kamenem neprokládaného tř. C 20/25</t>
  </si>
  <si>
    <t>-1692652318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</si>
  <si>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</si>
  <si>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"zákl.pas pro předložené schodiště"1,2*0,5*1,6</t>
  </si>
  <si>
    <t>274321411</t>
  </si>
  <si>
    <t>Základy z betonu železového (bez výztuže) pasy z betonu bez zvláštních nároků na prostředí tř. C 20/25</t>
  </si>
  <si>
    <t>-1044610999</t>
  </si>
  <si>
    <t>"středový pás"0,85*2,6*18,7</t>
  </si>
  <si>
    <t>"obvodové"</t>
  </si>
  <si>
    <t>"spodní část"0,5*(1,2*(18,7+20,26)+1,6*(18,1+2,7))</t>
  </si>
  <si>
    <t>"krček"0,35*0,5*(19,5+19,3+19+2,1)</t>
  </si>
  <si>
    <t>274351111</t>
  </si>
  <si>
    <t>Bednění základových konstrukcí pasů tradiční oboustranné</t>
  </si>
  <si>
    <t>-737657356</t>
  </si>
  <si>
    <t xml:space="preserve">Poznámka k souboru cen:_x000D_
1. V cenách jsou započteny i náklady na:_x000D_
a) případné nutné přepažování,_x000D_
b) odstranění bednění._x000D_
2. Výška bednění se určuje jako svislá vzdálenost mezi základovou spárou a horní hranicí základu._x000D_
</t>
  </si>
  <si>
    <t>"středový pás"0,85*2*18,7</t>
  </si>
  <si>
    <t>"spodní část"0,5*(2*(18,7+20,26)+2*(18,1+2,7))</t>
  </si>
  <si>
    <t>"krček"0,35*2*(19,5+19,3+19+2,1)</t>
  </si>
  <si>
    <t>"prostupu přes základy"(0,3*4)*1,6*2+(0,3*4)*2,6*2</t>
  </si>
  <si>
    <t>143,56*0,05</t>
  </si>
  <si>
    <t>274361821</t>
  </si>
  <si>
    <t>Výztuž základů pasů z betonářské oceli 10 505 (R) nebo BSt 500</t>
  </si>
  <si>
    <t>1979381460</t>
  </si>
  <si>
    <t>"středový pás 60kg/m3"(0,85*2,6*18,7)*0,06</t>
  </si>
  <si>
    <t>"obvodové 30kg/m3"</t>
  </si>
  <si>
    <t>"spodní část"(0,5*(1,2*(18,7+20,26)+1,6*(18,1+2,7)))*0,03</t>
  </si>
  <si>
    <t>"krček"(0,35*0,5*(19,5+19,3+19+2,1))*0,03</t>
  </si>
  <si>
    <t>279311115</t>
  </si>
  <si>
    <t>Postupné podbetonování základového zdiva jakékoliv tloušťky, bez výkopu, bez zapažení a bednění, prostým betonem tř. C 20/25</t>
  </si>
  <si>
    <t>-537616389</t>
  </si>
  <si>
    <t>"předpoklad"0,5*0,8*(12,2+1,5+4,5+1,2)</t>
  </si>
  <si>
    <t>310239211</t>
  </si>
  <si>
    <t>Zazdívka otvorů ve zdivu nadzákladovém cihlami pálenými plochy přes 1 m2 do 4 m2 na maltu vápenocementovou</t>
  </si>
  <si>
    <t>-1157597539</t>
  </si>
  <si>
    <t>"stáv.objekt"</t>
  </si>
  <si>
    <t>"1.np"1,0*0,45*1,1</t>
  </si>
  <si>
    <t>"2.np"1,2*0,45*2,1</t>
  </si>
  <si>
    <t>"3.np"1,35*0,45*0,8</t>
  </si>
  <si>
    <t>2,115*0,2</t>
  </si>
  <si>
    <t>317944321</t>
  </si>
  <si>
    <t>Válcované nosníky dodatečně osazované do připravených otvorů bez zazdění hlav do č. 12</t>
  </si>
  <si>
    <t>-1400115592</t>
  </si>
  <si>
    <t xml:space="preserve">Poznámka k souboru cen:_x000D_
1. V cenách jsou zahrnuty náklady na dodávku a montáž válcovaných nosníků._x000D_
2. Ceny jsou určeny pouze pro ocenění konstrukce překladů nad otvory._x000D_
</t>
  </si>
  <si>
    <t>"pro nové otvory ve stáv.stěnách"</t>
  </si>
  <si>
    <t>"2xI 120 dl.2m"((2,0*11,1)*2)/1000</t>
  </si>
  <si>
    <t>"3xI 120 dl.1,6m"((1,6*11,1)*3)/1000</t>
  </si>
  <si>
    <t>"3xI 120 dl.2,5m"((2,5*11,1)*3)/1000</t>
  </si>
  <si>
    <t>0,18*0,08</t>
  </si>
  <si>
    <t>317944323</t>
  </si>
  <si>
    <t>Válcované nosníky dodatečně osazované do připravených otvorů bez zazdění hlav č. 14 až 22</t>
  </si>
  <si>
    <t>1861830792</t>
  </si>
  <si>
    <t>"3xI 140 dl.2,8m"((2,8*14,3)*3)/1000</t>
  </si>
  <si>
    <t>"3xI 140 dl.2,4m"((2,4*14,3)*3)/1000</t>
  </si>
  <si>
    <t>0,223*0,08</t>
  </si>
  <si>
    <t>3400010-01</t>
  </si>
  <si>
    <t>Řezání cihelných zdí tl do 600 mm</t>
  </si>
  <si>
    <t>1686235837</t>
  </si>
  <si>
    <t>"stáv.objekt-řezání zdiva pro vybourání otvoru"</t>
  </si>
  <si>
    <t>"1.pp"2,1*2</t>
  </si>
  <si>
    <t>"1.np"2,1*4</t>
  </si>
  <si>
    <t>"2.np"1,86*3+2,1*2</t>
  </si>
  <si>
    <t>"3.np"2,1*2+2,0*2</t>
  </si>
  <si>
    <t>346244381</t>
  </si>
  <si>
    <t>Plentování ocelových válcovaných nosníků jednostranné cihlami na maltu, výška stojiny do 200 mm</t>
  </si>
  <si>
    <t>302887223</t>
  </si>
  <si>
    <t>"2xI 120 dl.2m"(0,2*2,0)*2</t>
  </si>
  <si>
    <t>"3xI 120 dl.1,6m"(0,2*1,6)*2</t>
  </si>
  <si>
    <t>"3xI 140 dl.2,8m"(0,2*2,8)*2</t>
  </si>
  <si>
    <t>"3xI 140 dl.2,4m"(0,2*2,4)*2</t>
  </si>
  <si>
    <t>"3xI 120 dl.2,5m"(0,2*2,5)*2</t>
  </si>
  <si>
    <t>4,52*0,15</t>
  </si>
  <si>
    <t>413232211</t>
  </si>
  <si>
    <t>Zazdívka zhlaví stropních trámů nebo válcovaných nosníků pálenými cihlami válcovaných nosníků, výšky do 150 mm</t>
  </si>
  <si>
    <t>2128351380</t>
  </si>
  <si>
    <t>"2xI 120 dl.2m"4</t>
  </si>
  <si>
    <t>"3xI 120 dl.1,6m"6</t>
  </si>
  <si>
    <t>"3xI 140 dl.2,8m"6</t>
  </si>
  <si>
    <t>"3xI 140 dl.2,4m"6</t>
  </si>
  <si>
    <t>"3xI 120 dl.2,5m"6</t>
  </si>
  <si>
    <t>611325421</t>
  </si>
  <si>
    <t>Oprava vápenocementové omítky vnitřních ploch štukové dvouvrstvé, tloušťky do 20 mm a tloušťky štuku do 3 mm stropů, v rozsahu opravované plochy do 10%</t>
  </si>
  <si>
    <t>-1530633487</t>
  </si>
  <si>
    <t xml:space="preserve">Poznámka k souboru cen:_x000D_
1. Pro ocenění opravy omítek plochy do 1 m2 se použijí ceny souboru cen 61. 32-52.. Vápenocementová omítka jednotlivých malých ploch._x000D_
</t>
  </si>
  <si>
    <t>"1.np-102,103"15,06+23,3</t>
  </si>
  <si>
    <t>"2.np-201(podesta),202"25,3+20,29</t>
  </si>
  <si>
    <t>"3.np-301(podesta)"25,12</t>
  </si>
  <si>
    <t>109,07*0,1</t>
  </si>
  <si>
    <t>612135101</t>
  </si>
  <si>
    <t>Hrubá výplň rýh maltou jakékoli šířky rýhy ve stěnách</t>
  </si>
  <si>
    <t>1558097965</t>
  </si>
  <si>
    <t xml:space="preserve">Poznámka k souboru cen:_x000D_
1. V cenách nejsou započteny náklady na omítku rýh, tyto se ocení příšlušnými cenami tohoto katalogu._x000D_
</t>
  </si>
  <si>
    <t>"pro ZTI"5*0,2</t>
  </si>
  <si>
    <t>-1369382083</t>
  </si>
  <si>
    <t>"dtto plentování"5,198*2</t>
  </si>
  <si>
    <t>612325121</t>
  </si>
  <si>
    <t>Vápenocementová omítka rýh štuková ve stěnách, šířky rýhy do 150 mm</t>
  </si>
  <si>
    <t>421277695</t>
  </si>
  <si>
    <t>612325222</t>
  </si>
  <si>
    <t>Vápenocementová omítka jednotlivých malých ploch štuková na stěnách, plochy jednotlivě přes 0,09 do 0,25 m2</t>
  </si>
  <si>
    <t>2002402584</t>
  </si>
  <si>
    <t>"stáv.objekt"30</t>
  </si>
  <si>
    <t>612325223</t>
  </si>
  <si>
    <t>Vápenocementová omítka jednotlivých malých ploch štuková na stěnách, plochy jednotlivě přes 0,25 do 1 m2</t>
  </si>
  <si>
    <t>1165758222</t>
  </si>
  <si>
    <t>"stáv.objekt"20</t>
  </si>
  <si>
    <t>612325422</t>
  </si>
  <si>
    <t>Oprava vápenocementové omítky vnitřních ploch štukové dvouvrstvé, tloušťky do 20 mm a tloušťky štuku do 3 mm stěn, v rozsahu opravované plochy přes 10 do 30%</t>
  </si>
  <si>
    <t>498422090</t>
  </si>
  <si>
    <t>"102"4,2*(4,65*2+3*2)-(1,4*2,1+3*3,2*2)</t>
  </si>
  <si>
    <t>"103"4,2*(4,7+1,5+4,7)-(3*3,2+0,8*1,97)</t>
  </si>
  <si>
    <t>"201"4,2*(5,5+0,7+1,3+4,7)-(0,8*1,97+2*2,1)</t>
  </si>
  <si>
    <t>"301"3,5*(5,5+0,8+1,5+4,7)+1,0*2,1-(1,5*2,2+1,4*2,1)</t>
  </si>
  <si>
    <t>161,798*0,05</t>
  </si>
  <si>
    <t>612325423</t>
  </si>
  <si>
    <t>Oprava vápenocementové omítky vnitřních ploch štukové dvouvrstvé, tloušťky do 20 mm a tloušťky štuku do 3 mm stěn, v rozsahu opravované plochy přes 30 do 50%</t>
  </si>
  <si>
    <t>125977088</t>
  </si>
  <si>
    <t>"001-podesta"3,15*(6,2+3,5+1,5+1,3+9)-(0,8*1,97*2+1,6*2,1)</t>
  </si>
  <si>
    <t>"202"4,2*(4,4*2+4,65*2)+2,1*(0,3*2)-(0,8*1,97+(PI*0,93*0,93))</t>
  </si>
  <si>
    <t>134,2*0,05</t>
  </si>
  <si>
    <t>-908425575</t>
  </si>
  <si>
    <t>"schodiště"(4,7*6,5)*3</t>
  </si>
  <si>
    <t>"vstup"15,06</t>
  </si>
  <si>
    <t>"ostatní"30*4</t>
  </si>
  <si>
    <t>"při výměně podhledu (trasa rozvodu ÚT do kotelny)"1,4*32</t>
  </si>
  <si>
    <t>-2095434219</t>
  </si>
  <si>
    <t>"radiátory,stáv.k-ce apod."60*4</t>
  </si>
  <si>
    <t>619995001</t>
  </si>
  <si>
    <t>Začištění omítek (s dodáním hmot) kolem oken, dveří, podlah, obkladů apod.</t>
  </si>
  <si>
    <t>818578876</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</si>
  <si>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</si>
  <si>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"1.pp"1,6+2,1*2+2,1*2+1,1</t>
  </si>
  <si>
    <t>"1.np"1,5+2,1*2+1,1+2,1*2</t>
  </si>
  <si>
    <t>"2.np"2,1+2,2*2+1,1+2,1*2+1,86*4</t>
  </si>
  <si>
    <t>"3.np"1,5+2,1*2+1,5+2,2*2</t>
  </si>
  <si>
    <t>52,94*0,1</t>
  </si>
  <si>
    <t>622215114</t>
  </si>
  <si>
    <t>Oprava kontaktního zateplení z polystyrenových desek jednotlivých malých ploch tloušťky přes 40 do 80 mm stěn, plochy jednotlivě přes 0,5 do 1,0 m2</t>
  </si>
  <si>
    <t>1646926704</t>
  </si>
  <si>
    <t xml:space="preserve">Poznámka k souboru cen:_x000D_
1. V cenách jsou započteny náklady na:_x000D_
a) vyříznutí otvoru pro vložení opravované části,_x000D_
b) upevnění vkládaných desek plochy do 0,1 m2 celoplošným lepením, desek přes 0,1 m2 lepením a talířovými hmoždinkami , včetně jejich dodávky,_x000D_
c) přestěrkování vkládaných izolačních desek,_x000D_
d) vložení sklovláknité tkaniny s přesahem._x000D_
2. Výměra opravy zateplení je rovna velikosti plochy vkládané části._x000D_
</t>
  </si>
  <si>
    <t>"oprava poškozené stáv.fasády"10</t>
  </si>
  <si>
    <t>"na nové zazdívce okna"1</t>
  </si>
  <si>
    <t>622525105</t>
  </si>
  <si>
    <t>Omítka tenkovrstvá jednotlivých malých ploch silikátová, akrylátová, silikonová nebo silikonsilikátová stěn, plochy jednotlivě přes 1,0 do 4,0 m2</t>
  </si>
  <si>
    <t>-1447917167</t>
  </si>
  <si>
    <t>18931262</t>
  </si>
  <si>
    <t>"stříška nad vstupem"2,5*3,9</t>
  </si>
  <si>
    <t>"vstup"4*4</t>
  </si>
  <si>
    <t>"ostatní plochy nádvoří a hřiště"300</t>
  </si>
  <si>
    <t>2011600433</t>
  </si>
  <si>
    <t>"stáv.objekt"3*3,2+2*2,1</t>
  </si>
  <si>
    <t>631311114</t>
  </si>
  <si>
    <t>Mazanina z betonu prostého bez zvýšených nároků na prostředí tl. přes 50 do 80 mm tř. C 16/20</t>
  </si>
  <si>
    <t>-1114108112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</si>
  <si>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</si>
  <si>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mazanina"</t>
  </si>
  <si>
    <t>"pod pasy"</t>
  </si>
  <si>
    <t>"pod zákl.deskou"0,05*(18,1*10,35+4,51*19,9)</t>
  </si>
  <si>
    <t>20,287*0,05</t>
  </si>
  <si>
    <t>631312141</t>
  </si>
  <si>
    <t>Doplnění dosavadních mazanin prostým betonem s dodáním hmot, bez potěru, plochy jednotlivě rýh v dosavadních mazaninách</t>
  </si>
  <si>
    <t>-996740524</t>
  </si>
  <si>
    <t>"stáv.objekt (vyrovnání po vybour.příčkách a zdech)"</t>
  </si>
  <si>
    <t>"1.pp"0,1*0,45*1,1</t>
  </si>
  <si>
    <t>"1.np"0,1*(0,45*1,1+0,3*1,6)</t>
  </si>
  <si>
    <t>"2.np"0,1*0,45*2,1</t>
  </si>
  <si>
    <t>"3.np"0,1*(0,45*1,5*2)</t>
  </si>
  <si>
    <t>0,378*0,2</t>
  </si>
  <si>
    <t>635111215</t>
  </si>
  <si>
    <t>Násyp ze štěrkopísku, písku nebo kameniva pod podlahy se zhutněním ze štěrkopísku</t>
  </si>
  <si>
    <t>1505334666</t>
  </si>
  <si>
    <t xml:space="preserve">Poznámka k souboru cen:_x000D_
1. Ceny jsou určeny pro násyp vodorovný nebo ve spádu pod podlahy, mazaniny, dlažby a pro násypy na plochých střechách._x000D_
</t>
  </si>
  <si>
    <t>"pro okapový chodník-okolo přístavby"0,15*0,6*(20,9+19,6+20,2+2,5+0,6*2)</t>
  </si>
  <si>
    <t>5,796*0,05</t>
  </si>
  <si>
    <t>637211121</t>
  </si>
  <si>
    <t>Okapový chodník z dlaždic betonových se zalitím spár cementovou maltou do písku, tl. dlaždic 40 mm</t>
  </si>
  <si>
    <t>-1643887316</t>
  </si>
  <si>
    <t>"okolo přístavby"0,6*(20,9+19,6+20,2+2,5+0,6*2)</t>
  </si>
  <si>
    <t>Trubní vedení</t>
  </si>
  <si>
    <t>8942151-01</t>
  </si>
  <si>
    <t>Šachta (revizní) se stěnami z betonu se základovou deskou (dnem) z betonu, s vysprav.nerovností, obet.potrubí ve stěnách a nade dnem, s cementovým potěrem ve spádu k čisticí vložce,vč.izolace proti vodě, obest. prost.do 1,30 m3-D+M</t>
  </si>
  <si>
    <t>353287339</t>
  </si>
  <si>
    <t xml:space="preserve">Poznámka k souboru cen:_x000D_
1. Množství měrných jednotek s určuje v m3 obestavěného prostoru daného vnějším obrysem_x000D_
 neizolovaného líce šachtice._x000D_
2. Šachtice přes 5 m3 obestavěného prostoru se oceňují cenami jednotlivých konstrukčních prvků._x000D_
3. V cenách šachtic vstupních jsou započteny i náklady na strop z desek PZD nebo monolitický strop_x000D_
 s cementovým krycím potěrem ve spádu a na dodání a osazení litinových stupadel._x000D_
</t>
  </si>
  <si>
    <t>"revizní šachta"1,1*1*1</t>
  </si>
  <si>
    <t>916231213</t>
  </si>
  <si>
    <t>Osazení chodníkového obrubníku betonového se zřízením lože, s vyplněním a zatřením spár cementovou maltou stojatého s boční opěrou z betonu prostého, do lože z betonu prostého</t>
  </si>
  <si>
    <t>-321122078</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</si>
  <si>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</si>
  <si>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"pro okapový chodník-okolo přístavby"(20,9+19,6+20,2+2,5+0,6*2)</t>
  </si>
  <si>
    <t>38,64*0,05</t>
  </si>
  <si>
    <t>59217017</t>
  </si>
  <si>
    <t>obrubník betonový chodníkový 1000x100x250mm</t>
  </si>
  <si>
    <t>2060419051</t>
  </si>
  <si>
    <t>66,332*1,05 'Přepočtené koeficientem množství</t>
  </si>
  <si>
    <t>919726122</t>
  </si>
  <si>
    <t>Geotextilie netkaná pro ochranu, separaci nebo filtraci měrná hmotnost přes 200 do 300 g/m2</t>
  </si>
  <si>
    <t>-1183274986</t>
  </si>
  <si>
    <t xml:space="preserve">Poznámka k souboru cen:_x000D_
1. V cenách jsou započteny i náklady na položení a dodání geotextilie včetně přesahů._x000D_
</t>
  </si>
  <si>
    <t>"pro okapový chodník-okolo přístavby"0,6*(20,9+19,6+20,2+2,5+0,6*2)</t>
  </si>
  <si>
    <t>38,64*0,1</t>
  </si>
  <si>
    <t>941111112</t>
  </si>
  <si>
    <t>Montáž lešení řadového trubkového lehkého pracovního s podlahami s provozním zatížením tř. 3 do 200 kg/m2 šířky tř. W06 od 0,6 do 0,9 m, výšky přes 10 do 25 m</t>
  </si>
  <si>
    <t>353537961</t>
  </si>
  <si>
    <t>"pro přístavbu"</t>
  </si>
  <si>
    <t>"sever"10*(20,9+0,9)</t>
  </si>
  <si>
    <t>"západ"10*(19,6+0,9*2)+1,8*(12,2+0,9*2)</t>
  </si>
  <si>
    <t>"jih"10*(20,9+0,9)</t>
  </si>
  <si>
    <t>"východ"10*(2,5+0,9)</t>
  </si>
  <si>
    <t>941111212</t>
  </si>
  <si>
    <t>Montáž lešení řadového trubkového lehkého pracovního s podlahami s provozním zatížením tř. 3 do 200 kg/m2 Příplatek za první a každý další den použití lešení k ceně -1112</t>
  </si>
  <si>
    <t>-2135943677</t>
  </si>
  <si>
    <t>"předpoklad 3 měsíce"709,2*90</t>
  </si>
  <si>
    <t>941111812</t>
  </si>
  <si>
    <t>Demontáž lešení řadového trubkového lehkého pracovního s podlahami s provozním zatížením tř. 3 do 200 kg/m2 šířky tř. W06 od 0,6 do 0,9 m, výšky přes 10 do 25 m</t>
  </si>
  <si>
    <t>1213949172</t>
  </si>
  <si>
    <t>"dtto zřízení"709,2</t>
  </si>
  <si>
    <t>944111122</t>
  </si>
  <si>
    <t>Montáž ochranného zábradlí trubkového vnitřního na lešeňových konstrukcích dvoutyčového</t>
  </si>
  <si>
    <t>-1000016827</t>
  </si>
  <si>
    <t>"sever"5*(20,9+0,9)</t>
  </si>
  <si>
    <t>"západ"5*(19,6+0,9*2)+1*(12,2+0,9*2)</t>
  </si>
  <si>
    <t>"jih"5*(20,9+0,9)</t>
  </si>
  <si>
    <t>"východ"5*(2,5+0,9)</t>
  </si>
  <si>
    <t>944111222</t>
  </si>
  <si>
    <t>Montáž ochranného zábradlí trubkového Příplatek za první a každý další den použití zábradlí k ceně -1122</t>
  </si>
  <si>
    <t>-102432581</t>
  </si>
  <si>
    <t>"předpoklad 3 měsíce"356*90</t>
  </si>
  <si>
    <t>944111822</t>
  </si>
  <si>
    <t>Demontáž ochranného zábradlí trubkového vnitřního na lešeňových konstrukcích dvoutyčového</t>
  </si>
  <si>
    <t>107186081</t>
  </si>
  <si>
    <t>"dtto zřízení"356</t>
  </si>
  <si>
    <t>944511111</t>
  </si>
  <si>
    <t>Montáž ochranné sítě zavěšené na konstrukci lešení z textilie z umělých vláken</t>
  </si>
  <si>
    <t>-125064660</t>
  </si>
  <si>
    <t xml:space="preserve">Poznámka k souboru cen:_x000D_
1. V cenách nejsou započteny náklady na lešení potřebné pro zavěšení sítí; toto lešení se oceňuje příslušnými cenami lešení._x000D_
</t>
  </si>
  <si>
    <t>"dtto lešení"709,2</t>
  </si>
  <si>
    <t>944511211</t>
  </si>
  <si>
    <t>Montáž ochranné sítě Příplatek za první a každý další den použití sítě k ceně -1111</t>
  </si>
  <si>
    <t>273941216</t>
  </si>
  <si>
    <t>"dtto lešení"709,2*90</t>
  </si>
  <si>
    <t>944511811</t>
  </si>
  <si>
    <t>Demontáž ochranné sítě zavěšené na konstrukci lešení z textilie z umělých vláken</t>
  </si>
  <si>
    <t>-2113835368</t>
  </si>
  <si>
    <t>945231111</t>
  </si>
  <si>
    <t>Závěsná klec (pohyblivá pracovní plošina - lávka) se zdvihem elektrickým výšky do 50 m délky do 1,20 m</t>
  </si>
  <si>
    <t>-1310770932</t>
  </si>
  <si>
    <t xml:space="preserve">Poznámka k souboru cen:_x000D_
1. V ceně jsou započteny i náklady na:_x000D_
a) kotvení, zavěšení, provoz mechanizmu, převěšení a sejmutí lávky;_x000D_
b) úpravu střechy před vyložením krakorců a provizorní zakrytí otvorů po demontáži krakorců;_x000D_
c) jakýkoliv způsob kotvení a druh krakorců._x000D_
2. Závěsná klec na rameni autojeřábu se oceňuje cenou 945 22-1111 katalogu 821-1 Mosty._x000D_
3. Závěsná klec s ručním pohonem se oceňuje individuálně._x000D_
4. Závěsná klec výšky zdvihu přes 50 m se oceňuje individuálně._x000D_
5. Ochrana ploché střechy proti poškození se oceňuje cenami příslušných katalogů._x000D_
</t>
  </si>
  <si>
    <t>"předpoklad 2 měsíce"60</t>
  </si>
  <si>
    <t>2035067894</t>
  </si>
  <si>
    <t>"podhled-stáv.objekt-001"27,6</t>
  </si>
  <si>
    <t>"trasa potrubí ÚT do kotelny"1,4*32</t>
  </si>
  <si>
    <t>"pro pomocné práce"50*4</t>
  </si>
  <si>
    <t>-1040999433</t>
  </si>
  <si>
    <t>Náklady na stěhování stávajícího zařízení a nábytku (v rozsahu požadavků investora)</t>
  </si>
  <si>
    <t>2024142285</t>
  </si>
  <si>
    <t xml:space="preserve">Poznámka k položce:_x000D_
_x000D_
</t>
  </si>
  <si>
    <t>95-03</t>
  </si>
  <si>
    <t>Náklady na dopojení kanaliz.potrubí prům.200mm do stáv.kanalizační šachty</t>
  </si>
  <si>
    <t>1832346063</t>
  </si>
  <si>
    <t>95-04</t>
  </si>
  <si>
    <t>Náklady na opravu stáv.povrchu sportovního hřiště (po připojení kanalizace) vč.souvrství-D+M</t>
  </si>
  <si>
    <t>-1931348740</t>
  </si>
  <si>
    <t>-639902004</t>
  </si>
  <si>
    <t>"1.pp"72</t>
  </si>
  <si>
    <t>"1.np-vč.vstupu"85</t>
  </si>
  <si>
    <t>"2.np"95</t>
  </si>
  <si>
    <t>"3.np"72</t>
  </si>
  <si>
    <t>"vstup+okolo přístavby"(15+1,0*(21,5+20,6+21,2+2,5))/2</t>
  </si>
  <si>
    <t>"ostatní"20</t>
  </si>
  <si>
    <t>962031136</t>
  </si>
  <si>
    <t>Bourání příček z cihel, tvárnic nebo příčkovek z tvárnic nebo příčkovek pálených nebo nepálených na maltu vápennou nebo vápenocementovou, tl. do 150 mm</t>
  </si>
  <si>
    <t>2090911471</t>
  </si>
  <si>
    <t>"stáv.objekt-3.np"3,6*4,8+2,6*2,3-(0,8*1,97)</t>
  </si>
  <si>
    <t>21,684*0,05</t>
  </si>
  <si>
    <t>962032431</t>
  </si>
  <si>
    <t>Bourání zdiva nadzákladového z cihel nebo tvárnic z dutých cihel nebo tvárnic pálených nebo nepálených, na maltu vápennou nebo vápenocementovou, objemu do 1 m3</t>
  </si>
  <si>
    <t>-847021414</t>
  </si>
  <si>
    <t xml:space="preserve">Poznámka k souboru cen:_x000D_
1. Bourání pilířů o průřezu přes 0,36 m2 se oceňuje příslušnými cenami -2230, -2231, -2240, -2241,-2253 a -2254 jako bourání zdiva nadzákladového cihelného._x000D_
</t>
  </si>
  <si>
    <t>"1.pp"2,1*0,45*1,0</t>
  </si>
  <si>
    <t>"1.np"2,1*0,45*1,0+2,1*0,3*1,5</t>
  </si>
  <si>
    <t>"2.np"1,86*0,45*1,86+2,1*0,45*2,2</t>
  </si>
  <si>
    <t>"3.np"2,1*0,45*1,5+2,0*1,5*0,45</t>
  </si>
  <si>
    <t>9,239*0,05</t>
  </si>
  <si>
    <t>963042819</t>
  </si>
  <si>
    <t>Bourání schodišťových stupňů betonových zhotovených na místě</t>
  </si>
  <si>
    <t>1988787150</t>
  </si>
  <si>
    <t>"1.np-103"1,2*5</t>
  </si>
  <si>
    <t>965042241</t>
  </si>
  <si>
    <t>Bourání mazanin betonových nebo z litého asfaltu tl. přes 100 mm, plochy přes 4 m2</t>
  </si>
  <si>
    <t>-493817898</t>
  </si>
  <si>
    <t>"okapový chodník okolo stáv.objektu"0,2*0,6*(18+25)</t>
  </si>
  <si>
    <t>965046111</t>
  </si>
  <si>
    <t>Broušení stávajících betonových podlah úběr do 3 mm</t>
  </si>
  <si>
    <t>1914023597</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</si>
  <si>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</si>
  <si>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"viz.podlahy"P4</t>
  </si>
  <si>
    <t>965049112</t>
  </si>
  <si>
    <t>Bourání mazanin Příplatek k cenám za bourání mazanin betonových se svařovanou sítí, tl. přes 100 mm</t>
  </si>
  <si>
    <t>-1174063897</t>
  </si>
  <si>
    <t>966080103</t>
  </si>
  <si>
    <t>Bourání kontaktního zateplení včetně povrchové úpravy omítkou nebo nátěrem z polystyrénových desek, tloušťky přes 60 do 120 mm</t>
  </si>
  <si>
    <t>1958081358</t>
  </si>
  <si>
    <t>"obvod stěna přilehlá k přístavbě (nad stáv.demolovaným objektem)"8,8*12,2+4,3*5-(2,1*1,2)</t>
  </si>
  <si>
    <t>126,34*0,1</t>
  </si>
  <si>
    <t>968072455</t>
  </si>
  <si>
    <t>Vybourání kovových rámů oken s křídly, dveřních zárubní, vrat, stěn, ostění nebo obkladů dveřních zárubní, plochy do 2 m2</t>
  </si>
  <si>
    <t>-168044327</t>
  </si>
  <si>
    <t xml:space="preserve">Poznámka k souboru cen:_x000D_
1. V cenách -2244 až -2559 jsou započteny i náklady na vyvěšení křídel._x000D_
2. Cenou -2641 se oceňuje i vybourání nosné ocelové konstrukce pro sádrokartonové příčky._x000D_
</t>
  </si>
  <si>
    <t>"stáv.objekt-202"0,8*1,97*2</t>
  </si>
  <si>
    <t>968072456</t>
  </si>
  <si>
    <t>Vybourání kovových rámů oken s křídly, dveřních zárubní, vrat, stěn, ostění nebo obkladů dveřních zárubní, plochy přes 2 m2</t>
  </si>
  <si>
    <t>1265871747</t>
  </si>
  <si>
    <t>"stáv.objekt-001"1,6*2,1</t>
  </si>
  <si>
    <t>968072641</t>
  </si>
  <si>
    <t>Vybourání kovových rámů oken s křídly, dveřních zárubní, vrat, stěn, ostění nebo obkladů stěn jakýchkoliv, kromě výkladních jakékoliv plochy</t>
  </si>
  <si>
    <t>1812604763</t>
  </si>
  <si>
    <t>"stáv.objekt-1.np vstupní sestava s dveřmi"3*2,83</t>
  </si>
  <si>
    <t>968082016</t>
  </si>
  <si>
    <t>Vybourání plastových rámů oken s křídly, dveřních zárubní, vrat rámu oken s křídly, plochy přes 1 do 2 m2</t>
  </si>
  <si>
    <t>-201874117</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</si>
  <si>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</si>
  <si>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"stáv.objekt"2,1*1,2+2,3*1,35</t>
  </si>
  <si>
    <t>971033341</t>
  </si>
  <si>
    <t>Vybourání otvorů ve zdivu základovém nebo nadzákladovém z cihel, tvárnic, příčkovek z cihel pálených na maltu vápennou nebo vápenocementovou plochy do 0,09 m2, tl. do 300 mm</t>
  </si>
  <si>
    <t>955582988</t>
  </si>
  <si>
    <t>"pro ZTI"5</t>
  </si>
  <si>
    <t>974031144</t>
  </si>
  <si>
    <t>Vysekání rýh ve zdivu cihelném na maltu vápennou nebo vápenocementovou do hl. 70 mm a šířky do 150 mm</t>
  </si>
  <si>
    <t>1302665253</t>
  </si>
  <si>
    <t>974031664</t>
  </si>
  <si>
    <t>Vysekání rýh ve zdivu cihelném na maltu vápennou nebo vápenocementovou pro vtahování nosníků do zdí, před vybouráním otvoru do hl. 150 mm, při v. nosníku do 150 mm</t>
  </si>
  <si>
    <t>240764733</t>
  </si>
  <si>
    <t>"2xI 120 dl.2m"2,0*2</t>
  </si>
  <si>
    <t>"3xI 120 dl.1,6m"1,6*3</t>
  </si>
  <si>
    <t>"3xI 140 dl.2,8m"2,8*3</t>
  </si>
  <si>
    <t>"3xI 140 dl.2,4m"2,4*3</t>
  </si>
  <si>
    <t>"3xI 120 dl.2,5m"2,5*3</t>
  </si>
  <si>
    <t>31,9*0,15</t>
  </si>
  <si>
    <t>977151121</t>
  </si>
  <si>
    <t>Jádrové vrty diamantovými korunkami do stavebních materiálů (železobetonu, betonu, cihel, obkladů, dlažeb, kamene) průměru přes 110 do 120 mm</t>
  </si>
  <si>
    <t>-1631354403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</si>
  <si>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</si>
  <si>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 profese"0,4*10</t>
  </si>
  <si>
    <t>977151128</t>
  </si>
  <si>
    <t>Jádrové vrty diamantovými korunkami do stavebních materiálů (železobetonu, betonu, cihel, obkladů, dlažeb, kamene) průměru přes 250 do 300 mm</t>
  </si>
  <si>
    <t>-1023700426</t>
  </si>
  <si>
    <t>"pro profese (VZT) přes stěny"0,4*5+0,3*2+0,15*10</t>
  </si>
  <si>
    <t>977151217</t>
  </si>
  <si>
    <t>Jádrové vrty diamantovými korunkami do stavebních materiálů (železobetonu, betonu, cihel, obkladů, dlažeb, kamene) dovrchní (směrem vzhůru), průměru přes 80 do 90 mm</t>
  </si>
  <si>
    <t>1819607240</t>
  </si>
  <si>
    <t>0,4*30</t>
  </si>
  <si>
    <t>977151219</t>
  </si>
  <si>
    <t>Jádrové vrty diamantovými korunkami do stavebních materiálů (železobetonu, betonu, cihel, obkladů, dlažeb, kamene) dovrchní (směrem vzhůru), průměru přes 100 do 110 mm</t>
  </si>
  <si>
    <t>-161876126</t>
  </si>
  <si>
    <t>"přes strop pro ZTI"0,3*6</t>
  </si>
  <si>
    <t>978013191</t>
  </si>
  <si>
    <t>Otlučení vápenných nebo vápenocementových omítek vnitřních ploch stěn s vyškrabáním spar, s očištěním zdiva, v rozsahu přes 50 do 100 %</t>
  </si>
  <si>
    <t>-230555319</t>
  </si>
  <si>
    <t xml:space="preserve">Poznámka k souboru cen:_x000D_
1. Položky lze použít i pro ocenění otlučení sádrových, hliněných apod. vnitřních omítek._x000D_
</t>
  </si>
  <si>
    <t>"stáv.omítky ze strany přístavby"</t>
  </si>
  <si>
    <t>"1.pp"3,3*(12,2+1,2+4,5+1,3)</t>
  </si>
  <si>
    <t>"1.np"4,3*(12,2+1,25+4,5)</t>
  </si>
  <si>
    <t>140,545*0,15</t>
  </si>
  <si>
    <t>997</t>
  </si>
  <si>
    <t>Přesun sutě</t>
  </si>
  <si>
    <t>997013214</t>
  </si>
  <si>
    <t>Vnitrostaveništní doprava suti a vybouraných hmot vodorovně do 50 m svisle ručně pro budovy a haly výšky přes 12 do 15 m</t>
  </si>
  <si>
    <t>-930281408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</si>
  <si>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</si>
  <si>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"suť celkem"52,032</t>
  </si>
  <si>
    <t>"přípočet suti bet.základů z bourání ve výkopu"54,88*2,2</t>
  </si>
  <si>
    <t>997013311</t>
  </si>
  <si>
    <t>Doprava suti shozem montáž a demontáž shozu výšky do 10 m</t>
  </si>
  <si>
    <t>-1136706983</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</si>
  <si>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</si>
  <si>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"stáv.objekt"10</t>
  </si>
  <si>
    <t>997013321</t>
  </si>
  <si>
    <t>Doprava suti shozem montáž a demontáž shozu výšky Příplatek za první a každý další den použití shozu k ceně -3311</t>
  </si>
  <si>
    <t>801667917</t>
  </si>
  <si>
    <t>"předpoklad 10dní"10*10</t>
  </si>
  <si>
    <t>997013501</t>
  </si>
  <si>
    <t>Odvoz suti a vybouraných hmot na skládku nebo meziskládku se složením, na vzdálenost do 1 km</t>
  </si>
  <si>
    <t>-211725607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</si>
  <si>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</si>
  <si>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"suť celkem"s</t>
  </si>
  <si>
    <t>997013509</t>
  </si>
  <si>
    <t>Odvoz suti a vybouraných hmot na skládku nebo meziskládku se složením, na vzdálenost Příplatek k ceně za každý další i započatý 1 km přes 1 km</t>
  </si>
  <si>
    <t>465174866</t>
  </si>
  <si>
    <t>Poznámka k položce:_x000D_
uchazeč ve své cenové nabídce vyhodnotí skládky a konečnou cenu zapracuje ve své nabídce</t>
  </si>
  <si>
    <t>172,768*20 'Přepočtené koeficientem množství</t>
  </si>
  <si>
    <t>997013631</t>
  </si>
  <si>
    <t>Poplatek za uložení stavebního odpadu na skládce (skládkovné) směsného stavebního a demoličního zatříděného do Katalogu odpadů pod kódem 17 09 04</t>
  </si>
  <si>
    <t>665596396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</si>
  <si>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</si>
  <si>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1959296905</t>
  </si>
  <si>
    <t>711131811</t>
  </si>
  <si>
    <t>Odstranění izolace proti zemní vlhkosti na ploše vodorovné V</t>
  </si>
  <si>
    <t>86049050</t>
  </si>
  <si>
    <t xml:space="preserve">Poznámka k souboru cen:_x000D_
1. Ceny se používají pro odstranění hydroizolačních pásů a folií bez rozlišení tloušťky a počtu vrstev._x000D_
</t>
  </si>
  <si>
    <t>"stáv.střecha nad 2.np (parozábrana)"5*5</t>
  </si>
  <si>
    <t>711131821</t>
  </si>
  <si>
    <t>Odstranění izolace proti zemní vlhkosti na ploše svislé S</t>
  </si>
  <si>
    <t>-456877886</t>
  </si>
  <si>
    <t>"stáv.střecha nad 2.np (parozábrana)"0,4*(5*2)</t>
  </si>
  <si>
    <t>-1831705574</t>
  </si>
  <si>
    <t>"za umyvadly-dtto ker.obklad"4,4</t>
  </si>
  <si>
    <t>4,4*0,1</t>
  </si>
  <si>
    <t>-1805625560</t>
  </si>
  <si>
    <t>712300833</t>
  </si>
  <si>
    <t>Odstranění ze střech plochých do 10° krytiny povlakové třívrstvé</t>
  </si>
  <si>
    <t>-547680198</t>
  </si>
  <si>
    <t>"stáv.střecha nad 2.np"5*5</t>
  </si>
  <si>
    <t>-463918453</t>
  </si>
  <si>
    <t>"izolace základů"0,5*(2,1+20,1+19,5+20,8)</t>
  </si>
  <si>
    <t>28376354</t>
  </si>
  <si>
    <t>deska perimetrická spodních staveb, podlah a plochých střech 200kPa λ=0,034 tl 100mm</t>
  </si>
  <si>
    <t>1529341956</t>
  </si>
  <si>
    <t>31,25*1,05 'Přepočtené koeficientem množství</t>
  </si>
  <si>
    <t>713140863</t>
  </si>
  <si>
    <t>Odstranění tepelné izolace střech plochých z rohoží, pásů, dílců, desek, bloků nadstřešních izolací připevněných lepením z polystyrenu suchého, tloušťka izolace přes 100 mm</t>
  </si>
  <si>
    <t>1532412358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</si>
  <si>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</si>
  <si>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-356047683</t>
  </si>
  <si>
    <t>727</t>
  </si>
  <si>
    <t>Zdravotechnika - požární ochrana</t>
  </si>
  <si>
    <t>72711140-01</t>
  </si>
  <si>
    <t>Protipožární trubní ucpávky kovové potrubí včetně dodatečné izolace prostup stropem tloušťky 150 mm požární odolnost EI 60-120 D 35-D+M</t>
  </si>
  <si>
    <t>-1127367846</t>
  </si>
  <si>
    <t xml:space="preserve">Poznámka k souboru cen:_x000D_
1. V cenách -1111 až 1119, -1131 až 1219, -1321 až 1419 je započtena tloušťka vyplňované spáry_x000D_
 15mm a šířka 20 mm._x000D_
2. V cenách -1301 až 1319, -1421 až 1429 je započtena tloušťka vyplňované spáry 25mm a šířka 15_x000D_
 mm._x000D_
3. V cenách -1121 až 1129, -1221 až 1229, -1501 až 1509 je započtena tloušťka vyplňované spáry_x000D_
 15-20 mm._x000D_
4. V cenách -1111 až 1119, -1131 až 1219, -1321 až 1419 je započteno opláštění potrubí minerální_x000D_
 vlnou tloušťky 35mm._x000D_
5. V cenách -1121 až 1129, -1221 až 1229 je započteno opláštění potrubí minerální vlnou tloušťky_x000D_
 32mm._x000D_
6. V cenách -1301 až 1319, -1421 až 1429 je započteno opláštění potrubí minerální vlnou tloušťky_x000D_
 20mm._x000D_
</t>
  </si>
  <si>
    <t>Poznámka k položce:_x000D_
vč.přesunu hmot</t>
  </si>
  <si>
    <t>7271114-02</t>
  </si>
  <si>
    <t>Protipožární trubní ucpávky kovové potrubí včetně dodatečné izolace prostup stropem tloušťky 150 mm požární odolnost EI 60-120 D 110-D+M</t>
  </si>
  <si>
    <t>343356277</t>
  </si>
  <si>
    <t>727-přesun</t>
  </si>
  <si>
    <t>Přesun hmot pro požární ochranu</t>
  </si>
  <si>
    <t>-1919328887</t>
  </si>
  <si>
    <t>763111427</t>
  </si>
  <si>
    <t>Příčka ze sádrokartonových desek s nosnou konstrukcí z jednoduchých ocelových profilů UW, CW dvojitě opláštěná deskami protipožárními DF tl. 2 x 12,5 mm EI 90, příčka tl. 150 mm, profil 100, s izolací, Rw do 59 dB</t>
  </si>
  <si>
    <t>1793003548</t>
  </si>
  <si>
    <t>"103"4,2*3,5-(1,6*2,1)</t>
  </si>
  <si>
    <t>"201"4,2*3,5-(1,6*2,1)</t>
  </si>
  <si>
    <t>"201"3,5*3,5-(1,6*2,1)</t>
  </si>
  <si>
    <t>31,57*0,05</t>
  </si>
  <si>
    <t>1773140035</t>
  </si>
  <si>
    <t>"dtto SDk příčka"33,149</t>
  </si>
  <si>
    <t>1263043084</t>
  </si>
  <si>
    <t>"stáv.objekt-001 vč.čela"27,6+0,5*4,7</t>
  </si>
  <si>
    <t>-999555253</t>
  </si>
  <si>
    <t>74,75*1,05 'Přepočtené koeficientem množství</t>
  </si>
  <si>
    <t>-194646323</t>
  </si>
  <si>
    <t>"dtto podhled"29,95</t>
  </si>
  <si>
    <t>1196949989</t>
  </si>
  <si>
    <t>"stáv.objekt-001"6,2+3,5+1,5+1,2+4,8</t>
  </si>
  <si>
    <t>"trasa potrubí ÚT do kotelny"2*32+1,4*6</t>
  </si>
  <si>
    <t>89,6*0,05</t>
  </si>
  <si>
    <t>763431801</t>
  </si>
  <si>
    <t>Demontáž podhledu minerálního na zavěšeném na roštu viditelném</t>
  </si>
  <si>
    <t>2121523950</t>
  </si>
  <si>
    <t xml:space="preserve">Poznámka k souboru cen:_x000D_
1. V cenách demontáže podhledu -1801 až -1821 jsou započteny náklady na kompletní demontáž podhledu, tj. nosné konstrukce i panelů._x000D_
</t>
  </si>
  <si>
    <t>818966786</t>
  </si>
  <si>
    <t>764002851</t>
  </si>
  <si>
    <t>Demontáž klempířských konstrukcí oplechování parapetů do suti</t>
  </si>
  <si>
    <t>871448716</t>
  </si>
  <si>
    <t>"stáv.objekt"2,3+2,1</t>
  </si>
  <si>
    <t>764002871</t>
  </si>
  <si>
    <t>Demontáž klempířských konstrukcí lemování zdí do suti</t>
  </si>
  <si>
    <t>-671955217</t>
  </si>
  <si>
    <t>"stáv.objekt střecha nad 2.np"5*4</t>
  </si>
  <si>
    <t>764004801</t>
  </si>
  <si>
    <t>Demontáž klempířských konstrukcí žlabu podokapního do suti</t>
  </si>
  <si>
    <t>-1503981844</t>
  </si>
  <si>
    <t>"stáv.objekt střecha nad 2.np"6</t>
  </si>
  <si>
    <t>764004803</t>
  </si>
  <si>
    <t>Demontáž klempířských konstrukcí žlabu podokapního k dalšímu použití</t>
  </si>
  <si>
    <t>-421604501</t>
  </si>
  <si>
    <t>"stáv.žlab střechy-pro zpětnou MTZ"15</t>
  </si>
  <si>
    <t>764004861</t>
  </si>
  <si>
    <t>Demontáž klempířských konstrukcí svodu do suti</t>
  </si>
  <si>
    <t>-2042249779</t>
  </si>
  <si>
    <t>"stáv.objekt střecha nad 2.np"3+5</t>
  </si>
  <si>
    <t>-232270968</t>
  </si>
  <si>
    <t>"viz.výpis klempíř 305"1,55+5,9</t>
  </si>
  <si>
    <t>-1308407683</t>
  </si>
  <si>
    <t>764501103</t>
  </si>
  <si>
    <t>Montáž žlabu podokapního půlkruhového žlabu</t>
  </si>
  <si>
    <t>-415308441</t>
  </si>
  <si>
    <t>"MTZ stáv.žlabu střechy"15</t>
  </si>
  <si>
    <t>764548423</t>
  </si>
  <si>
    <t>Svod z titanzinkového předzvětralého plechu včetně objímek, kolen a odskoků kruhový, průměru 100 mm</t>
  </si>
  <si>
    <t>-1023464376</t>
  </si>
  <si>
    <t>"viz.výpis klempíř 307"5</t>
  </si>
  <si>
    <t>768501557</t>
  </si>
  <si>
    <t>766-201</t>
  </si>
  <si>
    <t>201-Dř.dveře hl.pl.800/1970mm CPL vč.oc.zárubně s nátěrem,kování,zámek bezpečnostní,celoobvod.těsnění,do zdi tl.150mm,EI 30 DP3-C -D+M(viz.výpis truhlář)</t>
  </si>
  <si>
    <t>-1365847063</t>
  </si>
  <si>
    <t>766411811</t>
  </si>
  <si>
    <t>Demontáž obložení stěn panely, plochy do 1,5 m2</t>
  </si>
  <si>
    <t>1598412282</t>
  </si>
  <si>
    <t xml:space="preserve">Poznámka k souboru cen:_x000D_
1. Cenami nelze oceňovat demontáž obložení stěn výšky přes 2,5 m; tyto práce se oceňují cenami souboru cen 766 42-18 Demontáž obložení podhledů._x000D_
</t>
  </si>
  <si>
    <t>"1.np-001 (věšáková stěna)"2,2*(6,2+3)</t>
  </si>
  <si>
    <t>"2.np-202"4,2*(4,4*2+4,65*2)-(0,8*1,97+2,1*1,2)</t>
  </si>
  <si>
    <t>766411822</t>
  </si>
  <si>
    <t>Demontáž obložení stěn podkladových roštů</t>
  </si>
  <si>
    <t>-501590413</t>
  </si>
  <si>
    <t>"dtto DMTZ oblož.stěn"92,164</t>
  </si>
  <si>
    <t>766691914</t>
  </si>
  <si>
    <t>Ostatní práce vyvěšení nebo zavěšení křídel s případným uložením a opětovným zavěšením po provedení stavebních změn dřevěných dveřních, plochy do 2 m2</t>
  </si>
  <si>
    <t>227529790</t>
  </si>
  <si>
    <t xml:space="preserve">Poznámka k souboru cen:_x000D_
1. Ceny -1931 a -1932 lze užít jen pro křídlo mající současně obě jmenované funkce._x000D_
</t>
  </si>
  <si>
    <t>"stáv.objekt"4</t>
  </si>
  <si>
    <t>-715479249</t>
  </si>
  <si>
    <t>767-101</t>
  </si>
  <si>
    <t>101-Vnitř.vchod.proskl.AL dveře 1500/2100mm vč.zárubně,EI 30 DP3-C-KZ-Sm,bezp.sklo,panik.kování,kování klika-klika,zámek,madla,samozavírač,dle vyhl.398/2009-D+M(viz.výpis zámečník)</t>
  </si>
  <si>
    <t>-1622323658</t>
  </si>
  <si>
    <t>767-102</t>
  </si>
  <si>
    <t>102-Vnitř.vchod.proskl.AL dveře 1600/2100mm vč.zárubně do SDK,EI 30 DP3-C-KZ,bezp.sklo,kování klika-klika,zámek,madla,samozavírač,dle vyhl.398/2009-D+M(viz.výpis zámečník)</t>
  </si>
  <si>
    <t>-756089944</t>
  </si>
  <si>
    <t>767-103</t>
  </si>
  <si>
    <t>103-Vnitř.vchod.proskl.AL dveře 2250/2100mm vč.zárubně,EI 30 DP3-C-KZ,bezp.sklo,kování klika-klika,zámek,madla,samozavírač,dle vyhl.398/2009-D+M(viz.výpis zámečník)</t>
  </si>
  <si>
    <t>-687755518</t>
  </si>
  <si>
    <t>767-104</t>
  </si>
  <si>
    <t>104-Vnitř.vchod.proskl.AL dveře 1500/2100mm vč.zárubně,EI 15 DP3-C-KZ,bezp.sklo,kování klika-klika,zámek,madla,samozavírač,dle vyhl.398/2009-D+M(viz.výpis zámečník)</t>
  </si>
  <si>
    <t>-1974669802</t>
  </si>
  <si>
    <t>767-105</t>
  </si>
  <si>
    <t>105-Vnitř.vchod.proskl.AL dveře 1800/2100mm vč.zárubně do stáv.cih.příčky,EI 30 DP3-C-KZ,bezp.sklo,kování klika-klika,zámek,madla,samozavírač,dle vyhl.398/2009-D+M(viz.výpis zámečník)</t>
  </si>
  <si>
    <t>-440510257</t>
  </si>
  <si>
    <t>767-106</t>
  </si>
  <si>
    <t>106-Vnitř.vchod.proskl.AL stěna 3000/2830mm s dvoukř.dveřmi pevným nadsvětlíkem vč.rámu,bezp.sklo,kování klika-klika,zámek,madla,samozavírač,dle vyhl.398/2009-D+M(viz.výpis zámečník)</t>
  </si>
  <si>
    <t>723142324</t>
  </si>
  <si>
    <t>767-108</t>
  </si>
  <si>
    <t>108-Vnitřní AL dělící mříž 2200/3850mm zatahovací elektricky poháněná,vč.vodících liš,horní hřídele,pohonu,barva RAL-D+M(viz.výpis zámečník)</t>
  </si>
  <si>
    <t>218580466</t>
  </si>
  <si>
    <t>767-129</t>
  </si>
  <si>
    <t>129-Plast.dvoukř.dveře 1500/2200mm,bezp.izol.sklo,kování, vč.syst.osazení (APU lišty,těsnění,dif.páska),vč.plast.parapetu-D+M(viz.výpis zámečník)</t>
  </si>
  <si>
    <t>-1842318023</t>
  </si>
  <si>
    <t>767-130</t>
  </si>
  <si>
    <t>130-Plast.kruh.okno prům.1860mm,izol.sklo,kování, vč.syst.osazení (APU lišty,těsnění,dif.páska)-D+M(viz.výpis zámečník)</t>
  </si>
  <si>
    <t>1814318642</t>
  </si>
  <si>
    <t>767-133</t>
  </si>
  <si>
    <t>133-Venkovní celokovové předložené schodiště vč.podesty,schod.stupňů,nosné k-ce,zábradlí a výplně,žár.pozink (hmotnost 350kg)-D+M(viz.výpis zámečník)</t>
  </si>
  <si>
    <t>155554080</t>
  </si>
  <si>
    <t>Poznámka k položce:_x000D_
viz.detail schodiště</t>
  </si>
  <si>
    <t>767-134</t>
  </si>
  <si>
    <t>134-Oc.poklop pro revizní šachtu 600x600mm vč.rámu (pro bet.výplň)-D+M(viz.výpis zámečník)</t>
  </si>
  <si>
    <t>-376680661</t>
  </si>
  <si>
    <t>767-136</t>
  </si>
  <si>
    <t>136-Vnitř.vchod.proskl.AL dveře 1600/2100mm vč.zárubně do SDK,EI 15 DP3-C-KZ,bezp.sklo,kování klika-klika,zámek,madla,samozavírač,dle vyhl.398/2009-D+M(viz.výpis zámečník)</t>
  </si>
  <si>
    <t>-1211981484</t>
  </si>
  <si>
    <t>-210441082</t>
  </si>
  <si>
    <t>1938178030</t>
  </si>
  <si>
    <t>776111117</t>
  </si>
  <si>
    <t>Příprava podkladu broušení podlah stávajícího podkladu pro odstranění nerovností (diamantovým kotoučem)</t>
  </si>
  <si>
    <t>-1587421690</t>
  </si>
  <si>
    <t>622737665</t>
  </si>
  <si>
    <t>"po penetraci PVC"P4</t>
  </si>
  <si>
    <t>"po broušení"P4</t>
  </si>
  <si>
    <t>"před stěrkou"P4</t>
  </si>
  <si>
    <t>940697003</t>
  </si>
  <si>
    <t>-1378619839</t>
  </si>
  <si>
    <t>776201812</t>
  </si>
  <si>
    <t>Demontáž povlakových podlahovin lepených ručně s podložkou</t>
  </si>
  <si>
    <t>-523509231</t>
  </si>
  <si>
    <t>"P4"</t>
  </si>
  <si>
    <t>"1.pp-001"58,44</t>
  </si>
  <si>
    <t>"1.np-103 (mimo schodiště)"23,3</t>
  </si>
  <si>
    <t>"2.np-201 (mimo schodiště),202"25,3+20,29</t>
  </si>
  <si>
    <t>"3.np-301"25,12</t>
  </si>
  <si>
    <t>P4</t>
  </si>
  <si>
    <t>"2.vrstva"P4</t>
  </si>
  <si>
    <t>776201814</t>
  </si>
  <si>
    <t>Demontáž povlakových podlahovin volně položených podlepených páskou</t>
  </si>
  <si>
    <t>1506111580</t>
  </si>
  <si>
    <t>"2.np-202"20,29</t>
  </si>
  <si>
    <t>-1302354169</t>
  </si>
  <si>
    <t>"pro fabion (soklík)"83,7*0,1</t>
  </si>
  <si>
    <t>-362589677</t>
  </si>
  <si>
    <t xml:space="preserve">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2mm s atibakteriální přísadou Sanosol,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 </t>
  </si>
  <si>
    <t>160,82*1,1 'Přepočtené koeficientem množství</t>
  </si>
  <si>
    <t>4796818</t>
  </si>
  <si>
    <t>"viz.podlahy"P4*0,75</t>
  </si>
  <si>
    <t>"pro fabion (soklík)"(83,7*0,1)*0,75</t>
  </si>
  <si>
    <t>776410811</t>
  </si>
  <si>
    <t>Demontáž soklíků nebo lišt pryžových nebo plastových</t>
  </si>
  <si>
    <t>1284412066</t>
  </si>
  <si>
    <t>"001"6,5+3,5+1,5+7,7+4,7+11,2+0,3-(0,8*2+1,6)</t>
  </si>
  <si>
    <t>"103"1,4+0,3*2+1+1,2+4,7+0,3-(0,8)</t>
  </si>
  <si>
    <t>"201"5,6+0,9+1,2+4,8-(0,8+2)</t>
  </si>
  <si>
    <t>"202"4,65*2+4,25*2+0,3*2-(0,8)</t>
  </si>
  <si>
    <t>"301"5,5+0,8+1,3+4,7+0,3*2-(1,4+1,5)</t>
  </si>
  <si>
    <t>-807814879</t>
  </si>
  <si>
    <t>"103"1,4+0,3*2+1+4,8+4,7+0,3-(0,8+1,6)</t>
  </si>
  <si>
    <t>"201"5,6+3,5+0,9+1,2+4,8-(0,8+2+1,6)</t>
  </si>
  <si>
    <t>"301"5,5+3,5+0,8+1,3+4,7+0,3*2-(1,4+1,5+1,6)</t>
  </si>
  <si>
    <t>-1263932978</t>
  </si>
  <si>
    <t>83,7*1,05 'Přepočtené koeficientem množství</t>
  </si>
  <si>
    <t>275711248</t>
  </si>
  <si>
    <t>"dtto sokklík"83,7</t>
  </si>
  <si>
    <t>1154345083</t>
  </si>
  <si>
    <t>-483380</t>
  </si>
  <si>
    <t>-263249003</t>
  </si>
  <si>
    <t>"viz.podlahy-pro vyrovnávací stěrku PVC podlah"P4</t>
  </si>
  <si>
    <t>-1936751986</t>
  </si>
  <si>
    <t>2124179285</t>
  </si>
  <si>
    <t>"dtto silikonování"2,2</t>
  </si>
  <si>
    <t>-760887455</t>
  </si>
  <si>
    <t>2,2*1,05 'Přepočtené koeficientem množství</t>
  </si>
  <si>
    <t>781423911</t>
  </si>
  <si>
    <t>Opravy obkladů z obkladaček opakních lepených, při velikosti obkladaček do 22 ks/ m2</t>
  </si>
  <si>
    <t>627814044</t>
  </si>
  <si>
    <t>"oprava stáv.obkladů v chodbách (podesty schodišť) při bourání nových otvorů"</t>
  </si>
  <si>
    <t>(2*5)*4</t>
  </si>
  <si>
    <t>5976108-01</t>
  </si>
  <si>
    <t>obkládačky keramické-dle stávajících</t>
  </si>
  <si>
    <t>-1684971788</t>
  </si>
  <si>
    <t>50*(0,4*0,3)</t>
  </si>
  <si>
    <t>6*1,1 'Přepočtené koeficientem množství</t>
  </si>
  <si>
    <t>99868701</t>
  </si>
  <si>
    <t>"202"2,2*(1,4+0,6)</t>
  </si>
  <si>
    <t>442839231</t>
  </si>
  <si>
    <t>4,4*1,1 'Přepočtené koeficientem množství</t>
  </si>
  <si>
    <t>-1851403312</t>
  </si>
  <si>
    <t>"dtto obklad"4,4</t>
  </si>
  <si>
    <t>947537112</t>
  </si>
  <si>
    <t>-1762250952</t>
  </si>
  <si>
    <t>"202"0,6*0,6</t>
  </si>
  <si>
    <t>634651-01</t>
  </si>
  <si>
    <t>zrcadlo nemontované čiré tl 5mm max rozměr 3210x2250mm</t>
  </si>
  <si>
    <t>825075038</t>
  </si>
  <si>
    <t>0,36*1,1 'Přepočtené koeficientem množství</t>
  </si>
  <si>
    <t>367538679</t>
  </si>
  <si>
    <t>"202"2,2*2+(1,4+0,6)</t>
  </si>
  <si>
    <t>-1164661624</t>
  </si>
  <si>
    <t>1954699171</t>
  </si>
  <si>
    <t>"kouty"2,2</t>
  </si>
  <si>
    <t>-2108487306</t>
  </si>
  <si>
    <t>783</t>
  </si>
  <si>
    <t>Dokončovací práce - nátěry</t>
  </si>
  <si>
    <t>783314201</t>
  </si>
  <si>
    <t>Základní antikorozní nátěr zámečnických konstrukcí jednonásobný syntetický standardní</t>
  </si>
  <si>
    <t>-1734146162</t>
  </si>
  <si>
    <t>"2xI 120 dl.2m"(0,44*2,0)*2</t>
  </si>
  <si>
    <t>"3xI 120 dl.1,6m"(0,44*1,6)*3</t>
  </si>
  <si>
    <t>"3xI 140 dl.2,8m"(0,5*2,8)*3</t>
  </si>
  <si>
    <t>"3xI 140 dl.2,4m"(0,5*2,4)*3</t>
  </si>
  <si>
    <t>"3xI 120 dl.2,5m"(0,44*2,5)*3</t>
  </si>
  <si>
    <t>14,972*0,15</t>
  </si>
  <si>
    <t>783823135</t>
  </si>
  <si>
    <t>Penetrační nátěr omítek hladkých omítek hladkých, zrnitých tenkovrstvých nebo štukových stupně členitosti 1 a 2 silikonový</t>
  </si>
  <si>
    <t>-1543179870</t>
  </si>
  <si>
    <t>"dtto krycí silikonový nátěr"96,328</t>
  </si>
  <si>
    <t>783827425</t>
  </si>
  <si>
    <t>Krycí (ochranný ) nátěr omítek dvojnásobný hladkých omítek hladkých, zrnitých tenkovrstvých nebo štukových stupně členitosti 1 a 2 silikonový</t>
  </si>
  <si>
    <t>1321692463</t>
  </si>
  <si>
    <t>"stáv.objekt-fasáda"</t>
  </si>
  <si>
    <t>"sever-terasa"4,1*4,5-(1,5*2,2)</t>
  </si>
  <si>
    <t>"sever-fasáda"9*5-((PI*0,93*0,93)+3*3,2)</t>
  </si>
  <si>
    <t>"západ"4,1*5,1</t>
  </si>
  <si>
    <t>"sever-stříška"0,2*(2,5*2+3,9)+2,5*3,9</t>
  </si>
  <si>
    <t>80,273*0,2</t>
  </si>
  <si>
    <t>784121001</t>
  </si>
  <si>
    <t>Oškrabání malby v místnostech výšky do 3,80 m</t>
  </si>
  <si>
    <t>-1451387542</t>
  </si>
  <si>
    <t xml:space="preserve">Poznámka k souboru cen:_x000D_
1. Cenami souboru cen se oceňuje jakýkoli počet současně škrabaných vrstev barvy._x000D_
</t>
  </si>
  <si>
    <t>"dtto stropy (oprava omítek 10%)"119,977</t>
  </si>
  <si>
    <t>"dtto stěny (oprava omítek 30%)"310,798</t>
  </si>
  <si>
    <t>784121011</t>
  </si>
  <si>
    <t>Rozmývání podkladu po oškrabání malby v místnostech výšky do 3,80 m</t>
  </si>
  <si>
    <t>-1497510080</t>
  </si>
  <si>
    <t>"dtto oškrábání maleb"430,775</t>
  </si>
  <si>
    <t>2146640666</t>
  </si>
  <si>
    <t>-1144974314</t>
  </si>
  <si>
    <t>"dtto SDk příčka"33,149*2</t>
  </si>
  <si>
    <t>1303992054</t>
  </si>
  <si>
    <t>1044642340</t>
  </si>
  <si>
    <t>Práce a dodávky M</t>
  </si>
  <si>
    <t>21-M</t>
  </si>
  <si>
    <t>Světla</t>
  </si>
  <si>
    <t>Náklady na DMTZ stáv.světel v podhledu+zpětná MTZ (trasa potrubí ÚT do kotelny-32m)</t>
  </si>
  <si>
    <t>-1811466878</t>
  </si>
  <si>
    <t>2016/027H-02-C-D141 - C-D.1.4.1-Zařízení zdravotně technických instalací</t>
  </si>
  <si>
    <t>711 - Izolace proti vodě</t>
  </si>
  <si>
    <t>Izolace proti vodě</t>
  </si>
  <si>
    <t>711-1139VD</t>
  </si>
  <si>
    <t>Izolace potrubí kaučuková Armaflex AC pro DN 110</t>
  </si>
  <si>
    <t>Poznámka k položce:_x000D_
výkres č.03-6, 36x1</t>
  </si>
  <si>
    <t>721-1009VD</t>
  </si>
  <si>
    <t>Záp.uzávěrka odvod kondenzátu HL 138</t>
  </si>
  <si>
    <t>Poznámka k položce:_x000D_
do zdiva, výkres č.03-4,03-5,03-6,03-9, 7x1</t>
  </si>
  <si>
    <t>721-1100VD</t>
  </si>
  <si>
    <t>Záchytný koš HL 195</t>
  </si>
  <si>
    <t>Poznámka k položce:_x000D_
výkres č.03-8,03-10, 4x1</t>
  </si>
  <si>
    <t>721-1101VD</t>
  </si>
  <si>
    <t>Odvonovací kroužek HL 160</t>
  </si>
  <si>
    <t>721-1102VD</t>
  </si>
  <si>
    <t>Vtok svislý HL 62P-100</t>
  </si>
  <si>
    <t>721-12VD</t>
  </si>
  <si>
    <t>Protipožární pěna dotěsnění potrubí do DN 100</t>
  </si>
  <si>
    <t>721-993VD</t>
  </si>
  <si>
    <t>Nástavec HL 65 P DN 100 s PVC izlol.přírubou</t>
  </si>
  <si>
    <t>721152303R00</t>
  </si>
  <si>
    <t>Nosný žlábek pro potrubí pozink. do D 50 mm</t>
  </si>
  <si>
    <t>Poznámka k položce:_x000D_
výkres č.03-4, 63x1</t>
  </si>
  <si>
    <t>721176101R00</t>
  </si>
  <si>
    <t>Potrubí HT připojovací D 32 x 1,8 mm</t>
  </si>
  <si>
    <t>Poznámka k položce:_x000D_
výkres č.03-4,03-5,03-9, 8x1</t>
  </si>
  <si>
    <t>721176102R00</t>
  </si>
  <si>
    <t>Poznámka k položce:_x000D_
výkres č.03-4,03-5,03-9, 12+30+10+12</t>
  </si>
  <si>
    <t>721176115R00</t>
  </si>
  <si>
    <t>Poznámka k položce:_x000D_
výkres č.03-4,03-5,03-9, 15+10+6</t>
  </si>
  <si>
    <t>721176145R00</t>
  </si>
  <si>
    <t>Potrubí HT dešťové (svislé) D 110 x 2,7 mm</t>
  </si>
  <si>
    <t>Poznámka k položce:_x000D_
výkres č.03-3,03-4,03-5,03-6,03-7,03-10, generováno počítačem 93x1</t>
  </si>
  <si>
    <t>721176146R00</t>
  </si>
  <si>
    <t>Potrubí HT dešťové (svislé) D 125 x 3,1 mm</t>
  </si>
  <si>
    <t>Poznámka k položce:_x000D_
výkres č.03-3,03-4,03-5,03-6,03-7,03-10, generováno počítačem 14x1</t>
  </si>
  <si>
    <t>721176222R00</t>
  </si>
  <si>
    <t>Potrubí KG svodné (ležaté) v zemi D 110 x 3,2 mm</t>
  </si>
  <si>
    <t>Poznámka k položce:_x000D_
výkres č.03-3,03-12,03-13, generováno počítačem 24x1</t>
  </si>
  <si>
    <t>721176223R00</t>
  </si>
  <si>
    <t>Potrubí KG svodné (ležaté) v zemi D 125 x 3,2 mm</t>
  </si>
  <si>
    <t>Poznámka k položce:_x000D_
výkres č.03-3,03-12,03-13, generováno počítačem 27x1</t>
  </si>
  <si>
    <t>721176224R00</t>
  </si>
  <si>
    <t>Potrubí KG svodné (ležaté) v zemi D 160 x 4,0 mm</t>
  </si>
  <si>
    <t>Poznámka k položce:_x000D_
výkres č.03-3,03-12,03-13, generováno počítačem 30x1</t>
  </si>
  <si>
    <t>721176225R00</t>
  </si>
  <si>
    <t>Potrubí KG svodné (ležaté) v zemi D 200 x 4,9 mm</t>
  </si>
  <si>
    <t>Poznámka k položce:_x000D_
výkres č.03-3,03-12,03-13, generováno počítačem 18x1</t>
  </si>
  <si>
    <t>721234104R00</t>
  </si>
  <si>
    <t>Vtok střešní PP HL62.1 pro plochou střechu</t>
  </si>
  <si>
    <t>Poznámka k položce:_x000D_
výkres č.03-8,03-10, 2x1</t>
  </si>
  <si>
    <t>721273145R00</t>
  </si>
  <si>
    <t>Nástavec větrací z PVC D 110 mm, délka 930 mm</t>
  </si>
  <si>
    <t>Poznámka k položce:_x000D_
výkres č.03-8,03-12, 1x1</t>
  </si>
  <si>
    <t>721290112R00</t>
  </si>
  <si>
    <t>Zkouška těsnosti kanalizace vodou DN 200</t>
  </si>
  <si>
    <t>721290123R00</t>
  </si>
  <si>
    <t>722-0100VD</t>
  </si>
  <si>
    <t>Vícevrstvá trubka PP-RCT Fiber Basalt Plus 20x2,8</t>
  </si>
  <si>
    <t>Poznámka k položce:_x000D_
dodávka a montáž včetně  tvarovek a uchycení</t>
  </si>
  <si>
    <t>722-0103VD</t>
  </si>
  <si>
    <t>Vícevrstvá trubka PP-RCT Fiber Basalt Plus 40x5,5</t>
  </si>
  <si>
    <t>722-61VD</t>
  </si>
  <si>
    <t>Regulační ventil pro cirkulaci TUV, STAD-DN 15</t>
  </si>
  <si>
    <t>Poznámka k položce:_x000D_
včetně vyvážení</t>
  </si>
  <si>
    <t>722-922VD</t>
  </si>
  <si>
    <t>Hygienický rozbor vody</t>
  </si>
  <si>
    <t>soub</t>
  </si>
  <si>
    <t>722181224RT7</t>
  </si>
  <si>
    <t>Izolace návleková MIRELON POLAR tl. stěny 20 mm</t>
  </si>
  <si>
    <t xml:space="preserve">Poznámka k položce:_x000D_
vnitřní průměr 22 mm_x000D_
V položce je kalkulována dodávka izolační trubice, spon a lepicí pásky.								_x000D_
</t>
  </si>
  <si>
    <t>722181224RW2</t>
  </si>
  <si>
    <t xml:space="preserve">Poznámka k položce:_x000D_
vnitřní průměr 45 mm_x000D_
V položce je kalkulována dodávka izolační trubice, spon a lepicí pásky.								_x000D_
</t>
  </si>
  <si>
    <t>722190901R00</t>
  </si>
  <si>
    <t>Uzavření/otevření vodovodního potrubí při opravě</t>
  </si>
  <si>
    <t>722212440R00</t>
  </si>
  <si>
    <t>Štítky orientační na zeď</t>
  </si>
  <si>
    <t>722237124R00</t>
  </si>
  <si>
    <t>Kohout kulový,2xvnitřní záv. GIACOMINI R250D DN 32</t>
  </si>
  <si>
    <t>725980122R00</t>
  </si>
  <si>
    <t>Dvířka z plastu, 300 x 300 mm</t>
  </si>
  <si>
    <t>998721202R00</t>
  </si>
  <si>
    <t>998722202R00</t>
  </si>
  <si>
    <t>2016/027H-02-C-D142 - C-D.1.4.2-Zařízení pro vytápění staveb</t>
  </si>
  <si>
    <t>90 - Hodinové zúčtovací sazby (HZS)</t>
  </si>
  <si>
    <t>731 - Kotelny</t>
  </si>
  <si>
    <t>767 - Konstrukce doplňkové stavební (zámečnické)</t>
  </si>
  <si>
    <t>Hodinové zúčtovací sazby (HZS)</t>
  </si>
  <si>
    <t>904      R02</t>
  </si>
  <si>
    <t>Hzs-zkousky v ramci montaz.praci</t>
  </si>
  <si>
    <t>h</t>
  </si>
  <si>
    <t>Poznámka k položce:_x000D_
Topná zkouška</t>
  </si>
  <si>
    <t>713-2215VD</t>
  </si>
  <si>
    <t>Izolační potrubní pouzdra PIPO ALS a Alu folií 54/40 mm</t>
  </si>
  <si>
    <t>713-2352VD</t>
  </si>
  <si>
    <t>Izolační potrubní pouzdra PIPO ALS a Alu folií 57/50 mm</t>
  </si>
  <si>
    <t>713-3004VD</t>
  </si>
  <si>
    <t>Protipožární prostup kovových potrubí do D 80,stěnou EI 120</t>
  </si>
  <si>
    <t>722181213RW2</t>
  </si>
  <si>
    <t>Izolace návleková MIRELON PRO tl. stěny 13 mm</t>
  </si>
  <si>
    <t>Poznámka k položce:_x000D_
vnitřní průměr 45 mm</t>
  </si>
  <si>
    <t>731</t>
  </si>
  <si>
    <t>Kotelny</t>
  </si>
  <si>
    <t>731-40VD</t>
  </si>
  <si>
    <t>Rozšíření stávající regulace o topný topné okruh</t>
  </si>
  <si>
    <t>Poznámka k položce:_x000D_
čerpadla 230V,pohon směšovacího ventilu</t>
  </si>
  <si>
    <t>732-555VD</t>
  </si>
  <si>
    <t>Čerpadlová skupina se směšováním,pohon,atmatury,izol</t>
  </si>
  <si>
    <t>KS</t>
  </si>
  <si>
    <t>Poznámka k položce:_x000D_
teploměry,čerpadlo elekronické Q=3 m3/hod,H=6m Autoadapt, 230V,IP42,PN 10,energ.sk.A, výkr.č.04-7, 1x1</t>
  </si>
  <si>
    <t>732199100RM1</t>
  </si>
  <si>
    <t>732339104R00</t>
  </si>
  <si>
    <t>Montáž nádoby expanzní tlakové 50 l</t>
  </si>
  <si>
    <t>Poznámka k položce:_x000D_
výkr.č.04-7, 1x1</t>
  </si>
  <si>
    <t>733121118R00</t>
  </si>
  <si>
    <t>Potrubí hladké bezešvé nízkotlaké D 57 x 2,9 mm</t>
  </si>
  <si>
    <t>Poznámka k položce:_x000D_
výkr.č.04-7, 1x3</t>
  </si>
  <si>
    <t>733163107R00</t>
  </si>
  <si>
    <t>Poznámka k položce:_x000D_
výkr.č.04-7,04-8, 14+14</t>
  </si>
  <si>
    <t>733163108R00</t>
  </si>
  <si>
    <t>Potrubí z měděných trubek D 54 x 2,0 mm</t>
  </si>
  <si>
    <t>Poznámka k položce:_x000D_
výkr.č.04-7, generováno počítačem 140x1</t>
  </si>
  <si>
    <t>733190108R00</t>
  </si>
  <si>
    <t>Tlaková zkouška potrubí DN 50</t>
  </si>
  <si>
    <t>Poznámka k položce:_x000D_
výkr.č.04-7, 1x168</t>
  </si>
  <si>
    <t>733191928R00</t>
  </si>
  <si>
    <t>Navaření odbočky na potrubí,DN odbočky 50</t>
  </si>
  <si>
    <t>Poznámka k položce:_x000D_
výkr.č.04-7, 1x2</t>
  </si>
  <si>
    <t>734-769VD</t>
  </si>
  <si>
    <t>Armatura pro exp.nádoby MK 1-ventil se zajištením</t>
  </si>
  <si>
    <t>734172113R00</t>
  </si>
  <si>
    <t>734215132R00</t>
  </si>
  <si>
    <t>Ventil odvzdušňovací automat. GIACOMINI R99 DN 10</t>
  </si>
  <si>
    <t>734235126R00</t>
  </si>
  <si>
    <t>Kohout kulový,2xvnitřní záv. GIACOMINI R250D DN 50</t>
  </si>
  <si>
    <t>734295321R00</t>
  </si>
  <si>
    <t>Kohout kul.vypouštěcí,komplet,GIACOMINI R608 DN 15</t>
  </si>
  <si>
    <t>Konstrukce doplňkové stavební (zámečnické)</t>
  </si>
  <si>
    <t>767995102R00</t>
  </si>
  <si>
    <t>Výroba a montáž kov. atypických konstr. do 10 kg</t>
  </si>
  <si>
    <t>Poznámka k položce:_x000D_
výkr.č.04-7, 1x150</t>
  </si>
  <si>
    <t>998713202R00</t>
  </si>
  <si>
    <t>998731201R00</t>
  </si>
  <si>
    <t>Přesun hmot pro kotelny, výšky do 6 m</t>
  </si>
  <si>
    <t>998732201R00</t>
  </si>
  <si>
    <t>Přesun hmot pro strojovny, výšky do 6 m</t>
  </si>
  <si>
    <t>998733201R00</t>
  </si>
  <si>
    <t>Přesun hmot pro rozvody potrubí, výšky do 6 m</t>
  </si>
  <si>
    <t>998734201R00</t>
  </si>
  <si>
    <t>Přesun hmot pro armatury, výšky do 6 m</t>
  </si>
  <si>
    <t>2016/027H-02-C-D144 - C-D.1.4.4-Zařízení silnoproudé elektrotechniky</t>
  </si>
  <si>
    <t xml:space="preserve">Nedílnou součástí výkazu výměr je projektová dokumentace zpracovaná firmou HEXAPLAN INTERNACIONAL v listopadu 2016.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t>
  </si>
  <si>
    <t>D1 - Elektromontáže</t>
  </si>
  <si>
    <t xml:space="preserve">    D2 - Hromosvod, uzemnění</t>
  </si>
  <si>
    <t xml:space="preserve">    D4 - Hodinové zúčtovací sazby</t>
  </si>
  <si>
    <t>Hromosvod, uzemnění</t>
  </si>
  <si>
    <t>DRÁT Drát 8 AlMgSi T/4 drát o 8mm AlMgSi T/4 (0,135kg/m) měkký</t>
  </si>
  <si>
    <t>OCELOVÝ PÁSEK POZINKOVANÝ Páska 30x4 páska 30x4 (0,95 kg/m), pevně</t>
  </si>
  <si>
    <t>PODPĚRA VEDENÍ PV1h do zdiva na hmoždinku, L 50mm, vrut 6/50mm</t>
  </si>
  <si>
    <t>PODPĚRA VEDENÍ PV21a na ploché střechy, litina o 128mm</t>
  </si>
  <si>
    <t>SVORKA HROMOSVODNÍ,UZEMŇOVACÍ SS spojovací</t>
  </si>
  <si>
    <t>SVORKA HROMOSVODNÍ,UZEMŇOVACÍ SP připojovací</t>
  </si>
  <si>
    <t>SVORKA HROMOSVODNÍ,UZEMŇOVACÍ SK křížová</t>
  </si>
  <si>
    <t>SVORKA HROMOSVODNÍ,UZEMŇOVACÍ SZ zkušební</t>
  </si>
  <si>
    <t>SVORKA HROMOSVODNÍ,UZEMŇOVACÍ SR2a-pásek-pásek</t>
  </si>
  <si>
    <t>JÍMACÍ TYČ JR 1,5 AlMgSi s rovným koncem, L 1500mm</t>
  </si>
  <si>
    <t>JÍMACÍ TYČ Betonový podstavec s klínem d=337mm</t>
  </si>
  <si>
    <t>OCHRANNÝ ÚHELNÍK A DRŽÁKY OU 1,7 ochranný úhelník, L 1700mm</t>
  </si>
  <si>
    <t>OCHRANNÝ ÚHELNÍK A DRŽÁKY DUZ držák ochranného úhelníku do zdiva, L 170mm</t>
  </si>
  <si>
    <t>PROVEDENI REVIZNICH ZKOUSEK_x000D_
DLE CSN 331500 Revizni technik</t>
  </si>
  <si>
    <t>2016/027H-02-C-D147 - C-D.1.4.7-Sadové úpravy</t>
  </si>
  <si>
    <t>1 - Pokácení stromu</t>
  </si>
  <si>
    <t>2 - Řez stromu</t>
  </si>
  <si>
    <t>3 - Likvidace dřevní hmoty</t>
  </si>
  <si>
    <t>Pokácení stromu</t>
  </si>
  <si>
    <t>111203111</t>
  </si>
  <si>
    <t>Odstranění pařezu odfrézováním až do hloubky 500 mm</t>
  </si>
  <si>
    <t>1009637877</t>
  </si>
  <si>
    <t>112101223</t>
  </si>
  <si>
    <t>Pokácení stromu s rozřezáním a odstraněním větví a kmene do vzdálenosti 20 m, se složením na hromady nebo naložením na dopravní prostředek jehličnatého na řezné ploše pařezu přes 300 do 400mm</t>
  </si>
  <si>
    <t>-453246827</t>
  </si>
  <si>
    <t>Řez stromu</t>
  </si>
  <si>
    <t>184805214</t>
  </si>
  <si>
    <t>Řez stromu prováděný lezeckou technikou s přemístěním odstraněných větví na vzdálenost do 20 m a složením na hromady zdravotní při ploše koruny stromu přes 90 do 120 m2</t>
  </si>
  <si>
    <t>316407053</t>
  </si>
  <si>
    <t>Likvidace dřevní hmoty</t>
  </si>
  <si>
    <t>111251111</t>
  </si>
  <si>
    <t>Drcení ořezaných větví strojně - (štěpkování) s naložením na dopravní prostředek a odvozem drtě do 20 km a se složením o průměru větví do 100 mm</t>
  </si>
  <si>
    <t>1633467380</t>
  </si>
  <si>
    <t xml:space="preserve">Poznámka k souboru cen:_x000D_
1. V cenách nejsou započteny náklady na uložení drti na skládku._x000D_
2. Měří se objem nadrcené hmoty._x000D_
</t>
  </si>
  <si>
    <t>16301406</t>
  </si>
  <si>
    <t>Vodorovné přemístění větví, kmenů s naložením, složením a dopravou do 5000m jehličnatých, průměru kmene	větví přes 300 do 500 mm</t>
  </si>
  <si>
    <t>-386891056</t>
  </si>
  <si>
    <t>16301416</t>
  </si>
  <si>
    <t>Vodorovné přemístění větví, kmenů s naložením, složením a dopravou do 5000m jehličnatých, průměru kmene	kmenů přes 300 do 500 mm</t>
  </si>
  <si>
    <t>1560628046</t>
  </si>
  <si>
    <t>2016/027H-02-D - D-Demolice stávajícího objektu</t>
  </si>
  <si>
    <t>2016/027H-02-D-D11 - D-D.1.1-Architektonické a stavebně-technické řešení</t>
  </si>
  <si>
    <t xml:space="preserve">      95 - Různé dokončovací konstrukce a práce pozemních staveb</t>
  </si>
  <si>
    <t>977312113</t>
  </si>
  <si>
    <t>Řezání stávajících betonových mazanin s vyztužením hloubky přes 100 do 150 mm</t>
  </si>
  <si>
    <t>13607989</t>
  </si>
  <si>
    <t>"řezání stáv.ŽB k-cí pro nakládání a odvoz (na menší kusy)"450</t>
  </si>
  <si>
    <t>981011314</t>
  </si>
  <si>
    <t>Demolice budov postupným rozebíráním z cihel, kamene, smíšeného nebo hrázděného zdiva, tvárnic na maltu vápennou nebo vápenocementovou s podílem konstrukcí přes 20 do 25 %</t>
  </si>
  <si>
    <t>629000573</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</si>
  <si>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</si>
  <si>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"stáv.objekt-obest.prostor"2295</t>
  </si>
  <si>
    <t>Různé dokončovací konstrukce a práce pozemních staveb</t>
  </si>
  <si>
    <t>95-01</t>
  </si>
  <si>
    <t>Odpojení objektu od stávajících inženýrských sítí (elektro,kanalizace,vodovod,plynovod,...)</t>
  </si>
  <si>
    <t>-1104715214</t>
  </si>
  <si>
    <t>997006512</t>
  </si>
  <si>
    <t>Vodorovná doprava suti na skládku s naložením na dopravní prostředek a složením přes 100 m do 1 km</t>
  </si>
  <si>
    <t>1687982301</t>
  </si>
  <si>
    <t xml:space="preserve">Poznámka k souboru cen:_x000D_
1. Pro volbu ceny je rozhodující dopravní vzdálenost těžiště skládky a půdorysné plochy objektu._x000D_
</t>
  </si>
  <si>
    <t>997006519</t>
  </si>
  <si>
    <t>Vodorovná doprava suti na skládku s naložením na dopravní prostředek a složením Příplatek k ceně za každý další i započatý 1 km</t>
  </si>
  <si>
    <t>1773864428</t>
  </si>
  <si>
    <t>1032,75*20 'Přepočtené koeficientem množství</t>
  </si>
  <si>
    <t>997006551</t>
  </si>
  <si>
    <t>Hrubé urovnání suti na skládce bez zhutnění</t>
  </si>
  <si>
    <t>2085488941</t>
  </si>
  <si>
    <t xml:space="preserve">Poznámka k souboru cen:_x000D_
1. Cena nezahrnuje náklady na poplatek za skládku; tyto lze ocenit cenami souboru cen 997 01-38 Poplatek za uložení stavebního odpadu na skládku katalogu 801-3 Budovy a haly - bourání konstrukcí._x000D_
</t>
  </si>
  <si>
    <t>997013312</t>
  </si>
  <si>
    <t>Doprava suti shozem montáž a demontáž shozu výšky přes 10 do 20 m</t>
  </si>
  <si>
    <t>1394427280</t>
  </si>
  <si>
    <t>997013322</t>
  </si>
  <si>
    <t>Doprava suti shozem montáž a demontáž shozu výšky Příplatek za první a každý další den použití shozu k ceně -3312</t>
  </si>
  <si>
    <t>-2028348124</t>
  </si>
  <si>
    <t>15*30</t>
  </si>
  <si>
    <t>828344878</t>
  </si>
  <si>
    <t>2016/027H-02-E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</si>
  <si>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</si>
  <si>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</si>
  <si>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</si>
  <si>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</si>
  <si>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</si>
  <si>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</si>
  <si>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</si>
  <si>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</si>
  <si>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</si>
  <si>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</si>
  <si>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</si>
  <si>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</si>
  <si>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</si>
  <si>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</si>
  <si>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441706530</t>
  </si>
  <si>
    <t>012002000</t>
  </si>
  <si>
    <t>Geodetické práce</t>
  </si>
  <si>
    <t>2002969827</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</si>
  <si>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</si>
  <si>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013244000</t>
  </si>
  <si>
    <t>Dokumentace pro provádění stavby</t>
  </si>
  <si>
    <t>758493439</t>
  </si>
  <si>
    <t>Poznámka k položce:_x000D_
Zpracování dílenských dokumentací (výkresy výztuže, interiér,ocelové k-ce,zámečnické a truhlářské výrobky apod.-rozsah a popis viz.TZ)-dle smlouvy o dílo.</t>
  </si>
  <si>
    <t>013254000</t>
  </si>
  <si>
    <t>Dokumentace skutečného provedení stavby</t>
  </si>
  <si>
    <t>168900396</t>
  </si>
  <si>
    <t>Poznámka k položce:_x000D_
Dokumentace skutečného provedení bude provedena podle následujících zásad:_x000D_
Do projektové dokumentace pro provedení stavby všech stavebních objektů a provozních souborů budou zřetelně vyznačeny všechny změny, k nimž došlo v průběhu zhotovení díla._x000D_
Ty části projektové dokumentace pro provedení stavby, u kterých nedošlo k žádným změnám, budou označeny nápisem """"beze změn""""._x000D_
Každý výkres dokumentace skutečného provedení stavby bude opatřen jménem a příjmením osoby, která změny zakreslila, jejím podpisem a razítkem zhotovitele._x000D_
U výkresů obsahujících změnu proti projektu pro provedení stavby bude přiložen i doklad, ze kterého bude vyplývat projednání změny s odpovědnou osobou objednatele a její souhlasné stanovisko._x000D_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
_x000D_
DLE SMLOUVY O DÍLO  (vč.profesí)</t>
  </si>
  <si>
    <t>VRN3</t>
  </si>
  <si>
    <t>Zařízení staveniště</t>
  </si>
  <si>
    <t>030001000</t>
  </si>
  <si>
    <t>-1685857215</t>
  </si>
  <si>
    <t>Poznámka k položce:_x000D_
Zařízení staveniště obsahuje náklady na:_x000D_
-předání a převzetí staveniště_x000D_
-terénní úpravy zařízení staveniště (jsou to např.náklady na hlavní terénní úpravy: přípravu základové roviny pro uložení mobilních buněk, terénní úpravy pro zřízení provizorních komunikací apod.)_x000D_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
-provizorní komunikace (jedná se o náklady související se zřízením provizorních silnoc,chodníků,popř.jeřábových drah,zřízení provizorních lávek,můstků,schodišť,ramp apod. a to v jakémkoliv materiálovém provedení,přes jakékoliv konstrukce či překážky sloužících k vybavení staveniště.)_x000D_
-skládky na staveništi (náklady související se zřízením skládek na staveništi a jeich zrušením)_x000D_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
-oplocení staveniště_x000D_
-opatření na ochranu pozemků sousedících se staveništěm (náklady na případná opatření na ochranu sousedních pozemků proti poškození a znečištění.)_x000D_
-osvětlení staveniště (náklady na osvětlení jsou řešeny podle rozsahu a charakteru staveniště -vč.rozvodných skříní.)_x000D_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
-alarm, strážní služba staveniště (zabezpečení staveniště -např.technické opatření,strážní služba,zabezpečení přístupů ke skladům, apod.)_x000D_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
-úprava terénu po zrušení zařízení staveniště (jedná se o náklady za práce, jejichž smyslem je uvedení místa zařízení staveniště do původního stavu. Uvedení všech povrchů dotčených stavbou do původního stavu-komunikace,chodníky,zeleň,…)._x000D_
Rozsah je dán požadavky investora (viz.smlouva o dílo).</t>
  </si>
  <si>
    <t>VRN4</t>
  </si>
  <si>
    <t>Inženýrská činnost</t>
  </si>
  <si>
    <t>042503000</t>
  </si>
  <si>
    <t>Inženýrská činnost posudky plán BOZP na staveništi</t>
  </si>
  <si>
    <t>-395416154</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</si>
  <si>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Účelem plánu BOZP je zajistit bezpečnost práce a ochranu zdraví na staveništi, eliminovat rizika ohrožení zdraví a majetku, zajistit ochranu životního prostředí a předejít vzniku mimořádných událostí. _x000D_
Předpokládá se jmenování koordinátora BOZP na staveništi, určeného zadavatelem stavby k provádění stanovených činností při realizaci stavby._x000D_
Budou stanoveny provozní předpisy, podmínky pro dopravu._x000D_
Bude stanoveno vymezení činnosti, rozsah prací a stanovení odpovědnosti v BOZP._x000D_
plný popis viz.TZ</t>
  </si>
  <si>
    <t>044002000</t>
  </si>
  <si>
    <t>Hlavní tituly průvodních činností a nákladů inženýrská činnost revize</t>
  </si>
  <si>
    <t>-1361614778</t>
  </si>
  <si>
    <t>Poznámka k položce:_x000D_
Revize a zkoušky-dle smlouvy o dílo.</t>
  </si>
  <si>
    <t>045002000</t>
  </si>
  <si>
    <t>Hlavní tituly průvodních činností a nákladů inženýrská činnost kompletační a koordinační činnost</t>
  </si>
  <si>
    <t>1385880322</t>
  </si>
  <si>
    <t xml:space="preserve">Poznámka k položce:_x000D_
Jedná se o zajišťování:_x000D_
* činností souvisejících se zakázkou-tj.účastí všech zainteresovaných osob ve všech fázích přípravy,realizace i dokončení zakázky,komplexního vyzkoušení a měření, odstranění vad díla podléhajících záruční lhůtě._x000D_
* poradenství (technická pomoc,aj.)_x000D_
* zpracování technologických postupů prováděných prací*podkladů (výkresů,rozpočtů,posudků,zkoušek,protokolů apod.)včetně zakreslování změn do výkresů, ke kterým došlo v průběhu výstavby._x000D_
* účasti zástupců zainteresovaných stran na jednáních,zkouškách,odevzdávání a přebírání konstrukcí,objektů a celků._x000D_
* kontroly činností na staveništi,výše uvedených činností i souvisejících správních činností._x000D_
Předání záručních listů, popř. návodů k obsluze v českém jazyce._x000D_
Zajištění a předání atestů a dokladů o požadovaných vlastnostech výrobků k předání předmětu veřejné zakázky ( vč.případných prohlášení o shodě dle zákona č. 22/1997 Sb. O technických požadavcích na výrobky)._x000D_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
Oznámení zahájení stavebních prací správcům sítí před zahájením prací v souladu s projektovou dokumentací, platnými rozhodnutími a vyjádřeními._x000D_
Předložení dokladů o nezávadném zneškodňování odpadu._x000D_
_x000D_
ROZSAH JE DÁN SMLUVNÍMI PODMÍNKAMI._x000D_
</t>
  </si>
  <si>
    <t>VRN5</t>
  </si>
  <si>
    <t>Finanční náklady</t>
  </si>
  <si>
    <t>051002000</t>
  </si>
  <si>
    <t>Hlavní tituly průvodních činností a nákladů finanční náklady pojistné</t>
  </si>
  <si>
    <t>-1420999764</t>
  </si>
  <si>
    <t>Poznámka k položce:_x000D_
Náklady spojené s povinným pojištěním dodavatele nebo stavebního díla či jeho části, v rozsahu obchodních podmínek.</t>
  </si>
  <si>
    <t>056002000</t>
  </si>
  <si>
    <t>Hlavní tituly průvodních činností a nákladů finanční náklady bankovní záruka</t>
  </si>
  <si>
    <t>713841160</t>
  </si>
  <si>
    <t xml:space="preserve">Poznámka k položce:_x000D_
Ke krytí finančních nároků objednatele za zhotovitelem, které vzniknou objednateli z důvodu porušení povinností zhotovitele týkajících se řádného provádění díla v předepsané kvalitě a smluvené době plnění, které zhotovitel nesplnil ani po předchozí výzvě objednatele.
K zajištění splnění závazků zhotovitele vyplývajících z poskytnuté záruky za jakost.
Výše bankovní záruky dle obchodních podmínek.
</t>
  </si>
  <si>
    <t>VRN7</t>
  </si>
  <si>
    <t>Provozní vlivy</t>
  </si>
  <si>
    <t>071002000</t>
  </si>
  <si>
    <t>Provoz investora, třetích osob</t>
  </si>
  <si>
    <t>920261736</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</si>
  <si>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t>
  </si>
  <si>
    <t>VRN9</t>
  </si>
  <si>
    <t>Ostatní náklady</t>
  </si>
  <si>
    <t>0910030-01</t>
  </si>
  <si>
    <t>Nakládání s odpady</t>
  </si>
  <si>
    <t>-254750854</t>
  </si>
  <si>
    <t>Poznámka k položce:_x000D_
 Likvidace, odvoz a uložení vybouraných hmot, stavební suti a jiných odpadů ze stavby na skládku v souladu s ustanoveními zákona č. 185/2001 Sb., o odpadech.</t>
  </si>
  <si>
    <t>091504000</t>
  </si>
  <si>
    <t>Ostatní náklady související s objektem náklady související s publikační činností</t>
  </si>
  <si>
    <t>2103447581</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</si>
  <si>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</si>
  <si>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SEZNAM FIGUR</t>
  </si>
  <si>
    <t>Výměra</t>
  </si>
  <si>
    <t xml:space="preserve"> 2016/027H-02/ 2016/027H-02-A/ 2016/027H-02-A-D11</t>
  </si>
  <si>
    <t>Použití figury:</t>
  </si>
  <si>
    <t>Lepení pásů z přírodního linolea (marmolea) standardním lepidlem</t>
  </si>
  <si>
    <t>Výztuž mazanin svařovanými sítěmi Kari</t>
  </si>
  <si>
    <t>Potěr cementový samonivelační litý C30 tl do 50 mm</t>
  </si>
  <si>
    <t>Příplatek k cementovému samonivelačnímu litému potěru C30 ZKD 5 mm tloušťky přes 50 mm</t>
  </si>
  <si>
    <t>Separační vrstva z PE fólie</t>
  </si>
  <si>
    <t>Montáž izolace tepelné podlah volně kladenými rohožemi, pásy, dílci, deskami 1 vrstva</t>
  </si>
  <si>
    <t>Broušení anhydritového podkladu povlakových podlah</t>
  </si>
  <si>
    <t>Vysátí podkladu povlakových podlah</t>
  </si>
  <si>
    <t>Vodou ředitelná penetrace savého podkladu povlakových podlah ředěná v poměru 1:3</t>
  </si>
  <si>
    <t>Vyrovnání podkladu povlakových podlah stěrkou pevnosti 30 MPa tl 3 mm</t>
  </si>
  <si>
    <t>Spoj podlah z přírodního linolea (marmolea) svařováním za tepla</t>
  </si>
  <si>
    <t>Základní čištění nově položených podlahovin včetně jednosložkového dvouvrstvého polymerního nátěru</t>
  </si>
  <si>
    <t>Nátěry podlah betonových jednonásobné penetrační-D+M</t>
  </si>
  <si>
    <t xml:space="preserve"> 2016/027H-02/ 2016/027H-02-B/ 2016/027H-02-B-D11</t>
  </si>
  <si>
    <t>Montáž podlah keramických velkoformátových z dekorů lepených flexibilním lepidlem do 0,5 ks/ m2</t>
  </si>
  <si>
    <t>Příplatek k montáži podlah keramických lepených flexibilním lepidlem za lepení dvousložkovým lepidlem</t>
  </si>
  <si>
    <t>Nátěr penetrační na podlahu</t>
  </si>
  <si>
    <t>Vyrovnání podkladu povlakových podlah stěrkou pevnosti 30 MPa tl 5 mm</t>
  </si>
  <si>
    <t xml:space="preserve"> 2016/027H-02/ 2016/027H-02-C/ 2016/027H-02-C-D11</t>
  </si>
  <si>
    <t>PVC-stáv.objektspolečné náklady</t>
  </si>
  <si>
    <t>Demontáž lepených povlakových podlah s podložkou ručně</t>
  </si>
  <si>
    <t>Broušení stávajícího podkladu povlakových podlah diamantovým kotoučem</t>
  </si>
  <si>
    <t>Vnitrostaveništní doprava suti a vybouraných hmot pro budovy v do 15 m ručně</t>
  </si>
  <si>
    <t>Odvoz suti a vybouraných hmot na skládku nebo meziskládku do 1 km se složením</t>
  </si>
  <si>
    <t>Příplatek k odvozu suti a vybouraných hmot na skládku ZKD 1 km přes 1 km</t>
  </si>
  <si>
    <t>Poplatek za uložení na skládce (skládkovné) stavebního odpadu směsného kód odpadu 17 09 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</si>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</sst>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101"/>
  <sheetViews>
    <sheetView showGridLines="0" tabSelected="1" workbookViewId="0">
      <selection activeCell="E23" sqref="E23:AN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5"/>
      <c r="AS2" s="385"/>
      <c r="AT2" s="385"/>
      <c r="AU2" s="385"/>
      <c r="AV2" s="385"/>
      <c r="AW2" s="385"/>
      <c r="AX2" s="385"/>
      <c r="AY2" s="385"/>
      <c r="AZ2" s="385"/>
      <c r="BA2" s="385"/>
      <c r="BB2" s="385"/>
      <c r="BC2" s="385"/>
      <c r="BD2" s="385"/>
      <c r="BE2" s="385"/>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9" t="s">
        <v>14</v>
      </c>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24"/>
      <c r="AQ5" s="24"/>
      <c r="AR5" s="22"/>
      <c r="BE5" s="366" t="s">
        <v>15</v>
      </c>
      <c r="BS5" s="19" t="s">
        <v>6</v>
      </c>
    </row>
    <row r="6" spans="1:74" s="1" customFormat="1" ht="36.950000000000003" customHeight="1">
      <c r="B6" s="23"/>
      <c r="C6" s="24"/>
      <c r="D6" s="30" t="s">
        <v>16</v>
      </c>
      <c r="E6" s="24"/>
      <c r="F6" s="24"/>
      <c r="G6" s="24"/>
      <c r="H6" s="24"/>
      <c r="I6" s="24"/>
      <c r="J6" s="24"/>
      <c r="K6" s="371" t="s">
        <v>17</v>
      </c>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24"/>
      <c r="AQ6" s="24"/>
      <c r="AR6" s="22"/>
      <c r="BE6" s="367"/>
      <c r="BS6" s="19" t="s">
        <v>18</v>
      </c>
    </row>
    <row r="7" spans="1:74" s="1" customFormat="1" ht="12" customHeight="1">
      <c r="B7" s="23"/>
      <c r="C7" s="24"/>
      <c r="D7" s="31"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21</v>
      </c>
      <c r="AL7" s="24"/>
      <c r="AM7" s="24"/>
      <c r="AN7" s="29" t="s">
        <v>22</v>
      </c>
      <c r="AO7" s="24"/>
      <c r="AP7" s="24"/>
      <c r="AQ7" s="24"/>
      <c r="AR7" s="22"/>
      <c r="BE7" s="367"/>
      <c r="BS7" s="19" t="s">
        <v>23</v>
      </c>
    </row>
    <row r="8" spans="1:74" s="1" customFormat="1" ht="12" customHeight="1">
      <c r="B8" s="23"/>
      <c r="C8" s="24"/>
      <c r="D8" s="31" t="s">
        <v>24</v>
      </c>
      <c r="E8" s="24"/>
      <c r="F8" s="24"/>
      <c r="G8" s="24"/>
      <c r="H8" s="24"/>
      <c r="I8" s="24"/>
      <c r="J8" s="24"/>
      <c r="K8" s="29" t="s">
        <v>25</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26</v>
      </c>
      <c r="AL8" s="24"/>
      <c r="AM8" s="24"/>
      <c r="AN8" s="32" t="s">
        <v>27</v>
      </c>
      <c r="AO8" s="24"/>
      <c r="AP8" s="24"/>
      <c r="AQ8" s="24"/>
      <c r="AR8" s="22"/>
      <c r="BE8" s="367"/>
      <c r="BS8" s="19" t="s">
        <v>28</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7"/>
      <c r="BS9" s="19" t="s">
        <v>29</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22</v>
      </c>
      <c r="AO10" s="24"/>
      <c r="AP10" s="24"/>
      <c r="AQ10" s="24"/>
      <c r="AR10" s="22"/>
      <c r="BE10" s="367"/>
      <c r="BS10" s="19" t="s">
        <v>18</v>
      </c>
    </row>
    <row r="11" spans="1:74" s="1" customFormat="1" ht="18.399999999999999" customHeight="1">
      <c r="B11" s="23"/>
      <c r="C11" s="24"/>
      <c r="D11" s="24"/>
      <c r="E11" s="29" t="s">
        <v>32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33</v>
      </c>
      <c r="AL11" s="24"/>
      <c r="AM11" s="24"/>
      <c r="AN11" s="29" t="s">
        <v>22</v>
      </c>
      <c r="AO11" s="24"/>
      <c r="AP11" s="24"/>
      <c r="AQ11" s="24"/>
      <c r="AR11" s="22"/>
      <c r="BE11" s="367"/>
      <c r="BS11" s="19" t="s">
        <v>18</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7"/>
      <c r="BS12" s="19" t="s">
        <v>18</v>
      </c>
    </row>
    <row r="13" spans="1:74" s="1" customFormat="1" ht="12" customHeight="1">
      <c r="B13" s="23"/>
      <c r="C13" s="24"/>
      <c r="D13" s="31" t="s">
        <v>34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3" t="s">
        <v>35</v>
      </c>
      <c r="AO13" s="24"/>
      <c r="AP13" s="24"/>
      <c r="AQ13" s="24"/>
      <c r="AR13" s="22"/>
      <c r="BE13" s="367"/>
      <c r="BS13" s="19" t="s">
        <v>18</v>
      </c>
    </row>
    <row r="14" spans="1:74" ht="12.75">
      <c r="B14" s="23"/>
      <c r="C14" s="24"/>
      <c r="D14" s="24"/>
      <c r="E14" s="372" t="s">
        <v>35</v>
      </c>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1" t="s">
        <v>33</v>
      </c>
      <c r="AL14" s="24"/>
      <c r="AM14" s="24"/>
      <c r="AN14" s="33" t="s">
        <v>35</v>
      </c>
      <c r="AO14" s="24"/>
      <c r="AP14" s="24"/>
      <c r="AQ14" s="24"/>
      <c r="AR14" s="22"/>
      <c r="BE14" s="367"/>
      <c r="BS14" s="19" t="s">
        <v>18</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7"/>
      <c r="BS15" s="19" t="s">
        <v>4</v>
      </c>
    </row>
    <row r="16" spans="1:74" s="1" customFormat="1" ht="12" customHeight="1">
      <c r="B16" s="23"/>
      <c r="C16" s="24"/>
      <c r="D16" s="31" t="s">
        <v>36</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22</v>
      </c>
      <c r="AO16" s="24"/>
      <c r="AP16" s="24"/>
      <c r="AQ16" s="24"/>
      <c r="AR16" s="22"/>
      <c r="BE16" s="367"/>
      <c r="BS16" s="19" t="s">
        <v>4</v>
      </c>
    </row>
    <row r="17" spans="1:71" s="1" customFormat="1" ht="18.399999999999999" customHeight="1">
      <c r="B17" s="23"/>
      <c r="C17" s="24"/>
      <c r="D17" s="24"/>
      <c r="E17" s="29" t="s">
        <v>37</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33</v>
      </c>
      <c r="AL17" s="24"/>
      <c r="AM17" s="24"/>
      <c r="AN17" s="29" t="s">
        <v>22</v>
      </c>
      <c r="AO17" s="24"/>
      <c r="AP17" s="24"/>
      <c r="AQ17" s="24"/>
      <c r="AR17" s="22"/>
      <c r="BE17" s="367"/>
      <c r="BS17" s="19" t="s">
        <v>38</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7"/>
      <c r="BS18" s="19" t="s">
        <v>6</v>
      </c>
    </row>
    <row r="19" spans="1:71" s="1" customFormat="1" ht="12" customHeight="1">
      <c r="B19" s="23"/>
      <c r="C19" s="24"/>
      <c r="D19" s="31" t="s">
        <v>39</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22</v>
      </c>
      <c r="AO19" s="24"/>
      <c r="AP19" s="24"/>
      <c r="AQ19" s="24"/>
      <c r="AR19" s="22"/>
      <c r="BE19" s="367"/>
      <c r="BS19" s="19" t="s">
        <v>6</v>
      </c>
    </row>
    <row r="20" spans="1:71" s="1" customFormat="1" ht="18.399999999999999"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33</v>
      </c>
      <c r="AL20" s="24"/>
      <c r="AM20" s="24"/>
      <c r="AN20" s="29" t="s">
        <v>22</v>
      </c>
      <c r="AO20" s="24"/>
      <c r="AP20" s="24"/>
      <c r="AQ20" s="24"/>
      <c r="AR20" s="22"/>
      <c r="BE20" s="367"/>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7"/>
    </row>
    <row r="22" spans="1:71" s="1" customFormat="1" ht="12" customHeight="1">
      <c r="B22" s="23"/>
      <c r="C22" s="24"/>
      <c r="D22" s="31"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7"/>
    </row>
    <row r="23" spans="1:71" s="1" customFormat="1" ht="66" customHeight="1">
      <c r="B23" s="23"/>
      <c r="C23" s="24"/>
      <c r="D23" s="24"/>
      <c r="E23" s="374" t="s">
        <v>42</v>
      </c>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24"/>
      <c r="AP23" s="24"/>
      <c r="AQ23" s="24"/>
      <c r="AR23" s="22"/>
      <c r="BE23" s="36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5">
        <f>ROUND(AG54,2)</f>
        <v>0</v>
      </c>
      <c r="AL26" s="376"/>
      <c r="AM26" s="376"/>
      <c r="AN26" s="376"/>
      <c r="AO26" s="376"/>
      <c r="AP26" s="38"/>
      <c r="AQ26" s="38"/>
      <c r="AR26" s="41"/>
      <c r="BE26" s="36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7"/>
    </row>
    <row r="28" spans="1:71" s="2" customFormat="1" ht="12.75">
      <c r="A28" s="36"/>
      <c r="B28" s="37"/>
      <c r="C28" s="38"/>
      <c r="D28" s="38"/>
      <c r="E28" s="38"/>
      <c r="F28" s="38"/>
      <c r="G28" s="38"/>
      <c r="H28" s="38"/>
      <c r="I28" s="38"/>
      <c r="J28" s="38"/>
      <c r="K28" s="38"/>
      <c r="L28" s="377" t="s">
        <v>44</v>
      </c>
      <c r="M28" s="377"/>
      <c r="N28" s="377"/>
      <c r="O28" s="377"/>
      <c r="P28" s="377"/>
      <c r="Q28" s="38"/>
      <c r="R28" s="38"/>
      <c r="S28" s="38"/>
      <c r="T28" s="38"/>
      <c r="U28" s="38"/>
      <c r="V28" s="38"/>
      <c r="W28" s="377" t="s">
        <v>45</v>
      </c>
      <c r="X28" s="377"/>
      <c r="Y28" s="377"/>
      <c r="Z28" s="377"/>
      <c r="AA28" s="377"/>
      <c r="AB28" s="377"/>
      <c r="AC28" s="377"/>
      <c r="AD28" s="377"/>
      <c r="AE28" s="377"/>
      <c r="AF28" s="38"/>
      <c r="AG28" s="38"/>
      <c r="AH28" s="38"/>
      <c r="AI28" s="38"/>
      <c r="AJ28" s="38"/>
      <c r="AK28" s="377" t="s">
        <v>46</v>
      </c>
      <c r="AL28" s="377"/>
      <c r="AM28" s="377"/>
      <c r="AN28" s="377"/>
      <c r="AO28" s="377"/>
      <c r="AP28" s="38"/>
      <c r="AQ28" s="38"/>
      <c r="AR28" s="41"/>
      <c r="BE28" s="367"/>
    </row>
    <row r="29" spans="1:71" s="3" customFormat="1" ht="14.45" customHeight="1">
      <c r="B29" s="42"/>
      <c r="C29" s="43"/>
      <c r="D29" s="31" t="s">
        <v>47</v>
      </c>
      <c r="E29" s="43"/>
      <c r="F29" s="31" t="s">
        <v>48</v>
      </c>
      <c r="G29" s="43"/>
      <c r="H29" s="43"/>
      <c r="I29" s="43"/>
      <c r="J29" s="43"/>
      <c r="K29" s="43"/>
      <c r="L29" s="380">
        <v>0.21</v>
      </c>
      <c r="M29" s="379"/>
      <c r="N29" s="379"/>
      <c r="O29" s="379"/>
      <c r="P29" s="379"/>
      <c r="Q29" s="43"/>
      <c r="R29" s="43"/>
      <c r="S29" s="43"/>
      <c r="T29" s="43"/>
      <c r="U29" s="43"/>
      <c r="V29" s="43"/>
      <c r="W29" s="378">
        <f>ROUND(AZ54, 2)</f>
        <v>0</v>
      </c>
      <c r="X29" s="379"/>
      <c r="Y29" s="379"/>
      <c r="Z29" s="379"/>
      <c r="AA29" s="379"/>
      <c r="AB29" s="379"/>
      <c r="AC29" s="379"/>
      <c r="AD29" s="379"/>
      <c r="AE29" s="379"/>
      <c r="AF29" s="43"/>
      <c r="AG29" s="43"/>
      <c r="AH29" s="43"/>
      <c r="AI29" s="43"/>
      <c r="AJ29" s="43"/>
      <c r="AK29" s="378">
        <f>ROUND(AV54, 2)</f>
        <v>0</v>
      </c>
      <c r="AL29" s="379"/>
      <c r="AM29" s="379"/>
      <c r="AN29" s="379"/>
      <c r="AO29" s="379"/>
      <c r="AP29" s="43"/>
      <c r="AQ29" s="43"/>
      <c r="AR29" s="44"/>
      <c r="BE29" s="368"/>
    </row>
    <row r="30" spans="1:71" s="3" customFormat="1" ht="14.45" customHeight="1">
      <c r="B30" s="42"/>
      <c r="C30" s="43"/>
      <c r="D30" s="43"/>
      <c r="E30" s="43"/>
      <c r="F30" s="31" t="s">
        <v>49</v>
      </c>
      <c r="G30" s="43"/>
      <c r="H30" s="43"/>
      <c r="I30" s="43"/>
      <c r="J30" s="43"/>
      <c r="K30" s="43"/>
      <c r="L30" s="380">
        <v>0.15</v>
      </c>
      <c r="M30" s="379"/>
      <c r="N30" s="379"/>
      <c r="O30" s="379"/>
      <c r="P30" s="379"/>
      <c r="Q30" s="43"/>
      <c r="R30" s="43"/>
      <c r="S30" s="43"/>
      <c r="T30" s="43"/>
      <c r="U30" s="43"/>
      <c r="V30" s="43"/>
      <c r="W30" s="378">
        <f>ROUND(BA54, 2)</f>
        <v>0</v>
      </c>
      <c r="X30" s="379"/>
      <c r="Y30" s="379"/>
      <c r="Z30" s="379"/>
      <c r="AA30" s="379"/>
      <c r="AB30" s="379"/>
      <c r="AC30" s="379"/>
      <c r="AD30" s="379"/>
      <c r="AE30" s="379"/>
      <c r="AF30" s="43"/>
      <c r="AG30" s="43"/>
      <c r="AH30" s="43"/>
      <c r="AI30" s="43"/>
      <c r="AJ30" s="43"/>
      <c r="AK30" s="378">
        <f>ROUND(AW54, 2)</f>
        <v>0</v>
      </c>
      <c r="AL30" s="379"/>
      <c r="AM30" s="379"/>
      <c r="AN30" s="379"/>
      <c r="AO30" s="379"/>
      <c r="AP30" s="43"/>
      <c r="AQ30" s="43"/>
      <c r="AR30" s="44"/>
      <c r="BE30" s="368"/>
    </row>
    <row r="31" spans="1:71" s="3" customFormat="1" ht="14.45" hidden="1" customHeight="1">
      <c r="B31" s="42"/>
      <c r="C31" s="43"/>
      <c r="D31" s="43"/>
      <c r="E31" s="43"/>
      <c r="F31" s="31" t="s">
        <v>50</v>
      </c>
      <c r="G31" s="43"/>
      <c r="H31" s="43"/>
      <c r="I31" s="43"/>
      <c r="J31" s="43"/>
      <c r="K31" s="43"/>
      <c r="L31" s="380">
        <v>0.21</v>
      </c>
      <c r="M31" s="379"/>
      <c r="N31" s="379"/>
      <c r="O31" s="379"/>
      <c r="P31" s="379"/>
      <c r="Q31" s="43"/>
      <c r="R31" s="43"/>
      <c r="S31" s="43"/>
      <c r="T31" s="43"/>
      <c r="U31" s="43"/>
      <c r="V31" s="43"/>
      <c r="W31" s="378">
        <f>ROUND(BB54, 2)</f>
        <v>0</v>
      </c>
      <c r="X31" s="379"/>
      <c r="Y31" s="379"/>
      <c r="Z31" s="379"/>
      <c r="AA31" s="379"/>
      <c r="AB31" s="379"/>
      <c r="AC31" s="379"/>
      <c r="AD31" s="379"/>
      <c r="AE31" s="379"/>
      <c r="AF31" s="43"/>
      <c r="AG31" s="43"/>
      <c r="AH31" s="43"/>
      <c r="AI31" s="43"/>
      <c r="AJ31" s="43"/>
      <c r="AK31" s="378">
        <v>0</v>
      </c>
      <c r="AL31" s="379"/>
      <c r="AM31" s="379"/>
      <c r="AN31" s="379"/>
      <c r="AO31" s="379"/>
      <c r="AP31" s="43"/>
      <c r="AQ31" s="43"/>
      <c r="AR31" s="44"/>
      <c r="BE31" s="368"/>
    </row>
    <row r="32" spans="1:71" s="3" customFormat="1" ht="14.45" hidden="1" customHeight="1">
      <c r="B32" s="42"/>
      <c r="C32" s="43"/>
      <c r="D32" s="43"/>
      <c r="E32" s="43"/>
      <c r="F32" s="31" t="s">
        <v>51</v>
      </c>
      <c r="G32" s="43"/>
      <c r="H32" s="43"/>
      <c r="I32" s="43"/>
      <c r="J32" s="43"/>
      <c r="K32" s="43"/>
      <c r="L32" s="380">
        <v>0.15</v>
      </c>
      <c r="M32" s="379"/>
      <c r="N32" s="379"/>
      <c r="O32" s="379"/>
      <c r="P32" s="379"/>
      <c r="Q32" s="43"/>
      <c r="R32" s="43"/>
      <c r="S32" s="43"/>
      <c r="T32" s="43"/>
      <c r="U32" s="43"/>
      <c r="V32" s="43"/>
      <c r="W32" s="378">
        <f>ROUND(BC54, 2)</f>
        <v>0</v>
      </c>
      <c r="X32" s="379"/>
      <c r="Y32" s="379"/>
      <c r="Z32" s="379"/>
      <c r="AA32" s="379"/>
      <c r="AB32" s="379"/>
      <c r="AC32" s="379"/>
      <c r="AD32" s="379"/>
      <c r="AE32" s="379"/>
      <c r="AF32" s="43"/>
      <c r="AG32" s="43"/>
      <c r="AH32" s="43"/>
      <c r="AI32" s="43"/>
      <c r="AJ32" s="43"/>
      <c r="AK32" s="378">
        <v>0</v>
      </c>
      <c r="AL32" s="379"/>
      <c r="AM32" s="379"/>
      <c r="AN32" s="379"/>
      <c r="AO32" s="379"/>
      <c r="AP32" s="43"/>
      <c r="AQ32" s="43"/>
      <c r="AR32" s="44"/>
      <c r="BE32" s="368"/>
    </row>
    <row r="33" spans="1:57" s="3" customFormat="1" ht="14.45" hidden="1" customHeight="1">
      <c r="B33" s="42"/>
      <c r="C33" s="43"/>
      <c r="D33" s="43"/>
      <c r="E33" s="43"/>
      <c r="F33" s="31" t="s">
        <v>52</v>
      </c>
      <c r="G33" s="43"/>
      <c r="H33" s="43"/>
      <c r="I33" s="43"/>
      <c r="J33" s="43"/>
      <c r="K33" s="43"/>
      <c r="L33" s="380">
        <v>0</v>
      </c>
      <c r="M33" s="379"/>
      <c r="N33" s="379"/>
      <c r="O33" s="379"/>
      <c r="P33" s="379"/>
      <c r="Q33" s="43"/>
      <c r="R33" s="43"/>
      <c r="S33" s="43"/>
      <c r="T33" s="43"/>
      <c r="U33" s="43"/>
      <c r="V33" s="43"/>
      <c r="W33" s="378">
        <f>ROUND(BD54, 2)</f>
        <v>0</v>
      </c>
      <c r="X33" s="379"/>
      <c r="Y33" s="379"/>
      <c r="Z33" s="379"/>
      <c r="AA33" s="379"/>
      <c r="AB33" s="379"/>
      <c r="AC33" s="379"/>
      <c r="AD33" s="379"/>
      <c r="AE33" s="379"/>
      <c r="AF33" s="43"/>
      <c r="AG33" s="43"/>
      <c r="AH33" s="43"/>
      <c r="AI33" s="43"/>
      <c r="AJ33" s="43"/>
      <c r="AK33" s="378">
        <v>0</v>
      </c>
      <c r="AL33" s="379"/>
      <c r="AM33" s="379"/>
      <c r="AN33" s="379"/>
      <c r="AO33" s="37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84" t="s">
        <v>55</v>
      </c>
      <c r="Y35" s="382"/>
      <c r="Z35" s="382"/>
      <c r="AA35" s="382"/>
      <c r="AB35" s="382"/>
      <c r="AC35" s="47"/>
      <c r="AD35" s="47"/>
      <c r="AE35" s="47"/>
      <c r="AF35" s="47"/>
      <c r="AG35" s="47"/>
      <c r="AH35" s="47"/>
      <c r="AI35" s="47"/>
      <c r="AJ35" s="47"/>
      <c r="AK35" s="381">
        <f>SUM(AK26:AK33)</f>
        <v>0</v>
      </c>
      <c r="AL35" s="382"/>
      <c r="AM35" s="382"/>
      <c r="AN35" s="382"/>
      <c r="AO35" s="38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56</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2016/027H</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9" t="str">
        <f>K6</f>
        <v>Přístavba Základní a mateřské školy Elišky Přemyslovny 10,Brno Starý Lískovec</v>
      </c>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24</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26</v>
      </c>
      <c r="AJ47" s="38"/>
      <c r="AK47" s="38"/>
      <c r="AL47" s="38"/>
      <c r="AM47" s="396" t="str">
        <f>IF(AN8= "","",AN8)</f>
        <v>20. 2. 2020</v>
      </c>
      <c r="AN47" s="39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40.15" customHeight="1">
      <c r="A49" s="36"/>
      <c r="B49" s="37"/>
      <c r="C49" s="31" t="s">
        <v>30</v>
      </c>
      <c r="D49" s="38"/>
      <c r="E49" s="38"/>
      <c r="F49" s="38"/>
      <c r="G49" s="38"/>
      <c r="H49" s="38"/>
      <c r="I49" s="38"/>
      <c r="J49" s="38"/>
      <c r="K49" s="38"/>
      <c r="L49" s="54" t="str">
        <f>IF(E11= "","",E11)</f>
        <v>MČ Brno-Starý Lískovec</v>
      </c>
      <c r="M49" s="38"/>
      <c r="N49" s="38"/>
      <c r="O49" s="38"/>
      <c r="P49" s="38"/>
      <c r="Q49" s="38"/>
      <c r="R49" s="38"/>
      <c r="S49" s="38"/>
      <c r="T49" s="38"/>
      <c r="U49" s="38"/>
      <c r="V49" s="38"/>
      <c r="W49" s="38"/>
      <c r="X49" s="38"/>
      <c r="Y49" s="38"/>
      <c r="Z49" s="38"/>
      <c r="AA49" s="38"/>
      <c r="AB49" s="38"/>
      <c r="AC49" s="38"/>
      <c r="AD49" s="38"/>
      <c r="AE49" s="38"/>
      <c r="AF49" s="38"/>
      <c r="AG49" s="38"/>
      <c r="AH49" s="38"/>
      <c r="AI49" s="31" t="s">
        <v>36</v>
      </c>
      <c r="AJ49" s="38"/>
      <c r="AK49" s="38"/>
      <c r="AL49" s="38"/>
      <c r="AM49" s="397" t="str">
        <f>IF(E17="","",E17)</f>
        <v>HEXAPLAN INTERNATIONAL spol. s r.o.</v>
      </c>
      <c r="AN49" s="398"/>
      <c r="AO49" s="398"/>
      <c r="AP49" s="398"/>
      <c r="AQ49" s="38"/>
      <c r="AR49" s="41"/>
      <c r="AS49" s="399" t="s">
        <v>57</v>
      </c>
      <c r="AT49" s="400"/>
      <c r="AU49" s="62"/>
      <c r="AV49" s="62"/>
      <c r="AW49" s="62"/>
      <c r="AX49" s="62"/>
      <c r="AY49" s="62"/>
      <c r="AZ49" s="62"/>
      <c r="BA49" s="62"/>
      <c r="BB49" s="62"/>
      <c r="BC49" s="62"/>
      <c r="BD49" s="63"/>
      <c r="BE49" s="36"/>
    </row>
    <row r="50" spans="1:91" s="2" customFormat="1" ht="15.2" customHeight="1">
      <c r="A50" s="36"/>
      <c r="B50" s="37"/>
      <c r="C50" s="31" t="s">
        <v>34</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39</v>
      </c>
      <c r="AJ50" s="38"/>
      <c r="AK50" s="38"/>
      <c r="AL50" s="38"/>
      <c r="AM50" s="397" t="str">
        <f>IF(E20="","",E20)</f>
        <v>Ing.A.Hejmalová</v>
      </c>
      <c r="AN50" s="398"/>
      <c r="AO50" s="398"/>
      <c r="AP50" s="398"/>
      <c r="AQ50" s="38"/>
      <c r="AR50" s="41"/>
      <c r="AS50" s="401"/>
      <c r="AT50" s="40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3"/>
      <c r="AT51" s="404"/>
      <c r="AU51" s="66"/>
      <c r="AV51" s="66"/>
      <c r="AW51" s="66"/>
      <c r="AX51" s="66"/>
      <c r="AY51" s="66"/>
      <c r="AZ51" s="66"/>
      <c r="BA51" s="66"/>
      <c r="BB51" s="66"/>
      <c r="BC51" s="66"/>
      <c r="BD51" s="67"/>
      <c r="BE51" s="36"/>
    </row>
    <row r="52" spans="1:91" s="2" customFormat="1" ht="29.25" customHeight="1">
      <c r="A52" s="36"/>
      <c r="B52" s="37"/>
      <c r="C52" s="391" t="s">
        <v>58</v>
      </c>
      <c r="D52" s="392"/>
      <c r="E52" s="392"/>
      <c r="F52" s="392"/>
      <c r="G52" s="392"/>
      <c r="H52" s="68"/>
      <c r="I52" s="393" t="s">
        <v>59</v>
      </c>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405" t="s">
        <v>60</v>
      </c>
      <c r="AH52" s="392"/>
      <c r="AI52" s="392"/>
      <c r="AJ52" s="392"/>
      <c r="AK52" s="392"/>
      <c r="AL52" s="392"/>
      <c r="AM52" s="392"/>
      <c r="AN52" s="393" t="s">
        <v>61</v>
      </c>
      <c r="AO52" s="392"/>
      <c r="AP52" s="392"/>
      <c r="AQ52" s="69" t="s">
        <v>62</v>
      </c>
      <c r="AR52" s="41"/>
      <c r="AS52" s="70" t="s">
        <v>63</v>
      </c>
      <c r="AT52" s="71" t="s">
        <v>64</v>
      </c>
      <c r="AU52" s="71" t="s">
        <v>65</v>
      </c>
      <c r="AV52" s="71" t="s">
        <v>66</v>
      </c>
      <c r="AW52" s="71" t="s">
        <v>67</v>
      </c>
      <c r="AX52" s="71" t="s">
        <v>68</v>
      </c>
      <c r="AY52" s="71" t="s">
        <v>69</v>
      </c>
      <c r="AZ52" s="71" t="s">
        <v>70</v>
      </c>
      <c r="BA52" s="71" t="s">
        <v>71</v>
      </c>
      <c r="BB52" s="71" t="s">
        <v>72</v>
      </c>
      <c r="BC52" s="71" t="s">
        <v>73</v>
      </c>
      <c r="BD52" s="72" t="s">
        <v>74</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75</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9">
        <f>ROUND(AG55,2)</f>
        <v>0</v>
      </c>
      <c r="AH54" s="409"/>
      <c r="AI54" s="409"/>
      <c r="AJ54" s="409"/>
      <c r="AK54" s="409"/>
      <c r="AL54" s="409"/>
      <c r="AM54" s="409"/>
      <c r="AN54" s="410">
        <f t="shared" ref="AN54:AN99" si="0">SUM(AG54,AT54)</f>
        <v>0</v>
      </c>
      <c r="AO54" s="410"/>
      <c r="AP54" s="410"/>
      <c r="AQ54" s="80" t="s">
        <v>22</v>
      </c>
      <c r="AR54" s="81"/>
      <c r="AS54" s="82">
        <f>ROUND(AS55,2)</f>
        <v>0</v>
      </c>
      <c r="AT54" s="83">
        <f t="shared" ref="AT54:AT99" si="1">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76</v>
      </c>
      <c r="BT54" s="86" t="s">
        <v>77</v>
      </c>
      <c r="BU54" s="87" t="s">
        <v>78</v>
      </c>
      <c r="BV54" s="86" t="s">
        <v>79</v>
      </c>
      <c r="BW54" s="86" t="s">
        <v>5</v>
      </c>
      <c r="BX54" s="86" t="s">
        <v>80</v>
      </c>
      <c r="CL54" s="86" t="s">
        <v>20</v>
      </c>
    </row>
    <row r="55" spans="1:91" s="7" customFormat="1" ht="37.5" customHeight="1">
      <c r="B55" s="88"/>
      <c r="C55" s="89"/>
      <c r="D55" s="394" t="s">
        <v>81</v>
      </c>
      <c r="E55" s="394"/>
      <c r="F55" s="394"/>
      <c r="G55" s="394"/>
      <c r="H55" s="394"/>
      <c r="I55" s="90"/>
      <c r="J55" s="394" t="s">
        <v>17</v>
      </c>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408">
        <f>ROUND(AG56+AG74+AG90+AG97+AG99,2)</f>
        <v>0</v>
      </c>
      <c r="AH55" s="407"/>
      <c r="AI55" s="407"/>
      <c r="AJ55" s="407"/>
      <c r="AK55" s="407"/>
      <c r="AL55" s="407"/>
      <c r="AM55" s="407"/>
      <c r="AN55" s="406">
        <f t="shared" si="0"/>
        <v>0</v>
      </c>
      <c r="AO55" s="407"/>
      <c r="AP55" s="407"/>
      <c r="AQ55" s="91" t="s">
        <v>82</v>
      </c>
      <c r="AR55" s="92"/>
      <c r="AS55" s="93">
        <f>ROUND(AS56+AS74+AS90+AS97+AS99,2)</f>
        <v>0</v>
      </c>
      <c r="AT55" s="94">
        <f t="shared" si="1"/>
        <v>0</v>
      </c>
      <c r="AU55" s="95">
        <f>ROUND(AU56+AU74+AU90+AU97+AU99,5)</f>
        <v>0</v>
      </c>
      <c r="AV55" s="94">
        <f>ROUND(AZ55*L29,2)</f>
        <v>0</v>
      </c>
      <c r="AW55" s="94">
        <f>ROUND(BA55*L30,2)</f>
        <v>0</v>
      </c>
      <c r="AX55" s="94">
        <f>ROUND(BB55*L29,2)</f>
        <v>0</v>
      </c>
      <c r="AY55" s="94">
        <f>ROUND(BC55*L30,2)</f>
        <v>0</v>
      </c>
      <c r="AZ55" s="94">
        <f>ROUND(AZ56+AZ74+AZ90+AZ97+AZ99,2)</f>
        <v>0</v>
      </c>
      <c r="BA55" s="94">
        <f>ROUND(BA56+BA74+BA90+BA97+BA99,2)</f>
        <v>0</v>
      </c>
      <c r="BB55" s="94">
        <f>ROUND(BB56+BB74+BB90+BB97+BB99,2)</f>
        <v>0</v>
      </c>
      <c r="BC55" s="94">
        <f>ROUND(BC56+BC74+BC90+BC97+BC99,2)</f>
        <v>0</v>
      </c>
      <c r="BD55" s="96">
        <f>ROUND(BD56+BD74+BD90+BD97+BD99,2)</f>
        <v>0</v>
      </c>
      <c r="BS55" s="97" t="s">
        <v>76</v>
      </c>
      <c r="BT55" s="97" t="s">
        <v>23</v>
      </c>
      <c r="BU55" s="97" t="s">
        <v>78</v>
      </c>
      <c r="BV55" s="97" t="s">
        <v>79</v>
      </c>
      <c r="BW55" s="97" t="s">
        <v>83</v>
      </c>
      <c r="BX55" s="97" t="s">
        <v>5</v>
      </c>
      <c r="CL55" s="97" t="s">
        <v>20</v>
      </c>
      <c r="CM55" s="97" t="s">
        <v>84</v>
      </c>
    </row>
    <row r="56" spans="1:91" s="4" customFormat="1" ht="23.25" customHeight="1">
      <c r="B56" s="53"/>
      <c r="C56" s="98"/>
      <c r="D56" s="98"/>
      <c r="E56" s="395" t="s">
        <v>85</v>
      </c>
      <c r="F56" s="395"/>
      <c r="G56" s="395"/>
      <c r="H56" s="395"/>
      <c r="I56" s="395"/>
      <c r="J56" s="98"/>
      <c r="K56" s="395" t="s">
        <v>86</v>
      </c>
      <c r="L56" s="395"/>
      <c r="M56" s="395"/>
      <c r="N56" s="395"/>
      <c r="O56" s="395"/>
      <c r="P56" s="395"/>
      <c r="Q56" s="395"/>
      <c r="R56" s="395"/>
      <c r="S56" s="395"/>
      <c r="T56" s="395"/>
      <c r="U56" s="395"/>
      <c r="V56" s="395"/>
      <c r="W56" s="395"/>
      <c r="X56" s="395"/>
      <c r="Y56" s="395"/>
      <c r="Z56" s="395"/>
      <c r="AA56" s="395"/>
      <c r="AB56" s="395"/>
      <c r="AC56" s="395"/>
      <c r="AD56" s="395"/>
      <c r="AE56" s="395"/>
      <c r="AF56" s="395"/>
      <c r="AG56" s="388">
        <f>ROUND(AG57+AG58,2)</f>
        <v>0</v>
      </c>
      <c r="AH56" s="387"/>
      <c r="AI56" s="387"/>
      <c r="AJ56" s="387"/>
      <c r="AK56" s="387"/>
      <c r="AL56" s="387"/>
      <c r="AM56" s="387"/>
      <c r="AN56" s="386">
        <f t="shared" si="0"/>
        <v>0</v>
      </c>
      <c r="AO56" s="387"/>
      <c r="AP56" s="387"/>
      <c r="AQ56" s="99" t="s">
        <v>87</v>
      </c>
      <c r="AR56" s="55"/>
      <c r="AS56" s="100">
        <f>ROUND(AS57+AS58,2)</f>
        <v>0</v>
      </c>
      <c r="AT56" s="101">
        <f t="shared" si="1"/>
        <v>0</v>
      </c>
      <c r="AU56" s="102">
        <f>ROUND(AU57+AU58,5)</f>
        <v>0</v>
      </c>
      <c r="AV56" s="101">
        <f>ROUND(AZ56*L29,2)</f>
        <v>0</v>
      </c>
      <c r="AW56" s="101">
        <f>ROUND(BA56*L30,2)</f>
        <v>0</v>
      </c>
      <c r="AX56" s="101">
        <f>ROUND(BB56*L29,2)</f>
        <v>0</v>
      </c>
      <c r="AY56" s="101">
        <f>ROUND(BC56*L30,2)</f>
        <v>0</v>
      </c>
      <c r="AZ56" s="101">
        <f>ROUND(AZ57+AZ58,2)</f>
        <v>0</v>
      </c>
      <c r="BA56" s="101">
        <f>ROUND(BA57+BA58,2)</f>
        <v>0</v>
      </c>
      <c r="BB56" s="101">
        <f>ROUND(BB57+BB58,2)</f>
        <v>0</v>
      </c>
      <c r="BC56" s="101">
        <f>ROUND(BC57+BC58,2)</f>
        <v>0</v>
      </c>
      <c r="BD56" s="103">
        <f>ROUND(BD57+BD58,2)</f>
        <v>0</v>
      </c>
      <c r="BS56" s="104" t="s">
        <v>76</v>
      </c>
      <c r="BT56" s="104" t="s">
        <v>84</v>
      </c>
      <c r="BU56" s="104" t="s">
        <v>78</v>
      </c>
      <c r="BV56" s="104" t="s">
        <v>79</v>
      </c>
      <c r="BW56" s="104" t="s">
        <v>88</v>
      </c>
      <c r="BX56" s="104" t="s">
        <v>83</v>
      </c>
      <c r="CL56" s="104" t="s">
        <v>20</v>
      </c>
    </row>
    <row r="57" spans="1:91" s="4" customFormat="1" ht="35.25" customHeight="1">
      <c r="A57" s="105" t="s">
        <v>89</v>
      </c>
      <c r="B57" s="53"/>
      <c r="C57" s="98"/>
      <c r="D57" s="98"/>
      <c r="E57" s="98"/>
      <c r="F57" s="395" t="s">
        <v>90</v>
      </c>
      <c r="G57" s="395"/>
      <c r="H57" s="395"/>
      <c r="I57" s="395"/>
      <c r="J57" s="395"/>
      <c r="K57" s="98"/>
      <c r="L57" s="395" t="s">
        <v>91</v>
      </c>
      <c r="M57" s="395"/>
      <c r="N57" s="395"/>
      <c r="O57" s="395"/>
      <c r="P57" s="395"/>
      <c r="Q57" s="395"/>
      <c r="R57" s="395"/>
      <c r="S57" s="395"/>
      <c r="T57" s="395"/>
      <c r="U57" s="395"/>
      <c r="V57" s="395"/>
      <c r="W57" s="395"/>
      <c r="X57" s="395"/>
      <c r="Y57" s="395"/>
      <c r="Z57" s="395"/>
      <c r="AA57" s="395"/>
      <c r="AB57" s="395"/>
      <c r="AC57" s="395"/>
      <c r="AD57" s="395"/>
      <c r="AE57" s="395"/>
      <c r="AF57" s="395"/>
      <c r="AG57" s="386">
        <f>'2016-027H-02-A-D11 - A-D....'!J34</f>
        <v>0</v>
      </c>
      <c r="AH57" s="387"/>
      <c r="AI57" s="387"/>
      <c r="AJ57" s="387"/>
      <c r="AK57" s="387"/>
      <c r="AL57" s="387"/>
      <c r="AM57" s="387"/>
      <c r="AN57" s="386">
        <f t="shared" si="0"/>
        <v>0</v>
      </c>
      <c r="AO57" s="387"/>
      <c r="AP57" s="387"/>
      <c r="AQ57" s="99" t="s">
        <v>87</v>
      </c>
      <c r="AR57" s="55"/>
      <c r="AS57" s="100">
        <v>0</v>
      </c>
      <c r="AT57" s="101">
        <f t="shared" si="1"/>
        <v>0</v>
      </c>
      <c r="AU57" s="102">
        <f>'2016-027H-02-A-D11 - A-D....'!P111</f>
        <v>0</v>
      </c>
      <c r="AV57" s="101">
        <f>'2016-027H-02-A-D11 - A-D....'!J37</f>
        <v>0</v>
      </c>
      <c r="AW57" s="101">
        <f>'2016-027H-02-A-D11 - A-D....'!J38</f>
        <v>0</v>
      </c>
      <c r="AX57" s="101">
        <f>'2016-027H-02-A-D11 - A-D....'!J39</f>
        <v>0</v>
      </c>
      <c r="AY57" s="101">
        <f>'2016-027H-02-A-D11 - A-D....'!J40</f>
        <v>0</v>
      </c>
      <c r="AZ57" s="101">
        <f>'2016-027H-02-A-D11 - A-D....'!F37</f>
        <v>0</v>
      </c>
      <c r="BA57" s="101">
        <f>'2016-027H-02-A-D11 - A-D....'!F38</f>
        <v>0</v>
      </c>
      <c r="BB57" s="101">
        <f>'2016-027H-02-A-D11 - A-D....'!F39</f>
        <v>0</v>
      </c>
      <c r="BC57" s="101">
        <f>'2016-027H-02-A-D11 - A-D....'!F40</f>
        <v>0</v>
      </c>
      <c r="BD57" s="103">
        <f>'2016-027H-02-A-D11 - A-D....'!F41</f>
        <v>0</v>
      </c>
      <c r="BT57" s="104" t="s">
        <v>92</v>
      </c>
      <c r="BV57" s="104" t="s">
        <v>79</v>
      </c>
      <c r="BW57" s="104" t="s">
        <v>93</v>
      </c>
      <c r="BX57" s="104" t="s">
        <v>88</v>
      </c>
      <c r="CL57" s="104" t="s">
        <v>20</v>
      </c>
    </row>
    <row r="58" spans="1:91" s="4" customFormat="1" ht="35.25" customHeight="1">
      <c r="B58" s="53"/>
      <c r="C58" s="98"/>
      <c r="D58" s="98"/>
      <c r="E58" s="98"/>
      <c r="F58" s="395" t="s">
        <v>94</v>
      </c>
      <c r="G58" s="395"/>
      <c r="H58" s="395"/>
      <c r="I58" s="395"/>
      <c r="J58" s="395"/>
      <c r="K58" s="98"/>
      <c r="L58" s="395" t="s">
        <v>95</v>
      </c>
      <c r="M58" s="395"/>
      <c r="N58" s="395"/>
      <c r="O58" s="395"/>
      <c r="P58" s="395"/>
      <c r="Q58" s="395"/>
      <c r="R58" s="395"/>
      <c r="S58" s="395"/>
      <c r="T58" s="395"/>
      <c r="U58" s="395"/>
      <c r="V58" s="395"/>
      <c r="W58" s="395"/>
      <c r="X58" s="395"/>
      <c r="Y58" s="395"/>
      <c r="Z58" s="395"/>
      <c r="AA58" s="395"/>
      <c r="AB58" s="395"/>
      <c r="AC58" s="395"/>
      <c r="AD58" s="395"/>
      <c r="AE58" s="395"/>
      <c r="AF58" s="395"/>
      <c r="AG58" s="388">
        <f>ROUND(AG59+SUM(AG60:AG63)+AG71+AG73,2)</f>
        <v>0</v>
      </c>
      <c r="AH58" s="387"/>
      <c r="AI58" s="387"/>
      <c r="AJ58" s="387"/>
      <c r="AK58" s="387"/>
      <c r="AL58" s="387"/>
      <c r="AM58" s="387"/>
      <c r="AN58" s="386">
        <f t="shared" si="0"/>
        <v>0</v>
      </c>
      <c r="AO58" s="387"/>
      <c r="AP58" s="387"/>
      <c r="AQ58" s="99" t="s">
        <v>87</v>
      </c>
      <c r="AR58" s="55"/>
      <c r="AS58" s="100">
        <f>ROUND(AS59+SUM(AS60:AS63)+AS71+AS73,2)</f>
        <v>0</v>
      </c>
      <c r="AT58" s="101">
        <f t="shared" si="1"/>
        <v>0</v>
      </c>
      <c r="AU58" s="102">
        <f>ROUND(AU59+SUM(AU60:AU63)+AU71+AU73,5)</f>
        <v>0</v>
      </c>
      <c r="AV58" s="101">
        <f>ROUND(AZ58*L29,2)</f>
        <v>0</v>
      </c>
      <c r="AW58" s="101">
        <f>ROUND(BA58*L30,2)</f>
        <v>0</v>
      </c>
      <c r="AX58" s="101">
        <f>ROUND(BB58*L29,2)</f>
        <v>0</v>
      </c>
      <c r="AY58" s="101">
        <f>ROUND(BC58*L30,2)</f>
        <v>0</v>
      </c>
      <c r="AZ58" s="101">
        <f>ROUND(AZ59+SUM(AZ60:AZ63)+AZ71+AZ73,2)</f>
        <v>0</v>
      </c>
      <c r="BA58" s="101">
        <f>ROUND(BA59+SUM(BA60:BA63)+BA71+BA73,2)</f>
        <v>0</v>
      </c>
      <c r="BB58" s="101">
        <f>ROUND(BB59+SUM(BB60:BB63)+BB71+BB73,2)</f>
        <v>0</v>
      </c>
      <c r="BC58" s="101">
        <f>ROUND(BC59+SUM(BC60:BC63)+BC71+BC73,2)</f>
        <v>0</v>
      </c>
      <c r="BD58" s="103">
        <f>ROUND(BD59+SUM(BD60:BD63)+BD71+BD73,2)</f>
        <v>0</v>
      </c>
      <c r="BS58" s="104" t="s">
        <v>76</v>
      </c>
      <c r="BT58" s="104" t="s">
        <v>92</v>
      </c>
      <c r="BU58" s="104" t="s">
        <v>78</v>
      </c>
      <c r="BV58" s="104" t="s">
        <v>79</v>
      </c>
      <c r="BW58" s="104" t="s">
        <v>96</v>
      </c>
      <c r="BX58" s="104" t="s">
        <v>88</v>
      </c>
      <c r="CL58" s="104" t="s">
        <v>20</v>
      </c>
    </row>
    <row r="59" spans="1:91" s="4" customFormat="1" ht="35.25" customHeight="1">
      <c r="A59" s="105" t="s">
        <v>89</v>
      </c>
      <c r="B59" s="53"/>
      <c r="C59" s="98"/>
      <c r="D59" s="98"/>
      <c r="E59" s="98"/>
      <c r="F59" s="98"/>
      <c r="G59" s="395" t="s">
        <v>97</v>
      </c>
      <c r="H59" s="395"/>
      <c r="I59" s="395"/>
      <c r="J59" s="395"/>
      <c r="K59" s="395"/>
      <c r="L59" s="98"/>
      <c r="M59" s="395" t="s">
        <v>98</v>
      </c>
      <c r="N59" s="395"/>
      <c r="O59" s="395"/>
      <c r="P59" s="395"/>
      <c r="Q59" s="395"/>
      <c r="R59" s="395"/>
      <c r="S59" s="395"/>
      <c r="T59" s="395"/>
      <c r="U59" s="395"/>
      <c r="V59" s="395"/>
      <c r="W59" s="395"/>
      <c r="X59" s="395"/>
      <c r="Y59" s="395"/>
      <c r="Z59" s="395"/>
      <c r="AA59" s="395"/>
      <c r="AB59" s="395"/>
      <c r="AC59" s="395"/>
      <c r="AD59" s="395"/>
      <c r="AE59" s="395"/>
      <c r="AF59" s="395"/>
      <c r="AG59" s="386">
        <f>'2016-027H-02-A-D141 - A-D...'!J34</f>
        <v>0</v>
      </c>
      <c r="AH59" s="387"/>
      <c r="AI59" s="387"/>
      <c r="AJ59" s="387"/>
      <c r="AK59" s="387"/>
      <c r="AL59" s="387"/>
      <c r="AM59" s="387"/>
      <c r="AN59" s="386">
        <f t="shared" si="0"/>
        <v>0</v>
      </c>
      <c r="AO59" s="387"/>
      <c r="AP59" s="387"/>
      <c r="AQ59" s="99" t="s">
        <v>87</v>
      </c>
      <c r="AR59" s="55"/>
      <c r="AS59" s="100">
        <v>0</v>
      </c>
      <c r="AT59" s="101">
        <f t="shared" si="1"/>
        <v>0</v>
      </c>
      <c r="AU59" s="102">
        <f>'2016-027H-02-A-D141 - A-D...'!P97</f>
        <v>0</v>
      </c>
      <c r="AV59" s="101">
        <f>'2016-027H-02-A-D141 - A-D...'!J37</f>
        <v>0</v>
      </c>
      <c r="AW59" s="101">
        <f>'2016-027H-02-A-D141 - A-D...'!J38</f>
        <v>0</v>
      </c>
      <c r="AX59" s="101">
        <f>'2016-027H-02-A-D141 - A-D...'!J39</f>
        <v>0</v>
      </c>
      <c r="AY59" s="101">
        <f>'2016-027H-02-A-D141 - A-D...'!J40</f>
        <v>0</v>
      </c>
      <c r="AZ59" s="101">
        <f>'2016-027H-02-A-D141 - A-D...'!F37</f>
        <v>0</v>
      </c>
      <c r="BA59" s="101">
        <f>'2016-027H-02-A-D141 - A-D...'!F38</f>
        <v>0</v>
      </c>
      <c r="BB59" s="101">
        <f>'2016-027H-02-A-D141 - A-D...'!F39</f>
        <v>0</v>
      </c>
      <c r="BC59" s="101">
        <f>'2016-027H-02-A-D141 - A-D...'!F40</f>
        <v>0</v>
      </c>
      <c r="BD59" s="103">
        <f>'2016-027H-02-A-D141 - A-D...'!F41</f>
        <v>0</v>
      </c>
      <c r="BT59" s="104" t="s">
        <v>99</v>
      </c>
      <c r="BV59" s="104" t="s">
        <v>79</v>
      </c>
      <c r="BW59" s="104" t="s">
        <v>100</v>
      </c>
      <c r="BX59" s="104" t="s">
        <v>96</v>
      </c>
      <c r="CL59" s="104" t="s">
        <v>20</v>
      </c>
    </row>
    <row r="60" spans="1:91" s="4" customFormat="1" ht="35.25" customHeight="1">
      <c r="A60" s="105" t="s">
        <v>89</v>
      </c>
      <c r="B60" s="53"/>
      <c r="C60" s="98"/>
      <c r="D60" s="98"/>
      <c r="E60" s="98"/>
      <c r="F60" s="98"/>
      <c r="G60" s="395" t="s">
        <v>101</v>
      </c>
      <c r="H60" s="395"/>
      <c r="I60" s="395"/>
      <c r="J60" s="395"/>
      <c r="K60" s="395"/>
      <c r="L60" s="98"/>
      <c r="M60" s="395" t="s">
        <v>102</v>
      </c>
      <c r="N60" s="395"/>
      <c r="O60" s="395"/>
      <c r="P60" s="395"/>
      <c r="Q60" s="395"/>
      <c r="R60" s="395"/>
      <c r="S60" s="395"/>
      <c r="T60" s="395"/>
      <c r="U60" s="395"/>
      <c r="V60" s="395"/>
      <c r="W60" s="395"/>
      <c r="X60" s="395"/>
      <c r="Y60" s="395"/>
      <c r="Z60" s="395"/>
      <c r="AA60" s="395"/>
      <c r="AB60" s="395"/>
      <c r="AC60" s="395"/>
      <c r="AD60" s="395"/>
      <c r="AE60" s="395"/>
      <c r="AF60" s="395"/>
      <c r="AG60" s="386">
        <f>'2016-027H-02-A-D142 - A-D...'!J34</f>
        <v>0</v>
      </c>
      <c r="AH60" s="387"/>
      <c r="AI60" s="387"/>
      <c r="AJ60" s="387"/>
      <c r="AK60" s="387"/>
      <c r="AL60" s="387"/>
      <c r="AM60" s="387"/>
      <c r="AN60" s="386">
        <f t="shared" si="0"/>
        <v>0</v>
      </c>
      <c r="AO60" s="387"/>
      <c r="AP60" s="387"/>
      <c r="AQ60" s="99" t="s">
        <v>87</v>
      </c>
      <c r="AR60" s="55"/>
      <c r="AS60" s="100">
        <v>0</v>
      </c>
      <c r="AT60" s="101">
        <f t="shared" si="1"/>
        <v>0</v>
      </c>
      <c r="AU60" s="102">
        <f>'2016-027H-02-A-D142 - A-D...'!P99</f>
        <v>0</v>
      </c>
      <c r="AV60" s="101">
        <f>'2016-027H-02-A-D142 - A-D...'!J37</f>
        <v>0</v>
      </c>
      <c r="AW60" s="101">
        <f>'2016-027H-02-A-D142 - A-D...'!J38</f>
        <v>0</v>
      </c>
      <c r="AX60" s="101">
        <f>'2016-027H-02-A-D142 - A-D...'!J39</f>
        <v>0</v>
      </c>
      <c r="AY60" s="101">
        <f>'2016-027H-02-A-D142 - A-D...'!J40</f>
        <v>0</v>
      </c>
      <c r="AZ60" s="101">
        <f>'2016-027H-02-A-D142 - A-D...'!F37</f>
        <v>0</v>
      </c>
      <c r="BA60" s="101">
        <f>'2016-027H-02-A-D142 - A-D...'!F38</f>
        <v>0</v>
      </c>
      <c r="BB60" s="101">
        <f>'2016-027H-02-A-D142 - A-D...'!F39</f>
        <v>0</v>
      </c>
      <c r="BC60" s="101">
        <f>'2016-027H-02-A-D142 - A-D...'!F40</f>
        <v>0</v>
      </c>
      <c r="BD60" s="103">
        <f>'2016-027H-02-A-D142 - A-D...'!F41</f>
        <v>0</v>
      </c>
      <c r="BT60" s="104" t="s">
        <v>99</v>
      </c>
      <c r="BV60" s="104" t="s">
        <v>79</v>
      </c>
      <c r="BW60" s="104" t="s">
        <v>103</v>
      </c>
      <c r="BX60" s="104" t="s">
        <v>96</v>
      </c>
      <c r="CL60" s="104" t="s">
        <v>20</v>
      </c>
    </row>
    <row r="61" spans="1:91" s="4" customFormat="1" ht="35.25" customHeight="1">
      <c r="A61" s="105" t="s">
        <v>89</v>
      </c>
      <c r="B61" s="53"/>
      <c r="C61" s="98"/>
      <c r="D61" s="98"/>
      <c r="E61" s="98"/>
      <c r="F61" s="98"/>
      <c r="G61" s="395" t="s">
        <v>104</v>
      </c>
      <c r="H61" s="395"/>
      <c r="I61" s="395"/>
      <c r="J61" s="395"/>
      <c r="K61" s="395"/>
      <c r="L61" s="98"/>
      <c r="M61" s="395" t="s">
        <v>105</v>
      </c>
      <c r="N61" s="395"/>
      <c r="O61" s="395"/>
      <c r="P61" s="395"/>
      <c r="Q61" s="395"/>
      <c r="R61" s="395"/>
      <c r="S61" s="395"/>
      <c r="T61" s="395"/>
      <c r="U61" s="395"/>
      <c r="V61" s="395"/>
      <c r="W61" s="395"/>
      <c r="X61" s="395"/>
      <c r="Y61" s="395"/>
      <c r="Z61" s="395"/>
      <c r="AA61" s="395"/>
      <c r="AB61" s="395"/>
      <c r="AC61" s="395"/>
      <c r="AD61" s="395"/>
      <c r="AE61" s="395"/>
      <c r="AF61" s="395"/>
      <c r="AG61" s="386">
        <f>'2016-027H-02-A-D143 - A-D...'!J34</f>
        <v>0</v>
      </c>
      <c r="AH61" s="387"/>
      <c r="AI61" s="387"/>
      <c r="AJ61" s="387"/>
      <c r="AK61" s="387"/>
      <c r="AL61" s="387"/>
      <c r="AM61" s="387"/>
      <c r="AN61" s="386">
        <f t="shared" si="0"/>
        <v>0</v>
      </c>
      <c r="AO61" s="387"/>
      <c r="AP61" s="387"/>
      <c r="AQ61" s="99" t="s">
        <v>87</v>
      </c>
      <c r="AR61" s="55"/>
      <c r="AS61" s="100">
        <v>0</v>
      </c>
      <c r="AT61" s="101">
        <f t="shared" si="1"/>
        <v>0</v>
      </c>
      <c r="AU61" s="102">
        <f>'2016-027H-02-A-D143 - A-D...'!P98</f>
        <v>0</v>
      </c>
      <c r="AV61" s="101">
        <f>'2016-027H-02-A-D143 - A-D...'!J37</f>
        <v>0</v>
      </c>
      <c r="AW61" s="101">
        <f>'2016-027H-02-A-D143 - A-D...'!J38</f>
        <v>0</v>
      </c>
      <c r="AX61" s="101">
        <f>'2016-027H-02-A-D143 - A-D...'!J39</f>
        <v>0</v>
      </c>
      <c r="AY61" s="101">
        <f>'2016-027H-02-A-D143 - A-D...'!J40</f>
        <v>0</v>
      </c>
      <c r="AZ61" s="101">
        <f>'2016-027H-02-A-D143 - A-D...'!F37</f>
        <v>0</v>
      </c>
      <c r="BA61" s="101">
        <f>'2016-027H-02-A-D143 - A-D...'!F38</f>
        <v>0</v>
      </c>
      <c r="BB61" s="101">
        <f>'2016-027H-02-A-D143 - A-D...'!F39</f>
        <v>0</v>
      </c>
      <c r="BC61" s="101">
        <f>'2016-027H-02-A-D143 - A-D...'!F40</f>
        <v>0</v>
      </c>
      <c r="BD61" s="103">
        <f>'2016-027H-02-A-D143 - A-D...'!F41</f>
        <v>0</v>
      </c>
      <c r="BT61" s="104" t="s">
        <v>99</v>
      </c>
      <c r="BV61" s="104" t="s">
        <v>79</v>
      </c>
      <c r="BW61" s="104" t="s">
        <v>106</v>
      </c>
      <c r="BX61" s="104" t="s">
        <v>96</v>
      </c>
      <c r="CL61" s="104" t="s">
        <v>20</v>
      </c>
    </row>
    <row r="62" spans="1:91" s="4" customFormat="1" ht="35.25" customHeight="1">
      <c r="A62" s="105" t="s">
        <v>89</v>
      </c>
      <c r="B62" s="53"/>
      <c r="C62" s="98"/>
      <c r="D62" s="98"/>
      <c r="E62" s="98"/>
      <c r="F62" s="98"/>
      <c r="G62" s="395" t="s">
        <v>107</v>
      </c>
      <c r="H62" s="395"/>
      <c r="I62" s="395"/>
      <c r="J62" s="395"/>
      <c r="K62" s="395"/>
      <c r="L62" s="98"/>
      <c r="M62" s="395" t="s">
        <v>108</v>
      </c>
      <c r="N62" s="395"/>
      <c r="O62" s="395"/>
      <c r="P62" s="395"/>
      <c r="Q62" s="395"/>
      <c r="R62" s="395"/>
      <c r="S62" s="395"/>
      <c r="T62" s="395"/>
      <c r="U62" s="395"/>
      <c r="V62" s="395"/>
      <c r="W62" s="395"/>
      <c r="X62" s="395"/>
      <c r="Y62" s="395"/>
      <c r="Z62" s="395"/>
      <c r="AA62" s="395"/>
      <c r="AB62" s="395"/>
      <c r="AC62" s="395"/>
      <c r="AD62" s="395"/>
      <c r="AE62" s="395"/>
      <c r="AF62" s="395"/>
      <c r="AG62" s="386">
        <f>'2016-027H-02-A-D144 - A-D...'!J34</f>
        <v>0</v>
      </c>
      <c r="AH62" s="387"/>
      <c r="AI62" s="387"/>
      <c r="AJ62" s="387"/>
      <c r="AK62" s="387"/>
      <c r="AL62" s="387"/>
      <c r="AM62" s="387"/>
      <c r="AN62" s="386">
        <f t="shared" si="0"/>
        <v>0</v>
      </c>
      <c r="AO62" s="387"/>
      <c r="AP62" s="387"/>
      <c r="AQ62" s="99" t="s">
        <v>87</v>
      </c>
      <c r="AR62" s="55"/>
      <c r="AS62" s="100">
        <v>0</v>
      </c>
      <c r="AT62" s="101">
        <f t="shared" si="1"/>
        <v>0</v>
      </c>
      <c r="AU62" s="102">
        <f>'2016-027H-02-A-D144 - A-D...'!P155</f>
        <v>0</v>
      </c>
      <c r="AV62" s="101">
        <f>'2016-027H-02-A-D144 - A-D...'!J37</f>
        <v>0</v>
      </c>
      <c r="AW62" s="101">
        <f>'2016-027H-02-A-D144 - A-D...'!J38</f>
        <v>0</v>
      </c>
      <c r="AX62" s="101">
        <f>'2016-027H-02-A-D144 - A-D...'!J39</f>
        <v>0</v>
      </c>
      <c r="AY62" s="101">
        <f>'2016-027H-02-A-D144 - A-D...'!J40</f>
        <v>0</v>
      </c>
      <c r="AZ62" s="101">
        <f>'2016-027H-02-A-D144 - A-D...'!F37</f>
        <v>0</v>
      </c>
      <c r="BA62" s="101">
        <f>'2016-027H-02-A-D144 - A-D...'!F38</f>
        <v>0</v>
      </c>
      <c r="BB62" s="101">
        <f>'2016-027H-02-A-D144 - A-D...'!F39</f>
        <v>0</v>
      </c>
      <c r="BC62" s="101">
        <f>'2016-027H-02-A-D144 - A-D...'!F40</f>
        <v>0</v>
      </c>
      <c r="BD62" s="103">
        <f>'2016-027H-02-A-D144 - A-D...'!F41</f>
        <v>0</v>
      </c>
      <c r="BT62" s="104" t="s">
        <v>99</v>
      </c>
      <c r="BV62" s="104" t="s">
        <v>79</v>
      </c>
      <c r="BW62" s="104" t="s">
        <v>109</v>
      </c>
      <c r="BX62" s="104" t="s">
        <v>96</v>
      </c>
      <c r="CL62" s="104" t="s">
        <v>20</v>
      </c>
    </row>
    <row r="63" spans="1:91" s="4" customFormat="1" ht="35.25" customHeight="1">
      <c r="B63" s="53"/>
      <c r="C63" s="98"/>
      <c r="D63" s="98"/>
      <c r="E63" s="98"/>
      <c r="F63" s="98"/>
      <c r="G63" s="395" t="s">
        <v>110</v>
      </c>
      <c r="H63" s="395"/>
      <c r="I63" s="395"/>
      <c r="J63" s="395"/>
      <c r="K63" s="395"/>
      <c r="L63" s="98"/>
      <c r="M63" s="395" t="s">
        <v>111</v>
      </c>
      <c r="N63" s="395"/>
      <c r="O63" s="395"/>
      <c r="P63" s="395"/>
      <c r="Q63" s="395"/>
      <c r="R63" s="395"/>
      <c r="S63" s="395"/>
      <c r="T63" s="395"/>
      <c r="U63" s="395"/>
      <c r="V63" s="395"/>
      <c r="W63" s="395"/>
      <c r="X63" s="395"/>
      <c r="Y63" s="395"/>
      <c r="Z63" s="395"/>
      <c r="AA63" s="395"/>
      <c r="AB63" s="395"/>
      <c r="AC63" s="395"/>
      <c r="AD63" s="395"/>
      <c r="AE63" s="395"/>
      <c r="AF63" s="395"/>
      <c r="AG63" s="388">
        <f>ROUND(SUM(AG64:AG70),2)</f>
        <v>0</v>
      </c>
      <c r="AH63" s="387"/>
      <c r="AI63" s="387"/>
      <c r="AJ63" s="387"/>
      <c r="AK63" s="387"/>
      <c r="AL63" s="387"/>
      <c r="AM63" s="387"/>
      <c r="AN63" s="386">
        <f t="shared" si="0"/>
        <v>0</v>
      </c>
      <c r="AO63" s="387"/>
      <c r="AP63" s="387"/>
      <c r="AQ63" s="99" t="s">
        <v>87</v>
      </c>
      <c r="AR63" s="55"/>
      <c r="AS63" s="100">
        <f>ROUND(SUM(AS64:AS70),2)</f>
        <v>0</v>
      </c>
      <c r="AT63" s="101">
        <f t="shared" si="1"/>
        <v>0</v>
      </c>
      <c r="AU63" s="102">
        <f>ROUND(SUM(AU64:AU70),5)</f>
        <v>0</v>
      </c>
      <c r="AV63" s="101">
        <f>ROUND(AZ63*L29,2)</f>
        <v>0</v>
      </c>
      <c r="AW63" s="101">
        <f>ROUND(BA63*L30,2)</f>
        <v>0</v>
      </c>
      <c r="AX63" s="101">
        <f>ROUND(BB63*L29,2)</f>
        <v>0</v>
      </c>
      <c r="AY63" s="101">
        <f>ROUND(BC63*L30,2)</f>
        <v>0</v>
      </c>
      <c r="AZ63" s="101">
        <f>ROUND(SUM(AZ64:AZ70),2)</f>
        <v>0</v>
      </c>
      <c r="BA63" s="101">
        <f>ROUND(SUM(BA64:BA70),2)</f>
        <v>0</v>
      </c>
      <c r="BB63" s="101">
        <f>ROUND(SUM(BB64:BB70),2)</f>
        <v>0</v>
      </c>
      <c r="BC63" s="101">
        <f>ROUND(SUM(BC64:BC70),2)</f>
        <v>0</v>
      </c>
      <c r="BD63" s="103">
        <f>ROUND(SUM(BD64:BD70),2)</f>
        <v>0</v>
      </c>
      <c r="BS63" s="104" t="s">
        <v>76</v>
      </c>
      <c r="BT63" s="104" t="s">
        <v>99</v>
      </c>
      <c r="BU63" s="104" t="s">
        <v>78</v>
      </c>
      <c r="BV63" s="104" t="s">
        <v>79</v>
      </c>
      <c r="BW63" s="104" t="s">
        <v>112</v>
      </c>
      <c r="BX63" s="104" t="s">
        <v>96</v>
      </c>
      <c r="CL63" s="104" t="s">
        <v>20</v>
      </c>
    </row>
    <row r="64" spans="1:91" s="4" customFormat="1" ht="35.25" customHeight="1">
      <c r="A64" s="105" t="s">
        <v>89</v>
      </c>
      <c r="B64" s="53"/>
      <c r="C64" s="98"/>
      <c r="D64" s="98"/>
      <c r="E64" s="98"/>
      <c r="F64" s="98"/>
      <c r="G64" s="98"/>
      <c r="H64" s="395" t="s">
        <v>113</v>
      </c>
      <c r="I64" s="395"/>
      <c r="J64" s="395"/>
      <c r="K64" s="395"/>
      <c r="L64" s="395"/>
      <c r="M64" s="98"/>
      <c r="N64" s="395" t="s">
        <v>114</v>
      </c>
      <c r="O64" s="395"/>
      <c r="P64" s="395"/>
      <c r="Q64" s="395"/>
      <c r="R64" s="395"/>
      <c r="S64" s="395"/>
      <c r="T64" s="395"/>
      <c r="U64" s="395"/>
      <c r="V64" s="395"/>
      <c r="W64" s="395"/>
      <c r="X64" s="395"/>
      <c r="Y64" s="395"/>
      <c r="Z64" s="395"/>
      <c r="AA64" s="395"/>
      <c r="AB64" s="395"/>
      <c r="AC64" s="395"/>
      <c r="AD64" s="395"/>
      <c r="AE64" s="395"/>
      <c r="AF64" s="395"/>
      <c r="AG64" s="386">
        <f>'2016-027-02-A-D1456 - A-D...'!J34</f>
        <v>0</v>
      </c>
      <c r="AH64" s="387"/>
      <c r="AI64" s="387"/>
      <c r="AJ64" s="387"/>
      <c r="AK64" s="387"/>
      <c r="AL64" s="387"/>
      <c r="AM64" s="387"/>
      <c r="AN64" s="386">
        <f t="shared" si="0"/>
        <v>0</v>
      </c>
      <c r="AO64" s="387"/>
      <c r="AP64" s="387"/>
      <c r="AQ64" s="99" t="s">
        <v>87</v>
      </c>
      <c r="AR64" s="55"/>
      <c r="AS64" s="100">
        <v>0</v>
      </c>
      <c r="AT64" s="101">
        <f t="shared" si="1"/>
        <v>0</v>
      </c>
      <c r="AU64" s="102">
        <f>'2016-027-02-A-D1456 - A-D...'!P95</f>
        <v>0</v>
      </c>
      <c r="AV64" s="101">
        <f>'2016-027-02-A-D1456 - A-D...'!J37</f>
        <v>0</v>
      </c>
      <c r="AW64" s="101">
        <f>'2016-027-02-A-D1456 - A-D...'!J38</f>
        <v>0</v>
      </c>
      <c r="AX64" s="101">
        <f>'2016-027-02-A-D1456 - A-D...'!J39</f>
        <v>0</v>
      </c>
      <c r="AY64" s="101">
        <f>'2016-027-02-A-D1456 - A-D...'!J40</f>
        <v>0</v>
      </c>
      <c r="AZ64" s="101">
        <f>'2016-027-02-A-D1456 - A-D...'!F37</f>
        <v>0</v>
      </c>
      <c r="BA64" s="101">
        <f>'2016-027-02-A-D1456 - A-D...'!F38</f>
        <v>0</v>
      </c>
      <c r="BB64" s="101">
        <f>'2016-027-02-A-D1456 - A-D...'!F39</f>
        <v>0</v>
      </c>
      <c r="BC64" s="101">
        <f>'2016-027-02-A-D1456 - A-D...'!F40</f>
        <v>0</v>
      </c>
      <c r="BD64" s="103">
        <f>'2016-027-02-A-D1456 - A-D...'!F41</f>
        <v>0</v>
      </c>
      <c r="BT64" s="104" t="s">
        <v>115</v>
      </c>
      <c r="BV64" s="104" t="s">
        <v>79</v>
      </c>
      <c r="BW64" s="104" t="s">
        <v>116</v>
      </c>
      <c r="BX64" s="104" t="s">
        <v>112</v>
      </c>
      <c r="CL64" s="104" t="s">
        <v>20</v>
      </c>
    </row>
    <row r="65" spans="1:90" s="4" customFormat="1" ht="35.25" customHeight="1">
      <c r="A65" s="105" t="s">
        <v>89</v>
      </c>
      <c r="B65" s="53"/>
      <c r="C65" s="98"/>
      <c r="D65" s="98"/>
      <c r="E65" s="98"/>
      <c r="F65" s="98"/>
      <c r="G65" s="98"/>
      <c r="H65" s="395" t="s">
        <v>117</v>
      </c>
      <c r="I65" s="395"/>
      <c r="J65" s="395"/>
      <c r="K65" s="395"/>
      <c r="L65" s="395"/>
      <c r="M65" s="98"/>
      <c r="N65" s="395" t="s">
        <v>118</v>
      </c>
      <c r="O65" s="395"/>
      <c r="P65" s="395"/>
      <c r="Q65" s="395"/>
      <c r="R65" s="395"/>
      <c r="S65" s="395"/>
      <c r="T65" s="395"/>
      <c r="U65" s="395"/>
      <c r="V65" s="395"/>
      <c r="W65" s="395"/>
      <c r="X65" s="395"/>
      <c r="Y65" s="395"/>
      <c r="Z65" s="395"/>
      <c r="AA65" s="395"/>
      <c r="AB65" s="395"/>
      <c r="AC65" s="395"/>
      <c r="AD65" s="395"/>
      <c r="AE65" s="395"/>
      <c r="AF65" s="395"/>
      <c r="AG65" s="386">
        <f>'2016-027H-02-A-D1451 - A-...'!J34</f>
        <v>0</v>
      </c>
      <c r="AH65" s="387"/>
      <c r="AI65" s="387"/>
      <c r="AJ65" s="387"/>
      <c r="AK65" s="387"/>
      <c r="AL65" s="387"/>
      <c r="AM65" s="387"/>
      <c r="AN65" s="386">
        <f t="shared" si="0"/>
        <v>0</v>
      </c>
      <c r="AO65" s="387"/>
      <c r="AP65" s="387"/>
      <c r="AQ65" s="99" t="s">
        <v>87</v>
      </c>
      <c r="AR65" s="55"/>
      <c r="AS65" s="100">
        <v>0</v>
      </c>
      <c r="AT65" s="101">
        <f t="shared" si="1"/>
        <v>0</v>
      </c>
      <c r="AU65" s="102">
        <f>'2016-027H-02-A-D1451 - A-...'!P95</f>
        <v>0</v>
      </c>
      <c r="AV65" s="101">
        <f>'2016-027H-02-A-D1451 - A-...'!J37</f>
        <v>0</v>
      </c>
      <c r="AW65" s="101">
        <f>'2016-027H-02-A-D1451 - A-...'!J38</f>
        <v>0</v>
      </c>
      <c r="AX65" s="101">
        <f>'2016-027H-02-A-D1451 - A-...'!J39</f>
        <v>0</v>
      </c>
      <c r="AY65" s="101">
        <f>'2016-027H-02-A-D1451 - A-...'!J40</f>
        <v>0</v>
      </c>
      <c r="AZ65" s="101">
        <f>'2016-027H-02-A-D1451 - A-...'!F37</f>
        <v>0</v>
      </c>
      <c r="BA65" s="101">
        <f>'2016-027H-02-A-D1451 - A-...'!F38</f>
        <v>0</v>
      </c>
      <c r="BB65" s="101">
        <f>'2016-027H-02-A-D1451 - A-...'!F39</f>
        <v>0</v>
      </c>
      <c r="BC65" s="101">
        <f>'2016-027H-02-A-D1451 - A-...'!F40</f>
        <v>0</v>
      </c>
      <c r="BD65" s="103">
        <f>'2016-027H-02-A-D1451 - A-...'!F41</f>
        <v>0</v>
      </c>
      <c r="BT65" s="104" t="s">
        <v>115</v>
      </c>
      <c r="BV65" s="104" t="s">
        <v>79</v>
      </c>
      <c r="BW65" s="104" t="s">
        <v>119</v>
      </c>
      <c r="BX65" s="104" t="s">
        <v>112</v>
      </c>
      <c r="CL65" s="104" t="s">
        <v>20</v>
      </c>
    </row>
    <row r="66" spans="1:90" s="4" customFormat="1" ht="35.25" customHeight="1">
      <c r="A66" s="105" t="s">
        <v>89</v>
      </c>
      <c r="B66" s="53"/>
      <c r="C66" s="98"/>
      <c r="D66" s="98"/>
      <c r="E66" s="98"/>
      <c r="F66" s="98"/>
      <c r="G66" s="98"/>
      <c r="H66" s="395" t="s">
        <v>120</v>
      </c>
      <c r="I66" s="395"/>
      <c r="J66" s="395"/>
      <c r="K66" s="395"/>
      <c r="L66" s="395"/>
      <c r="M66" s="98"/>
      <c r="N66" s="395" t="s">
        <v>121</v>
      </c>
      <c r="O66" s="395"/>
      <c r="P66" s="395"/>
      <c r="Q66" s="395"/>
      <c r="R66" s="395"/>
      <c r="S66" s="395"/>
      <c r="T66" s="395"/>
      <c r="U66" s="395"/>
      <c r="V66" s="395"/>
      <c r="W66" s="395"/>
      <c r="X66" s="395"/>
      <c r="Y66" s="395"/>
      <c r="Z66" s="395"/>
      <c r="AA66" s="395"/>
      <c r="AB66" s="395"/>
      <c r="AC66" s="395"/>
      <c r="AD66" s="395"/>
      <c r="AE66" s="395"/>
      <c r="AF66" s="395"/>
      <c r="AG66" s="386">
        <f>'2016-027H-02A-D1452 - A-D...'!J34</f>
        <v>0</v>
      </c>
      <c r="AH66" s="387"/>
      <c r="AI66" s="387"/>
      <c r="AJ66" s="387"/>
      <c r="AK66" s="387"/>
      <c r="AL66" s="387"/>
      <c r="AM66" s="387"/>
      <c r="AN66" s="386">
        <f t="shared" si="0"/>
        <v>0</v>
      </c>
      <c r="AO66" s="387"/>
      <c r="AP66" s="387"/>
      <c r="AQ66" s="99" t="s">
        <v>87</v>
      </c>
      <c r="AR66" s="55"/>
      <c r="AS66" s="100">
        <v>0</v>
      </c>
      <c r="AT66" s="101">
        <f t="shared" si="1"/>
        <v>0</v>
      </c>
      <c r="AU66" s="102">
        <f>'2016-027H-02A-D1452 - A-D...'!P95</f>
        <v>0</v>
      </c>
      <c r="AV66" s="101">
        <f>'2016-027H-02A-D1452 - A-D...'!J37</f>
        <v>0</v>
      </c>
      <c r="AW66" s="101">
        <f>'2016-027H-02A-D1452 - A-D...'!J38</f>
        <v>0</v>
      </c>
      <c r="AX66" s="101">
        <f>'2016-027H-02A-D1452 - A-D...'!J39</f>
        <v>0</v>
      </c>
      <c r="AY66" s="101">
        <f>'2016-027H-02A-D1452 - A-D...'!J40</f>
        <v>0</v>
      </c>
      <c r="AZ66" s="101">
        <f>'2016-027H-02A-D1452 - A-D...'!F37</f>
        <v>0</v>
      </c>
      <c r="BA66" s="101">
        <f>'2016-027H-02A-D1452 - A-D...'!F38</f>
        <v>0</v>
      </c>
      <c r="BB66" s="101">
        <f>'2016-027H-02A-D1452 - A-D...'!F39</f>
        <v>0</v>
      </c>
      <c r="BC66" s="101">
        <f>'2016-027H-02A-D1452 - A-D...'!F40</f>
        <v>0</v>
      </c>
      <c r="BD66" s="103">
        <f>'2016-027H-02A-D1452 - A-D...'!F41</f>
        <v>0</v>
      </c>
      <c r="BT66" s="104" t="s">
        <v>115</v>
      </c>
      <c r="BV66" s="104" t="s">
        <v>79</v>
      </c>
      <c r="BW66" s="104" t="s">
        <v>122</v>
      </c>
      <c r="BX66" s="104" t="s">
        <v>112</v>
      </c>
      <c r="CL66" s="104" t="s">
        <v>20</v>
      </c>
    </row>
    <row r="67" spans="1:90" s="4" customFormat="1" ht="35.25" customHeight="1">
      <c r="A67" s="105" t="s">
        <v>89</v>
      </c>
      <c r="B67" s="53"/>
      <c r="C67" s="98"/>
      <c r="D67" s="98"/>
      <c r="E67" s="98"/>
      <c r="F67" s="98"/>
      <c r="G67" s="98"/>
      <c r="H67" s="395" t="s">
        <v>123</v>
      </c>
      <c r="I67" s="395"/>
      <c r="J67" s="395"/>
      <c r="K67" s="395"/>
      <c r="L67" s="395"/>
      <c r="M67" s="98"/>
      <c r="N67" s="395" t="s">
        <v>124</v>
      </c>
      <c r="O67" s="395"/>
      <c r="P67" s="395"/>
      <c r="Q67" s="395"/>
      <c r="R67" s="395"/>
      <c r="S67" s="395"/>
      <c r="T67" s="395"/>
      <c r="U67" s="395"/>
      <c r="V67" s="395"/>
      <c r="W67" s="395"/>
      <c r="X67" s="395"/>
      <c r="Y67" s="395"/>
      <c r="Z67" s="395"/>
      <c r="AA67" s="395"/>
      <c r="AB67" s="395"/>
      <c r="AC67" s="395"/>
      <c r="AD67" s="395"/>
      <c r="AE67" s="395"/>
      <c r="AF67" s="395"/>
      <c r="AG67" s="386">
        <f>'2016-027H-02-A-D1453 - A-...'!J34</f>
        <v>0</v>
      </c>
      <c r="AH67" s="387"/>
      <c r="AI67" s="387"/>
      <c r="AJ67" s="387"/>
      <c r="AK67" s="387"/>
      <c r="AL67" s="387"/>
      <c r="AM67" s="387"/>
      <c r="AN67" s="386">
        <f t="shared" si="0"/>
        <v>0</v>
      </c>
      <c r="AO67" s="387"/>
      <c r="AP67" s="387"/>
      <c r="AQ67" s="99" t="s">
        <v>87</v>
      </c>
      <c r="AR67" s="55"/>
      <c r="AS67" s="100">
        <v>0</v>
      </c>
      <c r="AT67" s="101">
        <f t="shared" si="1"/>
        <v>0</v>
      </c>
      <c r="AU67" s="102">
        <f>'2016-027H-02-A-D1453 - A-...'!P95</f>
        <v>0</v>
      </c>
      <c r="AV67" s="101">
        <f>'2016-027H-02-A-D1453 - A-...'!J37</f>
        <v>0</v>
      </c>
      <c r="AW67" s="101">
        <f>'2016-027H-02-A-D1453 - A-...'!J38</f>
        <v>0</v>
      </c>
      <c r="AX67" s="101">
        <f>'2016-027H-02-A-D1453 - A-...'!J39</f>
        <v>0</v>
      </c>
      <c r="AY67" s="101">
        <f>'2016-027H-02-A-D1453 - A-...'!J40</f>
        <v>0</v>
      </c>
      <c r="AZ67" s="101">
        <f>'2016-027H-02-A-D1453 - A-...'!F37</f>
        <v>0</v>
      </c>
      <c r="BA67" s="101">
        <f>'2016-027H-02-A-D1453 - A-...'!F38</f>
        <v>0</v>
      </c>
      <c r="BB67" s="101">
        <f>'2016-027H-02-A-D1453 - A-...'!F39</f>
        <v>0</v>
      </c>
      <c r="BC67" s="101">
        <f>'2016-027H-02-A-D1453 - A-...'!F40</f>
        <v>0</v>
      </c>
      <c r="BD67" s="103">
        <f>'2016-027H-02-A-D1453 - A-...'!F41</f>
        <v>0</v>
      </c>
      <c r="BT67" s="104" t="s">
        <v>115</v>
      </c>
      <c r="BV67" s="104" t="s">
        <v>79</v>
      </c>
      <c r="BW67" s="104" t="s">
        <v>125</v>
      </c>
      <c r="BX67" s="104" t="s">
        <v>112</v>
      </c>
      <c r="CL67" s="104" t="s">
        <v>20</v>
      </c>
    </row>
    <row r="68" spans="1:90" s="4" customFormat="1" ht="35.25" customHeight="1">
      <c r="A68" s="105" t="s">
        <v>89</v>
      </c>
      <c r="B68" s="53"/>
      <c r="C68" s="98"/>
      <c r="D68" s="98"/>
      <c r="E68" s="98"/>
      <c r="F68" s="98"/>
      <c r="G68" s="98"/>
      <c r="H68" s="395" t="s">
        <v>126</v>
      </c>
      <c r="I68" s="395"/>
      <c r="J68" s="395"/>
      <c r="K68" s="395"/>
      <c r="L68" s="395"/>
      <c r="M68" s="98"/>
      <c r="N68" s="395" t="s">
        <v>127</v>
      </c>
      <c r="O68" s="395"/>
      <c r="P68" s="395"/>
      <c r="Q68" s="395"/>
      <c r="R68" s="395"/>
      <c r="S68" s="395"/>
      <c r="T68" s="395"/>
      <c r="U68" s="395"/>
      <c r="V68" s="395"/>
      <c r="W68" s="395"/>
      <c r="X68" s="395"/>
      <c r="Y68" s="395"/>
      <c r="Z68" s="395"/>
      <c r="AA68" s="395"/>
      <c r="AB68" s="395"/>
      <c r="AC68" s="395"/>
      <c r="AD68" s="395"/>
      <c r="AE68" s="395"/>
      <c r="AF68" s="395"/>
      <c r="AG68" s="386">
        <f>'2016-027H-02-A-D1454 - A-...'!J34</f>
        <v>0</v>
      </c>
      <c r="AH68" s="387"/>
      <c r="AI68" s="387"/>
      <c r="AJ68" s="387"/>
      <c r="AK68" s="387"/>
      <c r="AL68" s="387"/>
      <c r="AM68" s="387"/>
      <c r="AN68" s="386">
        <f t="shared" si="0"/>
        <v>0</v>
      </c>
      <c r="AO68" s="387"/>
      <c r="AP68" s="387"/>
      <c r="AQ68" s="99" t="s">
        <v>87</v>
      </c>
      <c r="AR68" s="55"/>
      <c r="AS68" s="100">
        <v>0</v>
      </c>
      <c r="AT68" s="101">
        <f t="shared" si="1"/>
        <v>0</v>
      </c>
      <c r="AU68" s="102">
        <f>'2016-027H-02-A-D1454 - A-...'!P95</f>
        <v>0</v>
      </c>
      <c r="AV68" s="101">
        <f>'2016-027H-02-A-D1454 - A-...'!J37</f>
        <v>0</v>
      </c>
      <c r="AW68" s="101">
        <f>'2016-027H-02-A-D1454 - A-...'!J38</f>
        <v>0</v>
      </c>
      <c r="AX68" s="101">
        <f>'2016-027H-02-A-D1454 - A-...'!J39</f>
        <v>0</v>
      </c>
      <c r="AY68" s="101">
        <f>'2016-027H-02-A-D1454 - A-...'!J40</f>
        <v>0</v>
      </c>
      <c r="AZ68" s="101">
        <f>'2016-027H-02-A-D1454 - A-...'!F37</f>
        <v>0</v>
      </c>
      <c r="BA68" s="101">
        <f>'2016-027H-02-A-D1454 - A-...'!F38</f>
        <v>0</v>
      </c>
      <c r="BB68" s="101">
        <f>'2016-027H-02-A-D1454 - A-...'!F39</f>
        <v>0</v>
      </c>
      <c r="BC68" s="101">
        <f>'2016-027H-02-A-D1454 - A-...'!F40</f>
        <v>0</v>
      </c>
      <c r="BD68" s="103">
        <f>'2016-027H-02-A-D1454 - A-...'!F41</f>
        <v>0</v>
      </c>
      <c r="BT68" s="104" t="s">
        <v>115</v>
      </c>
      <c r="BV68" s="104" t="s">
        <v>79</v>
      </c>
      <c r="BW68" s="104" t="s">
        <v>128</v>
      </c>
      <c r="BX68" s="104" t="s">
        <v>112</v>
      </c>
      <c r="CL68" s="104" t="s">
        <v>20</v>
      </c>
    </row>
    <row r="69" spans="1:90" s="4" customFormat="1" ht="35.25" customHeight="1">
      <c r="A69" s="105" t="s">
        <v>89</v>
      </c>
      <c r="B69" s="53"/>
      <c r="C69" s="98"/>
      <c r="D69" s="98"/>
      <c r="E69" s="98"/>
      <c r="F69" s="98"/>
      <c r="G69" s="98"/>
      <c r="H69" s="395" t="s">
        <v>129</v>
      </c>
      <c r="I69" s="395"/>
      <c r="J69" s="395"/>
      <c r="K69" s="395"/>
      <c r="L69" s="395"/>
      <c r="M69" s="98"/>
      <c r="N69" s="395" t="s">
        <v>130</v>
      </c>
      <c r="O69" s="395"/>
      <c r="P69" s="395"/>
      <c r="Q69" s="395"/>
      <c r="R69" s="395"/>
      <c r="S69" s="395"/>
      <c r="T69" s="395"/>
      <c r="U69" s="395"/>
      <c r="V69" s="395"/>
      <c r="W69" s="395"/>
      <c r="X69" s="395"/>
      <c r="Y69" s="395"/>
      <c r="Z69" s="395"/>
      <c r="AA69" s="395"/>
      <c r="AB69" s="395"/>
      <c r="AC69" s="395"/>
      <c r="AD69" s="395"/>
      <c r="AE69" s="395"/>
      <c r="AF69" s="395"/>
      <c r="AG69" s="386">
        <f>'2016-027H-02-A-D1455 - A-...'!J34</f>
        <v>0</v>
      </c>
      <c r="AH69" s="387"/>
      <c r="AI69" s="387"/>
      <c r="AJ69" s="387"/>
      <c r="AK69" s="387"/>
      <c r="AL69" s="387"/>
      <c r="AM69" s="387"/>
      <c r="AN69" s="386">
        <f t="shared" si="0"/>
        <v>0</v>
      </c>
      <c r="AO69" s="387"/>
      <c r="AP69" s="387"/>
      <c r="AQ69" s="99" t="s">
        <v>87</v>
      </c>
      <c r="AR69" s="55"/>
      <c r="AS69" s="100">
        <v>0</v>
      </c>
      <c r="AT69" s="101">
        <f t="shared" si="1"/>
        <v>0</v>
      </c>
      <c r="AU69" s="102">
        <f>'2016-027H-02-A-D1455 - A-...'!P95</f>
        <v>0</v>
      </c>
      <c r="AV69" s="101">
        <f>'2016-027H-02-A-D1455 - A-...'!J37</f>
        <v>0</v>
      </c>
      <c r="AW69" s="101">
        <f>'2016-027H-02-A-D1455 - A-...'!J38</f>
        <v>0</v>
      </c>
      <c r="AX69" s="101">
        <f>'2016-027H-02-A-D1455 - A-...'!J39</f>
        <v>0</v>
      </c>
      <c r="AY69" s="101">
        <f>'2016-027H-02-A-D1455 - A-...'!J40</f>
        <v>0</v>
      </c>
      <c r="AZ69" s="101">
        <f>'2016-027H-02-A-D1455 - A-...'!F37</f>
        <v>0</v>
      </c>
      <c r="BA69" s="101">
        <f>'2016-027H-02-A-D1455 - A-...'!F38</f>
        <v>0</v>
      </c>
      <c r="BB69" s="101">
        <f>'2016-027H-02-A-D1455 - A-...'!F39</f>
        <v>0</v>
      </c>
      <c r="BC69" s="101">
        <f>'2016-027H-02-A-D1455 - A-...'!F40</f>
        <v>0</v>
      </c>
      <c r="BD69" s="103">
        <f>'2016-027H-02-A-D1455 - A-...'!F41</f>
        <v>0</v>
      </c>
      <c r="BT69" s="104" t="s">
        <v>115</v>
      </c>
      <c r="BV69" s="104" t="s">
        <v>79</v>
      </c>
      <c r="BW69" s="104" t="s">
        <v>131</v>
      </c>
      <c r="BX69" s="104" t="s">
        <v>112</v>
      </c>
      <c r="CL69" s="104" t="s">
        <v>20</v>
      </c>
    </row>
    <row r="70" spans="1:90" s="4" customFormat="1" ht="35.25" customHeight="1">
      <c r="A70" s="105" t="s">
        <v>89</v>
      </c>
      <c r="B70" s="53"/>
      <c r="C70" s="98"/>
      <c r="D70" s="98"/>
      <c r="E70" s="98"/>
      <c r="F70" s="98"/>
      <c r="G70" s="98"/>
      <c r="H70" s="395" t="s">
        <v>132</v>
      </c>
      <c r="I70" s="395"/>
      <c r="J70" s="395"/>
      <c r="K70" s="395"/>
      <c r="L70" s="395"/>
      <c r="M70" s="98"/>
      <c r="N70" s="395" t="s">
        <v>133</v>
      </c>
      <c r="O70" s="395"/>
      <c r="P70" s="395"/>
      <c r="Q70" s="395"/>
      <c r="R70" s="395"/>
      <c r="S70" s="395"/>
      <c r="T70" s="395"/>
      <c r="U70" s="395"/>
      <c r="V70" s="395"/>
      <c r="W70" s="395"/>
      <c r="X70" s="395"/>
      <c r="Y70" s="395"/>
      <c r="Z70" s="395"/>
      <c r="AA70" s="395"/>
      <c r="AB70" s="395"/>
      <c r="AC70" s="395"/>
      <c r="AD70" s="395"/>
      <c r="AE70" s="395"/>
      <c r="AF70" s="395"/>
      <c r="AG70" s="386">
        <f>'2016-027H-02-A-D1457 - A-...'!J34</f>
        <v>0</v>
      </c>
      <c r="AH70" s="387"/>
      <c r="AI70" s="387"/>
      <c r="AJ70" s="387"/>
      <c r="AK70" s="387"/>
      <c r="AL70" s="387"/>
      <c r="AM70" s="387"/>
      <c r="AN70" s="386">
        <f t="shared" si="0"/>
        <v>0</v>
      </c>
      <c r="AO70" s="387"/>
      <c r="AP70" s="387"/>
      <c r="AQ70" s="99" t="s">
        <v>87</v>
      </c>
      <c r="AR70" s="55"/>
      <c r="AS70" s="100">
        <v>0</v>
      </c>
      <c r="AT70" s="101">
        <f t="shared" si="1"/>
        <v>0</v>
      </c>
      <c r="AU70" s="102">
        <f>'2016-027H-02-A-D1457 - A-...'!P93</f>
        <v>0</v>
      </c>
      <c r="AV70" s="101">
        <f>'2016-027H-02-A-D1457 - A-...'!J37</f>
        <v>0</v>
      </c>
      <c r="AW70" s="101">
        <f>'2016-027H-02-A-D1457 - A-...'!J38</f>
        <v>0</v>
      </c>
      <c r="AX70" s="101">
        <f>'2016-027H-02-A-D1457 - A-...'!J39</f>
        <v>0</v>
      </c>
      <c r="AY70" s="101">
        <f>'2016-027H-02-A-D1457 - A-...'!J40</f>
        <v>0</v>
      </c>
      <c r="AZ70" s="101">
        <f>'2016-027H-02-A-D1457 - A-...'!F37</f>
        <v>0</v>
      </c>
      <c r="BA70" s="101">
        <f>'2016-027H-02-A-D1457 - A-...'!F38</f>
        <v>0</v>
      </c>
      <c r="BB70" s="101">
        <f>'2016-027H-02-A-D1457 - A-...'!F39</f>
        <v>0</v>
      </c>
      <c r="BC70" s="101">
        <f>'2016-027H-02-A-D1457 - A-...'!F40</f>
        <v>0</v>
      </c>
      <c r="BD70" s="103">
        <f>'2016-027H-02-A-D1457 - A-...'!F41</f>
        <v>0</v>
      </c>
      <c r="BT70" s="104" t="s">
        <v>115</v>
      </c>
      <c r="BV70" s="104" t="s">
        <v>79</v>
      </c>
      <c r="BW70" s="104" t="s">
        <v>134</v>
      </c>
      <c r="BX70" s="104" t="s">
        <v>112</v>
      </c>
      <c r="CL70" s="104" t="s">
        <v>20</v>
      </c>
    </row>
    <row r="71" spans="1:90" s="4" customFormat="1" ht="35.25" customHeight="1">
      <c r="B71" s="53"/>
      <c r="C71" s="98"/>
      <c r="D71" s="98"/>
      <c r="E71" s="98"/>
      <c r="F71" s="98"/>
      <c r="G71" s="395" t="s">
        <v>135</v>
      </c>
      <c r="H71" s="395"/>
      <c r="I71" s="395"/>
      <c r="J71" s="395"/>
      <c r="K71" s="395"/>
      <c r="L71" s="98"/>
      <c r="M71" s="395" t="s">
        <v>136</v>
      </c>
      <c r="N71" s="395"/>
      <c r="O71" s="395"/>
      <c r="P71" s="395"/>
      <c r="Q71" s="395"/>
      <c r="R71" s="395"/>
      <c r="S71" s="395"/>
      <c r="T71" s="395"/>
      <c r="U71" s="395"/>
      <c r="V71" s="395"/>
      <c r="W71" s="395"/>
      <c r="X71" s="395"/>
      <c r="Y71" s="395"/>
      <c r="Z71" s="395"/>
      <c r="AA71" s="395"/>
      <c r="AB71" s="395"/>
      <c r="AC71" s="395"/>
      <c r="AD71" s="395"/>
      <c r="AE71" s="395"/>
      <c r="AF71" s="395"/>
      <c r="AG71" s="388">
        <f>ROUND(AG72,2)</f>
        <v>0</v>
      </c>
      <c r="AH71" s="387"/>
      <c r="AI71" s="387"/>
      <c r="AJ71" s="387"/>
      <c r="AK71" s="387"/>
      <c r="AL71" s="387"/>
      <c r="AM71" s="387"/>
      <c r="AN71" s="386">
        <f t="shared" si="0"/>
        <v>0</v>
      </c>
      <c r="AO71" s="387"/>
      <c r="AP71" s="387"/>
      <c r="AQ71" s="99" t="s">
        <v>87</v>
      </c>
      <c r="AR71" s="55"/>
      <c r="AS71" s="100">
        <f>ROUND(AS72,2)</f>
        <v>0</v>
      </c>
      <c r="AT71" s="101">
        <f t="shared" si="1"/>
        <v>0</v>
      </c>
      <c r="AU71" s="102">
        <f>ROUND(AU72,5)</f>
        <v>0</v>
      </c>
      <c r="AV71" s="101">
        <f>ROUND(AZ71*L29,2)</f>
        <v>0</v>
      </c>
      <c r="AW71" s="101">
        <f>ROUND(BA71*L30,2)</f>
        <v>0</v>
      </c>
      <c r="AX71" s="101">
        <f>ROUND(BB71*L29,2)</f>
        <v>0</v>
      </c>
      <c r="AY71" s="101">
        <f>ROUND(BC71*L30,2)</f>
        <v>0</v>
      </c>
      <c r="AZ71" s="101">
        <f>ROUND(AZ72,2)</f>
        <v>0</v>
      </c>
      <c r="BA71" s="101">
        <f>ROUND(BA72,2)</f>
        <v>0</v>
      </c>
      <c r="BB71" s="101">
        <f>ROUND(BB72,2)</f>
        <v>0</v>
      </c>
      <c r="BC71" s="101">
        <f>ROUND(BC72,2)</f>
        <v>0</v>
      </c>
      <c r="BD71" s="103">
        <f>ROUND(BD72,2)</f>
        <v>0</v>
      </c>
      <c r="BS71" s="104" t="s">
        <v>76</v>
      </c>
      <c r="BT71" s="104" t="s">
        <v>99</v>
      </c>
      <c r="BU71" s="104" t="s">
        <v>78</v>
      </c>
      <c r="BV71" s="104" t="s">
        <v>79</v>
      </c>
      <c r="BW71" s="104" t="s">
        <v>137</v>
      </c>
      <c r="BX71" s="104" t="s">
        <v>96</v>
      </c>
      <c r="CL71" s="104" t="s">
        <v>20</v>
      </c>
    </row>
    <row r="72" spans="1:90" s="4" customFormat="1" ht="35.25" customHeight="1">
      <c r="A72" s="105" t="s">
        <v>89</v>
      </c>
      <c r="B72" s="53"/>
      <c r="C72" s="98"/>
      <c r="D72" s="98"/>
      <c r="E72" s="98"/>
      <c r="F72" s="98"/>
      <c r="G72" s="98"/>
      <c r="H72" s="395" t="s">
        <v>138</v>
      </c>
      <c r="I72" s="395"/>
      <c r="J72" s="395"/>
      <c r="K72" s="395"/>
      <c r="L72" s="395"/>
      <c r="M72" s="98"/>
      <c r="N72" s="395" t="s">
        <v>139</v>
      </c>
      <c r="O72" s="395"/>
      <c r="P72" s="395"/>
      <c r="Q72" s="395"/>
      <c r="R72" s="395"/>
      <c r="S72" s="395"/>
      <c r="T72" s="395"/>
      <c r="U72" s="395"/>
      <c r="V72" s="395"/>
      <c r="W72" s="395"/>
      <c r="X72" s="395"/>
      <c r="Y72" s="395"/>
      <c r="Z72" s="395"/>
      <c r="AA72" s="395"/>
      <c r="AB72" s="395"/>
      <c r="AC72" s="395"/>
      <c r="AD72" s="395"/>
      <c r="AE72" s="395"/>
      <c r="AF72" s="395"/>
      <c r="AG72" s="386">
        <f>'2016-027H-02A-D146-1 - A-...'!J34</f>
        <v>0</v>
      </c>
      <c r="AH72" s="387"/>
      <c r="AI72" s="387"/>
      <c r="AJ72" s="387"/>
      <c r="AK72" s="387"/>
      <c r="AL72" s="387"/>
      <c r="AM72" s="387"/>
      <c r="AN72" s="386">
        <f t="shared" si="0"/>
        <v>0</v>
      </c>
      <c r="AO72" s="387"/>
      <c r="AP72" s="387"/>
      <c r="AQ72" s="99" t="s">
        <v>87</v>
      </c>
      <c r="AR72" s="55"/>
      <c r="AS72" s="100">
        <v>0</v>
      </c>
      <c r="AT72" s="101">
        <f t="shared" si="1"/>
        <v>0</v>
      </c>
      <c r="AU72" s="102">
        <f>'2016-027H-02A-D146-1 - A-...'!P98</f>
        <v>0</v>
      </c>
      <c r="AV72" s="101">
        <f>'2016-027H-02A-D146-1 - A-...'!J37</f>
        <v>0</v>
      </c>
      <c r="AW72" s="101">
        <f>'2016-027H-02A-D146-1 - A-...'!J38</f>
        <v>0</v>
      </c>
      <c r="AX72" s="101">
        <f>'2016-027H-02A-D146-1 - A-...'!J39</f>
        <v>0</v>
      </c>
      <c r="AY72" s="101">
        <f>'2016-027H-02A-D146-1 - A-...'!J40</f>
        <v>0</v>
      </c>
      <c r="AZ72" s="101">
        <f>'2016-027H-02A-D146-1 - A-...'!F37</f>
        <v>0</v>
      </c>
      <c r="BA72" s="101">
        <f>'2016-027H-02A-D146-1 - A-...'!F38</f>
        <v>0</v>
      </c>
      <c r="BB72" s="101">
        <f>'2016-027H-02A-D146-1 - A-...'!F39</f>
        <v>0</v>
      </c>
      <c r="BC72" s="101">
        <f>'2016-027H-02A-D146-1 - A-...'!F40</f>
        <v>0</v>
      </c>
      <c r="BD72" s="103">
        <f>'2016-027H-02A-D146-1 - A-...'!F41</f>
        <v>0</v>
      </c>
      <c r="BT72" s="104" t="s">
        <v>115</v>
      </c>
      <c r="BV72" s="104" t="s">
        <v>79</v>
      </c>
      <c r="BW72" s="104" t="s">
        <v>140</v>
      </c>
      <c r="BX72" s="104" t="s">
        <v>137</v>
      </c>
      <c r="CL72" s="104" t="s">
        <v>22</v>
      </c>
    </row>
    <row r="73" spans="1:90" s="4" customFormat="1" ht="35.25" customHeight="1">
      <c r="A73" s="105" t="s">
        <v>89</v>
      </c>
      <c r="B73" s="53"/>
      <c r="C73" s="98"/>
      <c r="D73" s="98"/>
      <c r="E73" s="98"/>
      <c r="F73" s="98"/>
      <c r="G73" s="395" t="s">
        <v>141</v>
      </c>
      <c r="H73" s="395"/>
      <c r="I73" s="395"/>
      <c r="J73" s="395"/>
      <c r="K73" s="395"/>
      <c r="L73" s="98"/>
      <c r="M73" s="395" t="s">
        <v>142</v>
      </c>
      <c r="N73" s="395"/>
      <c r="O73" s="395"/>
      <c r="P73" s="395"/>
      <c r="Q73" s="395"/>
      <c r="R73" s="395"/>
      <c r="S73" s="395"/>
      <c r="T73" s="395"/>
      <c r="U73" s="395"/>
      <c r="V73" s="395"/>
      <c r="W73" s="395"/>
      <c r="X73" s="395"/>
      <c r="Y73" s="395"/>
      <c r="Z73" s="395"/>
      <c r="AA73" s="395"/>
      <c r="AB73" s="395"/>
      <c r="AC73" s="395"/>
      <c r="AD73" s="395"/>
      <c r="AE73" s="395"/>
      <c r="AF73" s="395"/>
      <c r="AG73" s="386">
        <f>'2016-027H-02-A-D147 - A-D...'!J34</f>
        <v>0</v>
      </c>
      <c r="AH73" s="387"/>
      <c r="AI73" s="387"/>
      <c r="AJ73" s="387"/>
      <c r="AK73" s="387"/>
      <c r="AL73" s="387"/>
      <c r="AM73" s="387"/>
      <c r="AN73" s="386">
        <f t="shared" si="0"/>
        <v>0</v>
      </c>
      <c r="AO73" s="387"/>
      <c r="AP73" s="387"/>
      <c r="AQ73" s="99" t="s">
        <v>87</v>
      </c>
      <c r="AR73" s="55"/>
      <c r="AS73" s="100">
        <v>0</v>
      </c>
      <c r="AT73" s="101">
        <f t="shared" si="1"/>
        <v>0</v>
      </c>
      <c r="AU73" s="102">
        <f>'2016-027H-02-A-D147 - A-D...'!P95</f>
        <v>0</v>
      </c>
      <c r="AV73" s="101">
        <f>'2016-027H-02-A-D147 - A-D...'!J37</f>
        <v>0</v>
      </c>
      <c r="AW73" s="101">
        <f>'2016-027H-02-A-D147 - A-D...'!J38</f>
        <v>0</v>
      </c>
      <c r="AX73" s="101">
        <f>'2016-027H-02-A-D147 - A-D...'!J39</f>
        <v>0</v>
      </c>
      <c r="AY73" s="101">
        <f>'2016-027H-02-A-D147 - A-D...'!J40</f>
        <v>0</v>
      </c>
      <c r="AZ73" s="101">
        <f>'2016-027H-02-A-D147 - A-D...'!F37</f>
        <v>0</v>
      </c>
      <c r="BA73" s="101">
        <f>'2016-027H-02-A-D147 - A-D...'!F38</f>
        <v>0</v>
      </c>
      <c r="BB73" s="101">
        <f>'2016-027H-02-A-D147 - A-D...'!F39</f>
        <v>0</v>
      </c>
      <c r="BC73" s="101">
        <f>'2016-027H-02-A-D147 - A-D...'!F40</f>
        <v>0</v>
      </c>
      <c r="BD73" s="103">
        <f>'2016-027H-02-A-D147 - A-D...'!F41</f>
        <v>0</v>
      </c>
      <c r="BT73" s="104" t="s">
        <v>99</v>
      </c>
      <c r="BV73" s="104" t="s">
        <v>79</v>
      </c>
      <c r="BW73" s="104" t="s">
        <v>143</v>
      </c>
      <c r="BX73" s="104" t="s">
        <v>96</v>
      </c>
      <c r="CL73" s="104" t="s">
        <v>20</v>
      </c>
    </row>
    <row r="74" spans="1:90" s="4" customFormat="1" ht="23.25" customHeight="1">
      <c r="B74" s="53"/>
      <c r="C74" s="98"/>
      <c r="D74" s="98"/>
      <c r="E74" s="395" t="s">
        <v>144</v>
      </c>
      <c r="F74" s="395"/>
      <c r="G74" s="395"/>
      <c r="H74" s="395"/>
      <c r="I74" s="395"/>
      <c r="J74" s="98"/>
      <c r="K74" s="395" t="s">
        <v>145</v>
      </c>
      <c r="L74" s="395"/>
      <c r="M74" s="395"/>
      <c r="N74" s="395"/>
      <c r="O74" s="395"/>
      <c r="P74" s="395"/>
      <c r="Q74" s="395"/>
      <c r="R74" s="395"/>
      <c r="S74" s="395"/>
      <c r="T74" s="395"/>
      <c r="U74" s="395"/>
      <c r="V74" s="395"/>
      <c r="W74" s="395"/>
      <c r="X74" s="395"/>
      <c r="Y74" s="395"/>
      <c r="Z74" s="395"/>
      <c r="AA74" s="395"/>
      <c r="AB74" s="395"/>
      <c r="AC74" s="395"/>
      <c r="AD74" s="395"/>
      <c r="AE74" s="395"/>
      <c r="AF74" s="395"/>
      <c r="AG74" s="388">
        <f>ROUND(AG75+AG76,2)</f>
        <v>0</v>
      </c>
      <c r="AH74" s="387"/>
      <c r="AI74" s="387"/>
      <c r="AJ74" s="387"/>
      <c r="AK74" s="387"/>
      <c r="AL74" s="387"/>
      <c r="AM74" s="387"/>
      <c r="AN74" s="386">
        <f t="shared" si="0"/>
        <v>0</v>
      </c>
      <c r="AO74" s="387"/>
      <c r="AP74" s="387"/>
      <c r="AQ74" s="99" t="s">
        <v>87</v>
      </c>
      <c r="AR74" s="55"/>
      <c r="AS74" s="100">
        <f>ROUND(AS75+AS76,2)</f>
        <v>0</v>
      </c>
      <c r="AT74" s="101">
        <f t="shared" si="1"/>
        <v>0</v>
      </c>
      <c r="AU74" s="102">
        <f>ROUND(AU75+AU76,5)</f>
        <v>0</v>
      </c>
      <c r="AV74" s="101">
        <f>ROUND(AZ74*L29,2)</f>
        <v>0</v>
      </c>
      <c r="AW74" s="101">
        <f>ROUND(BA74*L30,2)</f>
        <v>0</v>
      </c>
      <c r="AX74" s="101">
        <f>ROUND(BB74*L29,2)</f>
        <v>0</v>
      </c>
      <c r="AY74" s="101">
        <f>ROUND(BC74*L30,2)</f>
        <v>0</v>
      </c>
      <c r="AZ74" s="101">
        <f>ROUND(AZ75+AZ76,2)</f>
        <v>0</v>
      </c>
      <c r="BA74" s="101">
        <f>ROUND(BA75+BA76,2)</f>
        <v>0</v>
      </c>
      <c r="BB74" s="101">
        <f>ROUND(BB75+BB76,2)</f>
        <v>0</v>
      </c>
      <c r="BC74" s="101">
        <f>ROUND(BC75+BC76,2)</f>
        <v>0</v>
      </c>
      <c r="BD74" s="103">
        <f>ROUND(BD75+BD76,2)</f>
        <v>0</v>
      </c>
      <c r="BS74" s="104" t="s">
        <v>76</v>
      </c>
      <c r="BT74" s="104" t="s">
        <v>84</v>
      </c>
      <c r="BU74" s="104" t="s">
        <v>78</v>
      </c>
      <c r="BV74" s="104" t="s">
        <v>79</v>
      </c>
      <c r="BW74" s="104" t="s">
        <v>146</v>
      </c>
      <c r="BX74" s="104" t="s">
        <v>83</v>
      </c>
      <c r="CL74" s="104" t="s">
        <v>20</v>
      </c>
    </row>
    <row r="75" spans="1:90" s="4" customFormat="1" ht="35.25" customHeight="1">
      <c r="A75" s="105" t="s">
        <v>89</v>
      </c>
      <c r="B75" s="53"/>
      <c r="C75" s="98"/>
      <c r="D75" s="98"/>
      <c r="E75" s="98"/>
      <c r="F75" s="395" t="s">
        <v>147</v>
      </c>
      <c r="G75" s="395"/>
      <c r="H75" s="395"/>
      <c r="I75" s="395"/>
      <c r="J75" s="395"/>
      <c r="K75" s="98"/>
      <c r="L75" s="395" t="s">
        <v>148</v>
      </c>
      <c r="M75" s="395"/>
      <c r="N75" s="395"/>
      <c r="O75" s="395"/>
      <c r="P75" s="395"/>
      <c r="Q75" s="395"/>
      <c r="R75" s="395"/>
      <c r="S75" s="395"/>
      <c r="T75" s="395"/>
      <c r="U75" s="395"/>
      <c r="V75" s="395"/>
      <c r="W75" s="395"/>
      <c r="X75" s="395"/>
      <c r="Y75" s="395"/>
      <c r="Z75" s="395"/>
      <c r="AA75" s="395"/>
      <c r="AB75" s="395"/>
      <c r="AC75" s="395"/>
      <c r="AD75" s="395"/>
      <c r="AE75" s="395"/>
      <c r="AF75" s="395"/>
      <c r="AG75" s="386">
        <f>'2016-027H-02-B-D11 - B-D....'!J34</f>
        <v>0</v>
      </c>
      <c r="AH75" s="387"/>
      <c r="AI75" s="387"/>
      <c r="AJ75" s="387"/>
      <c r="AK75" s="387"/>
      <c r="AL75" s="387"/>
      <c r="AM75" s="387"/>
      <c r="AN75" s="386">
        <f t="shared" si="0"/>
        <v>0</v>
      </c>
      <c r="AO75" s="387"/>
      <c r="AP75" s="387"/>
      <c r="AQ75" s="99" t="s">
        <v>87</v>
      </c>
      <c r="AR75" s="55"/>
      <c r="AS75" s="100">
        <v>0</v>
      </c>
      <c r="AT75" s="101">
        <f t="shared" si="1"/>
        <v>0</v>
      </c>
      <c r="AU75" s="102">
        <f>'2016-027H-02-B-D11 - B-D....'!P112</f>
        <v>0</v>
      </c>
      <c r="AV75" s="101">
        <f>'2016-027H-02-B-D11 - B-D....'!J37</f>
        <v>0</v>
      </c>
      <c r="AW75" s="101">
        <f>'2016-027H-02-B-D11 - B-D....'!J38</f>
        <v>0</v>
      </c>
      <c r="AX75" s="101">
        <f>'2016-027H-02-B-D11 - B-D....'!J39</f>
        <v>0</v>
      </c>
      <c r="AY75" s="101">
        <f>'2016-027H-02-B-D11 - B-D....'!J40</f>
        <v>0</v>
      </c>
      <c r="AZ75" s="101">
        <f>'2016-027H-02-B-D11 - B-D....'!F37</f>
        <v>0</v>
      </c>
      <c r="BA75" s="101">
        <f>'2016-027H-02-B-D11 - B-D....'!F38</f>
        <v>0</v>
      </c>
      <c r="BB75" s="101">
        <f>'2016-027H-02-B-D11 - B-D....'!F39</f>
        <v>0</v>
      </c>
      <c r="BC75" s="101">
        <f>'2016-027H-02-B-D11 - B-D....'!F40</f>
        <v>0</v>
      </c>
      <c r="BD75" s="103">
        <f>'2016-027H-02-B-D11 - B-D....'!F41</f>
        <v>0</v>
      </c>
      <c r="BT75" s="104" t="s">
        <v>92</v>
      </c>
      <c r="BV75" s="104" t="s">
        <v>79</v>
      </c>
      <c r="BW75" s="104" t="s">
        <v>149</v>
      </c>
      <c r="BX75" s="104" t="s">
        <v>146</v>
      </c>
      <c r="CL75" s="104" t="s">
        <v>20</v>
      </c>
    </row>
    <row r="76" spans="1:90" s="4" customFormat="1" ht="35.25" customHeight="1">
      <c r="B76" s="53"/>
      <c r="C76" s="98"/>
      <c r="D76" s="98"/>
      <c r="E76" s="98"/>
      <c r="F76" s="395" t="s">
        <v>150</v>
      </c>
      <c r="G76" s="395"/>
      <c r="H76" s="395"/>
      <c r="I76" s="395"/>
      <c r="J76" s="395"/>
      <c r="K76" s="98"/>
      <c r="L76" s="395" t="s">
        <v>151</v>
      </c>
      <c r="M76" s="395"/>
      <c r="N76" s="395"/>
      <c r="O76" s="395"/>
      <c r="P76" s="395"/>
      <c r="Q76" s="395"/>
      <c r="R76" s="395"/>
      <c r="S76" s="395"/>
      <c r="T76" s="395"/>
      <c r="U76" s="395"/>
      <c r="V76" s="395"/>
      <c r="W76" s="395"/>
      <c r="X76" s="395"/>
      <c r="Y76" s="395"/>
      <c r="Z76" s="395"/>
      <c r="AA76" s="395"/>
      <c r="AB76" s="395"/>
      <c r="AC76" s="395"/>
      <c r="AD76" s="395"/>
      <c r="AE76" s="395"/>
      <c r="AF76" s="395"/>
      <c r="AG76" s="388">
        <f>ROUND(AG77+SUM(AG78:AG81)+AG88,2)</f>
        <v>0</v>
      </c>
      <c r="AH76" s="387"/>
      <c r="AI76" s="387"/>
      <c r="AJ76" s="387"/>
      <c r="AK76" s="387"/>
      <c r="AL76" s="387"/>
      <c r="AM76" s="387"/>
      <c r="AN76" s="386">
        <f t="shared" si="0"/>
        <v>0</v>
      </c>
      <c r="AO76" s="387"/>
      <c r="AP76" s="387"/>
      <c r="AQ76" s="99" t="s">
        <v>87</v>
      </c>
      <c r="AR76" s="55"/>
      <c r="AS76" s="100">
        <f>ROUND(AS77+SUM(AS78:AS81)+AS88,2)</f>
        <v>0</v>
      </c>
      <c r="AT76" s="101">
        <f t="shared" si="1"/>
        <v>0</v>
      </c>
      <c r="AU76" s="102">
        <f>ROUND(AU77+SUM(AU78:AU81)+AU88,5)</f>
        <v>0</v>
      </c>
      <c r="AV76" s="101">
        <f>ROUND(AZ76*L29,2)</f>
        <v>0</v>
      </c>
      <c r="AW76" s="101">
        <f>ROUND(BA76*L30,2)</f>
        <v>0</v>
      </c>
      <c r="AX76" s="101">
        <f>ROUND(BB76*L29,2)</f>
        <v>0</v>
      </c>
      <c r="AY76" s="101">
        <f>ROUND(BC76*L30,2)</f>
        <v>0</v>
      </c>
      <c r="AZ76" s="101">
        <f>ROUND(AZ77+SUM(AZ78:AZ81)+AZ88,2)</f>
        <v>0</v>
      </c>
      <c r="BA76" s="101">
        <f>ROUND(BA77+SUM(BA78:BA81)+BA88,2)</f>
        <v>0</v>
      </c>
      <c r="BB76" s="101">
        <f>ROUND(BB77+SUM(BB78:BB81)+BB88,2)</f>
        <v>0</v>
      </c>
      <c r="BC76" s="101">
        <f>ROUND(BC77+SUM(BC78:BC81)+BC88,2)</f>
        <v>0</v>
      </c>
      <c r="BD76" s="103">
        <f>ROUND(BD77+SUM(BD78:BD81)+BD88,2)</f>
        <v>0</v>
      </c>
      <c r="BS76" s="104" t="s">
        <v>76</v>
      </c>
      <c r="BT76" s="104" t="s">
        <v>92</v>
      </c>
      <c r="BU76" s="104" t="s">
        <v>78</v>
      </c>
      <c r="BV76" s="104" t="s">
        <v>79</v>
      </c>
      <c r="BW76" s="104" t="s">
        <v>152</v>
      </c>
      <c r="BX76" s="104" t="s">
        <v>146</v>
      </c>
      <c r="CL76" s="104" t="s">
        <v>20</v>
      </c>
    </row>
    <row r="77" spans="1:90" s="4" customFormat="1" ht="35.25" customHeight="1">
      <c r="A77" s="105" t="s">
        <v>89</v>
      </c>
      <c r="B77" s="53"/>
      <c r="C77" s="98"/>
      <c r="D77" s="98"/>
      <c r="E77" s="98"/>
      <c r="F77" s="98"/>
      <c r="G77" s="395" t="s">
        <v>153</v>
      </c>
      <c r="H77" s="395"/>
      <c r="I77" s="395"/>
      <c r="J77" s="395"/>
      <c r="K77" s="395"/>
      <c r="L77" s="98"/>
      <c r="M77" s="395" t="s">
        <v>154</v>
      </c>
      <c r="N77" s="395"/>
      <c r="O77" s="395"/>
      <c r="P77" s="395"/>
      <c r="Q77" s="395"/>
      <c r="R77" s="395"/>
      <c r="S77" s="395"/>
      <c r="T77" s="395"/>
      <c r="U77" s="395"/>
      <c r="V77" s="395"/>
      <c r="W77" s="395"/>
      <c r="X77" s="395"/>
      <c r="Y77" s="395"/>
      <c r="Z77" s="395"/>
      <c r="AA77" s="395"/>
      <c r="AB77" s="395"/>
      <c r="AC77" s="395"/>
      <c r="AD77" s="395"/>
      <c r="AE77" s="395"/>
      <c r="AF77" s="395"/>
      <c r="AG77" s="386">
        <f>'2016-027H-02-B-D141 - B-D...'!J34</f>
        <v>0</v>
      </c>
      <c r="AH77" s="387"/>
      <c r="AI77" s="387"/>
      <c r="AJ77" s="387"/>
      <c r="AK77" s="387"/>
      <c r="AL77" s="387"/>
      <c r="AM77" s="387"/>
      <c r="AN77" s="386">
        <f t="shared" si="0"/>
        <v>0</v>
      </c>
      <c r="AO77" s="387"/>
      <c r="AP77" s="387"/>
      <c r="AQ77" s="99" t="s">
        <v>87</v>
      </c>
      <c r="AR77" s="55"/>
      <c r="AS77" s="100">
        <v>0</v>
      </c>
      <c r="AT77" s="101">
        <f t="shared" si="1"/>
        <v>0</v>
      </c>
      <c r="AU77" s="102">
        <f>'2016-027H-02-B-D141 - B-D...'!P99</f>
        <v>0</v>
      </c>
      <c r="AV77" s="101">
        <f>'2016-027H-02-B-D141 - B-D...'!J37</f>
        <v>0</v>
      </c>
      <c r="AW77" s="101">
        <f>'2016-027H-02-B-D141 - B-D...'!J38</f>
        <v>0</v>
      </c>
      <c r="AX77" s="101">
        <f>'2016-027H-02-B-D141 - B-D...'!J39</f>
        <v>0</v>
      </c>
      <c r="AY77" s="101">
        <f>'2016-027H-02-B-D141 - B-D...'!J40</f>
        <v>0</v>
      </c>
      <c r="AZ77" s="101">
        <f>'2016-027H-02-B-D141 - B-D...'!F37</f>
        <v>0</v>
      </c>
      <c r="BA77" s="101">
        <f>'2016-027H-02-B-D141 - B-D...'!F38</f>
        <v>0</v>
      </c>
      <c r="BB77" s="101">
        <f>'2016-027H-02-B-D141 - B-D...'!F39</f>
        <v>0</v>
      </c>
      <c r="BC77" s="101">
        <f>'2016-027H-02-B-D141 - B-D...'!F40</f>
        <v>0</v>
      </c>
      <c r="BD77" s="103">
        <f>'2016-027H-02-B-D141 - B-D...'!F41</f>
        <v>0</v>
      </c>
      <c r="BT77" s="104" t="s">
        <v>99</v>
      </c>
      <c r="BV77" s="104" t="s">
        <v>79</v>
      </c>
      <c r="BW77" s="104" t="s">
        <v>155</v>
      </c>
      <c r="BX77" s="104" t="s">
        <v>152</v>
      </c>
      <c r="CL77" s="104" t="s">
        <v>20</v>
      </c>
    </row>
    <row r="78" spans="1:90" s="4" customFormat="1" ht="35.25" customHeight="1">
      <c r="A78" s="105" t="s">
        <v>89</v>
      </c>
      <c r="B78" s="53"/>
      <c r="C78" s="98"/>
      <c r="D78" s="98"/>
      <c r="E78" s="98"/>
      <c r="F78" s="98"/>
      <c r="G78" s="395" t="s">
        <v>156</v>
      </c>
      <c r="H78" s="395"/>
      <c r="I78" s="395"/>
      <c r="J78" s="395"/>
      <c r="K78" s="395"/>
      <c r="L78" s="98"/>
      <c r="M78" s="395" t="s">
        <v>157</v>
      </c>
      <c r="N78" s="395"/>
      <c r="O78" s="395"/>
      <c r="P78" s="395"/>
      <c r="Q78" s="395"/>
      <c r="R78" s="395"/>
      <c r="S78" s="395"/>
      <c r="T78" s="395"/>
      <c r="U78" s="395"/>
      <c r="V78" s="395"/>
      <c r="W78" s="395"/>
      <c r="X78" s="395"/>
      <c r="Y78" s="395"/>
      <c r="Z78" s="395"/>
      <c r="AA78" s="395"/>
      <c r="AB78" s="395"/>
      <c r="AC78" s="395"/>
      <c r="AD78" s="395"/>
      <c r="AE78" s="395"/>
      <c r="AF78" s="395"/>
      <c r="AG78" s="386">
        <f>'2016-027H-02-B-D142 - B-D...'!J34</f>
        <v>0</v>
      </c>
      <c r="AH78" s="387"/>
      <c r="AI78" s="387"/>
      <c r="AJ78" s="387"/>
      <c r="AK78" s="387"/>
      <c r="AL78" s="387"/>
      <c r="AM78" s="387"/>
      <c r="AN78" s="386">
        <f t="shared" si="0"/>
        <v>0</v>
      </c>
      <c r="AO78" s="387"/>
      <c r="AP78" s="387"/>
      <c r="AQ78" s="99" t="s">
        <v>87</v>
      </c>
      <c r="AR78" s="55"/>
      <c r="AS78" s="100">
        <v>0</v>
      </c>
      <c r="AT78" s="101">
        <f t="shared" si="1"/>
        <v>0</v>
      </c>
      <c r="AU78" s="102">
        <f>'2016-027H-02-B-D142 - B-D...'!P101</f>
        <v>0</v>
      </c>
      <c r="AV78" s="101">
        <f>'2016-027H-02-B-D142 - B-D...'!J37</f>
        <v>0</v>
      </c>
      <c r="AW78" s="101">
        <f>'2016-027H-02-B-D142 - B-D...'!J38</f>
        <v>0</v>
      </c>
      <c r="AX78" s="101">
        <f>'2016-027H-02-B-D142 - B-D...'!J39</f>
        <v>0</v>
      </c>
      <c r="AY78" s="101">
        <f>'2016-027H-02-B-D142 - B-D...'!J40</f>
        <v>0</v>
      </c>
      <c r="AZ78" s="101">
        <f>'2016-027H-02-B-D142 - B-D...'!F37</f>
        <v>0</v>
      </c>
      <c r="BA78" s="101">
        <f>'2016-027H-02-B-D142 - B-D...'!F38</f>
        <v>0</v>
      </c>
      <c r="BB78" s="101">
        <f>'2016-027H-02-B-D142 - B-D...'!F39</f>
        <v>0</v>
      </c>
      <c r="BC78" s="101">
        <f>'2016-027H-02-B-D142 - B-D...'!F40</f>
        <v>0</v>
      </c>
      <c r="BD78" s="103">
        <f>'2016-027H-02-B-D142 - B-D...'!F41</f>
        <v>0</v>
      </c>
      <c r="BT78" s="104" t="s">
        <v>99</v>
      </c>
      <c r="BV78" s="104" t="s">
        <v>79</v>
      </c>
      <c r="BW78" s="104" t="s">
        <v>158</v>
      </c>
      <c r="BX78" s="104" t="s">
        <v>152</v>
      </c>
      <c r="CL78" s="104" t="s">
        <v>20</v>
      </c>
    </row>
    <row r="79" spans="1:90" s="4" customFormat="1" ht="35.25" customHeight="1">
      <c r="A79" s="105" t="s">
        <v>89</v>
      </c>
      <c r="B79" s="53"/>
      <c r="C79" s="98"/>
      <c r="D79" s="98"/>
      <c r="E79" s="98"/>
      <c r="F79" s="98"/>
      <c r="G79" s="395" t="s">
        <v>159</v>
      </c>
      <c r="H79" s="395"/>
      <c r="I79" s="395"/>
      <c r="J79" s="395"/>
      <c r="K79" s="395"/>
      <c r="L79" s="98"/>
      <c r="M79" s="395" t="s">
        <v>160</v>
      </c>
      <c r="N79" s="395"/>
      <c r="O79" s="395"/>
      <c r="P79" s="395"/>
      <c r="Q79" s="395"/>
      <c r="R79" s="395"/>
      <c r="S79" s="395"/>
      <c r="T79" s="395"/>
      <c r="U79" s="395"/>
      <c r="V79" s="395"/>
      <c r="W79" s="395"/>
      <c r="X79" s="395"/>
      <c r="Y79" s="395"/>
      <c r="Z79" s="395"/>
      <c r="AA79" s="395"/>
      <c r="AB79" s="395"/>
      <c r="AC79" s="395"/>
      <c r="AD79" s="395"/>
      <c r="AE79" s="395"/>
      <c r="AF79" s="395"/>
      <c r="AG79" s="386">
        <f>'2016-027H-02-B-D143 - B-D...'!J34</f>
        <v>0</v>
      </c>
      <c r="AH79" s="387"/>
      <c r="AI79" s="387"/>
      <c r="AJ79" s="387"/>
      <c r="AK79" s="387"/>
      <c r="AL79" s="387"/>
      <c r="AM79" s="387"/>
      <c r="AN79" s="386">
        <f t="shared" si="0"/>
        <v>0</v>
      </c>
      <c r="AO79" s="387"/>
      <c r="AP79" s="387"/>
      <c r="AQ79" s="99" t="s">
        <v>87</v>
      </c>
      <c r="AR79" s="55"/>
      <c r="AS79" s="100">
        <v>0</v>
      </c>
      <c r="AT79" s="101">
        <f t="shared" si="1"/>
        <v>0</v>
      </c>
      <c r="AU79" s="102">
        <f>'2016-027H-02-B-D143 - B-D...'!P99</f>
        <v>0</v>
      </c>
      <c r="AV79" s="101">
        <f>'2016-027H-02-B-D143 - B-D...'!J37</f>
        <v>0</v>
      </c>
      <c r="AW79" s="101">
        <f>'2016-027H-02-B-D143 - B-D...'!J38</f>
        <v>0</v>
      </c>
      <c r="AX79" s="101">
        <f>'2016-027H-02-B-D143 - B-D...'!J39</f>
        <v>0</v>
      </c>
      <c r="AY79" s="101">
        <f>'2016-027H-02-B-D143 - B-D...'!J40</f>
        <v>0</v>
      </c>
      <c r="AZ79" s="101">
        <f>'2016-027H-02-B-D143 - B-D...'!F37</f>
        <v>0</v>
      </c>
      <c r="BA79" s="101">
        <f>'2016-027H-02-B-D143 - B-D...'!F38</f>
        <v>0</v>
      </c>
      <c r="BB79" s="101">
        <f>'2016-027H-02-B-D143 - B-D...'!F39</f>
        <v>0</v>
      </c>
      <c r="BC79" s="101">
        <f>'2016-027H-02-B-D143 - B-D...'!F40</f>
        <v>0</v>
      </c>
      <c r="BD79" s="103">
        <f>'2016-027H-02-B-D143 - B-D...'!F41</f>
        <v>0</v>
      </c>
      <c r="BT79" s="104" t="s">
        <v>99</v>
      </c>
      <c r="BV79" s="104" t="s">
        <v>79</v>
      </c>
      <c r="BW79" s="104" t="s">
        <v>161</v>
      </c>
      <c r="BX79" s="104" t="s">
        <v>152</v>
      </c>
      <c r="CL79" s="104" t="s">
        <v>20</v>
      </c>
    </row>
    <row r="80" spans="1:90" s="4" customFormat="1" ht="35.25" customHeight="1">
      <c r="A80" s="105" t="s">
        <v>89</v>
      </c>
      <c r="B80" s="53"/>
      <c r="C80" s="98"/>
      <c r="D80" s="98"/>
      <c r="E80" s="98"/>
      <c r="F80" s="98"/>
      <c r="G80" s="395" t="s">
        <v>162</v>
      </c>
      <c r="H80" s="395"/>
      <c r="I80" s="395"/>
      <c r="J80" s="395"/>
      <c r="K80" s="395"/>
      <c r="L80" s="98"/>
      <c r="M80" s="395" t="s">
        <v>163</v>
      </c>
      <c r="N80" s="395"/>
      <c r="O80" s="395"/>
      <c r="P80" s="395"/>
      <c r="Q80" s="395"/>
      <c r="R80" s="395"/>
      <c r="S80" s="395"/>
      <c r="T80" s="395"/>
      <c r="U80" s="395"/>
      <c r="V80" s="395"/>
      <c r="W80" s="395"/>
      <c r="X80" s="395"/>
      <c r="Y80" s="395"/>
      <c r="Z80" s="395"/>
      <c r="AA80" s="395"/>
      <c r="AB80" s="395"/>
      <c r="AC80" s="395"/>
      <c r="AD80" s="395"/>
      <c r="AE80" s="395"/>
      <c r="AF80" s="395"/>
      <c r="AG80" s="386">
        <f>'2016-027H-02-B-D144 - B-D...'!J34</f>
        <v>0</v>
      </c>
      <c r="AH80" s="387"/>
      <c r="AI80" s="387"/>
      <c r="AJ80" s="387"/>
      <c r="AK80" s="387"/>
      <c r="AL80" s="387"/>
      <c r="AM80" s="387"/>
      <c r="AN80" s="386">
        <f t="shared" si="0"/>
        <v>0</v>
      </c>
      <c r="AO80" s="387"/>
      <c r="AP80" s="387"/>
      <c r="AQ80" s="99" t="s">
        <v>87</v>
      </c>
      <c r="AR80" s="55"/>
      <c r="AS80" s="100">
        <v>0</v>
      </c>
      <c r="AT80" s="101">
        <f t="shared" si="1"/>
        <v>0</v>
      </c>
      <c r="AU80" s="102">
        <f>'2016-027H-02-B-D144 - B-D...'!P128</f>
        <v>0</v>
      </c>
      <c r="AV80" s="101">
        <f>'2016-027H-02-B-D144 - B-D...'!J37</f>
        <v>0</v>
      </c>
      <c r="AW80" s="101">
        <f>'2016-027H-02-B-D144 - B-D...'!J38</f>
        <v>0</v>
      </c>
      <c r="AX80" s="101">
        <f>'2016-027H-02-B-D144 - B-D...'!J39</f>
        <v>0</v>
      </c>
      <c r="AY80" s="101">
        <f>'2016-027H-02-B-D144 - B-D...'!J40</f>
        <v>0</v>
      </c>
      <c r="AZ80" s="101">
        <f>'2016-027H-02-B-D144 - B-D...'!F37</f>
        <v>0</v>
      </c>
      <c r="BA80" s="101">
        <f>'2016-027H-02-B-D144 - B-D...'!F38</f>
        <v>0</v>
      </c>
      <c r="BB80" s="101">
        <f>'2016-027H-02-B-D144 - B-D...'!F39</f>
        <v>0</v>
      </c>
      <c r="BC80" s="101">
        <f>'2016-027H-02-B-D144 - B-D...'!F40</f>
        <v>0</v>
      </c>
      <c r="BD80" s="103">
        <f>'2016-027H-02-B-D144 - B-D...'!F41</f>
        <v>0</v>
      </c>
      <c r="BT80" s="104" t="s">
        <v>99</v>
      </c>
      <c r="BV80" s="104" t="s">
        <v>79</v>
      </c>
      <c r="BW80" s="104" t="s">
        <v>164</v>
      </c>
      <c r="BX80" s="104" t="s">
        <v>152</v>
      </c>
      <c r="CL80" s="104" t="s">
        <v>20</v>
      </c>
    </row>
    <row r="81" spans="1:90" s="4" customFormat="1" ht="35.25" customHeight="1">
      <c r="B81" s="53"/>
      <c r="C81" s="98"/>
      <c r="D81" s="98"/>
      <c r="E81" s="98"/>
      <c r="F81" s="98"/>
      <c r="G81" s="395" t="s">
        <v>165</v>
      </c>
      <c r="H81" s="395"/>
      <c r="I81" s="395"/>
      <c r="J81" s="395"/>
      <c r="K81" s="395"/>
      <c r="L81" s="98"/>
      <c r="M81" s="395" t="s">
        <v>166</v>
      </c>
      <c r="N81" s="395"/>
      <c r="O81" s="395"/>
      <c r="P81" s="395"/>
      <c r="Q81" s="395"/>
      <c r="R81" s="395"/>
      <c r="S81" s="395"/>
      <c r="T81" s="395"/>
      <c r="U81" s="395"/>
      <c r="V81" s="395"/>
      <c r="W81" s="395"/>
      <c r="X81" s="395"/>
      <c r="Y81" s="395"/>
      <c r="Z81" s="395"/>
      <c r="AA81" s="395"/>
      <c r="AB81" s="395"/>
      <c r="AC81" s="395"/>
      <c r="AD81" s="395"/>
      <c r="AE81" s="395"/>
      <c r="AF81" s="395"/>
      <c r="AG81" s="388">
        <f>ROUND(SUM(AG82:AG87),2)</f>
        <v>0</v>
      </c>
      <c r="AH81" s="387"/>
      <c r="AI81" s="387"/>
      <c r="AJ81" s="387"/>
      <c r="AK81" s="387"/>
      <c r="AL81" s="387"/>
      <c r="AM81" s="387"/>
      <c r="AN81" s="386">
        <f t="shared" si="0"/>
        <v>0</v>
      </c>
      <c r="AO81" s="387"/>
      <c r="AP81" s="387"/>
      <c r="AQ81" s="99" t="s">
        <v>87</v>
      </c>
      <c r="AR81" s="55"/>
      <c r="AS81" s="100">
        <f>ROUND(SUM(AS82:AS87),2)</f>
        <v>0</v>
      </c>
      <c r="AT81" s="101">
        <f t="shared" si="1"/>
        <v>0</v>
      </c>
      <c r="AU81" s="102">
        <f>ROUND(SUM(AU82:AU87),5)</f>
        <v>0</v>
      </c>
      <c r="AV81" s="101">
        <f>ROUND(AZ81*L29,2)</f>
        <v>0</v>
      </c>
      <c r="AW81" s="101">
        <f>ROUND(BA81*L30,2)</f>
        <v>0</v>
      </c>
      <c r="AX81" s="101">
        <f>ROUND(BB81*L29,2)</f>
        <v>0</v>
      </c>
      <c r="AY81" s="101">
        <f>ROUND(BC81*L30,2)</f>
        <v>0</v>
      </c>
      <c r="AZ81" s="101">
        <f>ROUND(SUM(AZ82:AZ87),2)</f>
        <v>0</v>
      </c>
      <c r="BA81" s="101">
        <f>ROUND(SUM(BA82:BA87),2)</f>
        <v>0</v>
      </c>
      <c r="BB81" s="101">
        <f>ROUND(SUM(BB82:BB87),2)</f>
        <v>0</v>
      </c>
      <c r="BC81" s="101">
        <f>ROUND(SUM(BC82:BC87),2)</f>
        <v>0</v>
      </c>
      <c r="BD81" s="103">
        <f>ROUND(SUM(BD82:BD87),2)</f>
        <v>0</v>
      </c>
      <c r="BS81" s="104" t="s">
        <v>76</v>
      </c>
      <c r="BT81" s="104" t="s">
        <v>99</v>
      </c>
      <c r="BU81" s="104" t="s">
        <v>78</v>
      </c>
      <c r="BV81" s="104" t="s">
        <v>79</v>
      </c>
      <c r="BW81" s="104" t="s">
        <v>167</v>
      </c>
      <c r="BX81" s="104" t="s">
        <v>152</v>
      </c>
      <c r="CL81" s="104" t="s">
        <v>20</v>
      </c>
    </row>
    <row r="82" spans="1:90" s="4" customFormat="1" ht="35.25" customHeight="1">
      <c r="A82" s="105" t="s">
        <v>89</v>
      </c>
      <c r="B82" s="53"/>
      <c r="C82" s="98"/>
      <c r="D82" s="98"/>
      <c r="E82" s="98"/>
      <c r="F82" s="98"/>
      <c r="G82" s="98"/>
      <c r="H82" s="395" t="s">
        <v>168</v>
      </c>
      <c r="I82" s="395"/>
      <c r="J82" s="395"/>
      <c r="K82" s="395"/>
      <c r="L82" s="395"/>
      <c r="M82" s="98"/>
      <c r="N82" s="395" t="s">
        <v>169</v>
      </c>
      <c r="O82" s="395"/>
      <c r="P82" s="395"/>
      <c r="Q82" s="395"/>
      <c r="R82" s="395"/>
      <c r="S82" s="395"/>
      <c r="T82" s="395"/>
      <c r="U82" s="395"/>
      <c r="V82" s="395"/>
      <c r="W82" s="395"/>
      <c r="X82" s="395"/>
      <c r="Y82" s="395"/>
      <c r="Z82" s="395"/>
      <c r="AA82" s="395"/>
      <c r="AB82" s="395"/>
      <c r="AC82" s="395"/>
      <c r="AD82" s="395"/>
      <c r="AE82" s="395"/>
      <c r="AF82" s="395"/>
      <c r="AG82" s="386">
        <f>'2016-027H-02-B-D1451 - B-...'!J34</f>
        <v>0</v>
      </c>
      <c r="AH82" s="387"/>
      <c r="AI82" s="387"/>
      <c r="AJ82" s="387"/>
      <c r="AK82" s="387"/>
      <c r="AL82" s="387"/>
      <c r="AM82" s="387"/>
      <c r="AN82" s="386">
        <f t="shared" si="0"/>
        <v>0</v>
      </c>
      <c r="AO82" s="387"/>
      <c r="AP82" s="387"/>
      <c r="AQ82" s="99" t="s">
        <v>87</v>
      </c>
      <c r="AR82" s="55"/>
      <c r="AS82" s="100">
        <v>0</v>
      </c>
      <c r="AT82" s="101">
        <f t="shared" si="1"/>
        <v>0</v>
      </c>
      <c r="AU82" s="102">
        <f>'2016-027H-02-B-D1451 - B-...'!P95</f>
        <v>0</v>
      </c>
      <c r="AV82" s="101">
        <f>'2016-027H-02-B-D1451 - B-...'!J37</f>
        <v>0</v>
      </c>
      <c r="AW82" s="101">
        <f>'2016-027H-02-B-D1451 - B-...'!J38</f>
        <v>0</v>
      </c>
      <c r="AX82" s="101">
        <f>'2016-027H-02-B-D1451 - B-...'!J39</f>
        <v>0</v>
      </c>
      <c r="AY82" s="101">
        <f>'2016-027H-02-B-D1451 - B-...'!J40</f>
        <v>0</v>
      </c>
      <c r="AZ82" s="101">
        <f>'2016-027H-02-B-D1451 - B-...'!F37</f>
        <v>0</v>
      </c>
      <c r="BA82" s="101">
        <f>'2016-027H-02-B-D1451 - B-...'!F38</f>
        <v>0</v>
      </c>
      <c r="BB82" s="101">
        <f>'2016-027H-02-B-D1451 - B-...'!F39</f>
        <v>0</v>
      </c>
      <c r="BC82" s="101">
        <f>'2016-027H-02-B-D1451 - B-...'!F40</f>
        <v>0</v>
      </c>
      <c r="BD82" s="103">
        <f>'2016-027H-02-B-D1451 - B-...'!F41</f>
        <v>0</v>
      </c>
      <c r="BT82" s="104" t="s">
        <v>115</v>
      </c>
      <c r="BV82" s="104" t="s">
        <v>79</v>
      </c>
      <c r="BW82" s="104" t="s">
        <v>170</v>
      </c>
      <c r="BX82" s="104" t="s">
        <v>167</v>
      </c>
      <c r="CL82" s="104" t="s">
        <v>20</v>
      </c>
    </row>
    <row r="83" spans="1:90" s="4" customFormat="1" ht="35.25" customHeight="1">
      <c r="A83" s="105" t="s">
        <v>89</v>
      </c>
      <c r="B83" s="53"/>
      <c r="C83" s="98"/>
      <c r="D83" s="98"/>
      <c r="E83" s="98"/>
      <c r="F83" s="98"/>
      <c r="G83" s="98"/>
      <c r="H83" s="395" t="s">
        <v>171</v>
      </c>
      <c r="I83" s="395"/>
      <c r="J83" s="395"/>
      <c r="K83" s="395"/>
      <c r="L83" s="395"/>
      <c r="M83" s="98"/>
      <c r="N83" s="395" t="s">
        <v>172</v>
      </c>
      <c r="O83" s="395"/>
      <c r="P83" s="395"/>
      <c r="Q83" s="395"/>
      <c r="R83" s="395"/>
      <c r="S83" s="395"/>
      <c r="T83" s="395"/>
      <c r="U83" s="395"/>
      <c r="V83" s="395"/>
      <c r="W83" s="395"/>
      <c r="X83" s="395"/>
      <c r="Y83" s="395"/>
      <c r="Z83" s="395"/>
      <c r="AA83" s="395"/>
      <c r="AB83" s="395"/>
      <c r="AC83" s="395"/>
      <c r="AD83" s="395"/>
      <c r="AE83" s="395"/>
      <c r="AF83" s="395"/>
      <c r="AG83" s="386">
        <f>'2016-027H-02-B-D1452 - B-...'!J34</f>
        <v>0</v>
      </c>
      <c r="AH83" s="387"/>
      <c r="AI83" s="387"/>
      <c r="AJ83" s="387"/>
      <c r="AK83" s="387"/>
      <c r="AL83" s="387"/>
      <c r="AM83" s="387"/>
      <c r="AN83" s="386">
        <f t="shared" si="0"/>
        <v>0</v>
      </c>
      <c r="AO83" s="387"/>
      <c r="AP83" s="387"/>
      <c r="AQ83" s="99" t="s">
        <v>87</v>
      </c>
      <c r="AR83" s="55"/>
      <c r="AS83" s="100">
        <v>0</v>
      </c>
      <c r="AT83" s="101">
        <f t="shared" si="1"/>
        <v>0</v>
      </c>
      <c r="AU83" s="102">
        <f>'2016-027H-02-B-D1452 - B-...'!P95</f>
        <v>0</v>
      </c>
      <c r="AV83" s="101">
        <f>'2016-027H-02-B-D1452 - B-...'!J37</f>
        <v>0</v>
      </c>
      <c r="AW83" s="101">
        <f>'2016-027H-02-B-D1452 - B-...'!J38</f>
        <v>0</v>
      </c>
      <c r="AX83" s="101">
        <f>'2016-027H-02-B-D1452 - B-...'!J39</f>
        <v>0</v>
      </c>
      <c r="AY83" s="101">
        <f>'2016-027H-02-B-D1452 - B-...'!J40</f>
        <v>0</v>
      </c>
      <c r="AZ83" s="101">
        <f>'2016-027H-02-B-D1452 - B-...'!F37</f>
        <v>0</v>
      </c>
      <c r="BA83" s="101">
        <f>'2016-027H-02-B-D1452 - B-...'!F38</f>
        <v>0</v>
      </c>
      <c r="BB83" s="101">
        <f>'2016-027H-02-B-D1452 - B-...'!F39</f>
        <v>0</v>
      </c>
      <c r="BC83" s="101">
        <f>'2016-027H-02-B-D1452 - B-...'!F40</f>
        <v>0</v>
      </c>
      <c r="BD83" s="103">
        <f>'2016-027H-02-B-D1452 - B-...'!F41</f>
        <v>0</v>
      </c>
      <c r="BT83" s="104" t="s">
        <v>115</v>
      </c>
      <c r="BV83" s="104" t="s">
        <v>79</v>
      </c>
      <c r="BW83" s="104" t="s">
        <v>173</v>
      </c>
      <c r="BX83" s="104" t="s">
        <v>167</v>
      </c>
      <c r="CL83" s="104" t="s">
        <v>20</v>
      </c>
    </row>
    <row r="84" spans="1:90" s="4" customFormat="1" ht="35.25" customHeight="1">
      <c r="A84" s="105" t="s">
        <v>89</v>
      </c>
      <c r="B84" s="53"/>
      <c r="C84" s="98"/>
      <c r="D84" s="98"/>
      <c r="E84" s="98"/>
      <c r="F84" s="98"/>
      <c r="G84" s="98"/>
      <c r="H84" s="395" t="s">
        <v>174</v>
      </c>
      <c r="I84" s="395"/>
      <c r="J84" s="395"/>
      <c r="K84" s="395"/>
      <c r="L84" s="395"/>
      <c r="M84" s="98"/>
      <c r="N84" s="395" t="s">
        <v>175</v>
      </c>
      <c r="O84" s="395"/>
      <c r="P84" s="395"/>
      <c r="Q84" s="395"/>
      <c r="R84" s="395"/>
      <c r="S84" s="395"/>
      <c r="T84" s="395"/>
      <c r="U84" s="395"/>
      <c r="V84" s="395"/>
      <c r="W84" s="395"/>
      <c r="X84" s="395"/>
      <c r="Y84" s="395"/>
      <c r="Z84" s="395"/>
      <c r="AA84" s="395"/>
      <c r="AB84" s="395"/>
      <c r="AC84" s="395"/>
      <c r="AD84" s="395"/>
      <c r="AE84" s="395"/>
      <c r="AF84" s="395"/>
      <c r="AG84" s="386">
        <f>'2016-027H-02-B-D1453 - B-...'!J34</f>
        <v>0</v>
      </c>
      <c r="AH84" s="387"/>
      <c r="AI84" s="387"/>
      <c r="AJ84" s="387"/>
      <c r="AK84" s="387"/>
      <c r="AL84" s="387"/>
      <c r="AM84" s="387"/>
      <c r="AN84" s="386">
        <f t="shared" si="0"/>
        <v>0</v>
      </c>
      <c r="AO84" s="387"/>
      <c r="AP84" s="387"/>
      <c r="AQ84" s="99" t="s">
        <v>87</v>
      </c>
      <c r="AR84" s="55"/>
      <c r="AS84" s="100">
        <v>0</v>
      </c>
      <c r="AT84" s="101">
        <f t="shared" si="1"/>
        <v>0</v>
      </c>
      <c r="AU84" s="102">
        <f>'2016-027H-02-B-D1453 - B-...'!P95</f>
        <v>0</v>
      </c>
      <c r="AV84" s="101">
        <f>'2016-027H-02-B-D1453 - B-...'!J37</f>
        <v>0</v>
      </c>
      <c r="AW84" s="101">
        <f>'2016-027H-02-B-D1453 - B-...'!J38</f>
        <v>0</v>
      </c>
      <c r="AX84" s="101">
        <f>'2016-027H-02-B-D1453 - B-...'!J39</f>
        <v>0</v>
      </c>
      <c r="AY84" s="101">
        <f>'2016-027H-02-B-D1453 - B-...'!J40</f>
        <v>0</v>
      </c>
      <c r="AZ84" s="101">
        <f>'2016-027H-02-B-D1453 - B-...'!F37</f>
        <v>0</v>
      </c>
      <c r="BA84" s="101">
        <f>'2016-027H-02-B-D1453 - B-...'!F38</f>
        <v>0</v>
      </c>
      <c r="BB84" s="101">
        <f>'2016-027H-02-B-D1453 - B-...'!F39</f>
        <v>0</v>
      </c>
      <c r="BC84" s="101">
        <f>'2016-027H-02-B-D1453 - B-...'!F40</f>
        <v>0</v>
      </c>
      <c r="BD84" s="103">
        <f>'2016-027H-02-B-D1453 - B-...'!F41</f>
        <v>0</v>
      </c>
      <c r="BT84" s="104" t="s">
        <v>115</v>
      </c>
      <c r="BV84" s="104" t="s">
        <v>79</v>
      </c>
      <c r="BW84" s="104" t="s">
        <v>176</v>
      </c>
      <c r="BX84" s="104" t="s">
        <v>167</v>
      </c>
      <c r="CL84" s="104" t="s">
        <v>20</v>
      </c>
    </row>
    <row r="85" spans="1:90" s="4" customFormat="1" ht="35.25" customHeight="1">
      <c r="A85" s="105" t="s">
        <v>89</v>
      </c>
      <c r="B85" s="53"/>
      <c r="C85" s="98"/>
      <c r="D85" s="98"/>
      <c r="E85" s="98"/>
      <c r="F85" s="98"/>
      <c r="G85" s="98"/>
      <c r="H85" s="395" t="s">
        <v>177</v>
      </c>
      <c r="I85" s="395"/>
      <c r="J85" s="395"/>
      <c r="K85" s="395"/>
      <c r="L85" s="395"/>
      <c r="M85" s="98"/>
      <c r="N85" s="395" t="s">
        <v>178</v>
      </c>
      <c r="O85" s="395"/>
      <c r="P85" s="395"/>
      <c r="Q85" s="395"/>
      <c r="R85" s="395"/>
      <c r="S85" s="395"/>
      <c r="T85" s="395"/>
      <c r="U85" s="395"/>
      <c r="V85" s="395"/>
      <c r="W85" s="395"/>
      <c r="X85" s="395"/>
      <c r="Y85" s="395"/>
      <c r="Z85" s="395"/>
      <c r="AA85" s="395"/>
      <c r="AB85" s="395"/>
      <c r="AC85" s="395"/>
      <c r="AD85" s="395"/>
      <c r="AE85" s="395"/>
      <c r="AF85" s="395"/>
      <c r="AG85" s="386">
        <f>'2016-027H-02-B-D1454 - B-...'!J34</f>
        <v>0</v>
      </c>
      <c r="AH85" s="387"/>
      <c r="AI85" s="387"/>
      <c r="AJ85" s="387"/>
      <c r="AK85" s="387"/>
      <c r="AL85" s="387"/>
      <c r="AM85" s="387"/>
      <c r="AN85" s="386">
        <f t="shared" si="0"/>
        <v>0</v>
      </c>
      <c r="AO85" s="387"/>
      <c r="AP85" s="387"/>
      <c r="AQ85" s="99" t="s">
        <v>87</v>
      </c>
      <c r="AR85" s="55"/>
      <c r="AS85" s="100">
        <v>0</v>
      </c>
      <c r="AT85" s="101">
        <f t="shared" si="1"/>
        <v>0</v>
      </c>
      <c r="AU85" s="102">
        <f>'2016-027H-02-B-D1454 - B-...'!P95</f>
        <v>0</v>
      </c>
      <c r="AV85" s="101">
        <f>'2016-027H-02-B-D1454 - B-...'!J37</f>
        <v>0</v>
      </c>
      <c r="AW85" s="101">
        <f>'2016-027H-02-B-D1454 - B-...'!J38</f>
        <v>0</v>
      </c>
      <c r="AX85" s="101">
        <f>'2016-027H-02-B-D1454 - B-...'!J39</f>
        <v>0</v>
      </c>
      <c r="AY85" s="101">
        <f>'2016-027H-02-B-D1454 - B-...'!J40</f>
        <v>0</v>
      </c>
      <c r="AZ85" s="101">
        <f>'2016-027H-02-B-D1454 - B-...'!F37</f>
        <v>0</v>
      </c>
      <c r="BA85" s="101">
        <f>'2016-027H-02-B-D1454 - B-...'!F38</f>
        <v>0</v>
      </c>
      <c r="BB85" s="101">
        <f>'2016-027H-02-B-D1454 - B-...'!F39</f>
        <v>0</v>
      </c>
      <c r="BC85" s="101">
        <f>'2016-027H-02-B-D1454 - B-...'!F40</f>
        <v>0</v>
      </c>
      <c r="BD85" s="103">
        <f>'2016-027H-02-B-D1454 - B-...'!F41</f>
        <v>0</v>
      </c>
      <c r="BT85" s="104" t="s">
        <v>115</v>
      </c>
      <c r="BV85" s="104" t="s">
        <v>79</v>
      </c>
      <c r="BW85" s="104" t="s">
        <v>179</v>
      </c>
      <c r="BX85" s="104" t="s">
        <v>167</v>
      </c>
      <c r="CL85" s="104" t="s">
        <v>20</v>
      </c>
    </row>
    <row r="86" spans="1:90" s="4" customFormat="1" ht="35.25" customHeight="1">
      <c r="A86" s="105" t="s">
        <v>89</v>
      </c>
      <c r="B86" s="53"/>
      <c r="C86" s="98"/>
      <c r="D86" s="98"/>
      <c r="E86" s="98"/>
      <c r="F86" s="98"/>
      <c r="G86" s="98"/>
      <c r="H86" s="395" t="s">
        <v>180</v>
      </c>
      <c r="I86" s="395"/>
      <c r="J86" s="395"/>
      <c r="K86" s="395"/>
      <c r="L86" s="395"/>
      <c r="M86" s="98"/>
      <c r="N86" s="395" t="s">
        <v>181</v>
      </c>
      <c r="O86" s="395"/>
      <c r="P86" s="395"/>
      <c r="Q86" s="395"/>
      <c r="R86" s="395"/>
      <c r="S86" s="395"/>
      <c r="T86" s="395"/>
      <c r="U86" s="395"/>
      <c r="V86" s="395"/>
      <c r="W86" s="395"/>
      <c r="X86" s="395"/>
      <c r="Y86" s="395"/>
      <c r="Z86" s="395"/>
      <c r="AA86" s="395"/>
      <c r="AB86" s="395"/>
      <c r="AC86" s="395"/>
      <c r="AD86" s="395"/>
      <c r="AE86" s="395"/>
      <c r="AF86" s="395"/>
      <c r="AG86" s="386">
        <f>'2016-027H-02-B-D1455 - B-...'!J34</f>
        <v>0</v>
      </c>
      <c r="AH86" s="387"/>
      <c r="AI86" s="387"/>
      <c r="AJ86" s="387"/>
      <c r="AK86" s="387"/>
      <c r="AL86" s="387"/>
      <c r="AM86" s="387"/>
      <c r="AN86" s="386">
        <f t="shared" si="0"/>
        <v>0</v>
      </c>
      <c r="AO86" s="387"/>
      <c r="AP86" s="387"/>
      <c r="AQ86" s="99" t="s">
        <v>87</v>
      </c>
      <c r="AR86" s="55"/>
      <c r="AS86" s="100">
        <v>0</v>
      </c>
      <c r="AT86" s="101">
        <f t="shared" si="1"/>
        <v>0</v>
      </c>
      <c r="AU86" s="102">
        <f>'2016-027H-02-B-D1455 - B-...'!P95</f>
        <v>0</v>
      </c>
      <c r="AV86" s="101">
        <f>'2016-027H-02-B-D1455 - B-...'!J37</f>
        <v>0</v>
      </c>
      <c r="AW86" s="101">
        <f>'2016-027H-02-B-D1455 - B-...'!J38</f>
        <v>0</v>
      </c>
      <c r="AX86" s="101">
        <f>'2016-027H-02-B-D1455 - B-...'!J39</f>
        <v>0</v>
      </c>
      <c r="AY86" s="101">
        <f>'2016-027H-02-B-D1455 - B-...'!J40</f>
        <v>0</v>
      </c>
      <c r="AZ86" s="101">
        <f>'2016-027H-02-B-D1455 - B-...'!F37</f>
        <v>0</v>
      </c>
      <c r="BA86" s="101">
        <f>'2016-027H-02-B-D1455 - B-...'!F38</f>
        <v>0</v>
      </c>
      <c r="BB86" s="101">
        <f>'2016-027H-02-B-D1455 - B-...'!F39</f>
        <v>0</v>
      </c>
      <c r="BC86" s="101">
        <f>'2016-027H-02-B-D1455 - B-...'!F40</f>
        <v>0</v>
      </c>
      <c r="BD86" s="103">
        <f>'2016-027H-02-B-D1455 - B-...'!F41</f>
        <v>0</v>
      </c>
      <c r="BT86" s="104" t="s">
        <v>115</v>
      </c>
      <c r="BV86" s="104" t="s">
        <v>79</v>
      </c>
      <c r="BW86" s="104" t="s">
        <v>182</v>
      </c>
      <c r="BX86" s="104" t="s">
        <v>167</v>
      </c>
      <c r="CL86" s="104" t="s">
        <v>20</v>
      </c>
    </row>
    <row r="87" spans="1:90" s="4" customFormat="1" ht="35.25" customHeight="1">
      <c r="A87" s="105" t="s">
        <v>89</v>
      </c>
      <c r="B87" s="53"/>
      <c r="C87" s="98"/>
      <c r="D87" s="98"/>
      <c r="E87" s="98"/>
      <c r="F87" s="98"/>
      <c r="G87" s="98"/>
      <c r="H87" s="395" t="s">
        <v>183</v>
      </c>
      <c r="I87" s="395"/>
      <c r="J87" s="395"/>
      <c r="K87" s="395"/>
      <c r="L87" s="395"/>
      <c r="M87" s="98"/>
      <c r="N87" s="395" t="s">
        <v>184</v>
      </c>
      <c r="O87" s="395"/>
      <c r="P87" s="395"/>
      <c r="Q87" s="395"/>
      <c r="R87" s="395"/>
      <c r="S87" s="395"/>
      <c r="T87" s="395"/>
      <c r="U87" s="395"/>
      <c r="V87" s="395"/>
      <c r="W87" s="395"/>
      <c r="X87" s="395"/>
      <c r="Y87" s="395"/>
      <c r="Z87" s="395"/>
      <c r="AA87" s="395"/>
      <c r="AB87" s="395"/>
      <c r="AC87" s="395"/>
      <c r="AD87" s="395"/>
      <c r="AE87" s="395"/>
      <c r="AF87" s="395"/>
      <c r="AG87" s="386">
        <f>'2016-027H-02-B-D1456 - B-...'!J34</f>
        <v>0</v>
      </c>
      <c r="AH87" s="387"/>
      <c r="AI87" s="387"/>
      <c r="AJ87" s="387"/>
      <c r="AK87" s="387"/>
      <c r="AL87" s="387"/>
      <c r="AM87" s="387"/>
      <c r="AN87" s="386">
        <f t="shared" si="0"/>
        <v>0</v>
      </c>
      <c r="AO87" s="387"/>
      <c r="AP87" s="387"/>
      <c r="AQ87" s="99" t="s">
        <v>87</v>
      </c>
      <c r="AR87" s="55"/>
      <c r="AS87" s="100">
        <v>0</v>
      </c>
      <c r="AT87" s="101">
        <f t="shared" si="1"/>
        <v>0</v>
      </c>
      <c r="AU87" s="102">
        <f>'2016-027H-02-B-D1456 - B-...'!P93</f>
        <v>0</v>
      </c>
      <c r="AV87" s="101">
        <f>'2016-027H-02-B-D1456 - B-...'!J37</f>
        <v>0</v>
      </c>
      <c r="AW87" s="101">
        <f>'2016-027H-02-B-D1456 - B-...'!J38</f>
        <v>0</v>
      </c>
      <c r="AX87" s="101">
        <f>'2016-027H-02-B-D1456 - B-...'!J39</f>
        <v>0</v>
      </c>
      <c r="AY87" s="101">
        <f>'2016-027H-02-B-D1456 - B-...'!J40</f>
        <v>0</v>
      </c>
      <c r="AZ87" s="101">
        <f>'2016-027H-02-B-D1456 - B-...'!F37</f>
        <v>0</v>
      </c>
      <c r="BA87" s="101">
        <f>'2016-027H-02-B-D1456 - B-...'!F38</f>
        <v>0</v>
      </c>
      <c r="BB87" s="101">
        <f>'2016-027H-02-B-D1456 - B-...'!F39</f>
        <v>0</v>
      </c>
      <c r="BC87" s="101">
        <f>'2016-027H-02-B-D1456 - B-...'!F40</f>
        <v>0</v>
      </c>
      <c r="BD87" s="103">
        <f>'2016-027H-02-B-D1456 - B-...'!F41</f>
        <v>0</v>
      </c>
      <c r="BT87" s="104" t="s">
        <v>115</v>
      </c>
      <c r="BV87" s="104" t="s">
        <v>79</v>
      </c>
      <c r="BW87" s="104" t="s">
        <v>185</v>
      </c>
      <c r="BX87" s="104" t="s">
        <v>167</v>
      </c>
      <c r="CL87" s="104" t="s">
        <v>20</v>
      </c>
    </row>
    <row r="88" spans="1:90" s="4" customFormat="1" ht="35.25" customHeight="1">
      <c r="B88" s="53"/>
      <c r="C88" s="98"/>
      <c r="D88" s="98"/>
      <c r="E88" s="98"/>
      <c r="F88" s="98"/>
      <c r="G88" s="395" t="s">
        <v>186</v>
      </c>
      <c r="H88" s="395"/>
      <c r="I88" s="395"/>
      <c r="J88" s="395"/>
      <c r="K88" s="395"/>
      <c r="L88" s="98"/>
      <c r="M88" s="395" t="s">
        <v>187</v>
      </c>
      <c r="N88" s="395"/>
      <c r="O88" s="395"/>
      <c r="P88" s="395"/>
      <c r="Q88" s="395"/>
      <c r="R88" s="395"/>
      <c r="S88" s="395"/>
      <c r="T88" s="395"/>
      <c r="U88" s="395"/>
      <c r="V88" s="395"/>
      <c r="W88" s="395"/>
      <c r="X88" s="395"/>
      <c r="Y88" s="395"/>
      <c r="Z88" s="395"/>
      <c r="AA88" s="395"/>
      <c r="AB88" s="395"/>
      <c r="AC88" s="395"/>
      <c r="AD88" s="395"/>
      <c r="AE88" s="395"/>
      <c r="AF88" s="395"/>
      <c r="AG88" s="388">
        <f>ROUND(AG89,2)</f>
        <v>0</v>
      </c>
      <c r="AH88" s="387"/>
      <c r="AI88" s="387"/>
      <c r="AJ88" s="387"/>
      <c r="AK88" s="387"/>
      <c r="AL88" s="387"/>
      <c r="AM88" s="387"/>
      <c r="AN88" s="386">
        <f t="shared" si="0"/>
        <v>0</v>
      </c>
      <c r="AO88" s="387"/>
      <c r="AP88" s="387"/>
      <c r="AQ88" s="99" t="s">
        <v>87</v>
      </c>
      <c r="AR88" s="55"/>
      <c r="AS88" s="100">
        <f>ROUND(AS89,2)</f>
        <v>0</v>
      </c>
      <c r="AT88" s="101">
        <f t="shared" si="1"/>
        <v>0</v>
      </c>
      <c r="AU88" s="102">
        <f>ROUND(AU89,5)</f>
        <v>0</v>
      </c>
      <c r="AV88" s="101">
        <f>ROUND(AZ88*L29,2)</f>
        <v>0</v>
      </c>
      <c r="AW88" s="101">
        <f>ROUND(BA88*L30,2)</f>
        <v>0</v>
      </c>
      <c r="AX88" s="101">
        <f>ROUND(BB88*L29,2)</f>
        <v>0</v>
      </c>
      <c r="AY88" s="101">
        <f>ROUND(BC88*L30,2)</f>
        <v>0</v>
      </c>
      <c r="AZ88" s="101">
        <f>ROUND(AZ89,2)</f>
        <v>0</v>
      </c>
      <c r="BA88" s="101">
        <f>ROUND(BA89,2)</f>
        <v>0</v>
      </c>
      <c r="BB88" s="101">
        <f>ROUND(BB89,2)</f>
        <v>0</v>
      </c>
      <c r="BC88" s="101">
        <f>ROUND(BC89,2)</f>
        <v>0</v>
      </c>
      <c r="BD88" s="103">
        <f>ROUND(BD89,2)</f>
        <v>0</v>
      </c>
      <c r="BS88" s="104" t="s">
        <v>76</v>
      </c>
      <c r="BT88" s="104" t="s">
        <v>99</v>
      </c>
      <c r="BU88" s="104" t="s">
        <v>78</v>
      </c>
      <c r="BV88" s="104" t="s">
        <v>79</v>
      </c>
      <c r="BW88" s="104" t="s">
        <v>188</v>
      </c>
      <c r="BX88" s="104" t="s">
        <v>152</v>
      </c>
      <c r="CL88" s="104" t="s">
        <v>20</v>
      </c>
    </row>
    <row r="89" spans="1:90" s="4" customFormat="1" ht="35.25" customHeight="1">
      <c r="A89" s="105" t="s">
        <v>89</v>
      </c>
      <c r="B89" s="53"/>
      <c r="C89" s="98"/>
      <c r="D89" s="98"/>
      <c r="E89" s="98"/>
      <c r="F89" s="98"/>
      <c r="G89" s="98"/>
      <c r="H89" s="395" t="s">
        <v>189</v>
      </c>
      <c r="I89" s="395"/>
      <c r="J89" s="395"/>
      <c r="K89" s="395"/>
      <c r="L89" s="395"/>
      <c r="M89" s="98"/>
      <c r="N89" s="395" t="s">
        <v>190</v>
      </c>
      <c r="O89" s="395"/>
      <c r="P89" s="395"/>
      <c r="Q89" s="395"/>
      <c r="R89" s="395"/>
      <c r="S89" s="395"/>
      <c r="T89" s="395"/>
      <c r="U89" s="395"/>
      <c r="V89" s="395"/>
      <c r="W89" s="395"/>
      <c r="X89" s="395"/>
      <c r="Y89" s="395"/>
      <c r="Z89" s="395"/>
      <c r="AA89" s="395"/>
      <c r="AB89" s="395"/>
      <c r="AC89" s="395"/>
      <c r="AD89" s="395"/>
      <c r="AE89" s="395"/>
      <c r="AF89" s="395"/>
      <c r="AG89" s="386">
        <f>'2019-027H-02B-D146-1 - B-...'!J34</f>
        <v>0</v>
      </c>
      <c r="AH89" s="387"/>
      <c r="AI89" s="387"/>
      <c r="AJ89" s="387"/>
      <c r="AK89" s="387"/>
      <c r="AL89" s="387"/>
      <c r="AM89" s="387"/>
      <c r="AN89" s="386">
        <f t="shared" si="0"/>
        <v>0</v>
      </c>
      <c r="AO89" s="387"/>
      <c r="AP89" s="387"/>
      <c r="AQ89" s="99" t="s">
        <v>87</v>
      </c>
      <c r="AR89" s="55"/>
      <c r="AS89" s="100">
        <v>0</v>
      </c>
      <c r="AT89" s="101">
        <f t="shared" si="1"/>
        <v>0</v>
      </c>
      <c r="AU89" s="102">
        <f>'2019-027H-02B-D146-1 - B-...'!P95</f>
        <v>0</v>
      </c>
      <c r="AV89" s="101">
        <f>'2019-027H-02B-D146-1 - B-...'!J37</f>
        <v>0</v>
      </c>
      <c r="AW89" s="101">
        <f>'2019-027H-02B-D146-1 - B-...'!J38</f>
        <v>0</v>
      </c>
      <c r="AX89" s="101">
        <f>'2019-027H-02B-D146-1 - B-...'!J39</f>
        <v>0</v>
      </c>
      <c r="AY89" s="101">
        <f>'2019-027H-02B-D146-1 - B-...'!J40</f>
        <v>0</v>
      </c>
      <c r="AZ89" s="101">
        <f>'2019-027H-02B-D146-1 - B-...'!F37</f>
        <v>0</v>
      </c>
      <c r="BA89" s="101">
        <f>'2019-027H-02B-D146-1 - B-...'!F38</f>
        <v>0</v>
      </c>
      <c r="BB89" s="101">
        <f>'2019-027H-02B-D146-1 - B-...'!F39</f>
        <v>0</v>
      </c>
      <c r="BC89" s="101">
        <f>'2019-027H-02B-D146-1 - B-...'!F40</f>
        <v>0</v>
      </c>
      <c r="BD89" s="103">
        <f>'2019-027H-02B-D146-1 - B-...'!F41</f>
        <v>0</v>
      </c>
      <c r="BT89" s="104" t="s">
        <v>115</v>
      </c>
      <c r="BV89" s="104" t="s">
        <v>79</v>
      </c>
      <c r="BW89" s="104" t="s">
        <v>191</v>
      </c>
      <c r="BX89" s="104" t="s">
        <v>188</v>
      </c>
      <c r="CL89" s="104" t="s">
        <v>22</v>
      </c>
    </row>
    <row r="90" spans="1:90" s="4" customFormat="1" ht="35.25" customHeight="1">
      <c r="B90" s="53"/>
      <c r="C90" s="98"/>
      <c r="D90" s="98"/>
      <c r="E90" s="395" t="s">
        <v>192</v>
      </c>
      <c r="F90" s="395"/>
      <c r="G90" s="395"/>
      <c r="H90" s="395"/>
      <c r="I90" s="395"/>
      <c r="J90" s="98"/>
      <c r="K90" s="395" t="s">
        <v>193</v>
      </c>
      <c r="L90" s="395"/>
      <c r="M90" s="395"/>
      <c r="N90" s="395"/>
      <c r="O90" s="395"/>
      <c r="P90" s="395"/>
      <c r="Q90" s="395"/>
      <c r="R90" s="395"/>
      <c r="S90" s="395"/>
      <c r="T90" s="395"/>
      <c r="U90" s="395"/>
      <c r="V90" s="395"/>
      <c r="W90" s="395"/>
      <c r="X90" s="395"/>
      <c r="Y90" s="395"/>
      <c r="Z90" s="395"/>
      <c r="AA90" s="395"/>
      <c r="AB90" s="395"/>
      <c r="AC90" s="395"/>
      <c r="AD90" s="395"/>
      <c r="AE90" s="395"/>
      <c r="AF90" s="395"/>
      <c r="AG90" s="388">
        <f>ROUND(AG91+AG92,2)</f>
        <v>0</v>
      </c>
      <c r="AH90" s="387"/>
      <c r="AI90" s="387"/>
      <c r="AJ90" s="387"/>
      <c r="AK90" s="387"/>
      <c r="AL90" s="387"/>
      <c r="AM90" s="387"/>
      <c r="AN90" s="386">
        <f t="shared" si="0"/>
        <v>0</v>
      </c>
      <c r="AO90" s="387"/>
      <c r="AP90" s="387"/>
      <c r="AQ90" s="99" t="s">
        <v>87</v>
      </c>
      <c r="AR90" s="55"/>
      <c r="AS90" s="100">
        <f>ROUND(AS91+AS92,2)</f>
        <v>0</v>
      </c>
      <c r="AT90" s="101">
        <f t="shared" si="1"/>
        <v>0</v>
      </c>
      <c r="AU90" s="102">
        <f>ROUND(AU91+AU92,5)</f>
        <v>0</v>
      </c>
      <c r="AV90" s="101">
        <f>ROUND(AZ90*L29,2)</f>
        <v>0</v>
      </c>
      <c r="AW90" s="101">
        <f>ROUND(BA90*L30,2)</f>
        <v>0</v>
      </c>
      <c r="AX90" s="101">
        <f>ROUND(BB90*L29,2)</f>
        <v>0</v>
      </c>
      <c r="AY90" s="101">
        <f>ROUND(BC90*L30,2)</f>
        <v>0</v>
      </c>
      <c r="AZ90" s="101">
        <f>ROUND(AZ91+AZ92,2)</f>
        <v>0</v>
      </c>
      <c r="BA90" s="101">
        <f>ROUND(BA91+BA92,2)</f>
        <v>0</v>
      </c>
      <c r="BB90" s="101">
        <f>ROUND(BB91+BB92,2)</f>
        <v>0</v>
      </c>
      <c r="BC90" s="101">
        <f>ROUND(BC91+BC92,2)</f>
        <v>0</v>
      </c>
      <c r="BD90" s="103">
        <f>ROUND(BD91+BD92,2)</f>
        <v>0</v>
      </c>
      <c r="BS90" s="104" t="s">
        <v>76</v>
      </c>
      <c r="BT90" s="104" t="s">
        <v>84</v>
      </c>
      <c r="BU90" s="104" t="s">
        <v>78</v>
      </c>
      <c r="BV90" s="104" t="s">
        <v>79</v>
      </c>
      <c r="BW90" s="104" t="s">
        <v>194</v>
      </c>
      <c r="BX90" s="104" t="s">
        <v>83</v>
      </c>
      <c r="CL90" s="104" t="s">
        <v>20</v>
      </c>
    </row>
    <row r="91" spans="1:90" s="4" customFormat="1" ht="35.25" customHeight="1">
      <c r="A91" s="105" t="s">
        <v>89</v>
      </c>
      <c r="B91" s="53"/>
      <c r="C91" s="98"/>
      <c r="D91" s="98"/>
      <c r="E91" s="98"/>
      <c r="F91" s="395" t="s">
        <v>195</v>
      </c>
      <c r="G91" s="395"/>
      <c r="H91" s="395"/>
      <c r="I91" s="395"/>
      <c r="J91" s="395"/>
      <c r="K91" s="98"/>
      <c r="L91" s="395" t="s">
        <v>196</v>
      </c>
      <c r="M91" s="395"/>
      <c r="N91" s="395"/>
      <c r="O91" s="395"/>
      <c r="P91" s="395"/>
      <c r="Q91" s="395"/>
      <c r="R91" s="395"/>
      <c r="S91" s="395"/>
      <c r="T91" s="395"/>
      <c r="U91" s="395"/>
      <c r="V91" s="395"/>
      <c r="W91" s="395"/>
      <c r="X91" s="395"/>
      <c r="Y91" s="395"/>
      <c r="Z91" s="395"/>
      <c r="AA91" s="395"/>
      <c r="AB91" s="395"/>
      <c r="AC91" s="395"/>
      <c r="AD91" s="395"/>
      <c r="AE91" s="395"/>
      <c r="AF91" s="395"/>
      <c r="AG91" s="386">
        <f>'2016-027H-02-C-D11 - C-D....'!J34</f>
        <v>0</v>
      </c>
      <c r="AH91" s="387"/>
      <c r="AI91" s="387"/>
      <c r="AJ91" s="387"/>
      <c r="AK91" s="387"/>
      <c r="AL91" s="387"/>
      <c r="AM91" s="387"/>
      <c r="AN91" s="386">
        <f t="shared" si="0"/>
        <v>0</v>
      </c>
      <c r="AO91" s="387"/>
      <c r="AP91" s="387"/>
      <c r="AQ91" s="99" t="s">
        <v>87</v>
      </c>
      <c r="AR91" s="55"/>
      <c r="AS91" s="100">
        <v>0</v>
      </c>
      <c r="AT91" s="101">
        <f t="shared" si="1"/>
        <v>0</v>
      </c>
      <c r="AU91" s="102">
        <f>'2016-027H-02-C-D11 - C-D....'!P117</f>
        <v>0</v>
      </c>
      <c r="AV91" s="101">
        <f>'2016-027H-02-C-D11 - C-D....'!J37</f>
        <v>0</v>
      </c>
      <c r="AW91" s="101">
        <f>'2016-027H-02-C-D11 - C-D....'!J38</f>
        <v>0</v>
      </c>
      <c r="AX91" s="101">
        <f>'2016-027H-02-C-D11 - C-D....'!J39</f>
        <v>0</v>
      </c>
      <c r="AY91" s="101">
        <f>'2016-027H-02-C-D11 - C-D....'!J40</f>
        <v>0</v>
      </c>
      <c r="AZ91" s="101">
        <f>'2016-027H-02-C-D11 - C-D....'!F37</f>
        <v>0</v>
      </c>
      <c r="BA91" s="101">
        <f>'2016-027H-02-C-D11 - C-D....'!F38</f>
        <v>0</v>
      </c>
      <c r="BB91" s="101">
        <f>'2016-027H-02-C-D11 - C-D....'!F39</f>
        <v>0</v>
      </c>
      <c r="BC91" s="101">
        <f>'2016-027H-02-C-D11 - C-D....'!F40</f>
        <v>0</v>
      </c>
      <c r="BD91" s="103">
        <f>'2016-027H-02-C-D11 - C-D....'!F41</f>
        <v>0</v>
      </c>
      <c r="BT91" s="104" t="s">
        <v>92</v>
      </c>
      <c r="BV91" s="104" t="s">
        <v>79</v>
      </c>
      <c r="BW91" s="104" t="s">
        <v>197</v>
      </c>
      <c r="BX91" s="104" t="s">
        <v>194</v>
      </c>
      <c r="CL91" s="104" t="s">
        <v>20</v>
      </c>
    </row>
    <row r="92" spans="1:90" s="4" customFormat="1" ht="35.25" customHeight="1">
      <c r="B92" s="53"/>
      <c r="C92" s="98"/>
      <c r="D92" s="98"/>
      <c r="E92" s="98"/>
      <c r="F92" s="395" t="s">
        <v>198</v>
      </c>
      <c r="G92" s="395"/>
      <c r="H92" s="395"/>
      <c r="I92" s="395"/>
      <c r="J92" s="395"/>
      <c r="K92" s="98"/>
      <c r="L92" s="395" t="s">
        <v>199</v>
      </c>
      <c r="M92" s="395"/>
      <c r="N92" s="395"/>
      <c r="O92" s="395"/>
      <c r="P92" s="395"/>
      <c r="Q92" s="395"/>
      <c r="R92" s="395"/>
      <c r="S92" s="395"/>
      <c r="T92" s="395"/>
      <c r="U92" s="395"/>
      <c r="V92" s="395"/>
      <c r="W92" s="395"/>
      <c r="X92" s="395"/>
      <c r="Y92" s="395"/>
      <c r="Z92" s="395"/>
      <c r="AA92" s="395"/>
      <c r="AB92" s="395"/>
      <c r="AC92" s="395"/>
      <c r="AD92" s="395"/>
      <c r="AE92" s="395"/>
      <c r="AF92" s="395"/>
      <c r="AG92" s="388">
        <f>ROUND(SUM(AG93:AG96),2)</f>
        <v>0</v>
      </c>
      <c r="AH92" s="387"/>
      <c r="AI92" s="387"/>
      <c r="AJ92" s="387"/>
      <c r="AK92" s="387"/>
      <c r="AL92" s="387"/>
      <c r="AM92" s="387"/>
      <c r="AN92" s="386">
        <f t="shared" si="0"/>
        <v>0</v>
      </c>
      <c r="AO92" s="387"/>
      <c r="AP92" s="387"/>
      <c r="AQ92" s="99" t="s">
        <v>87</v>
      </c>
      <c r="AR92" s="55"/>
      <c r="AS92" s="100">
        <f>ROUND(SUM(AS93:AS96),2)</f>
        <v>0</v>
      </c>
      <c r="AT92" s="101">
        <f t="shared" si="1"/>
        <v>0</v>
      </c>
      <c r="AU92" s="102">
        <f>ROUND(SUM(AU93:AU96),5)</f>
        <v>0</v>
      </c>
      <c r="AV92" s="101">
        <f>ROUND(AZ92*L29,2)</f>
        <v>0</v>
      </c>
      <c r="AW92" s="101">
        <f>ROUND(BA92*L30,2)</f>
        <v>0</v>
      </c>
      <c r="AX92" s="101">
        <f>ROUND(BB92*L29,2)</f>
        <v>0</v>
      </c>
      <c r="AY92" s="101">
        <f>ROUND(BC92*L30,2)</f>
        <v>0</v>
      </c>
      <c r="AZ92" s="101">
        <f>ROUND(SUM(AZ93:AZ96),2)</f>
        <v>0</v>
      </c>
      <c r="BA92" s="101">
        <f>ROUND(SUM(BA93:BA96),2)</f>
        <v>0</v>
      </c>
      <c r="BB92" s="101">
        <f>ROUND(SUM(BB93:BB96),2)</f>
        <v>0</v>
      </c>
      <c r="BC92" s="101">
        <f>ROUND(SUM(BC93:BC96),2)</f>
        <v>0</v>
      </c>
      <c r="BD92" s="103">
        <f>ROUND(SUM(BD93:BD96),2)</f>
        <v>0</v>
      </c>
      <c r="BS92" s="104" t="s">
        <v>76</v>
      </c>
      <c r="BT92" s="104" t="s">
        <v>92</v>
      </c>
      <c r="BU92" s="104" t="s">
        <v>78</v>
      </c>
      <c r="BV92" s="104" t="s">
        <v>79</v>
      </c>
      <c r="BW92" s="104" t="s">
        <v>200</v>
      </c>
      <c r="BX92" s="104" t="s">
        <v>194</v>
      </c>
      <c r="CL92" s="104" t="s">
        <v>20</v>
      </c>
    </row>
    <row r="93" spans="1:90" s="4" customFormat="1" ht="35.25" customHeight="1">
      <c r="A93" s="105" t="s">
        <v>89</v>
      </c>
      <c r="B93" s="53"/>
      <c r="C93" s="98"/>
      <c r="D93" s="98"/>
      <c r="E93" s="98"/>
      <c r="F93" s="98"/>
      <c r="G93" s="395" t="s">
        <v>201</v>
      </c>
      <c r="H93" s="395"/>
      <c r="I93" s="395"/>
      <c r="J93" s="395"/>
      <c r="K93" s="395"/>
      <c r="L93" s="98"/>
      <c r="M93" s="395" t="s">
        <v>202</v>
      </c>
      <c r="N93" s="395"/>
      <c r="O93" s="395"/>
      <c r="P93" s="395"/>
      <c r="Q93" s="395"/>
      <c r="R93" s="395"/>
      <c r="S93" s="395"/>
      <c r="T93" s="395"/>
      <c r="U93" s="395"/>
      <c r="V93" s="395"/>
      <c r="W93" s="395"/>
      <c r="X93" s="395"/>
      <c r="Y93" s="395"/>
      <c r="Z93" s="395"/>
      <c r="AA93" s="395"/>
      <c r="AB93" s="395"/>
      <c r="AC93" s="395"/>
      <c r="AD93" s="395"/>
      <c r="AE93" s="395"/>
      <c r="AF93" s="395"/>
      <c r="AG93" s="386">
        <f>'2016-027H-02-C-D141 - C-D...'!J34</f>
        <v>0</v>
      </c>
      <c r="AH93" s="387"/>
      <c r="AI93" s="387"/>
      <c r="AJ93" s="387"/>
      <c r="AK93" s="387"/>
      <c r="AL93" s="387"/>
      <c r="AM93" s="387"/>
      <c r="AN93" s="386">
        <f t="shared" si="0"/>
        <v>0</v>
      </c>
      <c r="AO93" s="387"/>
      <c r="AP93" s="387"/>
      <c r="AQ93" s="99" t="s">
        <v>87</v>
      </c>
      <c r="AR93" s="55"/>
      <c r="AS93" s="100">
        <v>0</v>
      </c>
      <c r="AT93" s="101">
        <f t="shared" si="1"/>
        <v>0</v>
      </c>
      <c r="AU93" s="102">
        <f>'2016-027H-02-C-D141 - C-D...'!P97</f>
        <v>0</v>
      </c>
      <c r="AV93" s="101">
        <f>'2016-027H-02-C-D141 - C-D...'!J37</f>
        <v>0</v>
      </c>
      <c r="AW93" s="101">
        <f>'2016-027H-02-C-D141 - C-D...'!J38</f>
        <v>0</v>
      </c>
      <c r="AX93" s="101">
        <f>'2016-027H-02-C-D141 - C-D...'!J39</f>
        <v>0</v>
      </c>
      <c r="AY93" s="101">
        <f>'2016-027H-02-C-D141 - C-D...'!J40</f>
        <v>0</v>
      </c>
      <c r="AZ93" s="101">
        <f>'2016-027H-02-C-D141 - C-D...'!F37</f>
        <v>0</v>
      </c>
      <c r="BA93" s="101">
        <f>'2016-027H-02-C-D141 - C-D...'!F38</f>
        <v>0</v>
      </c>
      <c r="BB93" s="101">
        <f>'2016-027H-02-C-D141 - C-D...'!F39</f>
        <v>0</v>
      </c>
      <c r="BC93" s="101">
        <f>'2016-027H-02-C-D141 - C-D...'!F40</f>
        <v>0</v>
      </c>
      <c r="BD93" s="103">
        <f>'2016-027H-02-C-D141 - C-D...'!F41</f>
        <v>0</v>
      </c>
      <c r="BT93" s="104" t="s">
        <v>99</v>
      </c>
      <c r="BV93" s="104" t="s">
        <v>79</v>
      </c>
      <c r="BW93" s="104" t="s">
        <v>203</v>
      </c>
      <c r="BX93" s="104" t="s">
        <v>200</v>
      </c>
      <c r="CL93" s="104" t="s">
        <v>20</v>
      </c>
    </row>
    <row r="94" spans="1:90" s="4" customFormat="1" ht="35.25" customHeight="1">
      <c r="A94" s="105" t="s">
        <v>89</v>
      </c>
      <c r="B94" s="53"/>
      <c r="C94" s="98"/>
      <c r="D94" s="98"/>
      <c r="E94" s="98"/>
      <c r="F94" s="98"/>
      <c r="G94" s="395" t="s">
        <v>204</v>
      </c>
      <c r="H94" s="395"/>
      <c r="I94" s="395"/>
      <c r="J94" s="395"/>
      <c r="K94" s="395"/>
      <c r="L94" s="98"/>
      <c r="M94" s="395" t="s">
        <v>205</v>
      </c>
      <c r="N94" s="395"/>
      <c r="O94" s="395"/>
      <c r="P94" s="395"/>
      <c r="Q94" s="395"/>
      <c r="R94" s="395"/>
      <c r="S94" s="395"/>
      <c r="T94" s="395"/>
      <c r="U94" s="395"/>
      <c r="V94" s="395"/>
      <c r="W94" s="395"/>
      <c r="X94" s="395"/>
      <c r="Y94" s="395"/>
      <c r="Z94" s="395"/>
      <c r="AA94" s="395"/>
      <c r="AB94" s="395"/>
      <c r="AC94" s="395"/>
      <c r="AD94" s="395"/>
      <c r="AE94" s="395"/>
      <c r="AF94" s="395"/>
      <c r="AG94" s="386">
        <f>'2016-027H-02-C-D142 - C-D...'!J34</f>
        <v>0</v>
      </c>
      <c r="AH94" s="387"/>
      <c r="AI94" s="387"/>
      <c r="AJ94" s="387"/>
      <c r="AK94" s="387"/>
      <c r="AL94" s="387"/>
      <c r="AM94" s="387"/>
      <c r="AN94" s="386">
        <f t="shared" si="0"/>
        <v>0</v>
      </c>
      <c r="AO94" s="387"/>
      <c r="AP94" s="387"/>
      <c r="AQ94" s="99" t="s">
        <v>87</v>
      </c>
      <c r="AR94" s="55"/>
      <c r="AS94" s="100">
        <v>0</v>
      </c>
      <c r="AT94" s="101">
        <f t="shared" si="1"/>
        <v>0</v>
      </c>
      <c r="AU94" s="102">
        <f>'2016-027H-02-C-D142 - C-D...'!P103</f>
        <v>0</v>
      </c>
      <c r="AV94" s="101">
        <f>'2016-027H-02-C-D142 - C-D...'!J37</f>
        <v>0</v>
      </c>
      <c r="AW94" s="101">
        <f>'2016-027H-02-C-D142 - C-D...'!J38</f>
        <v>0</v>
      </c>
      <c r="AX94" s="101">
        <f>'2016-027H-02-C-D142 - C-D...'!J39</f>
        <v>0</v>
      </c>
      <c r="AY94" s="101">
        <f>'2016-027H-02-C-D142 - C-D...'!J40</f>
        <v>0</v>
      </c>
      <c r="AZ94" s="101">
        <f>'2016-027H-02-C-D142 - C-D...'!F37</f>
        <v>0</v>
      </c>
      <c r="BA94" s="101">
        <f>'2016-027H-02-C-D142 - C-D...'!F38</f>
        <v>0</v>
      </c>
      <c r="BB94" s="101">
        <f>'2016-027H-02-C-D142 - C-D...'!F39</f>
        <v>0</v>
      </c>
      <c r="BC94" s="101">
        <f>'2016-027H-02-C-D142 - C-D...'!F40</f>
        <v>0</v>
      </c>
      <c r="BD94" s="103">
        <f>'2016-027H-02-C-D142 - C-D...'!F41</f>
        <v>0</v>
      </c>
      <c r="BT94" s="104" t="s">
        <v>99</v>
      </c>
      <c r="BV94" s="104" t="s">
        <v>79</v>
      </c>
      <c r="BW94" s="104" t="s">
        <v>206</v>
      </c>
      <c r="BX94" s="104" t="s">
        <v>200</v>
      </c>
      <c r="CL94" s="104" t="s">
        <v>20</v>
      </c>
    </row>
    <row r="95" spans="1:90" s="4" customFormat="1" ht="35.25" customHeight="1">
      <c r="A95" s="105" t="s">
        <v>89</v>
      </c>
      <c r="B95" s="53"/>
      <c r="C95" s="98"/>
      <c r="D95" s="98"/>
      <c r="E95" s="98"/>
      <c r="F95" s="98"/>
      <c r="G95" s="395" t="s">
        <v>207</v>
      </c>
      <c r="H95" s="395"/>
      <c r="I95" s="395"/>
      <c r="J95" s="395"/>
      <c r="K95" s="395"/>
      <c r="L95" s="98"/>
      <c r="M95" s="395" t="s">
        <v>208</v>
      </c>
      <c r="N95" s="395"/>
      <c r="O95" s="395"/>
      <c r="P95" s="395"/>
      <c r="Q95" s="395"/>
      <c r="R95" s="395"/>
      <c r="S95" s="395"/>
      <c r="T95" s="395"/>
      <c r="U95" s="395"/>
      <c r="V95" s="395"/>
      <c r="W95" s="395"/>
      <c r="X95" s="395"/>
      <c r="Y95" s="395"/>
      <c r="Z95" s="395"/>
      <c r="AA95" s="395"/>
      <c r="AB95" s="395"/>
      <c r="AC95" s="395"/>
      <c r="AD95" s="395"/>
      <c r="AE95" s="395"/>
      <c r="AF95" s="395"/>
      <c r="AG95" s="386">
        <f>'2016-027H-02-C-D144 - C-D...'!J34</f>
        <v>0</v>
      </c>
      <c r="AH95" s="387"/>
      <c r="AI95" s="387"/>
      <c r="AJ95" s="387"/>
      <c r="AK95" s="387"/>
      <c r="AL95" s="387"/>
      <c r="AM95" s="387"/>
      <c r="AN95" s="386">
        <f t="shared" si="0"/>
        <v>0</v>
      </c>
      <c r="AO95" s="387"/>
      <c r="AP95" s="387"/>
      <c r="AQ95" s="99" t="s">
        <v>87</v>
      </c>
      <c r="AR95" s="55"/>
      <c r="AS95" s="100">
        <v>0</v>
      </c>
      <c r="AT95" s="101">
        <f t="shared" si="1"/>
        <v>0</v>
      </c>
      <c r="AU95" s="102">
        <f>'2016-027H-02-C-D144 - C-D...'!P94</f>
        <v>0</v>
      </c>
      <c r="AV95" s="101">
        <f>'2016-027H-02-C-D144 - C-D...'!J37</f>
        <v>0</v>
      </c>
      <c r="AW95" s="101">
        <f>'2016-027H-02-C-D144 - C-D...'!J38</f>
        <v>0</v>
      </c>
      <c r="AX95" s="101">
        <f>'2016-027H-02-C-D144 - C-D...'!J39</f>
        <v>0</v>
      </c>
      <c r="AY95" s="101">
        <f>'2016-027H-02-C-D144 - C-D...'!J40</f>
        <v>0</v>
      </c>
      <c r="AZ95" s="101">
        <f>'2016-027H-02-C-D144 - C-D...'!F37</f>
        <v>0</v>
      </c>
      <c r="BA95" s="101">
        <f>'2016-027H-02-C-D144 - C-D...'!F38</f>
        <v>0</v>
      </c>
      <c r="BB95" s="101">
        <f>'2016-027H-02-C-D144 - C-D...'!F39</f>
        <v>0</v>
      </c>
      <c r="BC95" s="101">
        <f>'2016-027H-02-C-D144 - C-D...'!F40</f>
        <v>0</v>
      </c>
      <c r="BD95" s="103">
        <f>'2016-027H-02-C-D144 - C-D...'!F41</f>
        <v>0</v>
      </c>
      <c r="BT95" s="104" t="s">
        <v>99</v>
      </c>
      <c r="BV95" s="104" t="s">
        <v>79</v>
      </c>
      <c r="BW95" s="104" t="s">
        <v>209</v>
      </c>
      <c r="BX95" s="104" t="s">
        <v>200</v>
      </c>
      <c r="CL95" s="104" t="s">
        <v>20</v>
      </c>
    </row>
    <row r="96" spans="1:90" s="4" customFormat="1" ht="35.25" customHeight="1">
      <c r="A96" s="105" t="s">
        <v>89</v>
      </c>
      <c r="B96" s="53"/>
      <c r="C96" s="98"/>
      <c r="D96" s="98"/>
      <c r="E96" s="98"/>
      <c r="F96" s="98"/>
      <c r="G96" s="395" t="s">
        <v>210</v>
      </c>
      <c r="H96" s="395"/>
      <c r="I96" s="395"/>
      <c r="J96" s="395"/>
      <c r="K96" s="395"/>
      <c r="L96" s="98"/>
      <c r="M96" s="395" t="s">
        <v>211</v>
      </c>
      <c r="N96" s="395"/>
      <c r="O96" s="395"/>
      <c r="P96" s="395"/>
      <c r="Q96" s="395"/>
      <c r="R96" s="395"/>
      <c r="S96" s="395"/>
      <c r="T96" s="395"/>
      <c r="U96" s="395"/>
      <c r="V96" s="395"/>
      <c r="W96" s="395"/>
      <c r="X96" s="395"/>
      <c r="Y96" s="395"/>
      <c r="Z96" s="395"/>
      <c r="AA96" s="395"/>
      <c r="AB96" s="395"/>
      <c r="AC96" s="395"/>
      <c r="AD96" s="395"/>
      <c r="AE96" s="395"/>
      <c r="AF96" s="395"/>
      <c r="AG96" s="386">
        <f>'2016-027H-02-C-D147 - C-D...'!J34</f>
        <v>0</v>
      </c>
      <c r="AH96" s="387"/>
      <c r="AI96" s="387"/>
      <c r="AJ96" s="387"/>
      <c r="AK96" s="387"/>
      <c r="AL96" s="387"/>
      <c r="AM96" s="387"/>
      <c r="AN96" s="386">
        <f t="shared" si="0"/>
        <v>0</v>
      </c>
      <c r="AO96" s="387"/>
      <c r="AP96" s="387"/>
      <c r="AQ96" s="99" t="s">
        <v>87</v>
      </c>
      <c r="AR96" s="55"/>
      <c r="AS96" s="100">
        <v>0</v>
      </c>
      <c r="AT96" s="101">
        <f t="shared" si="1"/>
        <v>0</v>
      </c>
      <c r="AU96" s="102">
        <f>'2016-027H-02-C-D147 - C-D...'!P94</f>
        <v>0</v>
      </c>
      <c r="AV96" s="101">
        <f>'2016-027H-02-C-D147 - C-D...'!J37</f>
        <v>0</v>
      </c>
      <c r="AW96" s="101">
        <f>'2016-027H-02-C-D147 - C-D...'!J38</f>
        <v>0</v>
      </c>
      <c r="AX96" s="101">
        <f>'2016-027H-02-C-D147 - C-D...'!J39</f>
        <v>0</v>
      </c>
      <c r="AY96" s="101">
        <f>'2016-027H-02-C-D147 - C-D...'!J40</f>
        <v>0</v>
      </c>
      <c r="AZ96" s="101">
        <f>'2016-027H-02-C-D147 - C-D...'!F37</f>
        <v>0</v>
      </c>
      <c r="BA96" s="101">
        <f>'2016-027H-02-C-D147 - C-D...'!F38</f>
        <v>0</v>
      </c>
      <c r="BB96" s="101">
        <f>'2016-027H-02-C-D147 - C-D...'!F39</f>
        <v>0</v>
      </c>
      <c r="BC96" s="101">
        <f>'2016-027H-02-C-D147 - C-D...'!F40</f>
        <v>0</v>
      </c>
      <c r="BD96" s="103">
        <f>'2016-027H-02-C-D147 - C-D...'!F41</f>
        <v>0</v>
      </c>
      <c r="BT96" s="104" t="s">
        <v>99</v>
      </c>
      <c r="BV96" s="104" t="s">
        <v>79</v>
      </c>
      <c r="BW96" s="104" t="s">
        <v>212</v>
      </c>
      <c r="BX96" s="104" t="s">
        <v>200</v>
      </c>
      <c r="CL96" s="104" t="s">
        <v>20</v>
      </c>
    </row>
    <row r="97" spans="1:90" s="4" customFormat="1" ht="23.25" customHeight="1">
      <c r="B97" s="53"/>
      <c r="C97" s="98"/>
      <c r="D97" s="98"/>
      <c r="E97" s="395" t="s">
        <v>213</v>
      </c>
      <c r="F97" s="395"/>
      <c r="G97" s="395"/>
      <c r="H97" s="395"/>
      <c r="I97" s="395"/>
      <c r="J97" s="98"/>
      <c r="K97" s="395" t="s">
        <v>214</v>
      </c>
      <c r="L97" s="395"/>
      <c r="M97" s="395"/>
      <c r="N97" s="395"/>
      <c r="O97" s="395"/>
      <c r="P97" s="395"/>
      <c r="Q97" s="395"/>
      <c r="R97" s="395"/>
      <c r="S97" s="395"/>
      <c r="T97" s="395"/>
      <c r="U97" s="395"/>
      <c r="V97" s="395"/>
      <c r="W97" s="395"/>
      <c r="X97" s="395"/>
      <c r="Y97" s="395"/>
      <c r="Z97" s="395"/>
      <c r="AA97" s="395"/>
      <c r="AB97" s="395"/>
      <c r="AC97" s="395"/>
      <c r="AD97" s="395"/>
      <c r="AE97" s="395"/>
      <c r="AF97" s="395"/>
      <c r="AG97" s="388">
        <f>ROUND(AG98,2)</f>
        <v>0</v>
      </c>
      <c r="AH97" s="387"/>
      <c r="AI97" s="387"/>
      <c r="AJ97" s="387"/>
      <c r="AK97" s="387"/>
      <c r="AL97" s="387"/>
      <c r="AM97" s="387"/>
      <c r="AN97" s="386">
        <f t="shared" si="0"/>
        <v>0</v>
      </c>
      <c r="AO97" s="387"/>
      <c r="AP97" s="387"/>
      <c r="AQ97" s="99" t="s">
        <v>87</v>
      </c>
      <c r="AR97" s="55"/>
      <c r="AS97" s="100">
        <f>ROUND(AS98,2)</f>
        <v>0</v>
      </c>
      <c r="AT97" s="101">
        <f t="shared" si="1"/>
        <v>0</v>
      </c>
      <c r="AU97" s="102">
        <f>ROUND(AU98,5)</f>
        <v>0</v>
      </c>
      <c r="AV97" s="101">
        <f>ROUND(AZ97*L29,2)</f>
        <v>0</v>
      </c>
      <c r="AW97" s="101">
        <f>ROUND(BA97*L30,2)</f>
        <v>0</v>
      </c>
      <c r="AX97" s="101">
        <f>ROUND(BB97*L29,2)</f>
        <v>0</v>
      </c>
      <c r="AY97" s="101">
        <f>ROUND(BC97*L30,2)</f>
        <v>0</v>
      </c>
      <c r="AZ97" s="101">
        <f>ROUND(AZ98,2)</f>
        <v>0</v>
      </c>
      <c r="BA97" s="101">
        <f>ROUND(BA98,2)</f>
        <v>0</v>
      </c>
      <c r="BB97" s="101">
        <f>ROUND(BB98,2)</f>
        <v>0</v>
      </c>
      <c r="BC97" s="101">
        <f>ROUND(BC98,2)</f>
        <v>0</v>
      </c>
      <c r="BD97" s="103">
        <f>ROUND(BD98,2)</f>
        <v>0</v>
      </c>
      <c r="BS97" s="104" t="s">
        <v>76</v>
      </c>
      <c r="BT97" s="104" t="s">
        <v>84</v>
      </c>
      <c r="BU97" s="104" t="s">
        <v>78</v>
      </c>
      <c r="BV97" s="104" t="s">
        <v>79</v>
      </c>
      <c r="BW97" s="104" t="s">
        <v>215</v>
      </c>
      <c r="BX97" s="104" t="s">
        <v>83</v>
      </c>
      <c r="CL97" s="104" t="s">
        <v>20</v>
      </c>
    </row>
    <row r="98" spans="1:90" s="4" customFormat="1" ht="35.25" customHeight="1">
      <c r="A98" s="105" t="s">
        <v>89</v>
      </c>
      <c r="B98" s="53"/>
      <c r="C98" s="98"/>
      <c r="D98" s="98"/>
      <c r="E98" s="98"/>
      <c r="F98" s="395" t="s">
        <v>216</v>
      </c>
      <c r="G98" s="395"/>
      <c r="H98" s="395"/>
      <c r="I98" s="395"/>
      <c r="J98" s="395"/>
      <c r="K98" s="98"/>
      <c r="L98" s="395" t="s">
        <v>217</v>
      </c>
      <c r="M98" s="395"/>
      <c r="N98" s="395"/>
      <c r="O98" s="395"/>
      <c r="P98" s="395"/>
      <c r="Q98" s="395"/>
      <c r="R98" s="395"/>
      <c r="S98" s="395"/>
      <c r="T98" s="395"/>
      <c r="U98" s="395"/>
      <c r="V98" s="395"/>
      <c r="W98" s="395"/>
      <c r="X98" s="395"/>
      <c r="Y98" s="395"/>
      <c r="Z98" s="395"/>
      <c r="AA98" s="395"/>
      <c r="AB98" s="395"/>
      <c r="AC98" s="395"/>
      <c r="AD98" s="395"/>
      <c r="AE98" s="395"/>
      <c r="AF98" s="395"/>
      <c r="AG98" s="386">
        <f>'2016-027H-02-D-D11 - D-D....'!J34</f>
        <v>0</v>
      </c>
      <c r="AH98" s="387"/>
      <c r="AI98" s="387"/>
      <c r="AJ98" s="387"/>
      <c r="AK98" s="387"/>
      <c r="AL98" s="387"/>
      <c r="AM98" s="387"/>
      <c r="AN98" s="386">
        <f t="shared" si="0"/>
        <v>0</v>
      </c>
      <c r="AO98" s="387"/>
      <c r="AP98" s="387"/>
      <c r="AQ98" s="99" t="s">
        <v>87</v>
      </c>
      <c r="AR98" s="55"/>
      <c r="AS98" s="100">
        <v>0</v>
      </c>
      <c r="AT98" s="101">
        <f t="shared" si="1"/>
        <v>0</v>
      </c>
      <c r="AU98" s="102">
        <f>'2016-027H-02-D-D11 - D-D....'!P95</f>
        <v>0</v>
      </c>
      <c r="AV98" s="101">
        <f>'2016-027H-02-D-D11 - D-D....'!J37</f>
        <v>0</v>
      </c>
      <c r="AW98" s="101">
        <f>'2016-027H-02-D-D11 - D-D....'!J38</f>
        <v>0</v>
      </c>
      <c r="AX98" s="101">
        <f>'2016-027H-02-D-D11 - D-D....'!J39</f>
        <v>0</v>
      </c>
      <c r="AY98" s="101">
        <f>'2016-027H-02-D-D11 - D-D....'!J40</f>
        <v>0</v>
      </c>
      <c r="AZ98" s="101">
        <f>'2016-027H-02-D-D11 - D-D....'!F37</f>
        <v>0</v>
      </c>
      <c r="BA98" s="101">
        <f>'2016-027H-02-D-D11 - D-D....'!F38</f>
        <v>0</v>
      </c>
      <c r="BB98" s="101">
        <f>'2016-027H-02-D-D11 - D-D....'!F39</f>
        <v>0</v>
      </c>
      <c r="BC98" s="101">
        <f>'2016-027H-02-D-D11 - D-D....'!F40</f>
        <v>0</v>
      </c>
      <c r="BD98" s="103">
        <f>'2016-027H-02-D-D11 - D-D....'!F41</f>
        <v>0</v>
      </c>
      <c r="BT98" s="104" t="s">
        <v>92</v>
      </c>
      <c r="BV98" s="104" t="s">
        <v>79</v>
      </c>
      <c r="BW98" s="104" t="s">
        <v>218</v>
      </c>
      <c r="BX98" s="104" t="s">
        <v>215</v>
      </c>
      <c r="CL98" s="104" t="s">
        <v>20</v>
      </c>
    </row>
    <row r="99" spans="1:90" s="4" customFormat="1" ht="23.25" customHeight="1">
      <c r="A99" s="105" t="s">
        <v>89</v>
      </c>
      <c r="B99" s="53"/>
      <c r="C99" s="98"/>
      <c r="D99" s="98"/>
      <c r="E99" s="395" t="s">
        <v>219</v>
      </c>
      <c r="F99" s="395"/>
      <c r="G99" s="395"/>
      <c r="H99" s="395"/>
      <c r="I99" s="395"/>
      <c r="J99" s="98"/>
      <c r="K99" s="395" t="s">
        <v>220</v>
      </c>
      <c r="L99" s="395"/>
      <c r="M99" s="395"/>
      <c r="N99" s="395"/>
      <c r="O99" s="395"/>
      <c r="P99" s="395"/>
      <c r="Q99" s="395"/>
      <c r="R99" s="395"/>
      <c r="S99" s="395"/>
      <c r="T99" s="395"/>
      <c r="U99" s="395"/>
      <c r="V99" s="395"/>
      <c r="W99" s="395"/>
      <c r="X99" s="395"/>
      <c r="Y99" s="395"/>
      <c r="Z99" s="395"/>
      <c r="AA99" s="395"/>
      <c r="AB99" s="395"/>
      <c r="AC99" s="395"/>
      <c r="AD99" s="395"/>
      <c r="AE99" s="395"/>
      <c r="AF99" s="395"/>
      <c r="AG99" s="386">
        <f>'2016-027H-02-E - Vedlejší...'!J32</f>
        <v>0</v>
      </c>
      <c r="AH99" s="387"/>
      <c r="AI99" s="387"/>
      <c r="AJ99" s="387"/>
      <c r="AK99" s="387"/>
      <c r="AL99" s="387"/>
      <c r="AM99" s="387"/>
      <c r="AN99" s="386">
        <f t="shared" si="0"/>
        <v>0</v>
      </c>
      <c r="AO99" s="387"/>
      <c r="AP99" s="387"/>
      <c r="AQ99" s="99" t="s">
        <v>87</v>
      </c>
      <c r="AR99" s="55"/>
      <c r="AS99" s="106">
        <v>0</v>
      </c>
      <c r="AT99" s="107">
        <f t="shared" si="1"/>
        <v>0</v>
      </c>
      <c r="AU99" s="108">
        <f>'2016-027H-02-E - Vedlejší...'!P92</f>
        <v>0</v>
      </c>
      <c r="AV99" s="107">
        <f>'2016-027H-02-E - Vedlejší...'!J35</f>
        <v>0</v>
      </c>
      <c r="AW99" s="107">
        <f>'2016-027H-02-E - Vedlejší...'!J36</f>
        <v>0</v>
      </c>
      <c r="AX99" s="107">
        <f>'2016-027H-02-E - Vedlejší...'!J37</f>
        <v>0</v>
      </c>
      <c r="AY99" s="107">
        <f>'2016-027H-02-E - Vedlejší...'!J38</f>
        <v>0</v>
      </c>
      <c r="AZ99" s="107">
        <f>'2016-027H-02-E - Vedlejší...'!F35</f>
        <v>0</v>
      </c>
      <c r="BA99" s="107">
        <f>'2016-027H-02-E - Vedlejší...'!F36</f>
        <v>0</v>
      </c>
      <c r="BB99" s="107">
        <f>'2016-027H-02-E - Vedlejší...'!F37</f>
        <v>0</v>
      </c>
      <c r="BC99" s="107">
        <f>'2016-027H-02-E - Vedlejší...'!F38</f>
        <v>0</v>
      </c>
      <c r="BD99" s="109">
        <f>'2016-027H-02-E - Vedlejší...'!F39</f>
        <v>0</v>
      </c>
      <c r="BT99" s="104" t="s">
        <v>84</v>
      </c>
      <c r="BV99" s="104" t="s">
        <v>79</v>
      </c>
      <c r="BW99" s="104" t="s">
        <v>221</v>
      </c>
      <c r="BX99" s="104" t="s">
        <v>83</v>
      </c>
      <c r="CL99" s="104" t="s">
        <v>20</v>
      </c>
    </row>
    <row r="100" spans="1:90" s="2" customFormat="1" ht="30" customHeight="1">
      <c r="A100" s="36"/>
      <c r="B100" s="37"/>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41"/>
      <c r="AS100" s="36"/>
      <c r="AT100" s="36"/>
      <c r="AU100" s="36"/>
      <c r="AV100" s="36"/>
      <c r="AW100" s="36"/>
      <c r="AX100" s="36"/>
      <c r="AY100" s="36"/>
      <c r="AZ100" s="36"/>
      <c r="BA100" s="36"/>
      <c r="BB100" s="36"/>
      <c r="BC100" s="36"/>
      <c r="BD100" s="36"/>
      <c r="BE100" s="36"/>
    </row>
    <row r="101" spans="1:90" s="2" customFormat="1" ht="6.95" customHeight="1">
      <c r="A101" s="36"/>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41"/>
      <c r="AS101" s="36"/>
      <c r="AT101" s="36"/>
      <c r="AU101" s="36"/>
      <c r="AV101" s="36"/>
      <c r="AW101" s="36"/>
      <c r="AX101" s="36"/>
      <c r="AY101" s="36"/>
      <c r="AZ101" s="36"/>
      <c r="BA101" s="36"/>
      <c r="BB101" s="36"/>
      <c r="BC101" s="36"/>
      <c r="BD101" s="36"/>
      <c r="BE101" s="36"/>
    </row>
  </sheetData>
  <sheetProtection algorithmName="SHA-512" hashValue="wwxlGhb85/872yXS+onMPtoqc2zYYtkW6ngD8BvYjv26doSjVgVlenhqQqSy6hqpaF33hdBZKZLAiqh6O69BsQ==" saltValue="t5LlQK0NvCGPwSxr52FT7USgQkz8eRNuzkoRWwo9RPgUoyJ2SbRgx8d18shyQotYpJB6scMtGbJxyo+7+EZnOg==" spinCount="100000" sheet="1" objects="1" scenarios="1" formatColumns="0" formatRows="0"/>
  <mergeCells count="218">
    <mergeCell ref="E99:I99"/>
    <mergeCell ref="K99:AF99"/>
    <mergeCell ref="G94:K94"/>
    <mergeCell ref="M94:AF94"/>
    <mergeCell ref="G95:K95"/>
    <mergeCell ref="M95:AF95"/>
    <mergeCell ref="G96:K96"/>
    <mergeCell ref="M96:AF96"/>
    <mergeCell ref="E97:I97"/>
    <mergeCell ref="K97:AF97"/>
    <mergeCell ref="F98:J98"/>
    <mergeCell ref="L98:AF98"/>
    <mergeCell ref="H89:L89"/>
    <mergeCell ref="N89:AF89"/>
    <mergeCell ref="E90:I90"/>
    <mergeCell ref="K90:AF90"/>
    <mergeCell ref="F91:J91"/>
    <mergeCell ref="L91:AF91"/>
    <mergeCell ref="F92:J92"/>
    <mergeCell ref="L92:AF92"/>
    <mergeCell ref="G93:K93"/>
    <mergeCell ref="M93:AF93"/>
    <mergeCell ref="N84:AF84"/>
    <mergeCell ref="H84:L84"/>
    <mergeCell ref="N85:AF85"/>
    <mergeCell ref="H85:L85"/>
    <mergeCell ref="H86:L86"/>
    <mergeCell ref="N86:AF86"/>
    <mergeCell ref="N87:AF87"/>
    <mergeCell ref="H87:L87"/>
    <mergeCell ref="M88:AF88"/>
    <mergeCell ref="G88:K88"/>
    <mergeCell ref="M79:AF79"/>
    <mergeCell ref="G79:K79"/>
    <mergeCell ref="G80:K80"/>
    <mergeCell ref="M80:AF80"/>
    <mergeCell ref="M81:AF81"/>
    <mergeCell ref="G81:K81"/>
    <mergeCell ref="H82:L82"/>
    <mergeCell ref="N82:AF82"/>
    <mergeCell ref="N83:AF83"/>
    <mergeCell ref="H83:L83"/>
    <mergeCell ref="K74:AF74"/>
    <mergeCell ref="E74:I74"/>
    <mergeCell ref="F75:J75"/>
    <mergeCell ref="L75:AF75"/>
    <mergeCell ref="F76:J76"/>
    <mergeCell ref="L76:AF76"/>
    <mergeCell ref="G77:K77"/>
    <mergeCell ref="M77:AF77"/>
    <mergeCell ref="G78:K78"/>
    <mergeCell ref="M78:AF78"/>
    <mergeCell ref="N69:AF69"/>
    <mergeCell ref="H69:L69"/>
    <mergeCell ref="N70:AF70"/>
    <mergeCell ref="H70:L70"/>
    <mergeCell ref="M71:AF71"/>
    <mergeCell ref="G71:K71"/>
    <mergeCell ref="N72:AF72"/>
    <mergeCell ref="H72:L72"/>
    <mergeCell ref="M73:AF73"/>
    <mergeCell ref="G73:K73"/>
    <mergeCell ref="N64:AF64"/>
    <mergeCell ref="H64:L64"/>
    <mergeCell ref="N65:AF65"/>
    <mergeCell ref="H65:L65"/>
    <mergeCell ref="N66:AF66"/>
    <mergeCell ref="H66:L66"/>
    <mergeCell ref="N67:AF67"/>
    <mergeCell ref="H67:L67"/>
    <mergeCell ref="N68:AF68"/>
    <mergeCell ref="H68:L68"/>
    <mergeCell ref="M63:AF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G60:AM60"/>
    <mergeCell ref="AN60:AP60"/>
    <mergeCell ref="AG54:AM54"/>
    <mergeCell ref="AN54:AP54"/>
    <mergeCell ref="AN98:AP98"/>
    <mergeCell ref="AG98:AM98"/>
    <mergeCell ref="AN99:AP99"/>
    <mergeCell ref="AG99:AM99"/>
    <mergeCell ref="L45:AO45"/>
    <mergeCell ref="C52:G52"/>
    <mergeCell ref="I52:AF52"/>
    <mergeCell ref="J55:AF55"/>
    <mergeCell ref="D55:H55"/>
    <mergeCell ref="K56:AF56"/>
    <mergeCell ref="E56:I56"/>
    <mergeCell ref="F57:J57"/>
    <mergeCell ref="L57:AF57"/>
    <mergeCell ref="F58:J58"/>
    <mergeCell ref="L58:AF58"/>
    <mergeCell ref="M59:AF59"/>
    <mergeCell ref="G59:K59"/>
    <mergeCell ref="M60:AF60"/>
    <mergeCell ref="G60:K60"/>
    <mergeCell ref="G61:K61"/>
    <mergeCell ref="M61:AF61"/>
    <mergeCell ref="M62:AF62"/>
    <mergeCell ref="G62:K62"/>
    <mergeCell ref="G63:K63"/>
    <mergeCell ref="AN93:AP93"/>
    <mergeCell ref="AG93:AM93"/>
    <mergeCell ref="AN94:AP94"/>
    <mergeCell ref="AG94:AM94"/>
    <mergeCell ref="AN95:AP95"/>
    <mergeCell ref="AG95:AM95"/>
    <mergeCell ref="AN96:AP96"/>
    <mergeCell ref="AG96:AM96"/>
    <mergeCell ref="AN97:AP97"/>
    <mergeCell ref="AG97:AM97"/>
    <mergeCell ref="AN88:AP88"/>
    <mergeCell ref="AG88:AM88"/>
    <mergeCell ref="AN89:AP89"/>
    <mergeCell ref="AG89:AM89"/>
    <mergeCell ref="AN90:AP90"/>
    <mergeCell ref="AG90:AM90"/>
    <mergeCell ref="AN91:AP91"/>
    <mergeCell ref="AG91:AM91"/>
    <mergeCell ref="AG92:AM92"/>
    <mergeCell ref="AN92:AP92"/>
    <mergeCell ref="AN83:AP83"/>
    <mergeCell ref="AG83:AM83"/>
    <mergeCell ref="AN84:AP84"/>
    <mergeCell ref="AG84:AM84"/>
    <mergeCell ref="AN85:AP85"/>
    <mergeCell ref="AG85:AM85"/>
    <mergeCell ref="AG86:AM86"/>
    <mergeCell ref="AN86:AP86"/>
    <mergeCell ref="AG87:AM87"/>
    <mergeCell ref="AN87:AP87"/>
    <mergeCell ref="AN78:AP78"/>
    <mergeCell ref="AG78:AM78"/>
    <mergeCell ref="AG79:AM79"/>
    <mergeCell ref="AN79:AP79"/>
    <mergeCell ref="AG80:AM80"/>
    <mergeCell ref="AN80:AP80"/>
    <mergeCell ref="AG81:AM81"/>
    <mergeCell ref="AN81:AP81"/>
    <mergeCell ref="AG82:AM82"/>
    <mergeCell ref="AN82:AP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W33:AE33"/>
    <mergeCell ref="AK33:AO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s>
  <hyperlinks>
    <hyperlink ref="A57" location="'2016-027H-02-A-D11 - A-D....'!C2" display="/"/>
    <hyperlink ref="A59" location="'2016-027H-02-A-D141 - A-D...'!C2" display="/"/>
    <hyperlink ref="A60" location="'2016-027H-02-A-D142 - A-D...'!C2" display="/"/>
    <hyperlink ref="A61" location="'2016-027H-02-A-D143 - A-D...'!C2" display="/"/>
    <hyperlink ref="A62" location="'2016-027H-02-A-D144 - A-D...'!C2" display="/"/>
    <hyperlink ref="A64" location="'2016-027-02-A-D1456 - A-D...'!C2" display="/"/>
    <hyperlink ref="A65" location="'2016-027H-02-A-D1451 - A-...'!C2" display="/"/>
    <hyperlink ref="A66" location="'2016-027H-02A-D1452 - A-D...'!C2" display="/"/>
    <hyperlink ref="A67" location="'2016-027H-02-A-D1453 - A-...'!C2" display="/"/>
    <hyperlink ref="A68" location="'2016-027H-02-A-D1454 - A-...'!C2" display="/"/>
    <hyperlink ref="A69" location="'2016-027H-02-A-D1455 - A-...'!C2" display="/"/>
    <hyperlink ref="A70" location="'2016-027H-02-A-D1457 - A-...'!C2" display="/"/>
    <hyperlink ref="A72" location="'2016-027H-02A-D146-1 - A-...'!C2" display="/"/>
    <hyperlink ref="A73" location="'2016-027H-02-A-D147 - A-D...'!C2" display="/"/>
    <hyperlink ref="A75" location="'2016-027H-02-B-D11 - B-D....'!C2" display="/"/>
    <hyperlink ref="A77" location="'2016-027H-02-B-D141 - B-D...'!C2" display="/"/>
    <hyperlink ref="A78" location="'2016-027H-02-B-D142 - B-D...'!C2" display="/"/>
    <hyperlink ref="A79" location="'2016-027H-02-B-D143 - B-D...'!C2" display="/"/>
    <hyperlink ref="A80" location="'2016-027H-02-B-D144 - B-D...'!C2" display="/"/>
    <hyperlink ref="A82" location="'2016-027H-02-B-D1451 - B-...'!C2" display="/"/>
    <hyperlink ref="A83" location="'2016-027H-02-B-D1452 - B-...'!C2" display="/"/>
    <hyperlink ref="A84" location="'2016-027H-02-B-D1453 - B-...'!C2" display="/"/>
    <hyperlink ref="A85" location="'2016-027H-02-B-D1454 - B-...'!C2" display="/"/>
    <hyperlink ref="A86" location="'2016-027H-02-B-D1455 - B-...'!C2" display="/"/>
    <hyperlink ref="A87" location="'2016-027H-02-B-D1456 - B-...'!C2" display="/"/>
    <hyperlink ref="A89" location="'2019-027H-02B-D146-1 - B-...'!C2" display="/"/>
    <hyperlink ref="A91" location="'2016-027H-02-C-D11 - C-D....'!C2" display="/"/>
    <hyperlink ref="A93" location="'2016-027H-02-C-D141 - C-D...'!C2" display="/"/>
    <hyperlink ref="A94" location="'2016-027H-02-C-D142 - C-D...'!C2" display="/"/>
    <hyperlink ref="A95" location="'2016-027H-02-C-D144 - C-D...'!C2" display="/"/>
    <hyperlink ref="A96" location="'2016-027H-02-C-D147 - C-D...'!C2" display="/"/>
    <hyperlink ref="A98" location="'2016-027H-02-D-D11 - D-D....'!C2" display="/"/>
    <hyperlink ref="A99" location="'2016-027H-02-E - Vedlejš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2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5"/>
      <c r="M2" s="385"/>
      <c r="N2" s="385"/>
      <c r="O2" s="385"/>
      <c r="P2" s="385"/>
      <c r="Q2" s="385"/>
      <c r="R2" s="385"/>
      <c r="S2" s="385"/>
      <c r="T2" s="385"/>
      <c r="U2" s="385"/>
      <c r="V2" s="385"/>
      <c r="AT2" s="19" t="s">
        <v>93</v>
      </c>
      <c r="AZ2" s="111" t="s">
        <v>222</v>
      </c>
      <c r="BA2" s="111" t="s">
        <v>223</v>
      </c>
      <c r="BB2" s="111" t="s">
        <v>224</v>
      </c>
      <c r="BC2" s="111" t="s">
        <v>225</v>
      </c>
      <c r="BD2" s="111" t="s">
        <v>84</v>
      </c>
    </row>
    <row r="3" spans="1:56" s="1" customFormat="1" ht="6.95" customHeight="1">
      <c r="B3" s="112"/>
      <c r="C3" s="113"/>
      <c r="D3" s="113"/>
      <c r="E3" s="113"/>
      <c r="F3" s="113"/>
      <c r="G3" s="113"/>
      <c r="H3" s="113"/>
      <c r="I3" s="114"/>
      <c r="J3" s="113"/>
      <c r="K3" s="113"/>
      <c r="L3" s="22"/>
      <c r="AT3" s="19" t="s">
        <v>84</v>
      </c>
    </row>
    <row r="4" spans="1:56" s="1" customFormat="1" ht="24.95" customHeight="1">
      <c r="B4" s="22"/>
      <c r="D4" s="115" t="s">
        <v>226</v>
      </c>
      <c r="I4" s="110"/>
      <c r="L4" s="22"/>
      <c r="M4" s="116" t="s">
        <v>10</v>
      </c>
      <c r="AT4" s="19" t="s">
        <v>4</v>
      </c>
    </row>
    <row r="5" spans="1:56" s="1" customFormat="1" ht="6.95" customHeight="1">
      <c r="B5" s="22"/>
      <c r="I5" s="110"/>
      <c r="L5" s="22"/>
    </row>
    <row r="6" spans="1:56" s="1" customFormat="1" ht="12" customHeight="1">
      <c r="B6" s="22"/>
      <c r="D6" s="117" t="s">
        <v>16</v>
      </c>
      <c r="I6" s="110"/>
      <c r="L6" s="22"/>
    </row>
    <row r="7" spans="1:56" s="1" customFormat="1" ht="16.5" customHeight="1">
      <c r="B7" s="22"/>
      <c r="E7" s="411" t="str">
        <f>'Rekapitulace stavby'!K6</f>
        <v>Přístavba Základní a mateřské školy Elišky Přemyslovny 10,Brno Starý Lískovec</v>
      </c>
      <c r="F7" s="412"/>
      <c r="G7" s="412"/>
      <c r="H7" s="412"/>
      <c r="I7" s="110"/>
      <c r="L7" s="22"/>
    </row>
    <row r="8" spans="1:56" ht="12.75">
      <c r="B8" s="22"/>
      <c r="D8" s="117" t="s">
        <v>227</v>
      </c>
      <c r="L8" s="22"/>
    </row>
    <row r="9" spans="1:56" s="1" customFormat="1" ht="16.5" customHeight="1">
      <c r="B9" s="22"/>
      <c r="E9" s="411" t="s">
        <v>228</v>
      </c>
      <c r="F9" s="385"/>
      <c r="G9" s="385"/>
      <c r="H9" s="385"/>
      <c r="I9" s="110"/>
      <c r="L9" s="22"/>
    </row>
    <row r="10" spans="1:56" s="1" customFormat="1" ht="12" customHeight="1">
      <c r="B10" s="22"/>
      <c r="D10" s="117" t="s">
        <v>229</v>
      </c>
      <c r="I10" s="110"/>
      <c r="L10" s="22"/>
    </row>
    <row r="11" spans="1:5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5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56" s="2" customFormat="1" ht="16.5" customHeight="1">
      <c r="A13" s="36"/>
      <c r="B13" s="41"/>
      <c r="C13" s="36"/>
      <c r="D13" s="36"/>
      <c r="E13" s="415" t="s">
        <v>232</v>
      </c>
      <c r="F13" s="414"/>
      <c r="G13" s="414"/>
      <c r="H13" s="414"/>
      <c r="I13" s="119"/>
      <c r="J13" s="36"/>
      <c r="K13" s="36"/>
      <c r="L13" s="120"/>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5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5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ROUND(J111,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ROUND((SUM(BE111:BE1253)),  2)</f>
        <v>0</v>
      </c>
      <c r="G37" s="36"/>
      <c r="H37" s="36"/>
      <c r="I37" s="134">
        <v>0.21</v>
      </c>
      <c r="J37" s="133">
        <f>ROUND(((SUM(BE111:BE1253))*I37),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ROUND((SUM(BF111:BF1253)),  2)</f>
        <v>0</v>
      </c>
      <c r="G38" s="36"/>
      <c r="H38" s="36"/>
      <c r="I38" s="134">
        <v>0.15</v>
      </c>
      <c r="J38" s="133">
        <f>ROUND(((SUM(BF111:BF1253))*I38),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ROUND((SUM(BG111:BG1253)),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ROUND((SUM(BH111:BH1253)),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ROUND((SUM(BI111:BI1253)),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2016/027H-02-A-D11 - A-D.1.1-Architektonické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J111</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J112</f>
        <v>0</v>
      </c>
      <c r="K68" s="155"/>
      <c r="L68" s="160"/>
    </row>
    <row r="69" spans="1:47" s="10" customFormat="1" ht="19.899999999999999" customHeight="1">
      <c r="B69" s="161"/>
      <c r="C69" s="98"/>
      <c r="D69" s="162" t="s">
        <v>239</v>
      </c>
      <c r="E69" s="163"/>
      <c r="F69" s="163"/>
      <c r="G69" s="163"/>
      <c r="H69" s="163"/>
      <c r="I69" s="164"/>
      <c r="J69" s="165">
        <f>J113</f>
        <v>0</v>
      </c>
      <c r="K69" s="98"/>
      <c r="L69" s="166"/>
    </row>
    <row r="70" spans="1:47" s="10" customFormat="1" ht="19.899999999999999" customHeight="1">
      <c r="B70" s="161"/>
      <c r="C70" s="98"/>
      <c r="D70" s="162" t="s">
        <v>240</v>
      </c>
      <c r="E70" s="163"/>
      <c r="F70" s="163"/>
      <c r="G70" s="163"/>
      <c r="H70" s="163"/>
      <c r="I70" s="164"/>
      <c r="J70" s="165">
        <f>J154</f>
        <v>0</v>
      </c>
      <c r="K70" s="98"/>
      <c r="L70" s="166"/>
    </row>
    <row r="71" spans="1:47" s="10" customFormat="1" ht="19.899999999999999" customHeight="1">
      <c r="B71" s="161"/>
      <c r="C71" s="98"/>
      <c r="D71" s="162" t="s">
        <v>241</v>
      </c>
      <c r="E71" s="163"/>
      <c r="F71" s="163"/>
      <c r="G71" s="163"/>
      <c r="H71" s="163"/>
      <c r="I71" s="164"/>
      <c r="J71" s="165">
        <f>J282</f>
        <v>0</v>
      </c>
      <c r="K71" s="98"/>
      <c r="L71" s="166"/>
    </row>
    <row r="72" spans="1:47" s="10" customFormat="1" ht="19.899999999999999" customHeight="1">
      <c r="B72" s="161"/>
      <c r="C72" s="98"/>
      <c r="D72" s="162" t="s">
        <v>242</v>
      </c>
      <c r="E72" s="163"/>
      <c r="F72" s="163"/>
      <c r="G72" s="163"/>
      <c r="H72" s="163"/>
      <c r="I72" s="164"/>
      <c r="J72" s="165">
        <f>J546</f>
        <v>0</v>
      </c>
      <c r="K72" s="98"/>
      <c r="L72" s="166"/>
    </row>
    <row r="73" spans="1:47" s="10" customFormat="1" ht="19.899999999999999" customHeight="1">
      <c r="B73" s="161"/>
      <c r="C73" s="98"/>
      <c r="D73" s="162" t="s">
        <v>243</v>
      </c>
      <c r="E73" s="163"/>
      <c r="F73" s="163"/>
      <c r="G73" s="163"/>
      <c r="H73" s="163"/>
      <c r="I73" s="164"/>
      <c r="J73" s="165">
        <f>J576</f>
        <v>0</v>
      </c>
      <c r="K73" s="98"/>
      <c r="L73" s="166"/>
    </row>
    <row r="74" spans="1:47" s="9" customFormat="1" ht="24.95" customHeight="1">
      <c r="B74" s="154"/>
      <c r="C74" s="155"/>
      <c r="D74" s="156" t="s">
        <v>244</v>
      </c>
      <c r="E74" s="157"/>
      <c r="F74" s="157"/>
      <c r="G74" s="157"/>
      <c r="H74" s="157"/>
      <c r="I74" s="158"/>
      <c r="J74" s="159">
        <f>J579</f>
        <v>0</v>
      </c>
      <c r="K74" s="155"/>
      <c r="L74" s="160"/>
    </row>
    <row r="75" spans="1:47" s="10" customFormat="1" ht="19.899999999999999" customHeight="1">
      <c r="B75" s="161"/>
      <c r="C75" s="98"/>
      <c r="D75" s="162" t="s">
        <v>245</v>
      </c>
      <c r="E75" s="163"/>
      <c r="F75" s="163"/>
      <c r="G75" s="163"/>
      <c r="H75" s="163"/>
      <c r="I75" s="164"/>
      <c r="J75" s="165">
        <f>J580</f>
        <v>0</v>
      </c>
      <c r="K75" s="98"/>
      <c r="L75" s="166"/>
    </row>
    <row r="76" spans="1:47" s="10" customFormat="1" ht="19.899999999999999" customHeight="1">
      <c r="B76" s="161"/>
      <c r="C76" s="98"/>
      <c r="D76" s="162" t="s">
        <v>246</v>
      </c>
      <c r="E76" s="163"/>
      <c r="F76" s="163"/>
      <c r="G76" s="163"/>
      <c r="H76" s="163"/>
      <c r="I76" s="164"/>
      <c r="J76" s="165">
        <f>J588</f>
        <v>0</v>
      </c>
      <c r="K76" s="98"/>
      <c r="L76" s="166"/>
    </row>
    <row r="77" spans="1:47" s="10" customFormat="1" ht="19.899999999999999" customHeight="1">
      <c r="B77" s="161"/>
      <c r="C77" s="98"/>
      <c r="D77" s="162" t="s">
        <v>247</v>
      </c>
      <c r="E77" s="163"/>
      <c r="F77" s="163"/>
      <c r="G77" s="163"/>
      <c r="H77" s="163"/>
      <c r="I77" s="164"/>
      <c r="J77" s="165">
        <f>J710</f>
        <v>0</v>
      </c>
      <c r="K77" s="98"/>
      <c r="L77" s="166"/>
    </row>
    <row r="78" spans="1:47" s="10" customFormat="1" ht="19.899999999999999" customHeight="1">
      <c r="B78" s="161"/>
      <c r="C78" s="98"/>
      <c r="D78" s="162" t="s">
        <v>248</v>
      </c>
      <c r="E78" s="163"/>
      <c r="F78" s="163"/>
      <c r="G78" s="163"/>
      <c r="H78" s="163"/>
      <c r="I78" s="164"/>
      <c r="J78" s="165">
        <f>J843</f>
        <v>0</v>
      </c>
      <c r="K78" s="98"/>
      <c r="L78" s="166"/>
    </row>
    <row r="79" spans="1:47" s="10" customFormat="1" ht="19.899999999999999" customHeight="1">
      <c r="B79" s="161"/>
      <c r="C79" s="98"/>
      <c r="D79" s="162" t="s">
        <v>249</v>
      </c>
      <c r="E79" s="163"/>
      <c r="F79" s="163"/>
      <c r="G79" s="163"/>
      <c r="H79" s="163"/>
      <c r="I79" s="164"/>
      <c r="J79" s="165">
        <f>J857</f>
        <v>0</v>
      </c>
      <c r="K79" s="98"/>
      <c r="L79" s="166"/>
    </row>
    <row r="80" spans="1:47" s="10" customFormat="1" ht="19.899999999999999" customHeight="1">
      <c r="B80" s="161"/>
      <c r="C80" s="98"/>
      <c r="D80" s="162" t="s">
        <v>250</v>
      </c>
      <c r="E80" s="163"/>
      <c r="F80" s="163"/>
      <c r="G80" s="163"/>
      <c r="H80" s="163"/>
      <c r="I80" s="164"/>
      <c r="J80" s="165">
        <f>J951</f>
        <v>0</v>
      </c>
      <c r="K80" s="98"/>
      <c r="L80" s="166"/>
    </row>
    <row r="81" spans="1:31" s="10" customFormat="1" ht="19.899999999999999" customHeight="1">
      <c r="B81" s="161"/>
      <c r="C81" s="98"/>
      <c r="D81" s="162" t="s">
        <v>251</v>
      </c>
      <c r="E81" s="163"/>
      <c r="F81" s="163"/>
      <c r="G81" s="163"/>
      <c r="H81" s="163"/>
      <c r="I81" s="164"/>
      <c r="J81" s="165">
        <f>J1000</f>
        <v>0</v>
      </c>
      <c r="K81" s="98"/>
      <c r="L81" s="166"/>
    </row>
    <row r="82" spans="1:31" s="10" customFormat="1" ht="19.899999999999999" customHeight="1">
      <c r="B82" s="161"/>
      <c r="C82" s="98"/>
      <c r="D82" s="162" t="s">
        <v>252</v>
      </c>
      <c r="E82" s="163"/>
      <c r="F82" s="163"/>
      <c r="G82" s="163"/>
      <c r="H82" s="163"/>
      <c r="I82" s="164"/>
      <c r="J82" s="165">
        <f>J1007</f>
        <v>0</v>
      </c>
      <c r="K82" s="98"/>
      <c r="L82" s="166"/>
    </row>
    <row r="83" spans="1:31" s="10" customFormat="1" ht="19.899999999999999" customHeight="1">
      <c r="B83" s="161"/>
      <c r="C83" s="98"/>
      <c r="D83" s="162" t="s">
        <v>253</v>
      </c>
      <c r="E83" s="163"/>
      <c r="F83" s="163"/>
      <c r="G83" s="163"/>
      <c r="H83" s="163"/>
      <c r="I83" s="164"/>
      <c r="J83" s="165">
        <f>J1027</f>
        <v>0</v>
      </c>
      <c r="K83" s="98"/>
      <c r="L83" s="166"/>
    </row>
    <row r="84" spans="1:31" s="10" customFormat="1" ht="19.899999999999999" customHeight="1">
      <c r="B84" s="161"/>
      <c r="C84" s="98"/>
      <c r="D84" s="162" t="s">
        <v>254</v>
      </c>
      <c r="E84" s="163"/>
      <c r="F84" s="163"/>
      <c r="G84" s="163"/>
      <c r="H84" s="163"/>
      <c r="I84" s="164"/>
      <c r="J84" s="165">
        <f>J1114</f>
        <v>0</v>
      </c>
      <c r="K84" s="98"/>
      <c r="L84" s="166"/>
    </row>
    <row r="85" spans="1:31" s="10" customFormat="1" ht="19.899999999999999" customHeight="1">
      <c r="B85" s="161"/>
      <c r="C85" s="98"/>
      <c r="D85" s="162" t="s">
        <v>255</v>
      </c>
      <c r="E85" s="163"/>
      <c r="F85" s="163"/>
      <c r="G85" s="163"/>
      <c r="H85" s="163"/>
      <c r="I85" s="164"/>
      <c r="J85" s="165">
        <f>J1119</f>
        <v>0</v>
      </c>
      <c r="K85" s="98"/>
      <c r="L85" s="166"/>
    </row>
    <row r="86" spans="1:31" s="10" customFormat="1" ht="19.899999999999999" customHeight="1">
      <c r="B86" s="161"/>
      <c r="C86" s="98"/>
      <c r="D86" s="162" t="s">
        <v>256</v>
      </c>
      <c r="E86" s="163"/>
      <c r="F86" s="163"/>
      <c r="G86" s="163"/>
      <c r="H86" s="163"/>
      <c r="I86" s="164"/>
      <c r="J86" s="165">
        <f>J1181</f>
        <v>0</v>
      </c>
      <c r="K86" s="98"/>
      <c r="L86" s="166"/>
    </row>
    <row r="87" spans="1:31" s="10" customFormat="1" ht="19.899999999999999" customHeight="1">
      <c r="B87" s="161"/>
      <c r="C87" s="98"/>
      <c r="D87" s="162" t="s">
        <v>257</v>
      </c>
      <c r="E87" s="163"/>
      <c r="F87" s="163"/>
      <c r="G87" s="163"/>
      <c r="H87" s="163"/>
      <c r="I87" s="164"/>
      <c r="J87" s="165">
        <f>J1242</f>
        <v>0</v>
      </c>
      <c r="K87" s="98"/>
      <c r="L87" s="166"/>
    </row>
    <row r="88" spans="1:31" s="2" customFormat="1" ht="21.7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145"/>
      <c r="J89" s="50"/>
      <c r="K89" s="50"/>
      <c r="L89" s="120"/>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148"/>
      <c r="J93" s="52"/>
      <c r="K93" s="52"/>
      <c r="L93" s="120"/>
      <c r="S93" s="36"/>
      <c r="T93" s="36"/>
      <c r="U93" s="36"/>
      <c r="V93" s="36"/>
      <c r="W93" s="36"/>
      <c r="X93" s="36"/>
      <c r="Y93" s="36"/>
      <c r="Z93" s="36"/>
      <c r="AA93" s="36"/>
      <c r="AB93" s="36"/>
      <c r="AC93" s="36"/>
      <c r="AD93" s="36"/>
      <c r="AE93" s="36"/>
    </row>
    <row r="94" spans="1:31" s="2" customFormat="1" ht="24.95" customHeight="1">
      <c r="A94" s="36"/>
      <c r="B94" s="37"/>
      <c r="C94" s="25" t="s">
        <v>258</v>
      </c>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119"/>
      <c r="J96" s="38"/>
      <c r="K96" s="38"/>
      <c r="L96" s="120"/>
      <c r="S96" s="36"/>
      <c r="T96" s="36"/>
      <c r="U96" s="36"/>
      <c r="V96" s="36"/>
      <c r="W96" s="36"/>
      <c r="X96" s="36"/>
      <c r="Y96" s="36"/>
      <c r="Z96" s="36"/>
      <c r="AA96" s="36"/>
      <c r="AB96" s="36"/>
      <c r="AC96" s="36"/>
      <c r="AD96" s="36"/>
      <c r="AE96" s="36"/>
    </row>
    <row r="97" spans="1:63" s="2" customFormat="1" ht="16.5" customHeight="1">
      <c r="A97" s="36"/>
      <c r="B97" s="37"/>
      <c r="C97" s="38"/>
      <c r="D97" s="38"/>
      <c r="E97" s="419" t="str">
        <f>E7</f>
        <v>Přístavba Základní a mateřské školy Elišky Přemyslovny 10,Brno Starý Lískovec</v>
      </c>
      <c r="F97" s="420"/>
      <c r="G97" s="420"/>
      <c r="H97" s="420"/>
      <c r="I97" s="119"/>
      <c r="J97" s="38"/>
      <c r="K97" s="38"/>
      <c r="L97" s="120"/>
      <c r="S97" s="36"/>
      <c r="T97" s="36"/>
      <c r="U97" s="36"/>
      <c r="V97" s="36"/>
      <c r="W97" s="36"/>
      <c r="X97" s="36"/>
      <c r="Y97" s="36"/>
      <c r="Z97" s="36"/>
      <c r="AA97" s="36"/>
      <c r="AB97" s="36"/>
      <c r="AC97" s="36"/>
      <c r="AD97" s="36"/>
      <c r="AE97" s="36"/>
    </row>
    <row r="98" spans="1:63" s="1" customFormat="1" ht="12" customHeight="1">
      <c r="B98" s="23"/>
      <c r="C98" s="31" t="s">
        <v>227</v>
      </c>
      <c r="D98" s="24"/>
      <c r="E98" s="24"/>
      <c r="F98" s="24"/>
      <c r="G98" s="24"/>
      <c r="H98" s="24"/>
      <c r="I98" s="110"/>
      <c r="J98" s="24"/>
      <c r="K98" s="24"/>
      <c r="L98" s="22"/>
    </row>
    <row r="99" spans="1:63" s="1" customFormat="1" ht="16.5" customHeight="1">
      <c r="B99" s="23"/>
      <c r="C99" s="24"/>
      <c r="D99" s="24"/>
      <c r="E99" s="419" t="s">
        <v>228</v>
      </c>
      <c r="F99" s="370"/>
      <c r="G99" s="370"/>
      <c r="H99" s="370"/>
      <c r="I99" s="110"/>
      <c r="J99" s="24"/>
      <c r="K99" s="24"/>
      <c r="L99" s="22"/>
    </row>
    <row r="100" spans="1:63" s="1" customFormat="1" ht="12" customHeight="1">
      <c r="B100" s="23"/>
      <c r="C100" s="31" t="s">
        <v>229</v>
      </c>
      <c r="D100" s="24"/>
      <c r="E100" s="24"/>
      <c r="F100" s="24"/>
      <c r="G100" s="24"/>
      <c r="H100" s="24"/>
      <c r="I100" s="110"/>
      <c r="J100" s="24"/>
      <c r="K100" s="24"/>
      <c r="L100" s="22"/>
    </row>
    <row r="101" spans="1:63" s="2" customFormat="1" ht="16.5" customHeight="1">
      <c r="A101" s="36"/>
      <c r="B101" s="37"/>
      <c r="C101" s="38"/>
      <c r="D101" s="38"/>
      <c r="E101" s="421" t="s">
        <v>230</v>
      </c>
      <c r="F101" s="422"/>
      <c r="G101" s="422"/>
      <c r="H101" s="422"/>
      <c r="I101" s="119"/>
      <c r="J101" s="38"/>
      <c r="K101" s="38"/>
      <c r="L101" s="120"/>
      <c r="S101" s="36"/>
      <c r="T101" s="36"/>
      <c r="U101" s="36"/>
      <c r="V101" s="36"/>
      <c r="W101" s="36"/>
      <c r="X101" s="36"/>
      <c r="Y101" s="36"/>
      <c r="Z101" s="36"/>
      <c r="AA101" s="36"/>
      <c r="AB101" s="36"/>
      <c r="AC101" s="36"/>
      <c r="AD101" s="36"/>
      <c r="AE101" s="36"/>
    </row>
    <row r="102" spans="1:63" s="2" customFormat="1" ht="12" customHeight="1">
      <c r="A102" s="36"/>
      <c r="B102" s="37"/>
      <c r="C102" s="31" t="s">
        <v>231</v>
      </c>
      <c r="D102" s="38"/>
      <c r="E102" s="38"/>
      <c r="F102" s="38"/>
      <c r="G102" s="38"/>
      <c r="H102" s="38"/>
      <c r="I102" s="119"/>
      <c r="J102" s="38"/>
      <c r="K102" s="38"/>
      <c r="L102" s="120"/>
      <c r="S102" s="36"/>
      <c r="T102" s="36"/>
      <c r="U102" s="36"/>
      <c r="V102" s="36"/>
      <c r="W102" s="36"/>
      <c r="X102" s="36"/>
      <c r="Y102" s="36"/>
      <c r="Z102" s="36"/>
      <c r="AA102" s="36"/>
      <c r="AB102" s="36"/>
      <c r="AC102" s="36"/>
      <c r="AD102" s="36"/>
      <c r="AE102" s="36"/>
    </row>
    <row r="103" spans="1:63" s="2" customFormat="1" ht="16.5" customHeight="1">
      <c r="A103" s="36"/>
      <c r="B103" s="37"/>
      <c r="C103" s="38"/>
      <c r="D103" s="38"/>
      <c r="E103" s="389" t="str">
        <f>E13</f>
        <v>2016/027H-02-A-D11 - A-D.1.1-Architektonické a stavebně-technické řešení</v>
      </c>
      <c r="F103" s="422"/>
      <c r="G103" s="422"/>
      <c r="H103" s="422"/>
      <c r="I103" s="119"/>
      <c r="J103" s="38"/>
      <c r="K103" s="38"/>
      <c r="L103" s="120"/>
      <c r="S103" s="36"/>
      <c r="T103" s="36"/>
      <c r="U103" s="36"/>
      <c r="V103" s="36"/>
      <c r="W103" s="36"/>
      <c r="X103" s="36"/>
      <c r="Y103" s="36"/>
      <c r="Z103" s="36"/>
      <c r="AA103" s="36"/>
      <c r="AB103" s="36"/>
      <c r="AC103" s="36"/>
      <c r="AD103" s="36"/>
      <c r="AE103" s="36"/>
    </row>
    <row r="104" spans="1:63" s="2" customFormat="1" ht="6.95" customHeight="1">
      <c r="A104" s="36"/>
      <c r="B104" s="37"/>
      <c r="C104" s="38"/>
      <c r="D104" s="38"/>
      <c r="E104" s="38"/>
      <c r="F104" s="38"/>
      <c r="G104" s="38"/>
      <c r="H104" s="38"/>
      <c r="I104" s="119"/>
      <c r="J104" s="38"/>
      <c r="K104" s="38"/>
      <c r="L104" s="120"/>
      <c r="S104" s="36"/>
      <c r="T104" s="36"/>
      <c r="U104" s="36"/>
      <c r="V104" s="36"/>
      <c r="W104" s="36"/>
      <c r="X104" s="36"/>
      <c r="Y104" s="36"/>
      <c r="Z104" s="36"/>
      <c r="AA104" s="36"/>
      <c r="AB104" s="36"/>
      <c r="AC104" s="36"/>
      <c r="AD104" s="36"/>
      <c r="AE104" s="36"/>
    </row>
    <row r="105" spans="1:63" s="2" customFormat="1" ht="12" customHeight="1">
      <c r="A105" s="36"/>
      <c r="B105" s="37"/>
      <c r="C105" s="31" t="s">
        <v>24</v>
      </c>
      <c r="D105" s="38"/>
      <c r="E105" s="38"/>
      <c r="F105" s="29" t="str">
        <f>F16</f>
        <v xml:space="preserve"> </v>
      </c>
      <c r="G105" s="38"/>
      <c r="H105" s="38"/>
      <c r="I105" s="121" t="s">
        <v>26</v>
      </c>
      <c r="J105" s="61" t="str">
        <f>IF(J16="","",J16)</f>
        <v>20. 2. 2020</v>
      </c>
      <c r="K105" s="38"/>
      <c r="L105" s="120"/>
      <c r="S105" s="36"/>
      <c r="T105" s="36"/>
      <c r="U105" s="36"/>
      <c r="V105" s="36"/>
      <c r="W105" s="36"/>
      <c r="X105" s="36"/>
      <c r="Y105" s="36"/>
      <c r="Z105" s="36"/>
      <c r="AA105" s="36"/>
      <c r="AB105" s="36"/>
      <c r="AC105" s="36"/>
      <c r="AD105" s="36"/>
      <c r="AE105" s="36"/>
    </row>
    <row r="106" spans="1:63" s="2" customFormat="1" ht="6.95" customHeight="1">
      <c r="A106" s="36"/>
      <c r="B106" s="37"/>
      <c r="C106" s="38"/>
      <c r="D106" s="38"/>
      <c r="E106" s="38"/>
      <c r="F106" s="38"/>
      <c r="G106" s="38"/>
      <c r="H106" s="38"/>
      <c r="I106" s="119"/>
      <c r="J106" s="38"/>
      <c r="K106" s="38"/>
      <c r="L106" s="120"/>
      <c r="S106" s="36"/>
      <c r="T106" s="36"/>
      <c r="U106" s="36"/>
      <c r="V106" s="36"/>
      <c r="W106" s="36"/>
      <c r="X106" s="36"/>
      <c r="Y106" s="36"/>
      <c r="Z106" s="36"/>
      <c r="AA106" s="36"/>
      <c r="AB106" s="36"/>
      <c r="AC106" s="36"/>
      <c r="AD106" s="36"/>
      <c r="AE106" s="36"/>
    </row>
    <row r="107" spans="1:63" s="2" customFormat="1" ht="40.15" customHeight="1">
      <c r="A107" s="36"/>
      <c r="B107" s="37"/>
      <c r="C107" s="31" t="s">
        <v>30</v>
      </c>
      <c r="D107" s="38"/>
      <c r="E107" s="38"/>
      <c r="F107" s="29" t="str">
        <f>E19</f>
        <v>MČ Brno-Starý Lískovec</v>
      </c>
      <c r="G107" s="38"/>
      <c r="H107" s="38"/>
      <c r="I107" s="121" t="s">
        <v>36</v>
      </c>
      <c r="J107" s="34" t="str">
        <f>E25</f>
        <v>HEXAPLAN INTERNATIONAL spol. s r.o.</v>
      </c>
      <c r="K107" s="38"/>
      <c r="L107" s="120"/>
      <c r="S107" s="36"/>
      <c r="T107" s="36"/>
      <c r="U107" s="36"/>
      <c r="V107" s="36"/>
      <c r="W107" s="36"/>
      <c r="X107" s="36"/>
      <c r="Y107" s="36"/>
      <c r="Z107" s="36"/>
      <c r="AA107" s="36"/>
      <c r="AB107" s="36"/>
      <c r="AC107" s="36"/>
      <c r="AD107" s="36"/>
      <c r="AE107" s="36"/>
    </row>
    <row r="108" spans="1:63" s="2" customFormat="1" ht="15.2" customHeight="1">
      <c r="A108" s="36"/>
      <c r="B108" s="37"/>
      <c r="C108" s="31" t="s">
        <v>34</v>
      </c>
      <c r="D108" s="38"/>
      <c r="E108" s="38"/>
      <c r="F108" s="29" t="str">
        <f>IF(E22="","",E22)</f>
        <v>Vyplň údaj</v>
      </c>
      <c r="G108" s="38"/>
      <c r="H108" s="38"/>
      <c r="I108" s="121" t="s">
        <v>39</v>
      </c>
      <c r="J108" s="34" t="str">
        <f>E28</f>
        <v>Ing.A.Hejmalová</v>
      </c>
      <c r="K108" s="38"/>
      <c r="L108" s="120"/>
      <c r="S108" s="36"/>
      <c r="T108" s="36"/>
      <c r="U108" s="36"/>
      <c r="V108" s="36"/>
      <c r="W108" s="36"/>
      <c r="X108" s="36"/>
      <c r="Y108" s="36"/>
      <c r="Z108" s="36"/>
      <c r="AA108" s="36"/>
      <c r="AB108" s="36"/>
      <c r="AC108" s="36"/>
      <c r="AD108" s="36"/>
      <c r="AE108" s="36"/>
    </row>
    <row r="109" spans="1:63" s="2" customFormat="1" ht="10.35" customHeight="1">
      <c r="A109" s="36"/>
      <c r="B109" s="37"/>
      <c r="C109" s="38"/>
      <c r="D109" s="38"/>
      <c r="E109" s="38"/>
      <c r="F109" s="38"/>
      <c r="G109" s="38"/>
      <c r="H109" s="38"/>
      <c r="I109" s="119"/>
      <c r="J109" s="38"/>
      <c r="K109" s="38"/>
      <c r="L109" s="120"/>
      <c r="S109" s="36"/>
      <c r="T109" s="36"/>
      <c r="U109" s="36"/>
      <c r="V109" s="36"/>
      <c r="W109" s="36"/>
      <c r="X109" s="36"/>
      <c r="Y109" s="36"/>
      <c r="Z109" s="36"/>
      <c r="AA109" s="36"/>
      <c r="AB109" s="36"/>
      <c r="AC109" s="36"/>
      <c r="AD109" s="36"/>
      <c r="AE109" s="36"/>
    </row>
    <row r="110" spans="1:63" s="11" customFormat="1" ht="29.25" customHeight="1">
      <c r="A110" s="167"/>
      <c r="B110" s="168"/>
      <c r="C110" s="169" t="s">
        <v>259</v>
      </c>
      <c r="D110" s="170" t="s">
        <v>62</v>
      </c>
      <c r="E110" s="170" t="s">
        <v>58</v>
      </c>
      <c r="F110" s="170" t="s">
        <v>59</v>
      </c>
      <c r="G110" s="170" t="s">
        <v>260</v>
      </c>
      <c r="H110" s="170" t="s">
        <v>261</v>
      </c>
      <c r="I110" s="171" t="s">
        <v>262</v>
      </c>
      <c r="J110" s="170" t="s">
        <v>236</v>
      </c>
      <c r="K110" s="172" t="s">
        <v>263</v>
      </c>
      <c r="L110" s="173"/>
      <c r="M110" s="70" t="s">
        <v>22</v>
      </c>
      <c r="N110" s="71" t="s">
        <v>47</v>
      </c>
      <c r="O110" s="71" t="s">
        <v>264</v>
      </c>
      <c r="P110" s="71" t="s">
        <v>265</v>
      </c>
      <c r="Q110" s="71" t="s">
        <v>266</v>
      </c>
      <c r="R110" s="71" t="s">
        <v>267</v>
      </c>
      <c r="S110" s="71" t="s">
        <v>268</v>
      </c>
      <c r="T110" s="72" t="s">
        <v>269</v>
      </c>
      <c r="U110" s="167"/>
      <c r="V110" s="167"/>
      <c r="W110" s="167"/>
      <c r="X110" s="167"/>
      <c r="Y110" s="167"/>
      <c r="Z110" s="167"/>
      <c r="AA110" s="167"/>
      <c r="AB110" s="167"/>
      <c r="AC110" s="167"/>
      <c r="AD110" s="167"/>
      <c r="AE110" s="167"/>
    </row>
    <row r="111" spans="1:63" s="2" customFormat="1" ht="22.9" customHeight="1">
      <c r="A111" s="36"/>
      <c r="B111" s="37"/>
      <c r="C111" s="77" t="s">
        <v>270</v>
      </c>
      <c r="D111" s="38"/>
      <c r="E111" s="38"/>
      <c r="F111" s="38"/>
      <c r="G111" s="38"/>
      <c r="H111" s="38"/>
      <c r="I111" s="119"/>
      <c r="J111" s="174">
        <f>BK111</f>
        <v>0</v>
      </c>
      <c r="K111" s="38"/>
      <c r="L111" s="41"/>
      <c r="M111" s="73"/>
      <c r="N111" s="175"/>
      <c r="O111" s="74"/>
      <c r="P111" s="176">
        <f>P112+P579</f>
        <v>0</v>
      </c>
      <c r="Q111" s="74"/>
      <c r="R111" s="176">
        <f>R112+R579</f>
        <v>708.95449638000002</v>
      </c>
      <c r="S111" s="74"/>
      <c r="T111" s="177">
        <f>T112+T579</f>
        <v>0</v>
      </c>
      <c r="U111" s="36"/>
      <c r="V111" s="36"/>
      <c r="W111" s="36"/>
      <c r="X111" s="36"/>
      <c r="Y111" s="36"/>
      <c r="Z111" s="36"/>
      <c r="AA111" s="36"/>
      <c r="AB111" s="36"/>
      <c r="AC111" s="36"/>
      <c r="AD111" s="36"/>
      <c r="AE111" s="36"/>
      <c r="AT111" s="19" t="s">
        <v>76</v>
      </c>
      <c r="AU111" s="19" t="s">
        <v>237</v>
      </c>
      <c r="BK111" s="178">
        <f>BK112+BK579</f>
        <v>0</v>
      </c>
    </row>
    <row r="112" spans="1:63" s="12" customFormat="1" ht="25.9" customHeight="1">
      <c r="B112" s="179"/>
      <c r="C112" s="180"/>
      <c r="D112" s="181" t="s">
        <v>76</v>
      </c>
      <c r="E112" s="182" t="s">
        <v>271</v>
      </c>
      <c r="F112" s="182" t="s">
        <v>272</v>
      </c>
      <c r="G112" s="180"/>
      <c r="H112" s="180"/>
      <c r="I112" s="183"/>
      <c r="J112" s="184">
        <f>BK112</f>
        <v>0</v>
      </c>
      <c r="K112" s="180"/>
      <c r="L112" s="185"/>
      <c r="M112" s="186"/>
      <c r="N112" s="187"/>
      <c r="O112" s="187"/>
      <c r="P112" s="188">
        <f>P113+P154+P282+P546+P576</f>
        <v>0</v>
      </c>
      <c r="Q112" s="187"/>
      <c r="R112" s="188">
        <f>R113+R154+R282+R546+R576</f>
        <v>661.90304304000006</v>
      </c>
      <c r="S112" s="187"/>
      <c r="T112" s="189">
        <f>T113+T154+T282+T546+T576</f>
        <v>0</v>
      </c>
      <c r="AR112" s="190" t="s">
        <v>23</v>
      </c>
      <c r="AT112" s="191" t="s">
        <v>76</v>
      </c>
      <c r="AU112" s="191" t="s">
        <v>77</v>
      </c>
      <c r="AY112" s="190" t="s">
        <v>273</v>
      </c>
      <c r="BK112" s="192">
        <f>BK113+BK154+BK282+BK546+BK576</f>
        <v>0</v>
      </c>
    </row>
    <row r="113" spans="1:65" s="12" customFormat="1" ht="22.9" customHeight="1">
      <c r="B113" s="179"/>
      <c r="C113" s="180"/>
      <c r="D113" s="181" t="s">
        <v>76</v>
      </c>
      <c r="E113" s="193" t="s">
        <v>92</v>
      </c>
      <c r="F113" s="193" t="s">
        <v>274</v>
      </c>
      <c r="G113" s="180"/>
      <c r="H113" s="180"/>
      <c r="I113" s="183"/>
      <c r="J113" s="194">
        <f>BK113</f>
        <v>0</v>
      </c>
      <c r="K113" s="180"/>
      <c r="L113" s="185"/>
      <c r="M113" s="186"/>
      <c r="N113" s="187"/>
      <c r="O113" s="187"/>
      <c r="P113" s="188">
        <f>SUM(P114:P153)</f>
        <v>0</v>
      </c>
      <c r="Q113" s="187"/>
      <c r="R113" s="188">
        <f>SUM(R114:R153)</f>
        <v>150.42610617</v>
      </c>
      <c r="S113" s="187"/>
      <c r="T113" s="189">
        <f>SUM(T114:T153)</f>
        <v>0</v>
      </c>
      <c r="AR113" s="190" t="s">
        <v>23</v>
      </c>
      <c r="AT113" s="191" t="s">
        <v>76</v>
      </c>
      <c r="AU113" s="191" t="s">
        <v>23</v>
      </c>
      <c r="AY113" s="190" t="s">
        <v>273</v>
      </c>
      <c r="BK113" s="192">
        <f>SUM(BK114:BK153)</f>
        <v>0</v>
      </c>
    </row>
    <row r="114" spans="1:65" s="2" customFormat="1" ht="21.75" customHeight="1">
      <c r="A114" s="36"/>
      <c r="B114" s="37"/>
      <c r="C114" s="195" t="s">
        <v>23</v>
      </c>
      <c r="D114" s="195" t="s">
        <v>275</v>
      </c>
      <c r="E114" s="196" t="s">
        <v>276</v>
      </c>
      <c r="F114" s="197" t="s">
        <v>277</v>
      </c>
      <c r="G114" s="198" t="s">
        <v>224</v>
      </c>
      <c r="H114" s="199">
        <v>203.77099999999999</v>
      </c>
      <c r="I114" s="200"/>
      <c r="J114" s="201">
        <f>ROUND(I114*H114,2)</f>
        <v>0</v>
      </c>
      <c r="K114" s="197" t="s">
        <v>22</v>
      </c>
      <c r="L114" s="41"/>
      <c r="M114" s="202" t="s">
        <v>22</v>
      </c>
      <c r="N114" s="203" t="s">
        <v>48</v>
      </c>
      <c r="O114" s="66"/>
      <c r="P114" s="204">
        <f>O114*H114</f>
        <v>0</v>
      </c>
      <c r="Q114" s="204">
        <v>0.30381000000000002</v>
      </c>
      <c r="R114" s="204">
        <f>Q114*H114</f>
        <v>61.907667510000003</v>
      </c>
      <c r="S114" s="204">
        <v>0</v>
      </c>
      <c r="T114" s="205">
        <f>S114*H114</f>
        <v>0</v>
      </c>
      <c r="U114" s="36"/>
      <c r="V114" s="36"/>
      <c r="W114" s="36"/>
      <c r="X114" s="36"/>
      <c r="Y114" s="36"/>
      <c r="Z114" s="36"/>
      <c r="AA114" s="36"/>
      <c r="AB114" s="36"/>
      <c r="AC114" s="36"/>
      <c r="AD114" s="36"/>
      <c r="AE114" s="36"/>
      <c r="AR114" s="206" t="s">
        <v>99</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99</v>
      </c>
      <c r="BM114" s="206" t="s">
        <v>278</v>
      </c>
    </row>
    <row r="115" spans="1:65" s="2" customFormat="1" ht="19.5">
      <c r="A115" s="36"/>
      <c r="B115" s="37"/>
      <c r="C115" s="38"/>
      <c r="D115" s="208" t="s">
        <v>279</v>
      </c>
      <c r="E115" s="38"/>
      <c r="F115" s="209" t="s">
        <v>280</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279</v>
      </c>
      <c r="AU115" s="19" t="s">
        <v>84</v>
      </c>
    </row>
    <row r="116" spans="1:65" s="13" customFormat="1" ht="11.25">
      <c r="B116" s="212"/>
      <c r="C116" s="213"/>
      <c r="D116" s="208" t="s">
        <v>281</v>
      </c>
      <c r="E116" s="214" t="s">
        <v>22</v>
      </c>
      <c r="F116" s="215" t="s">
        <v>282</v>
      </c>
      <c r="G116" s="213"/>
      <c r="H116" s="214" t="s">
        <v>22</v>
      </c>
      <c r="I116" s="216"/>
      <c r="J116" s="213"/>
      <c r="K116" s="213"/>
      <c r="L116" s="217"/>
      <c r="M116" s="218"/>
      <c r="N116" s="219"/>
      <c r="O116" s="219"/>
      <c r="P116" s="219"/>
      <c r="Q116" s="219"/>
      <c r="R116" s="219"/>
      <c r="S116" s="219"/>
      <c r="T116" s="220"/>
      <c r="AT116" s="221" t="s">
        <v>281</v>
      </c>
      <c r="AU116" s="221" t="s">
        <v>84</v>
      </c>
      <c r="AV116" s="13" t="s">
        <v>23</v>
      </c>
      <c r="AW116" s="13" t="s">
        <v>38</v>
      </c>
      <c r="AX116" s="13" t="s">
        <v>77</v>
      </c>
      <c r="AY116" s="221" t="s">
        <v>273</v>
      </c>
    </row>
    <row r="117" spans="1:65" s="14" customFormat="1" ht="11.25">
      <c r="B117" s="222"/>
      <c r="C117" s="223"/>
      <c r="D117" s="208" t="s">
        <v>281</v>
      </c>
      <c r="E117" s="224" t="s">
        <v>22</v>
      </c>
      <c r="F117" s="225" t="s">
        <v>283</v>
      </c>
      <c r="G117" s="223"/>
      <c r="H117" s="226">
        <v>111.468</v>
      </c>
      <c r="I117" s="227"/>
      <c r="J117" s="223"/>
      <c r="K117" s="223"/>
      <c r="L117" s="228"/>
      <c r="M117" s="229"/>
      <c r="N117" s="230"/>
      <c r="O117" s="230"/>
      <c r="P117" s="230"/>
      <c r="Q117" s="230"/>
      <c r="R117" s="230"/>
      <c r="S117" s="230"/>
      <c r="T117" s="231"/>
      <c r="AT117" s="232" t="s">
        <v>281</v>
      </c>
      <c r="AU117" s="232" t="s">
        <v>84</v>
      </c>
      <c r="AV117" s="14" t="s">
        <v>84</v>
      </c>
      <c r="AW117" s="14" t="s">
        <v>38</v>
      </c>
      <c r="AX117" s="14" t="s">
        <v>77</v>
      </c>
      <c r="AY117" s="232" t="s">
        <v>273</v>
      </c>
    </row>
    <row r="118" spans="1:65" s="14" customFormat="1" ht="11.25">
      <c r="B118" s="222"/>
      <c r="C118" s="223"/>
      <c r="D118" s="208" t="s">
        <v>281</v>
      </c>
      <c r="E118" s="224" t="s">
        <v>22</v>
      </c>
      <c r="F118" s="225" t="s">
        <v>284</v>
      </c>
      <c r="G118" s="223"/>
      <c r="H118" s="226">
        <v>52.1</v>
      </c>
      <c r="I118" s="227"/>
      <c r="J118" s="223"/>
      <c r="K118" s="223"/>
      <c r="L118" s="228"/>
      <c r="M118" s="229"/>
      <c r="N118" s="230"/>
      <c r="O118" s="230"/>
      <c r="P118" s="230"/>
      <c r="Q118" s="230"/>
      <c r="R118" s="230"/>
      <c r="S118" s="230"/>
      <c r="T118" s="231"/>
      <c r="AT118" s="232" t="s">
        <v>281</v>
      </c>
      <c r="AU118" s="232" t="s">
        <v>84</v>
      </c>
      <c r="AV118" s="14" t="s">
        <v>84</v>
      </c>
      <c r="AW118" s="14" t="s">
        <v>38</v>
      </c>
      <c r="AX118" s="14" t="s">
        <v>77</v>
      </c>
      <c r="AY118" s="232" t="s">
        <v>273</v>
      </c>
    </row>
    <row r="119" spans="1:65" s="14" customFormat="1" ht="11.25">
      <c r="B119" s="222"/>
      <c r="C119" s="223"/>
      <c r="D119" s="208" t="s">
        <v>281</v>
      </c>
      <c r="E119" s="224" t="s">
        <v>22</v>
      </c>
      <c r="F119" s="225" t="s">
        <v>285</v>
      </c>
      <c r="G119" s="223"/>
      <c r="H119" s="226">
        <v>30.5</v>
      </c>
      <c r="I119" s="227"/>
      <c r="J119" s="223"/>
      <c r="K119" s="223"/>
      <c r="L119" s="228"/>
      <c r="M119" s="229"/>
      <c r="N119" s="230"/>
      <c r="O119" s="230"/>
      <c r="P119" s="230"/>
      <c r="Q119" s="230"/>
      <c r="R119" s="230"/>
      <c r="S119" s="230"/>
      <c r="T119" s="231"/>
      <c r="AT119" s="232" t="s">
        <v>281</v>
      </c>
      <c r="AU119" s="232" t="s">
        <v>84</v>
      </c>
      <c r="AV119" s="14" t="s">
        <v>84</v>
      </c>
      <c r="AW119" s="14" t="s">
        <v>38</v>
      </c>
      <c r="AX119" s="14" t="s">
        <v>77</v>
      </c>
      <c r="AY119" s="232" t="s">
        <v>273</v>
      </c>
    </row>
    <row r="120" spans="1:65" s="15" customFormat="1" ht="11.25">
      <c r="B120" s="233"/>
      <c r="C120" s="234"/>
      <c r="D120" s="208" t="s">
        <v>281</v>
      </c>
      <c r="E120" s="235" t="s">
        <v>22</v>
      </c>
      <c r="F120" s="236" t="s">
        <v>286</v>
      </c>
      <c r="G120" s="234"/>
      <c r="H120" s="237">
        <v>194.06800000000001</v>
      </c>
      <c r="I120" s="238"/>
      <c r="J120" s="234"/>
      <c r="K120" s="234"/>
      <c r="L120" s="239"/>
      <c r="M120" s="240"/>
      <c r="N120" s="241"/>
      <c r="O120" s="241"/>
      <c r="P120" s="241"/>
      <c r="Q120" s="241"/>
      <c r="R120" s="241"/>
      <c r="S120" s="241"/>
      <c r="T120" s="242"/>
      <c r="AT120" s="243" t="s">
        <v>281</v>
      </c>
      <c r="AU120" s="243" t="s">
        <v>84</v>
      </c>
      <c r="AV120" s="15" t="s">
        <v>92</v>
      </c>
      <c r="AW120" s="15" t="s">
        <v>38</v>
      </c>
      <c r="AX120" s="15" t="s">
        <v>77</v>
      </c>
      <c r="AY120" s="243" t="s">
        <v>273</v>
      </c>
    </row>
    <row r="121" spans="1:65" s="14" customFormat="1" ht="11.25">
      <c r="B121" s="222"/>
      <c r="C121" s="223"/>
      <c r="D121" s="208" t="s">
        <v>281</v>
      </c>
      <c r="E121" s="224" t="s">
        <v>22</v>
      </c>
      <c r="F121" s="225" t="s">
        <v>287</v>
      </c>
      <c r="G121" s="223"/>
      <c r="H121" s="226">
        <v>9.7029999999999994</v>
      </c>
      <c r="I121" s="227"/>
      <c r="J121" s="223"/>
      <c r="K121" s="223"/>
      <c r="L121" s="228"/>
      <c r="M121" s="229"/>
      <c r="N121" s="230"/>
      <c r="O121" s="230"/>
      <c r="P121" s="230"/>
      <c r="Q121" s="230"/>
      <c r="R121" s="230"/>
      <c r="S121" s="230"/>
      <c r="T121" s="231"/>
      <c r="AT121" s="232" t="s">
        <v>281</v>
      </c>
      <c r="AU121" s="232" t="s">
        <v>84</v>
      </c>
      <c r="AV121" s="14" t="s">
        <v>84</v>
      </c>
      <c r="AW121" s="14" t="s">
        <v>38</v>
      </c>
      <c r="AX121" s="14" t="s">
        <v>77</v>
      </c>
      <c r="AY121" s="232" t="s">
        <v>273</v>
      </c>
    </row>
    <row r="122" spans="1:65" s="16" customFormat="1" ht="11.25">
      <c r="B122" s="244"/>
      <c r="C122" s="245"/>
      <c r="D122" s="208" t="s">
        <v>281</v>
      </c>
      <c r="E122" s="246" t="s">
        <v>22</v>
      </c>
      <c r="F122" s="247" t="s">
        <v>288</v>
      </c>
      <c r="G122" s="245"/>
      <c r="H122" s="248">
        <v>203.77099999999999</v>
      </c>
      <c r="I122" s="249"/>
      <c r="J122" s="245"/>
      <c r="K122" s="245"/>
      <c r="L122" s="250"/>
      <c r="M122" s="251"/>
      <c r="N122" s="252"/>
      <c r="O122" s="252"/>
      <c r="P122" s="252"/>
      <c r="Q122" s="252"/>
      <c r="R122" s="252"/>
      <c r="S122" s="252"/>
      <c r="T122" s="253"/>
      <c r="AT122" s="254" t="s">
        <v>281</v>
      </c>
      <c r="AU122" s="254" t="s">
        <v>84</v>
      </c>
      <c r="AV122" s="16" t="s">
        <v>99</v>
      </c>
      <c r="AW122" s="16" t="s">
        <v>38</v>
      </c>
      <c r="AX122" s="16" t="s">
        <v>23</v>
      </c>
      <c r="AY122" s="254" t="s">
        <v>273</v>
      </c>
    </row>
    <row r="123" spans="1:65" s="2" customFormat="1" ht="21.75" customHeight="1">
      <c r="A123" s="36"/>
      <c r="B123" s="37"/>
      <c r="C123" s="195" t="s">
        <v>84</v>
      </c>
      <c r="D123" s="195" t="s">
        <v>275</v>
      </c>
      <c r="E123" s="196" t="s">
        <v>289</v>
      </c>
      <c r="F123" s="197" t="s">
        <v>290</v>
      </c>
      <c r="G123" s="198" t="s">
        <v>224</v>
      </c>
      <c r="H123" s="199">
        <v>204.29900000000001</v>
      </c>
      <c r="I123" s="200"/>
      <c r="J123" s="201">
        <f>ROUND(I123*H123,2)</f>
        <v>0</v>
      </c>
      <c r="K123" s="197" t="s">
        <v>22</v>
      </c>
      <c r="L123" s="41"/>
      <c r="M123" s="202" t="s">
        <v>22</v>
      </c>
      <c r="N123" s="203" t="s">
        <v>48</v>
      </c>
      <c r="O123" s="66"/>
      <c r="P123" s="204">
        <f>O123*H123</f>
        <v>0</v>
      </c>
      <c r="Q123" s="204">
        <v>0.37574000000000002</v>
      </c>
      <c r="R123" s="204">
        <f>Q123*H123</f>
        <v>76.763306260000007</v>
      </c>
      <c r="S123" s="204">
        <v>0</v>
      </c>
      <c r="T123" s="205">
        <f>S123*H123</f>
        <v>0</v>
      </c>
      <c r="U123" s="36"/>
      <c r="V123" s="36"/>
      <c r="W123" s="36"/>
      <c r="X123" s="36"/>
      <c r="Y123" s="36"/>
      <c r="Z123" s="36"/>
      <c r="AA123" s="36"/>
      <c r="AB123" s="36"/>
      <c r="AC123" s="36"/>
      <c r="AD123" s="36"/>
      <c r="AE123" s="36"/>
      <c r="AR123" s="206" t="s">
        <v>99</v>
      </c>
      <c r="AT123" s="206" t="s">
        <v>275</v>
      </c>
      <c r="AU123" s="206" t="s">
        <v>84</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99</v>
      </c>
      <c r="BM123" s="206" t="s">
        <v>291</v>
      </c>
    </row>
    <row r="124" spans="1:65" s="2" customFormat="1" ht="19.5">
      <c r="A124" s="36"/>
      <c r="B124" s="37"/>
      <c r="C124" s="38"/>
      <c r="D124" s="208" t="s">
        <v>279</v>
      </c>
      <c r="E124" s="38"/>
      <c r="F124" s="209" t="s">
        <v>280</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279</v>
      </c>
      <c r="AU124" s="19" t="s">
        <v>84</v>
      </c>
    </row>
    <row r="125" spans="1:65" s="13" customFormat="1" ht="11.25">
      <c r="B125" s="212"/>
      <c r="C125" s="213"/>
      <c r="D125" s="208" t="s">
        <v>281</v>
      </c>
      <c r="E125" s="214" t="s">
        <v>22</v>
      </c>
      <c r="F125" s="215" t="s">
        <v>292</v>
      </c>
      <c r="G125" s="213"/>
      <c r="H125" s="214" t="s">
        <v>22</v>
      </c>
      <c r="I125" s="216"/>
      <c r="J125" s="213"/>
      <c r="K125" s="213"/>
      <c r="L125" s="217"/>
      <c r="M125" s="218"/>
      <c r="N125" s="219"/>
      <c r="O125" s="219"/>
      <c r="P125" s="219"/>
      <c r="Q125" s="219"/>
      <c r="R125" s="219"/>
      <c r="S125" s="219"/>
      <c r="T125" s="220"/>
      <c r="AT125" s="221" t="s">
        <v>281</v>
      </c>
      <c r="AU125" s="221" t="s">
        <v>84</v>
      </c>
      <c r="AV125" s="13" t="s">
        <v>23</v>
      </c>
      <c r="AW125" s="13" t="s">
        <v>38</v>
      </c>
      <c r="AX125" s="13" t="s">
        <v>77</v>
      </c>
      <c r="AY125" s="221" t="s">
        <v>273</v>
      </c>
    </row>
    <row r="126" spans="1:65" s="14" customFormat="1" ht="11.25">
      <c r="B126" s="222"/>
      <c r="C126" s="223"/>
      <c r="D126" s="208" t="s">
        <v>281</v>
      </c>
      <c r="E126" s="224" t="s">
        <v>22</v>
      </c>
      <c r="F126" s="225" t="s">
        <v>293</v>
      </c>
      <c r="G126" s="223"/>
      <c r="H126" s="226">
        <v>194.57</v>
      </c>
      <c r="I126" s="227"/>
      <c r="J126" s="223"/>
      <c r="K126" s="223"/>
      <c r="L126" s="228"/>
      <c r="M126" s="229"/>
      <c r="N126" s="230"/>
      <c r="O126" s="230"/>
      <c r="P126" s="230"/>
      <c r="Q126" s="230"/>
      <c r="R126" s="230"/>
      <c r="S126" s="230"/>
      <c r="T126" s="231"/>
      <c r="AT126" s="232" t="s">
        <v>281</v>
      </c>
      <c r="AU126" s="232" t="s">
        <v>84</v>
      </c>
      <c r="AV126" s="14" t="s">
        <v>84</v>
      </c>
      <c r="AW126" s="14" t="s">
        <v>38</v>
      </c>
      <c r="AX126" s="14" t="s">
        <v>77</v>
      </c>
      <c r="AY126" s="232" t="s">
        <v>273</v>
      </c>
    </row>
    <row r="127" spans="1:65" s="15" customFormat="1" ht="11.25">
      <c r="B127" s="233"/>
      <c r="C127" s="234"/>
      <c r="D127" s="208" t="s">
        <v>281</v>
      </c>
      <c r="E127" s="235" t="s">
        <v>22</v>
      </c>
      <c r="F127" s="236" t="s">
        <v>286</v>
      </c>
      <c r="G127" s="234"/>
      <c r="H127" s="237">
        <v>194.57</v>
      </c>
      <c r="I127" s="238"/>
      <c r="J127" s="234"/>
      <c r="K127" s="234"/>
      <c r="L127" s="239"/>
      <c r="M127" s="240"/>
      <c r="N127" s="241"/>
      <c r="O127" s="241"/>
      <c r="P127" s="241"/>
      <c r="Q127" s="241"/>
      <c r="R127" s="241"/>
      <c r="S127" s="241"/>
      <c r="T127" s="242"/>
      <c r="AT127" s="243" t="s">
        <v>281</v>
      </c>
      <c r="AU127" s="243" t="s">
        <v>84</v>
      </c>
      <c r="AV127" s="15" t="s">
        <v>92</v>
      </c>
      <c r="AW127" s="15" t="s">
        <v>38</v>
      </c>
      <c r="AX127" s="15" t="s">
        <v>77</v>
      </c>
      <c r="AY127" s="243" t="s">
        <v>273</v>
      </c>
    </row>
    <row r="128" spans="1:65" s="14" customFormat="1" ht="11.25">
      <c r="B128" s="222"/>
      <c r="C128" s="223"/>
      <c r="D128" s="208" t="s">
        <v>281</v>
      </c>
      <c r="E128" s="224" t="s">
        <v>22</v>
      </c>
      <c r="F128" s="225" t="s">
        <v>294</v>
      </c>
      <c r="G128" s="223"/>
      <c r="H128" s="226">
        <v>9.7289999999999992</v>
      </c>
      <c r="I128" s="227"/>
      <c r="J128" s="223"/>
      <c r="K128" s="223"/>
      <c r="L128" s="228"/>
      <c r="M128" s="229"/>
      <c r="N128" s="230"/>
      <c r="O128" s="230"/>
      <c r="P128" s="230"/>
      <c r="Q128" s="230"/>
      <c r="R128" s="230"/>
      <c r="S128" s="230"/>
      <c r="T128" s="231"/>
      <c r="AT128" s="232" t="s">
        <v>281</v>
      </c>
      <c r="AU128" s="232" t="s">
        <v>84</v>
      </c>
      <c r="AV128" s="14" t="s">
        <v>84</v>
      </c>
      <c r="AW128" s="14" t="s">
        <v>38</v>
      </c>
      <c r="AX128" s="14" t="s">
        <v>77</v>
      </c>
      <c r="AY128" s="232" t="s">
        <v>273</v>
      </c>
    </row>
    <row r="129" spans="1:65" s="16" customFormat="1" ht="11.25">
      <c r="B129" s="244"/>
      <c r="C129" s="245"/>
      <c r="D129" s="208" t="s">
        <v>281</v>
      </c>
      <c r="E129" s="246" t="s">
        <v>22</v>
      </c>
      <c r="F129" s="247" t="s">
        <v>288</v>
      </c>
      <c r="G129" s="245"/>
      <c r="H129" s="248">
        <v>204.29900000000001</v>
      </c>
      <c r="I129" s="249"/>
      <c r="J129" s="245"/>
      <c r="K129" s="245"/>
      <c r="L129" s="250"/>
      <c r="M129" s="251"/>
      <c r="N129" s="252"/>
      <c r="O129" s="252"/>
      <c r="P129" s="252"/>
      <c r="Q129" s="252"/>
      <c r="R129" s="252"/>
      <c r="S129" s="252"/>
      <c r="T129" s="253"/>
      <c r="AT129" s="254" t="s">
        <v>281</v>
      </c>
      <c r="AU129" s="254" t="s">
        <v>84</v>
      </c>
      <c r="AV129" s="16" t="s">
        <v>99</v>
      </c>
      <c r="AW129" s="16" t="s">
        <v>38</v>
      </c>
      <c r="AX129" s="16" t="s">
        <v>23</v>
      </c>
      <c r="AY129" s="254" t="s">
        <v>273</v>
      </c>
    </row>
    <row r="130" spans="1:65" s="2" customFormat="1" ht="16.5" customHeight="1">
      <c r="A130" s="36"/>
      <c r="B130" s="37"/>
      <c r="C130" s="195" t="s">
        <v>92</v>
      </c>
      <c r="D130" s="195" t="s">
        <v>275</v>
      </c>
      <c r="E130" s="196" t="s">
        <v>295</v>
      </c>
      <c r="F130" s="197" t="s">
        <v>296</v>
      </c>
      <c r="G130" s="198" t="s">
        <v>297</v>
      </c>
      <c r="H130" s="199">
        <v>40</v>
      </c>
      <c r="I130" s="200"/>
      <c r="J130" s="201">
        <f>ROUND(I130*H130,2)</f>
        <v>0</v>
      </c>
      <c r="K130" s="197" t="s">
        <v>22</v>
      </c>
      <c r="L130" s="41"/>
      <c r="M130" s="202" t="s">
        <v>22</v>
      </c>
      <c r="N130" s="203" t="s">
        <v>48</v>
      </c>
      <c r="O130" s="66"/>
      <c r="P130" s="204">
        <f>O130*H130</f>
        <v>0</v>
      </c>
      <c r="Q130" s="204">
        <v>0.11121</v>
      </c>
      <c r="R130" s="204">
        <f>Q130*H130</f>
        <v>4.4484000000000004</v>
      </c>
      <c r="S130" s="204">
        <v>0</v>
      </c>
      <c r="T130" s="205">
        <f>S130*H130</f>
        <v>0</v>
      </c>
      <c r="U130" s="36"/>
      <c r="V130" s="36"/>
      <c r="W130" s="36"/>
      <c r="X130" s="36"/>
      <c r="Y130" s="36"/>
      <c r="Z130" s="36"/>
      <c r="AA130" s="36"/>
      <c r="AB130" s="36"/>
      <c r="AC130" s="36"/>
      <c r="AD130" s="36"/>
      <c r="AE130" s="36"/>
      <c r="AR130" s="206" t="s">
        <v>99</v>
      </c>
      <c r="AT130" s="206" t="s">
        <v>275</v>
      </c>
      <c r="AU130" s="206" t="s">
        <v>84</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99</v>
      </c>
      <c r="BM130" s="206" t="s">
        <v>298</v>
      </c>
    </row>
    <row r="131" spans="1:65" s="2" customFormat="1" ht="282.75">
      <c r="A131" s="36"/>
      <c r="B131" s="37"/>
      <c r="C131" s="38"/>
      <c r="D131" s="208" t="s">
        <v>299</v>
      </c>
      <c r="E131" s="38"/>
      <c r="F131" s="209" t="s">
        <v>300</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299</v>
      </c>
      <c r="AU131" s="19" t="s">
        <v>84</v>
      </c>
    </row>
    <row r="132" spans="1:65" s="14" customFormat="1" ht="11.25">
      <c r="B132" s="222"/>
      <c r="C132" s="223"/>
      <c r="D132" s="208" t="s">
        <v>281</v>
      </c>
      <c r="E132" s="224" t="s">
        <v>22</v>
      </c>
      <c r="F132" s="225" t="s">
        <v>301</v>
      </c>
      <c r="G132" s="223"/>
      <c r="H132" s="226">
        <v>24</v>
      </c>
      <c r="I132" s="227"/>
      <c r="J132" s="223"/>
      <c r="K132" s="223"/>
      <c r="L132" s="228"/>
      <c r="M132" s="229"/>
      <c r="N132" s="230"/>
      <c r="O132" s="230"/>
      <c r="P132" s="230"/>
      <c r="Q132" s="230"/>
      <c r="R132" s="230"/>
      <c r="S132" s="230"/>
      <c r="T132" s="231"/>
      <c r="AT132" s="232" t="s">
        <v>281</v>
      </c>
      <c r="AU132" s="232" t="s">
        <v>84</v>
      </c>
      <c r="AV132" s="14" t="s">
        <v>84</v>
      </c>
      <c r="AW132" s="14" t="s">
        <v>38</v>
      </c>
      <c r="AX132" s="14" t="s">
        <v>77</v>
      </c>
      <c r="AY132" s="232" t="s">
        <v>273</v>
      </c>
    </row>
    <row r="133" spans="1:65" s="14" customFormat="1" ht="11.25">
      <c r="B133" s="222"/>
      <c r="C133" s="223"/>
      <c r="D133" s="208" t="s">
        <v>281</v>
      </c>
      <c r="E133" s="224" t="s">
        <v>22</v>
      </c>
      <c r="F133" s="225" t="s">
        <v>302</v>
      </c>
      <c r="G133" s="223"/>
      <c r="H133" s="226">
        <v>16</v>
      </c>
      <c r="I133" s="227"/>
      <c r="J133" s="223"/>
      <c r="K133" s="223"/>
      <c r="L133" s="228"/>
      <c r="M133" s="229"/>
      <c r="N133" s="230"/>
      <c r="O133" s="230"/>
      <c r="P133" s="230"/>
      <c r="Q133" s="230"/>
      <c r="R133" s="230"/>
      <c r="S133" s="230"/>
      <c r="T133" s="231"/>
      <c r="AT133" s="232" t="s">
        <v>281</v>
      </c>
      <c r="AU133" s="232" t="s">
        <v>84</v>
      </c>
      <c r="AV133" s="14" t="s">
        <v>84</v>
      </c>
      <c r="AW133" s="14" t="s">
        <v>38</v>
      </c>
      <c r="AX133" s="14" t="s">
        <v>77</v>
      </c>
      <c r="AY133" s="232" t="s">
        <v>273</v>
      </c>
    </row>
    <row r="134" spans="1:65" s="15" customFormat="1" ht="11.25">
      <c r="B134" s="233"/>
      <c r="C134" s="234"/>
      <c r="D134" s="208" t="s">
        <v>281</v>
      </c>
      <c r="E134" s="235" t="s">
        <v>22</v>
      </c>
      <c r="F134" s="236" t="s">
        <v>286</v>
      </c>
      <c r="G134" s="234"/>
      <c r="H134" s="237">
        <v>40</v>
      </c>
      <c r="I134" s="238"/>
      <c r="J134" s="234"/>
      <c r="K134" s="234"/>
      <c r="L134" s="239"/>
      <c r="M134" s="240"/>
      <c r="N134" s="241"/>
      <c r="O134" s="241"/>
      <c r="P134" s="241"/>
      <c r="Q134" s="241"/>
      <c r="R134" s="241"/>
      <c r="S134" s="241"/>
      <c r="T134" s="242"/>
      <c r="AT134" s="243" t="s">
        <v>281</v>
      </c>
      <c r="AU134" s="243" t="s">
        <v>84</v>
      </c>
      <c r="AV134" s="15" t="s">
        <v>92</v>
      </c>
      <c r="AW134" s="15" t="s">
        <v>38</v>
      </c>
      <c r="AX134" s="15" t="s">
        <v>23</v>
      </c>
      <c r="AY134" s="243" t="s">
        <v>273</v>
      </c>
    </row>
    <row r="135" spans="1:65" s="2" customFormat="1" ht="16.5" customHeight="1">
      <c r="A135" s="36"/>
      <c r="B135" s="37"/>
      <c r="C135" s="195" t="s">
        <v>99</v>
      </c>
      <c r="D135" s="195" t="s">
        <v>275</v>
      </c>
      <c r="E135" s="196" t="s">
        <v>303</v>
      </c>
      <c r="F135" s="197" t="s">
        <v>304</v>
      </c>
      <c r="G135" s="198" t="s">
        <v>305</v>
      </c>
      <c r="H135" s="199">
        <v>30</v>
      </c>
      <c r="I135" s="200"/>
      <c r="J135" s="201">
        <f>ROUND(I135*H135,2)</f>
        <v>0</v>
      </c>
      <c r="K135" s="197" t="s">
        <v>306</v>
      </c>
      <c r="L135" s="41"/>
      <c r="M135" s="202" t="s">
        <v>22</v>
      </c>
      <c r="N135" s="203" t="s">
        <v>48</v>
      </c>
      <c r="O135" s="66"/>
      <c r="P135" s="204">
        <f>O135*H135</f>
        <v>0</v>
      </c>
      <c r="Q135" s="204">
        <v>3.8000000000000002E-4</v>
      </c>
      <c r="R135" s="204">
        <f>Q135*H135</f>
        <v>1.14E-2</v>
      </c>
      <c r="S135" s="204">
        <v>0</v>
      </c>
      <c r="T135" s="205">
        <f>S135*H135</f>
        <v>0</v>
      </c>
      <c r="U135" s="36"/>
      <c r="V135" s="36"/>
      <c r="W135" s="36"/>
      <c r="X135" s="36"/>
      <c r="Y135" s="36"/>
      <c r="Z135" s="36"/>
      <c r="AA135" s="36"/>
      <c r="AB135" s="36"/>
      <c r="AC135" s="36"/>
      <c r="AD135" s="36"/>
      <c r="AE135" s="36"/>
      <c r="AR135" s="206" t="s">
        <v>99</v>
      </c>
      <c r="AT135" s="206" t="s">
        <v>275</v>
      </c>
      <c r="AU135" s="206" t="s">
        <v>84</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99</v>
      </c>
      <c r="BM135" s="206" t="s">
        <v>307</v>
      </c>
    </row>
    <row r="136" spans="1:65" s="13" customFormat="1" ht="11.25">
      <c r="B136" s="212"/>
      <c r="C136" s="213"/>
      <c r="D136" s="208" t="s">
        <v>281</v>
      </c>
      <c r="E136" s="214" t="s">
        <v>22</v>
      </c>
      <c r="F136" s="215" t="s">
        <v>308</v>
      </c>
      <c r="G136" s="213"/>
      <c r="H136" s="214" t="s">
        <v>22</v>
      </c>
      <c r="I136" s="216"/>
      <c r="J136" s="213"/>
      <c r="K136" s="213"/>
      <c r="L136" s="217"/>
      <c r="M136" s="218"/>
      <c r="N136" s="219"/>
      <c r="O136" s="219"/>
      <c r="P136" s="219"/>
      <c r="Q136" s="219"/>
      <c r="R136" s="219"/>
      <c r="S136" s="219"/>
      <c r="T136" s="220"/>
      <c r="AT136" s="221" t="s">
        <v>281</v>
      </c>
      <c r="AU136" s="221" t="s">
        <v>84</v>
      </c>
      <c r="AV136" s="13" t="s">
        <v>23</v>
      </c>
      <c r="AW136" s="13" t="s">
        <v>38</v>
      </c>
      <c r="AX136" s="13" t="s">
        <v>77</v>
      </c>
      <c r="AY136" s="221" t="s">
        <v>273</v>
      </c>
    </row>
    <row r="137" spans="1:65" s="13" customFormat="1" ht="11.25">
      <c r="B137" s="212"/>
      <c r="C137" s="213"/>
      <c r="D137" s="208" t="s">
        <v>281</v>
      </c>
      <c r="E137" s="214" t="s">
        <v>22</v>
      </c>
      <c r="F137" s="215" t="s">
        <v>309</v>
      </c>
      <c r="G137" s="213"/>
      <c r="H137" s="214" t="s">
        <v>22</v>
      </c>
      <c r="I137" s="216"/>
      <c r="J137" s="213"/>
      <c r="K137" s="213"/>
      <c r="L137" s="217"/>
      <c r="M137" s="218"/>
      <c r="N137" s="219"/>
      <c r="O137" s="219"/>
      <c r="P137" s="219"/>
      <c r="Q137" s="219"/>
      <c r="R137" s="219"/>
      <c r="S137" s="219"/>
      <c r="T137" s="220"/>
      <c r="AT137" s="221" t="s">
        <v>281</v>
      </c>
      <c r="AU137" s="221" t="s">
        <v>84</v>
      </c>
      <c r="AV137" s="13" t="s">
        <v>23</v>
      </c>
      <c r="AW137" s="13" t="s">
        <v>38</v>
      </c>
      <c r="AX137" s="13" t="s">
        <v>77</v>
      </c>
      <c r="AY137" s="221" t="s">
        <v>273</v>
      </c>
    </row>
    <row r="138" spans="1:65" s="14" customFormat="1" ht="11.25">
      <c r="B138" s="222"/>
      <c r="C138" s="223"/>
      <c r="D138" s="208" t="s">
        <v>281</v>
      </c>
      <c r="E138" s="224" t="s">
        <v>22</v>
      </c>
      <c r="F138" s="225" t="s">
        <v>310</v>
      </c>
      <c r="G138" s="223"/>
      <c r="H138" s="226">
        <v>18</v>
      </c>
      <c r="I138" s="227"/>
      <c r="J138" s="223"/>
      <c r="K138" s="223"/>
      <c r="L138" s="228"/>
      <c r="M138" s="229"/>
      <c r="N138" s="230"/>
      <c r="O138" s="230"/>
      <c r="P138" s="230"/>
      <c r="Q138" s="230"/>
      <c r="R138" s="230"/>
      <c r="S138" s="230"/>
      <c r="T138" s="231"/>
      <c r="AT138" s="232" t="s">
        <v>281</v>
      </c>
      <c r="AU138" s="232" t="s">
        <v>84</v>
      </c>
      <c r="AV138" s="14" t="s">
        <v>84</v>
      </c>
      <c r="AW138" s="14" t="s">
        <v>38</v>
      </c>
      <c r="AX138" s="14" t="s">
        <v>77</v>
      </c>
      <c r="AY138" s="232" t="s">
        <v>273</v>
      </c>
    </row>
    <row r="139" spans="1:65" s="14" customFormat="1" ht="11.25">
      <c r="B139" s="222"/>
      <c r="C139" s="223"/>
      <c r="D139" s="208" t="s">
        <v>281</v>
      </c>
      <c r="E139" s="224" t="s">
        <v>22</v>
      </c>
      <c r="F139" s="225" t="s">
        <v>311</v>
      </c>
      <c r="G139" s="223"/>
      <c r="H139" s="226">
        <v>12</v>
      </c>
      <c r="I139" s="227"/>
      <c r="J139" s="223"/>
      <c r="K139" s="223"/>
      <c r="L139" s="228"/>
      <c r="M139" s="229"/>
      <c r="N139" s="230"/>
      <c r="O139" s="230"/>
      <c r="P139" s="230"/>
      <c r="Q139" s="230"/>
      <c r="R139" s="230"/>
      <c r="S139" s="230"/>
      <c r="T139" s="231"/>
      <c r="AT139" s="232" t="s">
        <v>281</v>
      </c>
      <c r="AU139" s="232" t="s">
        <v>84</v>
      </c>
      <c r="AV139" s="14" t="s">
        <v>84</v>
      </c>
      <c r="AW139" s="14" t="s">
        <v>38</v>
      </c>
      <c r="AX139" s="14" t="s">
        <v>77</v>
      </c>
      <c r="AY139" s="232" t="s">
        <v>273</v>
      </c>
    </row>
    <row r="140" spans="1:65" s="15" customFormat="1" ht="11.25">
      <c r="B140" s="233"/>
      <c r="C140" s="234"/>
      <c r="D140" s="208" t="s">
        <v>281</v>
      </c>
      <c r="E140" s="235" t="s">
        <v>22</v>
      </c>
      <c r="F140" s="236" t="s">
        <v>286</v>
      </c>
      <c r="G140" s="234"/>
      <c r="H140" s="237">
        <v>30</v>
      </c>
      <c r="I140" s="238"/>
      <c r="J140" s="234"/>
      <c r="K140" s="234"/>
      <c r="L140" s="239"/>
      <c r="M140" s="240"/>
      <c r="N140" s="241"/>
      <c r="O140" s="241"/>
      <c r="P140" s="241"/>
      <c r="Q140" s="241"/>
      <c r="R140" s="241"/>
      <c r="S140" s="241"/>
      <c r="T140" s="242"/>
      <c r="AT140" s="243" t="s">
        <v>281</v>
      </c>
      <c r="AU140" s="243" t="s">
        <v>84</v>
      </c>
      <c r="AV140" s="15" t="s">
        <v>92</v>
      </c>
      <c r="AW140" s="15" t="s">
        <v>38</v>
      </c>
      <c r="AX140" s="15" t="s">
        <v>23</v>
      </c>
      <c r="AY140" s="243" t="s">
        <v>273</v>
      </c>
    </row>
    <row r="141" spans="1:65" s="2" customFormat="1" ht="21.75" customHeight="1">
      <c r="A141" s="36"/>
      <c r="B141" s="37"/>
      <c r="C141" s="195" t="s">
        <v>115</v>
      </c>
      <c r="D141" s="195" t="s">
        <v>275</v>
      </c>
      <c r="E141" s="196" t="s">
        <v>312</v>
      </c>
      <c r="F141" s="197" t="s">
        <v>313</v>
      </c>
      <c r="G141" s="198" t="s">
        <v>314</v>
      </c>
      <c r="H141" s="199">
        <v>2.2999999999999998</v>
      </c>
      <c r="I141" s="200"/>
      <c r="J141" s="201">
        <f>ROUND(I141*H141,2)</f>
        <v>0</v>
      </c>
      <c r="K141" s="197" t="s">
        <v>306</v>
      </c>
      <c r="L141" s="41"/>
      <c r="M141" s="202" t="s">
        <v>22</v>
      </c>
      <c r="N141" s="203" t="s">
        <v>48</v>
      </c>
      <c r="O141" s="66"/>
      <c r="P141" s="204">
        <f>O141*H141</f>
        <v>0</v>
      </c>
      <c r="Q141" s="204">
        <v>2.45329</v>
      </c>
      <c r="R141" s="204">
        <f>Q141*H141</f>
        <v>5.6425669999999997</v>
      </c>
      <c r="S141" s="204">
        <v>0</v>
      </c>
      <c r="T141" s="205">
        <f>S141*H141</f>
        <v>0</v>
      </c>
      <c r="U141" s="36"/>
      <c r="V141" s="36"/>
      <c r="W141" s="36"/>
      <c r="X141" s="36"/>
      <c r="Y141" s="36"/>
      <c r="Z141" s="36"/>
      <c r="AA141" s="36"/>
      <c r="AB141" s="36"/>
      <c r="AC141" s="36"/>
      <c r="AD141" s="36"/>
      <c r="AE141" s="36"/>
      <c r="AR141" s="206" t="s">
        <v>99</v>
      </c>
      <c r="AT141" s="206" t="s">
        <v>275</v>
      </c>
      <c r="AU141" s="206" t="s">
        <v>84</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99</v>
      </c>
      <c r="BM141" s="206" t="s">
        <v>315</v>
      </c>
    </row>
    <row r="142" spans="1:65" s="2" customFormat="1" ht="39">
      <c r="A142" s="36"/>
      <c r="B142" s="37"/>
      <c r="C142" s="38"/>
      <c r="D142" s="208" t="s">
        <v>299</v>
      </c>
      <c r="E142" s="38"/>
      <c r="F142" s="209" t="s">
        <v>316</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299</v>
      </c>
      <c r="AU142" s="19" t="s">
        <v>84</v>
      </c>
    </row>
    <row r="143" spans="1:65" s="13" customFormat="1" ht="11.25">
      <c r="B143" s="212"/>
      <c r="C143" s="213"/>
      <c r="D143" s="208" t="s">
        <v>281</v>
      </c>
      <c r="E143" s="214" t="s">
        <v>22</v>
      </c>
      <c r="F143" s="215" t="s">
        <v>317</v>
      </c>
      <c r="G143" s="213"/>
      <c r="H143" s="214" t="s">
        <v>22</v>
      </c>
      <c r="I143" s="216"/>
      <c r="J143" s="213"/>
      <c r="K143" s="213"/>
      <c r="L143" s="217"/>
      <c r="M143" s="218"/>
      <c r="N143" s="219"/>
      <c r="O143" s="219"/>
      <c r="P143" s="219"/>
      <c r="Q143" s="219"/>
      <c r="R143" s="219"/>
      <c r="S143" s="219"/>
      <c r="T143" s="220"/>
      <c r="AT143" s="221" t="s">
        <v>281</v>
      </c>
      <c r="AU143" s="221" t="s">
        <v>84</v>
      </c>
      <c r="AV143" s="13" t="s">
        <v>23</v>
      </c>
      <c r="AW143" s="13" t="s">
        <v>38</v>
      </c>
      <c r="AX143" s="13" t="s">
        <v>77</v>
      </c>
      <c r="AY143" s="221" t="s">
        <v>273</v>
      </c>
    </row>
    <row r="144" spans="1:65" s="14" customFormat="1" ht="11.25">
      <c r="B144" s="222"/>
      <c r="C144" s="223"/>
      <c r="D144" s="208" t="s">
        <v>281</v>
      </c>
      <c r="E144" s="224" t="s">
        <v>22</v>
      </c>
      <c r="F144" s="225" t="s">
        <v>318</v>
      </c>
      <c r="G144" s="223"/>
      <c r="H144" s="226">
        <v>2.2999999999999998</v>
      </c>
      <c r="I144" s="227"/>
      <c r="J144" s="223"/>
      <c r="K144" s="223"/>
      <c r="L144" s="228"/>
      <c r="M144" s="229"/>
      <c r="N144" s="230"/>
      <c r="O144" s="230"/>
      <c r="P144" s="230"/>
      <c r="Q144" s="230"/>
      <c r="R144" s="230"/>
      <c r="S144" s="230"/>
      <c r="T144" s="231"/>
      <c r="AT144" s="232" t="s">
        <v>281</v>
      </c>
      <c r="AU144" s="232" t="s">
        <v>84</v>
      </c>
      <c r="AV144" s="14" t="s">
        <v>84</v>
      </c>
      <c r="AW144" s="14" t="s">
        <v>38</v>
      </c>
      <c r="AX144" s="14" t="s">
        <v>23</v>
      </c>
      <c r="AY144" s="232" t="s">
        <v>273</v>
      </c>
    </row>
    <row r="145" spans="1:65" s="2" customFormat="1" ht="21.75" customHeight="1">
      <c r="A145" s="36"/>
      <c r="B145" s="37"/>
      <c r="C145" s="195" t="s">
        <v>319</v>
      </c>
      <c r="D145" s="195" t="s">
        <v>275</v>
      </c>
      <c r="E145" s="196" t="s">
        <v>320</v>
      </c>
      <c r="F145" s="197" t="s">
        <v>321</v>
      </c>
      <c r="G145" s="198" t="s">
        <v>224</v>
      </c>
      <c r="H145" s="199">
        <v>30.66</v>
      </c>
      <c r="I145" s="200"/>
      <c r="J145" s="201">
        <f>ROUND(I145*H145,2)</f>
        <v>0</v>
      </c>
      <c r="K145" s="197" t="s">
        <v>306</v>
      </c>
      <c r="L145" s="41"/>
      <c r="M145" s="202" t="s">
        <v>22</v>
      </c>
      <c r="N145" s="203" t="s">
        <v>48</v>
      </c>
      <c r="O145" s="66"/>
      <c r="P145" s="204">
        <f>O145*H145</f>
        <v>0</v>
      </c>
      <c r="Q145" s="204">
        <v>2.4399999999999999E-3</v>
      </c>
      <c r="R145" s="204">
        <f>Q145*H145</f>
        <v>7.4810399999999999E-2</v>
      </c>
      <c r="S145" s="204">
        <v>0</v>
      </c>
      <c r="T145" s="205">
        <f>S145*H145</f>
        <v>0</v>
      </c>
      <c r="U145" s="36"/>
      <c r="V145" s="36"/>
      <c r="W145" s="36"/>
      <c r="X145" s="36"/>
      <c r="Y145" s="36"/>
      <c r="Z145" s="36"/>
      <c r="AA145" s="36"/>
      <c r="AB145" s="36"/>
      <c r="AC145" s="36"/>
      <c r="AD145" s="36"/>
      <c r="AE145" s="36"/>
      <c r="AR145" s="206" t="s">
        <v>99</v>
      </c>
      <c r="AT145" s="206" t="s">
        <v>275</v>
      </c>
      <c r="AU145" s="206" t="s">
        <v>84</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99</v>
      </c>
      <c r="BM145" s="206" t="s">
        <v>322</v>
      </c>
    </row>
    <row r="146" spans="1:65" s="2" customFormat="1" ht="68.25">
      <c r="A146" s="36"/>
      <c r="B146" s="37"/>
      <c r="C146" s="38"/>
      <c r="D146" s="208" t="s">
        <v>299</v>
      </c>
      <c r="E146" s="38"/>
      <c r="F146" s="209" t="s">
        <v>323</v>
      </c>
      <c r="G146" s="38"/>
      <c r="H146" s="38"/>
      <c r="I146" s="119"/>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299</v>
      </c>
      <c r="AU146" s="19" t="s">
        <v>84</v>
      </c>
    </row>
    <row r="147" spans="1:65" s="13" customFormat="1" ht="11.25">
      <c r="B147" s="212"/>
      <c r="C147" s="213"/>
      <c r="D147" s="208" t="s">
        <v>281</v>
      </c>
      <c r="E147" s="214" t="s">
        <v>22</v>
      </c>
      <c r="F147" s="215" t="s">
        <v>317</v>
      </c>
      <c r="G147" s="213"/>
      <c r="H147" s="214" t="s">
        <v>22</v>
      </c>
      <c r="I147" s="216"/>
      <c r="J147" s="213"/>
      <c r="K147" s="213"/>
      <c r="L147" s="217"/>
      <c r="M147" s="218"/>
      <c r="N147" s="219"/>
      <c r="O147" s="219"/>
      <c r="P147" s="219"/>
      <c r="Q147" s="219"/>
      <c r="R147" s="219"/>
      <c r="S147" s="219"/>
      <c r="T147" s="220"/>
      <c r="AT147" s="221" t="s">
        <v>281</v>
      </c>
      <c r="AU147" s="221" t="s">
        <v>84</v>
      </c>
      <c r="AV147" s="13" t="s">
        <v>23</v>
      </c>
      <c r="AW147" s="13" t="s">
        <v>38</v>
      </c>
      <c r="AX147" s="13" t="s">
        <v>77</v>
      </c>
      <c r="AY147" s="221" t="s">
        <v>273</v>
      </c>
    </row>
    <row r="148" spans="1:65" s="14" customFormat="1" ht="11.25">
      <c r="B148" s="222"/>
      <c r="C148" s="223"/>
      <c r="D148" s="208" t="s">
        <v>281</v>
      </c>
      <c r="E148" s="224" t="s">
        <v>22</v>
      </c>
      <c r="F148" s="225" t="s">
        <v>324</v>
      </c>
      <c r="G148" s="223"/>
      <c r="H148" s="226">
        <v>30.66</v>
      </c>
      <c r="I148" s="227"/>
      <c r="J148" s="223"/>
      <c r="K148" s="223"/>
      <c r="L148" s="228"/>
      <c r="M148" s="229"/>
      <c r="N148" s="230"/>
      <c r="O148" s="230"/>
      <c r="P148" s="230"/>
      <c r="Q148" s="230"/>
      <c r="R148" s="230"/>
      <c r="S148" s="230"/>
      <c r="T148" s="231"/>
      <c r="AT148" s="232" t="s">
        <v>281</v>
      </c>
      <c r="AU148" s="232" t="s">
        <v>84</v>
      </c>
      <c r="AV148" s="14" t="s">
        <v>84</v>
      </c>
      <c r="AW148" s="14" t="s">
        <v>38</v>
      </c>
      <c r="AX148" s="14" t="s">
        <v>23</v>
      </c>
      <c r="AY148" s="232" t="s">
        <v>273</v>
      </c>
    </row>
    <row r="149" spans="1:65" s="2" customFormat="1" ht="21.75" customHeight="1">
      <c r="A149" s="36"/>
      <c r="B149" s="37"/>
      <c r="C149" s="195" t="s">
        <v>325</v>
      </c>
      <c r="D149" s="195" t="s">
        <v>275</v>
      </c>
      <c r="E149" s="196" t="s">
        <v>326</v>
      </c>
      <c r="F149" s="197" t="s">
        <v>327</v>
      </c>
      <c r="G149" s="198" t="s">
        <v>224</v>
      </c>
      <c r="H149" s="199">
        <v>30.66</v>
      </c>
      <c r="I149" s="200"/>
      <c r="J149" s="201">
        <f>ROUND(I149*H149,2)</f>
        <v>0</v>
      </c>
      <c r="K149" s="197" t="s">
        <v>306</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99</v>
      </c>
      <c r="AT149" s="206" t="s">
        <v>275</v>
      </c>
      <c r="AU149" s="206" t="s">
        <v>84</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99</v>
      </c>
      <c r="BM149" s="206" t="s">
        <v>328</v>
      </c>
    </row>
    <row r="150" spans="1:65" s="2" customFormat="1" ht="68.25">
      <c r="A150" s="36"/>
      <c r="B150" s="37"/>
      <c r="C150" s="38"/>
      <c r="D150" s="208" t="s">
        <v>299</v>
      </c>
      <c r="E150" s="38"/>
      <c r="F150" s="209" t="s">
        <v>323</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299</v>
      </c>
      <c r="AU150" s="19" t="s">
        <v>84</v>
      </c>
    </row>
    <row r="151" spans="1:65" s="14" customFormat="1" ht="11.25">
      <c r="B151" s="222"/>
      <c r="C151" s="223"/>
      <c r="D151" s="208" t="s">
        <v>281</v>
      </c>
      <c r="E151" s="224" t="s">
        <v>22</v>
      </c>
      <c r="F151" s="225" t="s">
        <v>329</v>
      </c>
      <c r="G151" s="223"/>
      <c r="H151" s="226">
        <v>30.66</v>
      </c>
      <c r="I151" s="227"/>
      <c r="J151" s="223"/>
      <c r="K151" s="223"/>
      <c r="L151" s="228"/>
      <c r="M151" s="229"/>
      <c r="N151" s="230"/>
      <c r="O151" s="230"/>
      <c r="P151" s="230"/>
      <c r="Q151" s="230"/>
      <c r="R151" s="230"/>
      <c r="S151" s="230"/>
      <c r="T151" s="231"/>
      <c r="AT151" s="232" t="s">
        <v>281</v>
      </c>
      <c r="AU151" s="232" t="s">
        <v>84</v>
      </c>
      <c r="AV151" s="14" t="s">
        <v>84</v>
      </c>
      <c r="AW151" s="14" t="s">
        <v>38</v>
      </c>
      <c r="AX151" s="14" t="s">
        <v>23</v>
      </c>
      <c r="AY151" s="232" t="s">
        <v>273</v>
      </c>
    </row>
    <row r="152" spans="1:65" s="2" customFormat="1" ht="21.75" customHeight="1">
      <c r="A152" s="36"/>
      <c r="B152" s="37"/>
      <c r="C152" s="195" t="s">
        <v>330</v>
      </c>
      <c r="D152" s="195" t="s">
        <v>275</v>
      </c>
      <c r="E152" s="196" t="s">
        <v>331</v>
      </c>
      <c r="F152" s="197" t="s">
        <v>332</v>
      </c>
      <c r="G152" s="198" t="s">
        <v>333</v>
      </c>
      <c r="H152" s="199">
        <v>1.5</v>
      </c>
      <c r="I152" s="200"/>
      <c r="J152" s="201">
        <f>ROUND(I152*H152,2)</f>
        <v>0</v>
      </c>
      <c r="K152" s="197" t="s">
        <v>306</v>
      </c>
      <c r="L152" s="41"/>
      <c r="M152" s="202" t="s">
        <v>22</v>
      </c>
      <c r="N152" s="203" t="s">
        <v>48</v>
      </c>
      <c r="O152" s="66"/>
      <c r="P152" s="204">
        <f>O152*H152</f>
        <v>0</v>
      </c>
      <c r="Q152" s="204">
        <v>1.0519700000000001</v>
      </c>
      <c r="R152" s="204">
        <f>Q152*H152</f>
        <v>1.5779550000000002</v>
      </c>
      <c r="S152" s="204">
        <v>0</v>
      </c>
      <c r="T152" s="205">
        <f>S152*H152</f>
        <v>0</v>
      </c>
      <c r="U152" s="36"/>
      <c r="V152" s="36"/>
      <c r="W152" s="36"/>
      <c r="X152" s="36"/>
      <c r="Y152" s="36"/>
      <c r="Z152" s="36"/>
      <c r="AA152" s="36"/>
      <c r="AB152" s="36"/>
      <c r="AC152" s="36"/>
      <c r="AD152" s="36"/>
      <c r="AE152" s="36"/>
      <c r="AR152" s="206" t="s">
        <v>99</v>
      </c>
      <c r="AT152" s="206" t="s">
        <v>275</v>
      </c>
      <c r="AU152" s="206" t="s">
        <v>84</v>
      </c>
      <c r="AY152" s="19" t="s">
        <v>273</v>
      </c>
      <c r="BE152" s="207">
        <f>IF(N152="základní",J152,0)</f>
        <v>0</v>
      </c>
      <c r="BF152" s="207">
        <f>IF(N152="snížená",J152,0)</f>
        <v>0</v>
      </c>
      <c r="BG152" s="207">
        <f>IF(N152="zákl. přenesená",J152,0)</f>
        <v>0</v>
      </c>
      <c r="BH152" s="207">
        <f>IF(N152="sníž. přenesená",J152,0)</f>
        <v>0</v>
      </c>
      <c r="BI152" s="207">
        <f>IF(N152="nulová",J152,0)</f>
        <v>0</v>
      </c>
      <c r="BJ152" s="19" t="s">
        <v>23</v>
      </c>
      <c r="BK152" s="207">
        <f>ROUND(I152*H152,2)</f>
        <v>0</v>
      </c>
      <c r="BL152" s="19" t="s">
        <v>99</v>
      </c>
      <c r="BM152" s="206" t="s">
        <v>334</v>
      </c>
    </row>
    <row r="153" spans="1:65" s="14" customFormat="1" ht="11.25">
      <c r="B153" s="222"/>
      <c r="C153" s="223"/>
      <c r="D153" s="208" t="s">
        <v>281</v>
      </c>
      <c r="E153" s="224" t="s">
        <v>22</v>
      </c>
      <c r="F153" s="225" t="s">
        <v>335</v>
      </c>
      <c r="G153" s="223"/>
      <c r="H153" s="226">
        <v>1.5</v>
      </c>
      <c r="I153" s="227"/>
      <c r="J153" s="223"/>
      <c r="K153" s="223"/>
      <c r="L153" s="228"/>
      <c r="M153" s="229"/>
      <c r="N153" s="230"/>
      <c r="O153" s="230"/>
      <c r="P153" s="230"/>
      <c r="Q153" s="230"/>
      <c r="R153" s="230"/>
      <c r="S153" s="230"/>
      <c r="T153" s="231"/>
      <c r="AT153" s="232" t="s">
        <v>281</v>
      </c>
      <c r="AU153" s="232" t="s">
        <v>84</v>
      </c>
      <c r="AV153" s="14" t="s">
        <v>84</v>
      </c>
      <c r="AW153" s="14" t="s">
        <v>38</v>
      </c>
      <c r="AX153" s="14" t="s">
        <v>23</v>
      </c>
      <c r="AY153" s="232" t="s">
        <v>273</v>
      </c>
    </row>
    <row r="154" spans="1:65" s="12" customFormat="1" ht="22.9" customHeight="1">
      <c r="B154" s="179"/>
      <c r="C154" s="180"/>
      <c r="D154" s="181" t="s">
        <v>76</v>
      </c>
      <c r="E154" s="193" t="s">
        <v>99</v>
      </c>
      <c r="F154" s="193" t="s">
        <v>336</v>
      </c>
      <c r="G154" s="180"/>
      <c r="H154" s="180"/>
      <c r="I154" s="183"/>
      <c r="J154" s="194">
        <f>BK154</f>
        <v>0</v>
      </c>
      <c r="K154" s="180"/>
      <c r="L154" s="185"/>
      <c r="M154" s="186"/>
      <c r="N154" s="187"/>
      <c r="O154" s="187"/>
      <c r="P154" s="188">
        <f>SUM(P155:P281)</f>
        <v>0</v>
      </c>
      <c r="Q154" s="187"/>
      <c r="R154" s="188">
        <f>SUM(R155:R281)</f>
        <v>411.86628244999997</v>
      </c>
      <c r="S154" s="187"/>
      <c r="T154" s="189">
        <f>SUM(T155:T281)</f>
        <v>0</v>
      </c>
      <c r="AR154" s="190" t="s">
        <v>23</v>
      </c>
      <c r="AT154" s="191" t="s">
        <v>76</v>
      </c>
      <c r="AU154" s="191" t="s">
        <v>23</v>
      </c>
      <c r="AY154" s="190" t="s">
        <v>273</v>
      </c>
      <c r="BK154" s="192">
        <f>SUM(BK155:BK281)</f>
        <v>0</v>
      </c>
    </row>
    <row r="155" spans="1:65" s="2" customFormat="1" ht="21.75" customHeight="1">
      <c r="A155" s="36"/>
      <c r="B155" s="37"/>
      <c r="C155" s="195" t="s">
        <v>337</v>
      </c>
      <c r="D155" s="195" t="s">
        <v>275</v>
      </c>
      <c r="E155" s="196" t="s">
        <v>338</v>
      </c>
      <c r="F155" s="197" t="s">
        <v>339</v>
      </c>
      <c r="G155" s="198" t="s">
        <v>314</v>
      </c>
      <c r="H155" s="199">
        <v>83.745999999999995</v>
      </c>
      <c r="I155" s="200"/>
      <c r="J155" s="201">
        <f>ROUND(I155*H155,2)</f>
        <v>0</v>
      </c>
      <c r="K155" s="197" t="s">
        <v>306</v>
      </c>
      <c r="L155" s="41"/>
      <c r="M155" s="202" t="s">
        <v>22</v>
      </c>
      <c r="N155" s="203" t="s">
        <v>48</v>
      </c>
      <c r="O155" s="66"/>
      <c r="P155" s="204">
        <f>O155*H155</f>
        <v>0</v>
      </c>
      <c r="Q155" s="204">
        <v>2.45343</v>
      </c>
      <c r="R155" s="204">
        <f>Q155*H155</f>
        <v>205.46494877999999</v>
      </c>
      <c r="S155" s="204">
        <v>0</v>
      </c>
      <c r="T155" s="205">
        <f>S155*H155</f>
        <v>0</v>
      </c>
      <c r="U155" s="36"/>
      <c r="V155" s="36"/>
      <c r="W155" s="36"/>
      <c r="X155" s="36"/>
      <c r="Y155" s="36"/>
      <c r="Z155" s="36"/>
      <c r="AA155" s="36"/>
      <c r="AB155" s="36"/>
      <c r="AC155" s="36"/>
      <c r="AD155" s="36"/>
      <c r="AE155" s="36"/>
      <c r="AR155" s="206" t="s">
        <v>99</v>
      </c>
      <c r="AT155" s="206" t="s">
        <v>275</v>
      </c>
      <c r="AU155" s="206" t="s">
        <v>84</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99</v>
      </c>
      <c r="BM155" s="206" t="s">
        <v>340</v>
      </c>
    </row>
    <row r="156" spans="1:65" s="2" customFormat="1" ht="39">
      <c r="A156" s="36"/>
      <c r="B156" s="37"/>
      <c r="C156" s="38"/>
      <c r="D156" s="208" t="s">
        <v>299</v>
      </c>
      <c r="E156" s="38"/>
      <c r="F156" s="209" t="s">
        <v>341</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299</v>
      </c>
      <c r="AU156" s="19" t="s">
        <v>84</v>
      </c>
    </row>
    <row r="157" spans="1:65" s="13" customFormat="1" ht="11.25">
      <c r="B157" s="212"/>
      <c r="C157" s="213"/>
      <c r="D157" s="208" t="s">
        <v>281</v>
      </c>
      <c r="E157" s="214" t="s">
        <v>22</v>
      </c>
      <c r="F157" s="215" t="s">
        <v>317</v>
      </c>
      <c r="G157" s="213"/>
      <c r="H157" s="214" t="s">
        <v>22</v>
      </c>
      <c r="I157" s="216"/>
      <c r="J157" s="213"/>
      <c r="K157" s="213"/>
      <c r="L157" s="217"/>
      <c r="M157" s="218"/>
      <c r="N157" s="219"/>
      <c r="O157" s="219"/>
      <c r="P157" s="219"/>
      <c r="Q157" s="219"/>
      <c r="R157" s="219"/>
      <c r="S157" s="219"/>
      <c r="T157" s="220"/>
      <c r="AT157" s="221" t="s">
        <v>281</v>
      </c>
      <c r="AU157" s="221" t="s">
        <v>84</v>
      </c>
      <c r="AV157" s="13" t="s">
        <v>23</v>
      </c>
      <c r="AW157" s="13" t="s">
        <v>38</v>
      </c>
      <c r="AX157" s="13" t="s">
        <v>77</v>
      </c>
      <c r="AY157" s="221" t="s">
        <v>273</v>
      </c>
    </row>
    <row r="158" spans="1:65" s="14" customFormat="1" ht="11.25">
      <c r="B158" s="222"/>
      <c r="C158" s="223"/>
      <c r="D158" s="208" t="s">
        <v>281</v>
      </c>
      <c r="E158" s="224" t="s">
        <v>22</v>
      </c>
      <c r="F158" s="225" t="s">
        <v>342</v>
      </c>
      <c r="G158" s="223"/>
      <c r="H158" s="226">
        <v>56.462000000000003</v>
      </c>
      <c r="I158" s="227"/>
      <c r="J158" s="223"/>
      <c r="K158" s="223"/>
      <c r="L158" s="228"/>
      <c r="M158" s="229"/>
      <c r="N158" s="230"/>
      <c r="O158" s="230"/>
      <c r="P158" s="230"/>
      <c r="Q158" s="230"/>
      <c r="R158" s="230"/>
      <c r="S158" s="230"/>
      <c r="T158" s="231"/>
      <c r="AT158" s="232" t="s">
        <v>281</v>
      </c>
      <c r="AU158" s="232" t="s">
        <v>84</v>
      </c>
      <c r="AV158" s="14" t="s">
        <v>84</v>
      </c>
      <c r="AW158" s="14" t="s">
        <v>38</v>
      </c>
      <c r="AX158" s="14" t="s">
        <v>77</v>
      </c>
      <c r="AY158" s="232" t="s">
        <v>273</v>
      </c>
    </row>
    <row r="159" spans="1:65" s="14" customFormat="1" ht="11.25">
      <c r="B159" s="222"/>
      <c r="C159" s="223"/>
      <c r="D159" s="208" t="s">
        <v>281</v>
      </c>
      <c r="E159" s="224" t="s">
        <v>22</v>
      </c>
      <c r="F159" s="225" t="s">
        <v>343</v>
      </c>
      <c r="G159" s="223"/>
      <c r="H159" s="226">
        <v>27.283999999999999</v>
      </c>
      <c r="I159" s="227"/>
      <c r="J159" s="223"/>
      <c r="K159" s="223"/>
      <c r="L159" s="228"/>
      <c r="M159" s="229"/>
      <c r="N159" s="230"/>
      <c r="O159" s="230"/>
      <c r="P159" s="230"/>
      <c r="Q159" s="230"/>
      <c r="R159" s="230"/>
      <c r="S159" s="230"/>
      <c r="T159" s="231"/>
      <c r="AT159" s="232" t="s">
        <v>281</v>
      </c>
      <c r="AU159" s="232" t="s">
        <v>84</v>
      </c>
      <c r="AV159" s="14" t="s">
        <v>84</v>
      </c>
      <c r="AW159" s="14" t="s">
        <v>38</v>
      </c>
      <c r="AX159" s="14" t="s">
        <v>77</v>
      </c>
      <c r="AY159" s="232" t="s">
        <v>273</v>
      </c>
    </row>
    <row r="160" spans="1:65" s="15" customFormat="1" ht="11.25">
      <c r="B160" s="233"/>
      <c r="C160" s="234"/>
      <c r="D160" s="208" t="s">
        <v>281</v>
      </c>
      <c r="E160" s="235" t="s">
        <v>22</v>
      </c>
      <c r="F160" s="236" t="s">
        <v>286</v>
      </c>
      <c r="G160" s="234"/>
      <c r="H160" s="237">
        <v>83.745999999999995</v>
      </c>
      <c r="I160" s="238"/>
      <c r="J160" s="234"/>
      <c r="K160" s="234"/>
      <c r="L160" s="239"/>
      <c r="M160" s="240"/>
      <c r="N160" s="241"/>
      <c r="O160" s="241"/>
      <c r="P160" s="241"/>
      <c r="Q160" s="241"/>
      <c r="R160" s="241"/>
      <c r="S160" s="241"/>
      <c r="T160" s="242"/>
      <c r="AT160" s="243" t="s">
        <v>281</v>
      </c>
      <c r="AU160" s="243" t="s">
        <v>84</v>
      </c>
      <c r="AV160" s="15" t="s">
        <v>92</v>
      </c>
      <c r="AW160" s="15" t="s">
        <v>38</v>
      </c>
      <c r="AX160" s="15" t="s">
        <v>23</v>
      </c>
      <c r="AY160" s="243" t="s">
        <v>273</v>
      </c>
    </row>
    <row r="161" spans="1:65" s="2" customFormat="1" ht="16.5" customHeight="1">
      <c r="A161" s="36"/>
      <c r="B161" s="37"/>
      <c r="C161" s="195" t="s">
        <v>28</v>
      </c>
      <c r="D161" s="195" t="s">
        <v>275</v>
      </c>
      <c r="E161" s="196" t="s">
        <v>344</v>
      </c>
      <c r="F161" s="197" t="s">
        <v>345</v>
      </c>
      <c r="G161" s="198" t="s">
        <v>224</v>
      </c>
      <c r="H161" s="199">
        <v>492.12799999999999</v>
      </c>
      <c r="I161" s="200"/>
      <c r="J161" s="201">
        <f>ROUND(I161*H161,2)</f>
        <v>0</v>
      </c>
      <c r="K161" s="197" t="s">
        <v>306</v>
      </c>
      <c r="L161" s="41"/>
      <c r="M161" s="202" t="s">
        <v>22</v>
      </c>
      <c r="N161" s="203" t="s">
        <v>48</v>
      </c>
      <c r="O161" s="66"/>
      <c r="P161" s="204">
        <f>O161*H161</f>
        <v>0</v>
      </c>
      <c r="Q161" s="204">
        <v>5.3299999999999997E-3</v>
      </c>
      <c r="R161" s="204">
        <f>Q161*H161</f>
        <v>2.6230422399999997</v>
      </c>
      <c r="S161" s="204">
        <v>0</v>
      </c>
      <c r="T161" s="205">
        <f>S161*H161</f>
        <v>0</v>
      </c>
      <c r="U161" s="36"/>
      <c r="V161" s="36"/>
      <c r="W161" s="36"/>
      <c r="X161" s="36"/>
      <c r="Y161" s="36"/>
      <c r="Z161" s="36"/>
      <c r="AA161" s="36"/>
      <c r="AB161" s="36"/>
      <c r="AC161" s="36"/>
      <c r="AD161" s="36"/>
      <c r="AE161" s="36"/>
      <c r="AR161" s="206" t="s">
        <v>99</v>
      </c>
      <c r="AT161" s="206" t="s">
        <v>275</v>
      </c>
      <c r="AU161" s="206" t="s">
        <v>84</v>
      </c>
      <c r="AY161" s="19" t="s">
        <v>273</v>
      </c>
      <c r="BE161" s="207">
        <f>IF(N161="základní",J161,0)</f>
        <v>0</v>
      </c>
      <c r="BF161" s="207">
        <f>IF(N161="snížená",J161,0)</f>
        <v>0</v>
      </c>
      <c r="BG161" s="207">
        <f>IF(N161="zákl. přenesená",J161,0)</f>
        <v>0</v>
      </c>
      <c r="BH161" s="207">
        <f>IF(N161="sníž. přenesená",J161,0)</f>
        <v>0</v>
      </c>
      <c r="BI161" s="207">
        <f>IF(N161="nulová",J161,0)</f>
        <v>0</v>
      </c>
      <c r="BJ161" s="19" t="s">
        <v>23</v>
      </c>
      <c r="BK161" s="207">
        <f>ROUND(I161*H161,2)</f>
        <v>0</v>
      </c>
      <c r="BL161" s="19" t="s">
        <v>99</v>
      </c>
      <c r="BM161" s="206" t="s">
        <v>346</v>
      </c>
    </row>
    <row r="162" spans="1:65" s="2" customFormat="1" ht="136.5">
      <c r="A162" s="36"/>
      <c r="B162" s="37"/>
      <c r="C162" s="38"/>
      <c r="D162" s="208" t="s">
        <v>299</v>
      </c>
      <c r="E162" s="38"/>
      <c r="F162" s="209" t="s">
        <v>347</v>
      </c>
      <c r="G162" s="38"/>
      <c r="H162" s="38"/>
      <c r="I162" s="119"/>
      <c r="J162" s="38"/>
      <c r="K162" s="38"/>
      <c r="L162" s="41"/>
      <c r="M162" s="210"/>
      <c r="N162" s="211"/>
      <c r="O162" s="66"/>
      <c r="P162" s="66"/>
      <c r="Q162" s="66"/>
      <c r="R162" s="66"/>
      <c r="S162" s="66"/>
      <c r="T162" s="67"/>
      <c r="U162" s="36"/>
      <c r="V162" s="36"/>
      <c r="W162" s="36"/>
      <c r="X162" s="36"/>
      <c r="Y162" s="36"/>
      <c r="Z162" s="36"/>
      <c r="AA162" s="36"/>
      <c r="AB162" s="36"/>
      <c r="AC162" s="36"/>
      <c r="AD162" s="36"/>
      <c r="AE162" s="36"/>
      <c r="AT162" s="19" t="s">
        <v>299</v>
      </c>
      <c r="AU162" s="19" t="s">
        <v>84</v>
      </c>
    </row>
    <row r="163" spans="1:65" s="13" customFormat="1" ht="11.25">
      <c r="B163" s="212"/>
      <c r="C163" s="213"/>
      <c r="D163" s="208" t="s">
        <v>281</v>
      </c>
      <c r="E163" s="214" t="s">
        <v>22</v>
      </c>
      <c r="F163" s="215" t="s">
        <v>317</v>
      </c>
      <c r="G163" s="213"/>
      <c r="H163" s="214" t="s">
        <v>22</v>
      </c>
      <c r="I163" s="216"/>
      <c r="J163" s="213"/>
      <c r="K163" s="213"/>
      <c r="L163" s="217"/>
      <c r="M163" s="218"/>
      <c r="N163" s="219"/>
      <c r="O163" s="219"/>
      <c r="P163" s="219"/>
      <c r="Q163" s="219"/>
      <c r="R163" s="219"/>
      <c r="S163" s="219"/>
      <c r="T163" s="220"/>
      <c r="AT163" s="221" t="s">
        <v>281</v>
      </c>
      <c r="AU163" s="221" t="s">
        <v>84</v>
      </c>
      <c r="AV163" s="13" t="s">
        <v>23</v>
      </c>
      <c r="AW163" s="13" t="s">
        <v>38</v>
      </c>
      <c r="AX163" s="13" t="s">
        <v>77</v>
      </c>
      <c r="AY163" s="221" t="s">
        <v>273</v>
      </c>
    </row>
    <row r="164" spans="1:65" s="13" customFormat="1" ht="11.25">
      <c r="B164" s="212"/>
      <c r="C164" s="213"/>
      <c r="D164" s="208" t="s">
        <v>281</v>
      </c>
      <c r="E164" s="214" t="s">
        <v>22</v>
      </c>
      <c r="F164" s="215" t="s">
        <v>348</v>
      </c>
      <c r="G164" s="213"/>
      <c r="H164" s="214" t="s">
        <v>22</v>
      </c>
      <c r="I164" s="216"/>
      <c r="J164" s="213"/>
      <c r="K164" s="213"/>
      <c r="L164" s="217"/>
      <c r="M164" s="218"/>
      <c r="N164" s="219"/>
      <c r="O164" s="219"/>
      <c r="P164" s="219"/>
      <c r="Q164" s="219"/>
      <c r="R164" s="219"/>
      <c r="S164" s="219"/>
      <c r="T164" s="220"/>
      <c r="AT164" s="221" t="s">
        <v>281</v>
      </c>
      <c r="AU164" s="221" t="s">
        <v>84</v>
      </c>
      <c r="AV164" s="13" t="s">
        <v>23</v>
      </c>
      <c r="AW164" s="13" t="s">
        <v>38</v>
      </c>
      <c r="AX164" s="13" t="s">
        <v>77</v>
      </c>
      <c r="AY164" s="221" t="s">
        <v>273</v>
      </c>
    </row>
    <row r="165" spans="1:65" s="14" customFormat="1" ht="11.25">
      <c r="B165" s="222"/>
      <c r="C165" s="223"/>
      <c r="D165" s="208" t="s">
        <v>281</v>
      </c>
      <c r="E165" s="224" t="s">
        <v>22</v>
      </c>
      <c r="F165" s="225" t="s">
        <v>349</v>
      </c>
      <c r="G165" s="223"/>
      <c r="H165" s="226">
        <v>8.859</v>
      </c>
      <c r="I165" s="227"/>
      <c r="J165" s="223"/>
      <c r="K165" s="223"/>
      <c r="L165" s="228"/>
      <c r="M165" s="229"/>
      <c r="N165" s="230"/>
      <c r="O165" s="230"/>
      <c r="P165" s="230"/>
      <c r="Q165" s="230"/>
      <c r="R165" s="230"/>
      <c r="S165" s="230"/>
      <c r="T165" s="231"/>
      <c r="AT165" s="232" t="s">
        <v>281</v>
      </c>
      <c r="AU165" s="232" t="s">
        <v>84</v>
      </c>
      <c r="AV165" s="14" t="s">
        <v>84</v>
      </c>
      <c r="AW165" s="14" t="s">
        <v>38</v>
      </c>
      <c r="AX165" s="14" t="s">
        <v>77</v>
      </c>
      <c r="AY165" s="232" t="s">
        <v>273</v>
      </c>
    </row>
    <row r="166" spans="1:65" s="14" customFormat="1" ht="11.25">
      <c r="B166" s="222"/>
      <c r="C166" s="223"/>
      <c r="D166" s="208" t="s">
        <v>281</v>
      </c>
      <c r="E166" s="224" t="s">
        <v>22</v>
      </c>
      <c r="F166" s="225" t="s">
        <v>350</v>
      </c>
      <c r="G166" s="223"/>
      <c r="H166" s="226">
        <v>7.4690000000000003</v>
      </c>
      <c r="I166" s="227"/>
      <c r="J166" s="223"/>
      <c r="K166" s="223"/>
      <c r="L166" s="228"/>
      <c r="M166" s="229"/>
      <c r="N166" s="230"/>
      <c r="O166" s="230"/>
      <c r="P166" s="230"/>
      <c r="Q166" s="230"/>
      <c r="R166" s="230"/>
      <c r="S166" s="230"/>
      <c r="T166" s="231"/>
      <c r="AT166" s="232" t="s">
        <v>281</v>
      </c>
      <c r="AU166" s="232" t="s">
        <v>84</v>
      </c>
      <c r="AV166" s="14" t="s">
        <v>84</v>
      </c>
      <c r="AW166" s="14" t="s">
        <v>38</v>
      </c>
      <c r="AX166" s="14" t="s">
        <v>77</v>
      </c>
      <c r="AY166" s="232" t="s">
        <v>273</v>
      </c>
    </row>
    <row r="167" spans="1:65" s="15" customFormat="1" ht="11.25">
      <c r="B167" s="233"/>
      <c r="C167" s="234"/>
      <c r="D167" s="208" t="s">
        <v>281</v>
      </c>
      <c r="E167" s="235" t="s">
        <v>22</v>
      </c>
      <c r="F167" s="236" t="s">
        <v>286</v>
      </c>
      <c r="G167" s="234"/>
      <c r="H167" s="237">
        <v>16.327999999999999</v>
      </c>
      <c r="I167" s="238"/>
      <c r="J167" s="234"/>
      <c r="K167" s="234"/>
      <c r="L167" s="239"/>
      <c r="M167" s="240"/>
      <c r="N167" s="241"/>
      <c r="O167" s="241"/>
      <c r="P167" s="241"/>
      <c r="Q167" s="241"/>
      <c r="R167" s="241"/>
      <c r="S167" s="241"/>
      <c r="T167" s="242"/>
      <c r="AT167" s="243" t="s">
        <v>281</v>
      </c>
      <c r="AU167" s="243" t="s">
        <v>84</v>
      </c>
      <c r="AV167" s="15" t="s">
        <v>92</v>
      </c>
      <c r="AW167" s="15" t="s">
        <v>38</v>
      </c>
      <c r="AX167" s="15" t="s">
        <v>77</v>
      </c>
      <c r="AY167" s="243" t="s">
        <v>273</v>
      </c>
    </row>
    <row r="168" spans="1:65" s="13" customFormat="1" ht="11.25">
      <c r="B168" s="212"/>
      <c r="C168" s="213"/>
      <c r="D168" s="208" t="s">
        <v>281</v>
      </c>
      <c r="E168" s="214" t="s">
        <v>22</v>
      </c>
      <c r="F168" s="215" t="s">
        <v>351</v>
      </c>
      <c r="G168" s="213"/>
      <c r="H168" s="214" t="s">
        <v>22</v>
      </c>
      <c r="I168" s="216"/>
      <c r="J168" s="213"/>
      <c r="K168" s="213"/>
      <c r="L168" s="217"/>
      <c r="M168" s="218"/>
      <c r="N168" s="219"/>
      <c r="O168" s="219"/>
      <c r="P168" s="219"/>
      <c r="Q168" s="219"/>
      <c r="R168" s="219"/>
      <c r="S168" s="219"/>
      <c r="T168" s="220"/>
      <c r="AT168" s="221" t="s">
        <v>281</v>
      </c>
      <c r="AU168" s="221" t="s">
        <v>84</v>
      </c>
      <c r="AV168" s="13" t="s">
        <v>23</v>
      </c>
      <c r="AW168" s="13" t="s">
        <v>38</v>
      </c>
      <c r="AX168" s="13" t="s">
        <v>77</v>
      </c>
      <c r="AY168" s="221" t="s">
        <v>273</v>
      </c>
    </row>
    <row r="169" spans="1:65" s="14" customFormat="1" ht="11.25">
      <c r="B169" s="222"/>
      <c r="C169" s="223"/>
      <c r="D169" s="208" t="s">
        <v>281</v>
      </c>
      <c r="E169" s="224" t="s">
        <v>22</v>
      </c>
      <c r="F169" s="225" t="s">
        <v>352</v>
      </c>
      <c r="G169" s="223"/>
      <c r="H169" s="226">
        <v>295.10000000000002</v>
      </c>
      <c r="I169" s="227"/>
      <c r="J169" s="223"/>
      <c r="K169" s="223"/>
      <c r="L169" s="228"/>
      <c r="M169" s="229"/>
      <c r="N169" s="230"/>
      <c r="O169" s="230"/>
      <c r="P169" s="230"/>
      <c r="Q169" s="230"/>
      <c r="R169" s="230"/>
      <c r="S169" s="230"/>
      <c r="T169" s="231"/>
      <c r="AT169" s="232" t="s">
        <v>281</v>
      </c>
      <c r="AU169" s="232" t="s">
        <v>84</v>
      </c>
      <c r="AV169" s="14" t="s">
        <v>84</v>
      </c>
      <c r="AW169" s="14" t="s">
        <v>38</v>
      </c>
      <c r="AX169" s="14" t="s">
        <v>77</v>
      </c>
      <c r="AY169" s="232" t="s">
        <v>273</v>
      </c>
    </row>
    <row r="170" spans="1:65" s="14" customFormat="1" ht="11.25">
      <c r="B170" s="222"/>
      <c r="C170" s="223"/>
      <c r="D170" s="208" t="s">
        <v>281</v>
      </c>
      <c r="E170" s="224" t="s">
        <v>22</v>
      </c>
      <c r="F170" s="225" t="s">
        <v>353</v>
      </c>
      <c r="G170" s="223"/>
      <c r="H170" s="226">
        <v>180.7</v>
      </c>
      <c r="I170" s="227"/>
      <c r="J170" s="223"/>
      <c r="K170" s="223"/>
      <c r="L170" s="228"/>
      <c r="M170" s="229"/>
      <c r="N170" s="230"/>
      <c r="O170" s="230"/>
      <c r="P170" s="230"/>
      <c r="Q170" s="230"/>
      <c r="R170" s="230"/>
      <c r="S170" s="230"/>
      <c r="T170" s="231"/>
      <c r="AT170" s="232" t="s">
        <v>281</v>
      </c>
      <c r="AU170" s="232" t="s">
        <v>84</v>
      </c>
      <c r="AV170" s="14" t="s">
        <v>84</v>
      </c>
      <c r="AW170" s="14" t="s">
        <v>38</v>
      </c>
      <c r="AX170" s="14" t="s">
        <v>77</v>
      </c>
      <c r="AY170" s="232" t="s">
        <v>273</v>
      </c>
    </row>
    <row r="171" spans="1:65" s="15" customFormat="1" ht="11.25">
      <c r="B171" s="233"/>
      <c r="C171" s="234"/>
      <c r="D171" s="208" t="s">
        <v>281</v>
      </c>
      <c r="E171" s="235" t="s">
        <v>22</v>
      </c>
      <c r="F171" s="236" t="s">
        <v>286</v>
      </c>
      <c r="G171" s="234"/>
      <c r="H171" s="237">
        <v>475.8</v>
      </c>
      <c r="I171" s="238"/>
      <c r="J171" s="234"/>
      <c r="K171" s="234"/>
      <c r="L171" s="239"/>
      <c r="M171" s="240"/>
      <c r="N171" s="241"/>
      <c r="O171" s="241"/>
      <c r="P171" s="241"/>
      <c r="Q171" s="241"/>
      <c r="R171" s="241"/>
      <c r="S171" s="241"/>
      <c r="T171" s="242"/>
      <c r="AT171" s="243" t="s">
        <v>281</v>
      </c>
      <c r="AU171" s="243" t="s">
        <v>84</v>
      </c>
      <c r="AV171" s="15" t="s">
        <v>92</v>
      </c>
      <c r="AW171" s="15" t="s">
        <v>38</v>
      </c>
      <c r="AX171" s="15" t="s">
        <v>77</v>
      </c>
      <c r="AY171" s="243" t="s">
        <v>273</v>
      </c>
    </row>
    <row r="172" spans="1:65" s="16" customFormat="1" ht="11.25">
      <c r="B172" s="244"/>
      <c r="C172" s="245"/>
      <c r="D172" s="208" t="s">
        <v>281</v>
      </c>
      <c r="E172" s="246" t="s">
        <v>22</v>
      </c>
      <c r="F172" s="247" t="s">
        <v>288</v>
      </c>
      <c r="G172" s="245"/>
      <c r="H172" s="248">
        <v>492.12799999999999</v>
      </c>
      <c r="I172" s="249"/>
      <c r="J172" s="245"/>
      <c r="K172" s="245"/>
      <c r="L172" s="250"/>
      <c r="M172" s="251"/>
      <c r="N172" s="252"/>
      <c r="O172" s="252"/>
      <c r="P172" s="252"/>
      <c r="Q172" s="252"/>
      <c r="R172" s="252"/>
      <c r="S172" s="252"/>
      <c r="T172" s="253"/>
      <c r="AT172" s="254" t="s">
        <v>281</v>
      </c>
      <c r="AU172" s="254" t="s">
        <v>84</v>
      </c>
      <c r="AV172" s="16" t="s">
        <v>99</v>
      </c>
      <c r="AW172" s="16" t="s">
        <v>38</v>
      </c>
      <c r="AX172" s="16" t="s">
        <v>23</v>
      </c>
      <c r="AY172" s="254" t="s">
        <v>273</v>
      </c>
    </row>
    <row r="173" spans="1:65" s="2" customFormat="1" ht="21.75" customHeight="1">
      <c r="A173" s="36"/>
      <c r="B173" s="37"/>
      <c r="C173" s="195" t="s">
        <v>354</v>
      </c>
      <c r="D173" s="195" t="s">
        <v>275</v>
      </c>
      <c r="E173" s="196" t="s">
        <v>355</v>
      </c>
      <c r="F173" s="197" t="s">
        <v>356</v>
      </c>
      <c r="G173" s="198" t="s">
        <v>224</v>
      </c>
      <c r="H173" s="199">
        <v>492.12799999999999</v>
      </c>
      <c r="I173" s="200"/>
      <c r="J173" s="201">
        <f>ROUND(I173*H173,2)</f>
        <v>0</v>
      </c>
      <c r="K173" s="197" t="s">
        <v>306</v>
      </c>
      <c r="L173" s="41"/>
      <c r="M173" s="202" t="s">
        <v>22</v>
      </c>
      <c r="N173" s="203" t="s">
        <v>48</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99</v>
      </c>
      <c r="AT173" s="206" t="s">
        <v>275</v>
      </c>
      <c r="AU173" s="206" t="s">
        <v>84</v>
      </c>
      <c r="AY173" s="19" t="s">
        <v>273</v>
      </c>
      <c r="BE173" s="207">
        <f>IF(N173="základní",J173,0)</f>
        <v>0</v>
      </c>
      <c r="BF173" s="207">
        <f>IF(N173="snížená",J173,0)</f>
        <v>0</v>
      </c>
      <c r="BG173" s="207">
        <f>IF(N173="zákl. přenesená",J173,0)</f>
        <v>0</v>
      </c>
      <c r="BH173" s="207">
        <f>IF(N173="sníž. přenesená",J173,0)</f>
        <v>0</v>
      </c>
      <c r="BI173" s="207">
        <f>IF(N173="nulová",J173,0)</f>
        <v>0</v>
      </c>
      <c r="BJ173" s="19" t="s">
        <v>23</v>
      </c>
      <c r="BK173" s="207">
        <f>ROUND(I173*H173,2)</f>
        <v>0</v>
      </c>
      <c r="BL173" s="19" t="s">
        <v>99</v>
      </c>
      <c r="BM173" s="206" t="s">
        <v>357</v>
      </c>
    </row>
    <row r="174" spans="1:65" s="2" customFormat="1" ht="136.5">
      <c r="A174" s="36"/>
      <c r="B174" s="37"/>
      <c r="C174" s="38"/>
      <c r="D174" s="208" t="s">
        <v>299</v>
      </c>
      <c r="E174" s="38"/>
      <c r="F174" s="209" t="s">
        <v>347</v>
      </c>
      <c r="G174" s="38"/>
      <c r="H174" s="38"/>
      <c r="I174" s="119"/>
      <c r="J174" s="38"/>
      <c r="K174" s="38"/>
      <c r="L174" s="41"/>
      <c r="M174" s="210"/>
      <c r="N174" s="211"/>
      <c r="O174" s="66"/>
      <c r="P174" s="66"/>
      <c r="Q174" s="66"/>
      <c r="R174" s="66"/>
      <c r="S174" s="66"/>
      <c r="T174" s="67"/>
      <c r="U174" s="36"/>
      <c r="V174" s="36"/>
      <c r="W174" s="36"/>
      <c r="X174" s="36"/>
      <c r="Y174" s="36"/>
      <c r="Z174" s="36"/>
      <c r="AA174" s="36"/>
      <c r="AB174" s="36"/>
      <c r="AC174" s="36"/>
      <c r="AD174" s="36"/>
      <c r="AE174" s="36"/>
      <c r="AT174" s="19" t="s">
        <v>299</v>
      </c>
      <c r="AU174" s="19" t="s">
        <v>84</v>
      </c>
    </row>
    <row r="175" spans="1:65" s="14" customFormat="1" ht="11.25">
      <c r="B175" s="222"/>
      <c r="C175" s="223"/>
      <c r="D175" s="208" t="s">
        <v>281</v>
      </c>
      <c r="E175" s="224" t="s">
        <v>22</v>
      </c>
      <c r="F175" s="225" t="s">
        <v>358</v>
      </c>
      <c r="G175" s="223"/>
      <c r="H175" s="226">
        <v>492.12799999999999</v>
      </c>
      <c r="I175" s="227"/>
      <c r="J175" s="223"/>
      <c r="K175" s="223"/>
      <c r="L175" s="228"/>
      <c r="M175" s="229"/>
      <c r="N175" s="230"/>
      <c r="O175" s="230"/>
      <c r="P175" s="230"/>
      <c r="Q175" s="230"/>
      <c r="R175" s="230"/>
      <c r="S175" s="230"/>
      <c r="T175" s="231"/>
      <c r="AT175" s="232" t="s">
        <v>281</v>
      </c>
      <c r="AU175" s="232" t="s">
        <v>84</v>
      </c>
      <c r="AV175" s="14" t="s">
        <v>84</v>
      </c>
      <c r="AW175" s="14" t="s">
        <v>38</v>
      </c>
      <c r="AX175" s="14" t="s">
        <v>23</v>
      </c>
      <c r="AY175" s="232" t="s">
        <v>273</v>
      </c>
    </row>
    <row r="176" spans="1:65" s="2" customFormat="1" ht="21.75" customHeight="1">
      <c r="A176" s="36"/>
      <c r="B176" s="37"/>
      <c r="C176" s="195" t="s">
        <v>359</v>
      </c>
      <c r="D176" s="195" t="s">
        <v>275</v>
      </c>
      <c r="E176" s="196" t="s">
        <v>360</v>
      </c>
      <c r="F176" s="197" t="s">
        <v>361</v>
      </c>
      <c r="G176" s="198" t="s">
        <v>224</v>
      </c>
      <c r="H176" s="199">
        <v>475.8</v>
      </c>
      <c r="I176" s="200"/>
      <c r="J176" s="201">
        <f>ROUND(I176*H176,2)</f>
        <v>0</v>
      </c>
      <c r="K176" s="197" t="s">
        <v>306</v>
      </c>
      <c r="L176" s="41"/>
      <c r="M176" s="202" t="s">
        <v>22</v>
      </c>
      <c r="N176" s="203" t="s">
        <v>48</v>
      </c>
      <c r="O176" s="66"/>
      <c r="P176" s="204">
        <f>O176*H176</f>
        <v>0</v>
      </c>
      <c r="Q176" s="204">
        <v>8.0999999999999996E-4</v>
      </c>
      <c r="R176" s="204">
        <f>Q176*H176</f>
        <v>0.38539799999999996</v>
      </c>
      <c r="S176" s="204">
        <v>0</v>
      </c>
      <c r="T176" s="205">
        <f>S176*H176</f>
        <v>0</v>
      </c>
      <c r="U176" s="36"/>
      <c r="V176" s="36"/>
      <c r="W176" s="36"/>
      <c r="X176" s="36"/>
      <c r="Y176" s="36"/>
      <c r="Z176" s="36"/>
      <c r="AA176" s="36"/>
      <c r="AB176" s="36"/>
      <c r="AC176" s="36"/>
      <c r="AD176" s="36"/>
      <c r="AE176" s="36"/>
      <c r="AR176" s="206" t="s">
        <v>99</v>
      </c>
      <c r="AT176" s="206" t="s">
        <v>275</v>
      </c>
      <c r="AU176" s="206" t="s">
        <v>84</v>
      </c>
      <c r="AY176" s="19" t="s">
        <v>273</v>
      </c>
      <c r="BE176" s="207">
        <f>IF(N176="základní",J176,0)</f>
        <v>0</v>
      </c>
      <c r="BF176" s="207">
        <f>IF(N176="snížená",J176,0)</f>
        <v>0</v>
      </c>
      <c r="BG176" s="207">
        <f>IF(N176="zákl. přenesená",J176,0)</f>
        <v>0</v>
      </c>
      <c r="BH176" s="207">
        <f>IF(N176="sníž. přenesená",J176,0)</f>
        <v>0</v>
      </c>
      <c r="BI176" s="207">
        <f>IF(N176="nulová",J176,0)</f>
        <v>0</v>
      </c>
      <c r="BJ176" s="19" t="s">
        <v>23</v>
      </c>
      <c r="BK176" s="207">
        <f>ROUND(I176*H176,2)</f>
        <v>0</v>
      </c>
      <c r="BL176" s="19" t="s">
        <v>99</v>
      </c>
      <c r="BM176" s="206" t="s">
        <v>362</v>
      </c>
    </row>
    <row r="177" spans="1:65" s="2" customFormat="1" ht="29.25">
      <c r="A177" s="36"/>
      <c r="B177" s="37"/>
      <c r="C177" s="38"/>
      <c r="D177" s="208" t="s">
        <v>299</v>
      </c>
      <c r="E177" s="38"/>
      <c r="F177" s="209" t="s">
        <v>363</v>
      </c>
      <c r="G177" s="38"/>
      <c r="H177" s="38"/>
      <c r="I177" s="119"/>
      <c r="J177" s="38"/>
      <c r="K177" s="38"/>
      <c r="L177" s="41"/>
      <c r="M177" s="210"/>
      <c r="N177" s="211"/>
      <c r="O177" s="66"/>
      <c r="P177" s="66"/>
      <c r="Q177" s="66"/>
      <c r="R177" s="66"/>
      <c r="S177" s="66"/>
      <c r="T177" s="67"/>
      <c r="U177" s="36"/>
      <c r="V177" s="36"/>
      <c r="W177" s="36"/>
      <c r="X177" s="36"/>
      <c r="Y177" s="36"/>
      <c r="Z177" s="36"/>
      <c r="AA177" s="36"/>
      <c r="AB177" s="36"/>
      <c r="AC177" s="36"/>
      <c r="AD177" s="36"/>
      <c r="AE177" s="36"/>
      <c r="AT177" s="19" t="s">
        <v>299</v>
      </c>
      <c r="AU177" s="19" t="s">
        <v>84</v>
      </c>
    </row>
    <row r="178" spans="1:65" s="13" customFormat="1" ht="11.25">
      <c r="B178" s="212"/>
      <c r="C178" s="213"/>
      <c r="D178" s="208" t="s">
        <v>281</v>
      </c>
      <c r="E178" s="214" t="s">
        <v>22</v>
      </c>
      <c r="F178" s="215" t="s">
        <v>317</v>
      </c>
      <c r="G178" s="213"/>
      <c r="H178" s="214" t="s">
        <v>22</v>
      </c>
      <c r="I178" s="216"/>
      <c r="J178" s="213"/>
      <c r="K178" s="213"/>
      <c r="L178" s="217"/>
      <c r="M178" s="218"/>
      <c r="N178" s="219"/>
      <c r="O178" s="219"/>
      <c r="P178" s="219"/>
      <c r="Q178" s="219"/>
      <c r="R178" s="219"/>
      <c r="S178" s="219"/>
      <c r="T178" s="220"/>
      <c r="AT178" s="221" t="s">
        <v>281</v>
      </c>
      <c r="AU178" s="221" t="s">
        <v>84</v>
      </c>
      <c r="AV178" s="13" t="s">
        <v>23</v>
      </c>
      <c r="AW178" s="13" t="s">
        <v>38</v>
      </c>
      <c r="AX178" s="13" t="s">
        <v>77</v>
      </c>
      <c r="AY178" s="221" t="s">
        <v>273</v>
      </c>
    </row>
    <row r="179" spans="1:65" s="13" customFormat="1" ht="11.25">
      <c r="B179" s="212"/>
      <c r="C179" s="213"/>
      <c r="D179" s="208" t="s">
        <v>281</v>
      </c>
      <c r="E179" s="214" t="s">
        <v>22</v>
      </c>
      <c r="F179" s="215" t="s">
        <v>351</v>
      </c>
      <c r="G179" s="213"/>
      <c r="H179" s="214" t="s">
        <v>22</v>
      </c>
      <c r="I179" s="216"/>
      <c r="J179" s="213"/>
      <c r="K179" s="213"/>
      <c r="L179" s="217"/>
      <c r="M179" s="218"/>
      <c r="N179" s="219"/>
      <c r="O179" s="219"/>
      <c r="P179" s="219"/>
      <c r="Q179" s="219"/>
      <c r="R179" s="219"/>
      <c r="S179" s="219"/>
      <c r="T179" s="220"/>
      <c r="AT179" s="221" t="s">
        <v>281</v>
      </c>
      <c r="AU179" s="221" t="s">
        <v>84</v>
      </c>
      <c r="AV179" s="13" t="s">
        <v>23</v>
      </c>
      <c r="AW179" s="13" t="s">
        <v>38</v>
      </c>
      <c r="AX179" s="13" t="s">
        <v>77</v>
      </c>
      <c r="AY179" s="221" t="s">
        <v>273</v>
      </c>
    </row>
    <row r="180" spans="1:65" s="14" customFormat="1" ht="11.25">
      <c r="B180" s="222"/>
      <c r="C180" s="223"/>
      <c r="D180" s="208" t="s">
        <v>281</v>
      </c>
      <c r="E180" s="224" t="s">
        <v>22</v>
      </c>
      <c r="F180" s="225" t="s">
        <v>352</v>
      </c>
      <c r="G180" s="223"/>
      <c r="H180" s="226">
        <v>295.10000000000002</v>
      </c>
      <c r="I180" s="227"/>
      <c r="J180" s="223"/>
      <c r="K180" s="223"/>
      <c r="L180" s="228"/>
      <c r="M180" s="229"/>
      <c r="N180" s="230"/>
      <c r="O180" s="230"/>
      <c r="P180" s="230"/>
      <c r="Q180" s="230"/>
      <c r="R180" s="230"/>
      <c r="S180" s="230"/>
      <c r="T180" s="231"/>
      <c r="AT180" s="232" t="s">
        <v>281</v>
      </c>
      <c r="AU180" s="232" t="s">
        <v>84</v>
      </c>
      <c r="AV180" s="14" t="s">
        <v>84</v>
      </c>
      <c r="AW180" s="14" t="s">
        <v>38</v>
      </c>
      <c r="AX180" s="14" t="s">
        <v>77</v>
      </c>
      <c r="AY180" s="232" t="s">
        <v>273</v>
      </c>
    </row>
    <row r="181" spans="1:65" s="14" customFormat="1" ht="11.25">
      <c r="B181" s="222"/>
      <c r="C181" s="223"/>
      <c r="D181" s="208" t="s">
        <v>281</v>
      </c>
      <c r="E181" s="224" t="s">
        <v>22</v>
      </c>
      <c r="F181" s="225" t="s">
        <v>353</v>
      </c>
      <c r="G181" s="223"/>
      <c r="H181" s="226">
        <v>180.7</v>
      </c>
      <c r="I181" s="227"/>
      <c r="J181" s="223"/>
      <c r="K181" s="223"/>
      <c r="L181" s="228"/>
      <c r="M181" s="229"/>
      <c r="N181" s="230"/>
      <c r="O181" s="230"/>
      <c r="P181" s="230"/>
      <c r="Q181" s="230"/>
      <c r="R181" s="230"/>
      <c r="S181" s="230"/>
      <c r="T181" s="231"/>
      <c r="AT181" s="232" t="s">
        <v>281</v>
      </c>
      <c r="AU181" s="232" t="s">
        <v>84</v>
      </c>
      <c r="AV181" s="14" t="s">
        <v>84</v>
      </c>
      <c r="AW181" s="14" t="s">
        <v>38</v>
      </c>
      <c r="AX181" s="14" t="s">
        <v>77</v>
      </c>
      <c r="AY181" s="232" t="s">
        <v>273</v>
      </c>
    </row>
    <row r="182" spans="1:65" s="15" customFormat="1" ht="11.25">
      <c r="B182" s="233"/>
      <c r="C182" s="234"/>
      <c r="D182" s="208" t="s">
        <v>281</v>
      </c>
      <c r="E182" s="235" t="s">
        <v>22</v>
      </c>
      <c r="F182" s="236" t="s">
        <v>286</v>
      </c>
      <c r="G182" s="234"/>
      <c r="H182" s="237">
        <v>475.8</v>
      </c>
      <c r="I182" s="238"/>
      <c r="J182" s="234"/>
      <c r="K182" s="234"/>
      <c r="L182" s="239"/>
      <c r="M182" s="240"/>
      <c r="N182" s="241"/>
      <c r="O182" s="241"/>
      <c r="P182" s="241"/>
      <c r="Q182" s="241"/>
      <c r="R182" s="241"/>
      <c r="S182" s="241"/>
      <c r="T182" s="242"/>
      <c r="AT182" s="243" t="s">
        <v>281</v>
      </c>
      <c r="AU182" s="243" t="s">
        <v>84</v>
      </c>
      <c r="AV182" s="15" t="s">
        <v>92</v>
      </c>
      <c r="AW182" s="15" t="s">
        <v>38</v>
      </c>
      <c r="AX182" s="15" t="s">
        <v>23</v>
      </c>
      <c r="AY182" s="243" t="s">
        <v>273</v>
      </c>
    </row>
    <row r="183" spans="1:65" s="2" customFormat="1" ht="21.75" customHeight="1">
      <c r="A183" s="36"/>
      <c r="B183" s="37"/>
      <c r="C183" s="195" t="s">
        <v>364</v>
      </c>
      <c r="D183" s="195" t="s">
        <v>275</v>
      </c>
      <c r="E183" s="196" t="s">
        <v>365</v>
      </c>
      <c r="F183" s="197" t="s">
        <v>366</v>
      </c>
      <c r="G183" s="198" t="s">
        <v>224</v>
      </c>
      <c r="H183" s="199">
        <v>475.8</v>
      </c>
      <c r="I183" s="200"/>
      <c r="J183" s="201">
        <f>ROUND(I183*H183,2)</f>
        <v>0</v>
      </c>
      <c r="K183" s="197" t="s">
        <v>306</v>
      </c>
      <c r="L183" s="41"/>
      <c r="M183" s="202" t="s">
        <v>22</v>
      </c>
      <c r="N183" s="203" t="s">
        <v>48</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99</v>
      </c>
      <c r="AT183" s="206" t="s">
        <v>275</v>
      </c>
      <c r="AU183" s="206" t="s">
        <v>84</v>
      </c>
      <c r="AY183" s="19" t="s">
        <v>273</v>
      </c>
      <c r="BE183" s="207">
        <f>IF(N183="základní",J183,0)</f>
        <v>0</v>
      </c>
      <c r="BF183" s="207">
        <f>IF(N183="snížená",J183,0)</f>
        <v>0</v>
      </c>
      <c r="BG183" s="207">
        <f>IF(N183="zákl. přenesená",J183,0)</f>
        <v>0</v>
      </c>
      <c r="BH183" s="207">
        <f>IF(N183="sníž. přenesená",J183,0)</f>
        <v>0</v>
      </c>
      <c r="BI183" s="207">
        <f>IF(N183="nulová",J183,0)</f>
        <v>0</v>
      </c>
      <c r="BJ183" s="19" t="s">
        <v>23</v>
      </c>
      <c r="BK183" s="207">
        <f>ROUND(I183*H183,2)</f>
        <v>0</v>
      </c>
      <c r="BL183" s="19" t="s">
        <v>99</v>
      </c>
      <c r="BM183" s="206" t="s">
        <v>367</v>
      </c>
    </row>
    <row r="184" spans="1:65" s="2" customFormat="1" ht="29.25">
      <c r="A184" s="36"/>
      <c r="B184" s="37"/>
      <c r="C184" s="38"/>
      <c r="D184" s="208" t="s">
        <v>299</v>
      </c>
      <c r="E184" s="38"/>
      <c r="F184" s="209" t="s">
        <v>363</v>
      </c>
      <c r="G184" s="38"/>
      <c r="H184" s="38"/>
      <c r="I184" s="119"/>
      <c r="J184" s="38"/>
      <c r="K184" s="38"/>
      <c r="L184" s="41"/>
      <c r="M184" s="210"/>
      <c r="N184" s="211"/>
      <c r="O184" s="66"/>
      <c r="P184" s="66"/>
      <c r="Q184" s="66"/>
      <c r="R184" s="66"/>
      <c r="S184" s="66"/>
      <c r="T184" s="67"/>
      <c r="U184" s="36"/>
      <c r="V184" s="36"/>
      <c r="W184" s="36"/>
      <c r="X184" s="36"/>
      <c r="Y184" s="36"/>
      <c r="Z184" s="36"/>
      <c r="AA184" s="36"/>
      <c r="AB184" s="36"/>
      <c r="AC184" s="36"/>
      <c r="AD184" s="36"/>
      <c r="AE184" s="36"/>
      <c r="AT184" s="19" t="s">
        <v>299</v>
      </c>
      <c r="AU184" s="19" t="s">
        <v>84</v>
      </c>
    </row>
    <row r="185" spans="1:65" s="14" customFormat="1" ht="11.25">
      <c r="B185" s="222"/>
      <c r="C185" s="223"/>
      <c r="D185" s="208" t="s">
        <v>281</v>
      </c>
      <c r="E185" s="224" t="s">
        <v>22</v>
      </c>
      <c r="F185" s="225" t="s">
        <v>368</v>
      </c>
      <c r="G185" s="223"/>
      <c r="H185" s="226">
        <v>475.8</v>
      </c>
      <c r="I185" s="227"/>
      <c r="J185" s="223"/>
      <c r="K185" s="223"/>
      <c r="L185" s="228"/>
      <c r="M185" s="229"/>
      <c r="N185" s="230"/>
      <c r="O185" s="230"/>
      <c r="P185" s="230"/>
      <c r="Q185" s="230"/>
      <c r="R185" s="230"/>
      <c r="S185" s="230"/>
      <c r="T185" s="231"/>
      <c r="AT185" s="232" t="s">
        <v>281</v>
      </c>
      <c r="AU185" s="232" t="s">
        <v>84</v>
      </c>
      <c r="AV185" s="14" t="s">
        <v>84</v>
      </c>
      <c r="AW185" s="14" t="s">
        <v>38</v>
      </c>
      <c r="AX185" s="14" t="s">
        <v>23</v>
      </c>
      <c r="AY185" s="232" t="s">
        <v>273</v>
      </c>
    </row>
    <row r="186" spans="1:65" s="2" customFormat="1" ht="33" customHeight="1">
      <c r="A186" s="36"/>
      <c r="B186" s="37"/>
      <c r="C186" s="195" t="s">
        <v>369</v>
      </c>
      <c r="D186" s="195" t="s">
        <v>275</v>
      </c>
      <c r="E186" s="196" t="s">
        <v>370</v>
      </c>
      <c r="F186" s="197" t="s">
        <v>371</v>
      </c>
      <c r="G186" s="198" t="s">
        <v>333</v>
      </c>
      <c r="H186" s="199">
        <v>8.1999999999999993</v>
      </c>
      <c r="I186" s="200"/>
      <c r="J186" s="201">
        <f>ROUND(I186*H186,2)</f>
        <v>0</v>
      </c>
      <c r="K186" s="197" t="s">
        <v>306</v>
      </c>
      <c r="L186" s="41"/>
      <c r="M186" s="202" t="s">
        <v>22</v>
      </c>
      <c r="N186" s="203" t="s">
        <v>48</v>
      </c>
      <c r="O186" s="66"/>
      <c r="P186" s="204">
        <f>O186*H186</f>
        <v>0</v>
      </c>
      <c r="Q186" s="204">
        <v>1.0551600000000001</v>
      </c>
      <c r="R186" s="204">
        <f>Q186*H186</f>
        <v>8.6523120000000002</v>
      </c>
      <c r="S186" s="204">
        <v>0</v>
      </c>
      <c r="T186" s="205">
        <f>S186*H186</f>
        <v>0</v>
      </c>
      <c r="U186" s="36"/>
      <c r="V186" s="36"/>
      <c r="W186" s="36"/>
      <c r="X186" s="36"/>
      <c r="Y186" s="36"/>
      <c r="Z186" s="36"/>
      <c r="AA186" s="36"/>
      <c r="AB186" s="36"/>
      <c r="AC186" s="36"/>
      <c r="AD186" s="36"/>
      <c r="AE186" s="36"/>
      <c r="AR186" s="206" t="s">
        <v>99</v>
      </c>
      <c r="AT186" s="206" t="s">
        <v>275</v>
      </c>
      <c r="AU186" s="206" t="s">
        <v>84</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99</v>
      </c>
      <c r="BM186" s="206" t="s">
        <v>372</v>
      </c>
    </row>
    <row r="187" spans="1:65" s="13" customFormat="1" ht="11.25">
      <c r="B187" s="212"/>
      <c r="C187" s="213"/>
      <c r="D187" s="208" t="s">
        <v>281</v>
      </c>
      <c r="E187" s="214" t="s">
        <v>22</v>
      </c>
      <c r="F187" s="215" t="s">
        <v>317</v>
      </c>
      <c r="G187" s="213"/>
      <c r="H187" s="214" t="s">
        <v>22</v>
      </c>
      <c r="I187" s="216"/>
      <c r="J187" s="213"/>
      <c r="K187" s="213"/>
      <c r="L187" s="217"/>
      <c r="M187" s="218"/>
      <c r="N187" s="219"/>
      <c r="O187" s="219"/>
      <c r="P187" s="219"/>
      <c r="Q187" s="219"/>
      <c r="R187" s="219"/>
      <c r="S187" s="219"/>
      <c r="T187" s="220"/>
      <c r="AT187" s="221" t="s">
        <v>281</v>
      </c>
      <c r="AU187" s="221" t="s">
        <v>84</v>
      </c>
      <c r="AV187" s="13" t="s">
        <v>23</v>
      </c>
      <c r="AW187" s="13" t="s">
        <v>38</v>
      </c>
      <c r="AX187" s="13" t="s">
        <v>77</v>
      </c>
      <c r="AY187" s="221" t="s">
        <v>273</v>
      </c>
    </row>
    <row r="188" spans="1:65" s="14" customFormat="1" ht="11.25">
      <c r="B188" s="222"/>
      <c r="C188" s="223"/>
      <c r="D188" s="208" t="s">
        <v>281</v>
      </c>
      <c r="E188" s="224" t="s">
        <v>22</v>
      </c>
      <c r="F188" s="225" t="s">
        <v>373</v>
      </c>
      <c r="G188" s="223"/>
      <c r="H188" s="226">
        <v>6.2</v>
      </c>
      <c r="I188" s="227"/>
      <c r="J188" s="223"/>
      <c r="K188" s="223"/>
      <c r="L188" s="228"/>
      <c r="M188" s="229"/>
      <c r="N188" s="230"/>
      <c r="O188" s="230"/>
      <c r="P188" s="230"/>
      <c r="Q188" s="230"/>
      <c r="R188" s="230"/>
      <c r="S188" s="230"/>
      <c r="T188" s="231"/>
      <c r="AT188" s="232" t="s">
        <v>281</v>
      </c>
      <c r="AU188" s="232" t="s">
        <v>84</v>
      </c>
      <c r="AV188" s="14" t="s">
        <v>84</v>
      </c>
      <c r="AW188" s="14" t="s">
        <v>38</v>
      </c>
      <c r="AX188" s="14" t="s">
        <v>77</v>
      </c>
      <c r="AY188" s="232" t="s">
        <v>273</v>
      </c>
    </row>
    <row r="189" spans="1:65" s="14" customFormat="1" ht="11.25">
      <c r="B189" s="222"/>
      <c r="C189" s="223"/>
      <c r="D189" s="208" t="s">
        <v>281</v>
      </c>
      <c r="E189" s="224" t="s">
        <v>22</v>
      </c>
      <c r="F189" s="225" t="s">
        <v>374</v>
      </c>
      <c r="G189" s="223"/>
      <c r="H189" s="226">
        <v>2</v>
      </c>
      <c r="I189" s="227"/>
      <c r="J189" s="223"/>
      <c r="K189" s="223"/>
      <c r="L189" s="228"/>
      <c r="M189" s="229"/>
      <c r="N189" s="230"/>
      <c r="O189" s="230"/>
      <c r="P189" s="230"/>
      <c r="Q189" s="230"/>
      <c r="R189" s="230"/>
      <c r="S189" s="230"/>
      <c r="T189" s="231"/>
      <c r="AT189" s="232" t="s">
        <v>281</v>
      </c>
      <c r="AU189" s="232" t="s">
        <v>84</v>
      </c>
      <c r="AV189" s="14" t="s">
        <v>84</v>
      </c>
      <c r="AW189" s="14" t="s">
        <v>38</v>
      </c>
      <c r="AX189" s="14" t="s">
        <v>77</v>
      </c>
      <c r="AY189" s="232" t="s">
        <v>273</v>
      </c>
    </row>
    <row r="190" spans="1:65" s="15" customFormat="1" ht="11.25">
      <c r="B190" s="233"/>
      <c r="C190" s="234"/>
      <c r="D190" s="208" t="s">
        <v>281</v>
      </c>
      <c r="E190" s="235" t="s">
        <v>22</v>
      </c>
      <c r="F190" s="236" t="s">
        <v>286</v>
      </c>
      <c r="G190" s="234"/>
      <c r="H190" s="237">
        <v>8.1999999999999993</v>
      </c>
      <c r="I190" s="238"/>
      <c r="J190" s="234"/>
      <c r="K190" s="234"/>
      <c r="L190" s="239"/>
      <c r="M190" s="240"/>
      <c r="N190" s="241"/>
      <c r="O190" s="241"/>
      <c r="P190" s="241"/>
      <c r="Q190" s="241"/>
      <c r="R190" s="241"/>
      <c r="S190" s="241"/>
      <c r="T190" s="242"/>
      <c r="AT190" s="243" t="s">
        <v>281</v>
      </c>
      <c r="AU190" s="243" t="s">
        <v>84</v>
      </c>
      <c r="AV190" s="15" t="s">
        <v>92</v>
      </c>
      <c r="AW190" s="15" t="s">
        <v>38</v>
      </c>
      <c r="AX190" s="15" t="s">
        <v>23</v>
      </c>
      <c r="AY190" s="243" t="s">
        <v>273</v>
      </c>
    </row>
    <row r="191" spans="1:65" s="2" customFormat="1" ht="21.75" customHeight="1">
      <c r="A191" s="36"/>
      <c r="B191" s="37"/>
      <c r="C191" s="195" t="s">
        <v>8</v>
      </c>
      <c r="D191" s="195" t="s">
        <v>275</v>
      </c>
      <c r="E191" s="196" t="s">
        <v>375</v>
      </c>
      <c r="F191" s="197" t="s">
        <v>376</v>
      </c>
      <c r="G191" s="198" t="s">
        <v>314</v>
      </c>
      <c r="H191" s="199">
        <v>65.497</v>
      </c>
      <c r="I191" s="200"/>
      <c r="J191" s="201">
        <f>ROUND(I191*H191,2)</f>
        <v>0</v>
      </c>
      <c r="K191" s="197" t="s">
        <v>306</v>
      </c>
      <c r="L191" s="41"/>
      <c r="M191" s="202" t="s">
        <v>22</v>
      </c>
      <c r="N191" s="203" t="s">
        <v>48</v>
      </c>
      <c r="O191" s="66"/>
      <c r="P191" s="204">
        <f>O191*H191</f>
        <v>0</v>
      </c>
      <c r="Q191" s="204">
        <v>2.45336</v>
      </c>
      <c r="R191" s="204">
        <f>Q191*H191</f>
        <v>160.68771992000001</v>
      </c>
      <c r="S191" s="204">
        <v>0</v>
      </c>
      <c r="T191" s="205">
        <f>S191*H191</f>
        <v>0</v>
      </c>
      <c r="U191" s="36"/>
      <c r="V191" s="36"/>
      <c r="W191" s="36"/>
      <c r="X191" s="36"/>
      <c r="Y191" s="36"/>
      <c r="Z191" s="36"/>
      <c r="AA191" s="36"/>
      <c r="AB191" s="36"/>
      <c r="AC191" s="36"/>
      <c r="AD191" s="36"/>
      <c r="AE191" s="36"/>
      <c r="AR191" s="206" t="s">
        <v>99</v>
      </c>
      <c r="AT191" s="206" t="s">
        <v>275</v>
      </c>
      <c r="AU191" s="206" t="s">
        <v>84</v>
      </c>
      <c r="AY191" s="19" t="s">
        <v>273</v>
      </c>
      <c r="BE191" s="207">
        <f>IF(N191="základní",J191,0)</f>
        <v>0</v>
      </c>
      <c r="BF191" s="207">
        <f>IF(N191="snížená",J191,0)</f>
        <v>0</v>
      </c>
      <c r="BG191" s="207">
        <f>IF(N191="zákl. přenesená",J191,0)</f>
        <v>0</v>
      </c>
      <c r="BH191" s="207">
        <f>IF(N191="sníž. přenesená",J191,0)</f>
        <v>0</v>
      </c>
      <c r="BI191" s="207">
        <f>IF(N191="nulová",J191,0)</f>
        <v>0</v>
      </c>
      <c r="BJ191" s="19" t="s">
        <v>23</v>
      </c>
      <c r="BK191" s="207">
        <f>ROUND(I191*H191,2)</f>
        <v>0</v>
      </c>
      <c r="BL191" s="19" t="s">
        <v>99</v>
      </c>
      <c r="BM191" s="206" t="s">
        <v>377</v>
      </c>
    </row>
    <row r="192" spans="1:65" s="2" customFormat="1" ht="39">
      <c r="A192" s="36"/>
      <c r="B192" s="37"/>
      <c r="C192" s="38"/>
      <c r="D192" s="208" t="s">
        <v>299</v>
      </c>
      <c r="E192" s="38"/>
      <c r="F192" s="209" t="s">
        <v>378</v>
      </c>
      <c r="G192" s="38"/>
      <c r="H192" s="38"/>
      <c r="I192" s="119"/>
      <c r="J192" s="38"/>
      <c r="K192" s="38"/>
      <c r="L192" s="41"/>
      <c r="M192" s="210"/>
      <c r="N192" s="211"/>
      <c r="O192" s="66"/>
      <c r="P192" s="66"/>
      <c r="Q192" s="66"/>
      <c r="R192" s="66"/>
      <c r="S192" s="66"/>
      <c r="T192" s="67"/>
      <c r="U192" s="36"/>
      <c r="V192" s="36"/>
      <c r="W192" s="36"/>
      <c r="X192" s="36"/>
      <c r="Y192" s="36"/>
      <c r="Z192" s="36"/>
      <c r="AA192" s="36"/>
      <c r="AB192" s="36"/>
      <c r="AC192" s="36"/>
      <c r="AD192" s="36"/>
      <c r="AE192" s="36"/>
      <c r="AT192" s="19" t="s">
        <v>299</v>
      </c>
      <c r="AU192" s="19" t="s">
        <v>84</v>
      </c>
    </row>
    <row r="193" spans="1:65" s="13" customFormat="1" ht="11.25">
      <c r="B193" s="212"/>
      <c r="C193" s="213"/>
      <c r="D193" s="208" t="s">
        <v>281</v>
      </c>
      <c r="E193" s="214" t="s">
        <v>22</v>
      </c>
      <c r="F193" s="215" t="s">
        <v>317</v>
      </c>
      <c r="G193" s="213"/>
      <c r="H193" s="214" t="s">
        <v>22</v>
      </c>
      <c r="I193" s="216"/>
      <c r="J193" s="213"/>
      <c r="K193" s="213"/>
      <c r="L193" s="217"/>
      <c r="M193" s="218"/>
      <c r="N193" s="219"/>
      <c r="O193" s="219"/>
      <c r="P193" s="219"/>
      <c r="Q193" s="219"/>
      <c r="R193" s="219"/>
      <c r="S193" s="219"/>
      <c r="T193" s="220"/>
      <c r="AT193" s="221" t="s">
        <v>281</v>
      </c>
      <c r="AU193" s="221" t="s">
        <v>84</v>
      </c>
      <c r="AV193" s="13" t="s">
        <v>23</v>
      </c>
      <c r="AW193" s="13" t="s">
        <v>38</v>
      </c>
      <c r="AX193" s="13" t="s">
        <v>77</v>
      </c>
      <c r="AY193" s="221" t="s">
        <v>273</v>
      </c>
    </row>
    <row r="194" spans="1:65" s="13" customFormat="1" ht="11.25">
      <c r="B194" s="212"/>
      <c r="C194" s="213"/>
      <c r="D194" s="208" t="s">
        <v>281</v>
      </c>
      <c r="E194" s="214" t="s">
        <v>22</v>
      </c>
      <c r="F194" s="215" t="s">
        <v>379</v>
      </c>
      <c r="G194" s="213"/>
      <c r="H194" s="214" t="s">
        <v>22</v>
      </c>
      <c r="I194" s="216"/>
      <c r="J194" s="213"/>
      <c r="K194" s="213"/>
      <c r="L194" s="217"/>
      <c r="M194" s="218"/>
      <c r="N194" s="219"/>
      <c r="O194" s="219"/>
      <c r="P194" s="219"/>
      <c r="Q194" s="219"/>
      <c r="R194" s="219"/>
      <c r="S194" s="219"/>
      <c r="T194" s="220"/>
      <c r="AT194" s="221" t="s">
        <v>281</v>
      </c>
      <c r="AU194" s="221" t="s">
        <v>84</v>
      </c>
      <c r="AV194" s="13" t="s">
        <v>23</v>
      </c>
      <c r="AW194" s="13" t="s">
        <v>38</v>
      </c>
      <c r="AX194" s="13" t="s">
        <v>77</v>
      </c>
      <c r="AY194" s="221" t="s">
        <v>273</v>
      </c>
    </row>
    <row r="195" spans="1:65" s="14" customFormat="1" ht="11.25">
      <c r="B195" s="222"/>
      <c r="C195" s="223"/>
      <c r="D195" s="208" t="s">
        <v>281</v>
      </c>
      <c r="E195" s="224" t="s">
        <v>22</v>
      </c>
      <c r="F195" s="225" t="s">
        <v>380</v>
      </c>
      <c r="G195" s="223"/>
      <c r="H195" s="226">
        <v>1.2190000000000001</v>
      </c>
      <c r="I195" s="227"/>
      <c r="J195" s="223"/>
      <c r="K195" s="223"/>
      <c r="L195" s="228"/>
      <c r="M195" s="229"/>
      <c r="N195" s="230"/>
      <c r="O195" s="230"/>
      <c r="P195" s="230"/>
      <c r="Q195" s="230"/>
      <c r="R195" s="230"/>
      <c r="S195" s="230"/>
      <c r="T195" s="231"/>
      <c r="AT195" s="232" t="s">
        <v>281</v>
      </c>
      <c r="AU195" s="232" t="s">
        <v>84</v>
      </c>
      <c r="AV195" s="14" t="s">
        <v>84</v>
      </c>
      <c r="AW195" s="14" t="s">
        <v>38</v>
      </c>
      <c r="AX195" s="14" t="s">
        <v>77</v>
      </c>
      <c r="AY195" s="232" t="s">
        <v>273</v>
      </c>
    </row>
    <row r="196" spans="1:65" s="14" customFormat="1" ht="11.25">
      <c r="B196" s="222"/>
      <c r="C196" s="223"/>
      <c r="D196" s="208" t="s">
        <v>281</v>
      </c>
      <c r="E196" s="224" t="s">
        <v>22</v>
      </c>
      <c r="F196" s="225" t="s">
        <v>381</v>
      </c>
      <c r="G196" s="223"/>
      <c r="H196" s="226">
        <v>37.75</v>
      </c>
      <c r="I196" s="227"/>
      <c r="J196" s="223"/>
      <c r="K196" s="223"/>
      <c r="L196" s="228"/>
      <c r="M196" s="229"/>
      <c r="N196" s="230"/>
      <c r="O196" s="230"/>
      <c r="P196" s="230"/>
      <c r="Q196" s="230"/>
      <c r="R196" s="230"/>
      <c r="S196" s="230"/>
      <c r="T196" s="231"/>
      <c r="AT196" s="232" t="s">
        <v>281</v>
      </c>
      <c r="AU196" s="232" t="s">
        <v>84</v>
      </c>
      <c r="AV196" s="14" t="s">
        <v>84</v>
      </c>
      <c r="AW196" s="14" t="s">
        <v>38</v>
      </c>
      <c r="AX196" s="14" t="s">
        <v>77</v>
      </c>
      <c r="AY196" s="232" t="s">
        <v>273</v>
      </c>
    </row>
    <row r="197" spans="1:65" s="14" customFormat="1" ht="11.25">
      <c r="B197" s="222"/>
      <c r="C197" s="223"/>
      <c r="D197" s="208" t="s">
        <v>281</v>
      </c>
      <c r="E197" s="224" t="s">
        <v>22</v>
      </c>
      <c r="F197" s="225" t="s">
        <v>382</v>
      </c>
      <c r="G197" s="223"/>
      <c r="H197" s="226">
        <v>2.42</v>
      </c>
      <c r="I197" s="227"/>
      <c r="J197" s="223"/>
      <c r="K197" s="223"/>
      <c r="L197" s="228"/>
      <c r="M197" s="229"/>
      <c r="N197" s="230"/>
      <c r="O197" s="230"/>
      <c r="P197" s="230"/>
      <c r="Q197" s="230"/>
      <c r="R197" s="230"/>
      <c r="S197" s="230"/>
      <c r="T197" s="231"/>
      <c r="AT197" s="232" t="s">
        <v>281</v>
      </c>
      <c r="AU197" s="232" t="s">
        <v>84</v>
      </c>
      <c r="AV197" s="14" t="s">
        <v>84</v>
      </c>
      <c r="AW197" s="14" t="s">
        <v>38</v>
      </c>
      <c r="AX197" s="14" t="s">
        <v>77</v>
      </c>
      <c r="AY197" s="232" t="s">
        <v>273</v>
      </c>
    </row>
    <row r="198" spans="1:65" s="13" customFormat="1" ht="11.25">
      <c r="B198" s="212"/>
      <c r="C198" s="213"/>
      <c r="D198" s="208" t="s">
        <v>281</v>
      </c>
      <c r="E198" s="214" t="s">
        <v>22</v>
      </c>
      <c r="F198" s="215" t="s">
        <v>383</v>
      </c>
      <c r="G198" s="213"/>
      <c r="H198" s="214" t="s">
        <v>22</v>
      </c>
      <c r="I198" s="216"/>
      <c r="J198" s="213"/>
      <c r="K198" s="213"/>
      <c r="L198" s="217"/>
      <c r="M198" s="218"/>
      <c r="N198" s="219"/>
      <c r="O198" s="219"/>
      <c r="P198" s="219"/>
      <c r="Q198" s="219"/>
      <c r="R198" s="219"/>
      <c r="S198" s="219"/>
      <c r="T198" s="220"/>
      <c r="AT198" s="221" t="s">
        <v>281</v>
      </c>
      <c r="AU198" s="221" t="s">
        <v>84</v>
      </c>
      <c r="AV198" s="13" t="s">
        <v>23</v>
      </c>
      <c r="AW198" s="13" t="s">
        <v>38</v>
      </c>
      <c r="AX198" s="13" t="s">
        <v>77</v>
      </c>
      <c r="AY198" s="221" t="s">
        <v>273</v>
      </c>
    </row>
    <row r="199" spans="1:65" s="14" customFormat="1" ht="11.25">
      <c r="B199" s="222"/>
      <c r="C199" s="223"/>
      <c r="D199" s="208" t="s">
        <v>281</v>
      </c>
      <c r="E199" s="224" t="s">
        <v>22</v>
      </c>
      <c r="F199" s="225" t="s">
        <v>384</v>
      </c>
      <c r="G199" s="223"/>
      <c r="H199" s="226">
        <v>13.044</v>
      </c>
      <c r="I199" s="227"/>
      <c r="J199" s="223"/>
      <c r="K199" s="223"/>
      <c r="L199" s="228"/>
      <c r="M199" s="229"/>
      <c r="N199" s="230"/>
      <c r="O199" s="230"/>
      <c r="P199" s="230"/>
      <c r="Q199" s="230"/>
      <c r="R199" s="230"/>
      <c r="S199" s="230"/>
      <c r="T199" s="231"/>
      <c r="AT199" s="232" t="s">
        <v>281</v>
      </c>
      <c r="AU199" s="232" t="s">
        <v>84</v>
      </c>
      <c r="AV199" s="14" t="s">
        <v>84</v>
      </c>
      <c r="AW199" s="14" t="s">
        <v>38</v>
      </c>
      <c r="AX199" s="14" t="s">
        <v>77</v>
      </c>
      <c r="AY199" s="232" t="s">
        <v>273</v>
      </c>
    </row>
    <row r="200" spans="1:65" s="14" customFormat="1" ht="11.25">
      <c r="B200" s="222"/>
      <c r="C200" s="223"/>
      <c r="D200" s="208" t="s">
        <v>281</v>
      </c>
      <c r="E200" s="224" t="s">
        <v>22</v>
      </c>
      <c r="F200" s="225" t="s">
        <v>385</v>
      </c>
      <c r="G200" s="223"/>
      <c r="H200" s="226">
        <v>11.064</v>
      </c>
      <c r="I200" s="227"/>
      <c r="J200" s="223"/>
      <c r="K200" s="223"/>
      <c r="L200" s="228"/>
      <c r="M200" s="229"/>
      <c r="N200" s="230"/>
      <c r="O200" s="230"/>
      <c r="P200" s="230"/>
      <c r="Q200" s="230"/>
      <c r="R200" s="230"/>
      <c r="S200" s="230"/>
      <c r="T200" s="231"/>
      <c r="AT200" s="232" t="s">
        <v>281</v>
      </c>
      <c r="AU200" s="232" t="s">
        <v>84</v>
      </c>
      <c r="AV200" s="14" t="s">
        <v>84</v>
      </c>
      <c r="AW200" s="14" t="s">
        <v>38</v>
      </c>
      <c r="AX200" s="14" t="s">
        <v>77</v>
      </c>
      <c r="AY200" s="232" t="s">
        <v>273</v>
      </c>
    </row>
    <row r="201" spans="1:65" s="15" customFormat="1" ht="11.25">
      <c r="B201" s="233"/>
      <c r="C201" s="234"/>
      <c r="D201" s="208" t="s">
        <v>281</v>
      </c>
      <c r="E201" s="235" t="s">
        <v>22</v>
      </c>
      <c r="F201" s="236" t="s">
        <v>286</v>
      </c>
      <c r="G201" s="234"/>
      <c r="H201" s="237">
        <v>65.497</v>
      </c>
      <c r="I201" s="238"/>
      <c r="J201" s="234"/>
      <c r="K201" s="234"/>
      <c r="L201" s="239"/>
      <c r="M201" s="240"/>
      <c r="N201" s="241"/>
      <c r="O201" s="241"/>
      <c r="P201" s="241"/>
      <c r="Q201" s="241"/>
      <c r="R201" s="241"/>
      <c r="S201" s="241"/>
      <c r="T201" s="242"/>
      <c r="AT201" s="243" t="s">
        <v>281</v>
      </c>
      <c r="AU201" s="243" t="s">
        <v>84</v>
      </c>
      <c r="AV201" s="15" t="s">
        <v>92</v>
      </c>
      <c r="AW201" s="15" t="s">
        <v>38</v>
      </c>
      <c r="AX201" s="15" t="s">
        <v>23</v>
      </c>
      <c r="AY201" s="243" t="s">
        <v>273</v>
      </c>
    </row>
    <row r="202" spans="1:65" s="2" customFormat="1" ht="21.75" customHeight="1">
      <c r="A202" s="36"/>
      <c r="B202" s="37"/>
      <c r="C202" s="195" t="s">
        <v>386</v>
      </c>
      <c r="D202" s="195" t="s">
        <v>275</v>
      </c>
      <c r="E202" s="196" t="s">
        <v>387</v>
      </c>
      <c r="F202" s="197" t="s">
        <v>388</v>
      </c>
      <c r="G202" s="198" t="s">
        <v>224</v>
      </c>
      <c r="H202" s="199">
        <v>494.40199999999999</v>
      </c>
      <c r="I202" s="200"/>
      <c r="J202" s="201">
        <f>ROUND(I202*H202,2)</f>
        <v>0</v>
      </c>
      <c r="K202" s="197" t="s">
        <v>306</v>
      </c>
      <c r="L202" s="41"/>
      <c r="M202" s="202" t="s">
        <v>22</v>
      </c>
      <c r="N202" s="203" t="s">
        <v>48</v>
      </c>
      <c r="O202" s="66"/>
      <c r="P202" s="204">
        <f>O202*H202</f>
        <v>0</v>
      </c>
      <c r="Q202" s="204">
        <v>4.6499999999999996E-3</v>
      </c>
      <c r="R202" s="204">
        <f>Q202*H202</f>
        <v>2.2989692999999995</v>
      </c>
      <c r="S202" s="204">
        <v>0</v>
      </c>
      <c r="T202" s="205">
        <f>S202*H202</f>
        <v>0</v>
      </c>
      <c r="U202" s="36"/>
      <c r="V202" s="36"/>
      <c r="W202" s="36"/>
      <c r="X202" s="36"/>
      <c r="Y202" s="36"/>
      <c r="Z202" s="36"/>
      <c r="AA202" s="36"/>
      <c r="AB202" s="36"/>
      <c r="AC202" s="36"/>
      <c r="AD202" s="36"/>
      <c r="AE202" s="36"/>
      <c r="AR202" s="206" t="s">
        <v>99</v>
      </c>
      <c r="AT202" s="206" t="s">
        <v>275</v>
      </c>
      <c r="AU202" s="206" t="s">
        <v>84</v>
      </c>
      <c r="AY202" s="19" t="s">
        <v>273</v>
      </c>
      <c r="BE202" s="207">
        <f>IF(N202="základní",J202,0)</f>
        <v>0</v>
      </c>
      <c r="BF202" s="207">
        <f>IF(N202="snížená",J202,0)</f>
        <v>0</v>
      </c>
      <c r="BG202" s="207">
        <f>IF(N202="zákl. přenesená",J202,0)</f>
        <v>0</v>
      </c>
      <c r="BH202" s="207">
        <f>IF(N202="sníž. přenesená",J202,0)</f>
        <v>0</v>
      </c>
      <c r="BI202" s="207">
        <f>IF(N202="nulová",J202,0)</f>
        <v>0</v>
      </c>
      <c r="BJ202" s="19" t="s">
        <v>23</v>
      </c>
      <c r="BK202" s="207">
        <f>ROUND(I202*H202,2)</f>
        <v>0</v>
      </c>
      <c r="BL202" s="19" t="s">
        <v>99</v>
      </c>
      <c r="BM202" s="206" t="s">
        <v>389</v>
      </c>
    </row>
    <row r="203" spans="1:65" s="2" customFormat="1" ht="97.5">
      <c r="A203" s="36"/>
      <c r="B203" s="37"/>
      <c r="C203" s="38"/>
      <c r="D203" s="208" t="s">
        <v>299</v>
      </c>
      <c r="E203" s="38"/>
      <c r="F203" s="209" t="s">
        <v>390</v>
      </c>
      <c r="G203" s="38"/>
      <c r="H203" s="38"/>
      <c r="I203" s="119"/>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299</v>
      </c>
      <c r="AU203" s="19" t="s">
        <v>84</v>
      </c>
    </row>
    <row r="204" spans="1:65" s="13" customFormat="1" ht="11.25">
      <c r="B204" s="212"/>
      <c r="C204" s="213"/>
      <c r="D204" s="208" t="s">
        <v>281</v>
      </c>
      <c r="E204" s="214" t="s">
        <v>22</v>
      </c>
      <c r="F204" s="215" t="s">
        <v>317</v>
      </c>
      <c r="G204" s="213"/>
      <c r="H204" s="214" t="s">
        <v>22</v>
      </c>
      <c r="I204" s="216"/>
      <c r="J204" s="213"/>
      <c r="K204" s="213"/>
      <c r="L204" s="217"/>
      <c r="M204" s="218"/>
      <c r="N204" s="219"/>
      <c r="O204" s="219"/>
      <c r="P204" s="219"/>
      <c r="Q204" s="219"/>
      <c r="R204" s="219"/>
      <c r="S204" s="219"/>
      <c r="T204" s="220"/>
      <c r="AT204" s="221" t="s">
        <v>281</v>
      </c>
      <c r="AU204" s="221" t="s">
        <v>84</v>
      </c>
      <c r="AV204" s="13" t="s">
        <v>23</v>
      </c>
      <c r="AW204" s="13" t="s">
        <v>38</v>
      </c>
      <c r="AX204" s="13" t="s">
        <v>77</v>
      </c>
      <c r="AY204" s="221" t="s">
        <v>273</v>
      </c>
    </row>
    <row r="205" spans="1:65" s="13" customFormat="1" ht="11.25">
      <c r="B205" s="212"/>
      <c r="C205" s="213"/>
      <c r="D205" s="208" t="s">
        <v>281</v>
      </c>
      <c r="E205" s="214" t="s">
        <v>22</v>
      </c>
      <c r="F205" s="215" t="s">
        <v>391</v>
      </c>
      <c r="G205" s="213"/>
      <c r="H205" s="214" t="s">
        <v>22</v>
      </c>
      <c r="I205" s="216"/>
      <c r="J205" s="213"/>
      <c r="K205" s="213"/>
      <c r="L205" s="217"/>
      <c r="M205" s="218"/>
      <c r="N205" s="219"/>
      <c r="O205" s="219"/>
      <c r="P205" s="219"/>
      <c r="Q205" s="219"/>
      <c r="R205" s="219"/>
      <c r="S205" s="219"/>
      <c r="T205" s="220"/>
      <c r="AT205" s="221" t="s">
        <v>281</v>
      </c>
      <c r="AU205" s="221" t="s">
        <v>84</v>
      </c>
      <c r="AV205" s="13" t="s">
        <v>23</v>
      </c>
      <c r="AW205" s="13" t="s">
        <v>38</v>
      </c>
      <c r="AX205" s="13" t="s">
        <v>77</v>
      </c>
      <c r="AY205" s="221" t="s">
        <v>273</v>
      </c>
    </row>
    <row r="206" spans="1:65" s="13" customFormat="1" ht="11.25">
      <c r="B206" s="212"/>
      <c r="C206" s="213"/>
      <c r="D206" s="208" t="s">
        <v>281</v>
      </c>
      <c r="E206" s="214" t="s">
        <v>22</v>
      </c>
      <c r="F206" s="215" t="s">
        <v>379</v>
      </c>
      <c r="G206" s="213"/>
      <c r="H206" s="214" t="s">
        <v>22</v>
      </c>
      <c r="I206" s="216"/>
      <c r="J206" s="213"/>
      <c r="K206" s="213"/>
      <c r="L206" s="217"/>
      <c r="M206" s="218"/>
      <c r="N206" s="219"/>
      <c r="O206" s="219"/>
      <c r="P206" s="219"/>
      <c r="Q206" s="219"/>
      <c r="R206" s="219"/>
      <c r="S206" s="219"/>
      <c r="T206" s="220"/>
      <c r="AT206" s="221" t="s">
        <v>281</v>
      </c>
      <c r="AU206" s="221" t="s">
        <v>84</v>
      </c>
      <c r="AV206" s="13" t="s">
        <v>23</v>
      </c>
      <c r="AW206" s="13" t="s">
        <v>38</v>
      </c>
      <c r="AX206" s="13" t="s">
        <v>77</v>
      </c>
      <c r="AY206" s="221" t="s">
        <v>273</v>
      </c>
    </row>
    <row r="207" spans="1:65" s="14" customFormat="1" ht="11.25">
      <c r="B207" s="222"/>
      <c r="C207" s="223"/>
      <c r="D207" s="208" t="s">
        <v>281</v>
      </c>
      <c r="E207" s="224" t="s">
        <v>22</v>
      </c>
      <c r="F207" s="225" t="s">
        <v>392</v>
      </c>
      <c r="G207" s="223"/>
      <c r="H207" s="226">
        <v>4.875</v>
      </c>
      <c r="I207" s="227"/>
      <c r="J207" s="223"/>
      <c r="K207" s="223"/>
      <c r="L207" s="228"/>
      <c r="M207" s="229"/>
      <c r="N207" s="230"/>
      <c r="O207" s="230"/>
      <c r="P207" s="230"/>
      <c r="Q207" s="230"/>
      <c r="R207" s="230"/>
      <c r="S207" s="230"/>
      <c r="T207" s="231"/>
      <c r="AT207" s="232" t="s">
        <v>281</v>
      </c>
      <c r="AU207" s="232" t="s">
        <v>84</v>
      </c>
      <c r="AV207" s="14" t="s">
        <v>84</v>
      </c>
      <c r="AW207" s="14" t="s">
        <v>38</v>
      </c>
      <c r="AX207" s="14" t="s">
        <v>77</v>
      </c>
      <c r="AY207" s="232" t="s">
        <v>273</v>
      </c>
    </row>
    <row r="208" spans="1:65" s="14" customFormat="1" ht="11.25">
      <c r="B208" s="222"/>
      <c r="C208" s="223"/>
      <c r="D208" s="208" t="s">
        <v>281</v>
      </c>
      <c r="E208" s="224" t="s">
        <v>22</v>
      </c>
      <c r="F208" s="225" t="s">
        <v>393</v>
      </c>
      <c r="G208" s="223"/>
      <c r="H208" s="226">
        <v>53.927999999999997</v>
      </c>
      <c r="I208" s="227"/>
      <c r="J208" s="223"/>
      <c r="K208" s="223"/>
      <c r="L208" s="228"/>
      <c r="M208" s="229"/>
      <c r="N208" s="230"/>
      <c r="O208" s="230"/>
      <c r="P208" s="230"/>
      <c r="Q208" s="230"/>
      <c r="R208" s="230"/>
      <c r="S208" s="230"/>
      <c r="T208" s="231"/>
      <c r="AT208" s="232" t="s">
        <v>281</v>
      </c>
      <c r="AU208" s="232" t="s">
        <v>84</v>
      </c>
      <c r="AV208" s="14" t="s">
        <v>84</v>
      </c>
      <c r="AW208" s="14" t="s">
        <v>38</v>
      </c>
      <c r="AX208" s="14" t="s">
        <v>77</v>
      </c>
      <c r="AY208" s="232" t="s">
        <v>273</v>
      </c>
    </row>
    <row r="209" spans="2:51" s="14" customFormat="1" ht="11.25">
      <c r="B209" s="222"/>
      <c r="C209" s="223"/>
      <c r="D209" s="208" t="s">
        <v>281</v>
      </c>
      <c r="E209" s="224" t="s">
        <v>22</v>
      </c>
      <c r="F209" s="225" t="s">
        <v>394</v>
      </c>
      <c r="G209" s="223"/>
      <c r="H209" s="226">
        <v>8</v>
      </c>
      <c r="I209" s="227"/>
      <c r="J209" s="223"/>
      <c r="K209" s="223"/>
      <c r="L209" s="228"/>
      <c r="M209" s="229"/>
      <c r="N209" s="230"/>
      <c r="O209" s="230"/>
      <c r="P209" s="230"/>
      <c r="Q209" s="230"/>
      <c r="R209" s="230"/>
      <c r="S209" s="230"/>
      <c r="T209" s="231"/>
      <c r="AT209" s="232" t="s">
        <v>281</v>
      </c>
      <c r="AU209" s="232" t="s">
        <v>84</v>
      </c>
      <c r="AV209" s="14" t="s">
        <v>84</v>
      </c>
      <c r="AW209" s="14" t="s">
        <v>38</v>
      </c>
      <c r="AX209" s="14" t="s">
        <v>77</v>
      </c>
      <c r="AY209" s="232" t="s">
        <v>273</v>
      </c>
    </row>
    <row r="210" spans="2:51" s="13" customFormat="1" ht="11.25">
      <c r="B210" s="212"/>
      <c r="C210" s="213"/>
      <c r="D210" s="208" t="s">
        <v>281</v>
      </c>
      <c r="E210" s="214" t="s">
        <v>22</v>
      </c>
      <c r="F210" s="215" t="s">
        <v>383</v>
      </c>
      <c r="G210" s="213"/>
      <c r="H210" s="214" t="s">
        <v>22</v>
      </c>
      <c r="I210" s="216"/>
      <c r="J210" s="213"/>
      <c r="K210" s="213"/>
      <c r="L210" s="217"/>
      <c r="M210" s="218"/>
      <c r="N210" s="219"/>
      <c r="O210" s="219"/>
      <c r="P210" s="219"/>
      <c r="Q210" s="219"/>
      <c r="R210" s="219"/>
      <c r="S210" s="219"/>
      <c r="T210" s="220"/>
      <c r="AT210" s="221" t="s">
        <v>281</v>
      </c>
      <c r="AU210" s="221" t="s">
        <v>84</v>
      </c>
      <c r="AV210" s="13" t="s">
        <v>23</v>
      </c>
      <c r="AW210" s="13" t="s">
        <v>38</v>
      </c>
      <c r="AX210" s="13" t="s">
        <v>77</v>
      </c>
      <c r="AY210" s="221" t="s">
        <v>273</v>
      </c>
    </row>
    <row r="211" spans="2:51" s="14" customFormat="1" ht="11.25">
      <c r="B211" s="222"/>
      <c r="C211" s="223"/>
      <c r="D211" s="208" t="s">
        <v>281</v>
      </c>
      <c r="E211" s="224" t="s">
        <v>22</v>
      </c>
      <c r="F211" s="225" t="s">
        <v>395</v>
      </c>
      <c r="G211" s="223"/>
      <c r="H211" s="226">
        <v>24.611999999999998</v>
      </c>
      <c r="I211" s="227"/>
      <c r="J211" s="223"/>
      <c r="K211" s="223"/>
      <c r="L211" s="228"/>
      <c r="M211" s="229"/>
      <c r="N211" s="230"/>
      <c r="O211" s="230"/>
      <c r="P211" s="230"/>
      <c r="Q211" s="230"/>
      <c r="R211" s="230"/>
      <c r="S211" s="230"/>
      <c r="T211" s="231"/>
      <c r="AT211" s="232" t="s">
        <v>281</v>
      </c>
      <c r="AU211" s="232" t="s">
        <v>84</v>
      </c>
      <c r="AV211" s="14" t="s">
        <v>84</v>
      </c>
      <c r="AW211" s="14" t="s">
        <v>38</v>
      </c>
      <c r="AX211" s="14" t="s">
        <v>77</v>
      </c>
      <c r="AY211" s="232" t="s">
        <v>273</v>
      </c>
    </row>
    <row r="212" spans="2:51" s="14" customFormat="1" ht="11.25">
      <c r="B212" s="222"/>
      <c r="C212" s="223"/>
      <c r="D212" s="208" t="s">
        <v>281</v>
      </c>
      <c r="E212" s="224" t="s">
        <v>22</v>
      </c>
      <c r="F212" s="225" t="s">
        <v>396</v>
      </c>
      <c r="G212" s="223"/>
      <c r="H212" s="226">
        <v>9.75</v>
      </c>
      <c r="I212" s="227"/>
      <c r="J212" s="223"/>
      <c r="K212" s="223"/>
      <c r="L212" s="228"/>
      <c r="M212" s="229"/>
      <c r="N212" s="230"/>
      <c r="O212" s="230"/>
      <c r="P212" s="230"/>
      <c r="Q212" s="230"/>
      <c r="R212" s="230"/>
      <c r="S212" s="230"/>
      <c r="T212" s="231"/>
      <c r="AT212" s="232" t="s">
        <v>281</v>
      </c>
      <c r="AU212" s="232" t="s">
        <v>84</v>
      </c>
      <c r="AV212" s="14" t="s">
        <v>84</v>
      </c>
      <c r="AW212" s="14" t="s">
        <v>38</v>
      </c>
      <c r="AX212" s="14" t="s">
        <v>77</v>
      </c>
      <c r="AY212" s="232" t="s">
        <v>273</v>
      </c>
    </row>
    <row r="213" spans="2:51" s="15" customFormat="1" ht="11.25">
      <c r="B213" s="233"/>
      <c r="C213" s="234"/>
      <c r="D213" s="208" t="s">
        <v>281</v>
      </c>
      <c r="E213" s="235" t="s">
        <v>22</v>
      </c>
      <c r="F213" s="236" t="s">
        <v>286</v>
      </c>
      <c r="G213" s="234"/>
      <c r="H213" s="237">
        <v>101.16500000000001</v>
      </c>
      <c r="I213" s="238"/>
      <c r="J213" s="234"/>
      <c r="K213" s="234"/>
      <c r="L213" s="239"/>
      <c r="M213" s="240"/>
      <c r="N213" s="241"/>
      <c r="O213" s="241"/>
      <c r="P213" s="241"/>
      <c r="Q213" s="241"/>
      <c r="R213" s="241"/>
      <c r="S213" s="241"/>
      <c r="T213" s="242"/>
      <c r="AT213" s="243" t="s">
        <v>281</v>
      </c>
      <c r="AU213" s="243" t="s">
        <v>84</v>
      </c>
      <c r="AV213" s="15" t="s">
        <v>92</v>
      </c>
      <c r="AW213" s="15" t="s">
        <v>38</v>
      </c>
      <c r="AX213" s="15" t="s">
        <v>77</v>
      </c>
      <c r="AY213" s="243" t="s">
        <v>273</v>
      </c>
    </row>
    <row r="214" spans="2:51" s="13" customFormat="1" ht="11.25">
      <c r="B214" s="212"/>
      <c r="C214" s="213"/>
      <c r="D214" s="208" t="s">
        <v>281</v>
      </c>
      <c r="E214" s="214" t="s">
        <v>22</v>
      </c>
      <c r="F214" s="215" t="s">
        <v>397</v>
      </c>
      <c r="G214" s="213"/>
      <c r="H214" s="214" t="s">
        <v>22</v>
      </c>
      <c r="I214" s="216"/>
      <c r="J214" s="213"/>
      <c r="K214" s="213"/>
      <c r="L214" s="217"/>
      <c r="M214" s="218"/>
      <c r="N214" s="219"/>
      <c r="O214" s="219"/>
      <c r="P214" s="219"/>
      <c r="Q214" s="219"/>
      <c r="R214" s="219"/>
      <c r="S214" s="219"/>
      <c r="T214" s="220"/>
      <c r="AT214" s="221" t="s">
        <v>281</v>
      </c>
      <c r="AU214" s="221" t="s">
        <v>84</v>
      </c>
      <c r="AV214" s="13" t="s">
        <v>23</v>
      </c>
      <c r="AW214" s="13" t="s">
        <v>38</v>
      </c>
      <c r="AX214" s="13" t="s">
        <v>77</v>
      </c>
      <c r="AY214" s="221" t="s">
        <v>273</v>
      </c>
    </row>
    <row r="215" spans="2:51" s="13" customFormat="1" ht="11.25">
      <c r="B215" s="212"/>
      <c r="C215" s="213"/>
      <c r="D215" s="208" t="s">
        <v>281</v>
      </c>
      <c r="E215" s="214" t="s">
        <v>22</v>
      </c>
      <c r="F215" s="215" t="s">
        <v>379</v>
      </c>
      <c r="G215" s="213"/>
      <c r="H215" s="214" t="s">
        <v>22</v>
      </c>
      <c r="I215" s="216"/>
      <c r="J215" s="213"/>
      <c r="K215" s="213"/>
      <c r="L215" s="217"/>
      <c r="M215" s="218"/>
      <c r="N215" s="219"/>
      <c r="O215" s="219"/>
      <c r="P215" s="219"/>
      <c r="Q215" s="219"/>
      <c r="R215" s="219"/>
      <c r="S215" s="219"/>
      <c r="T215" s="220"/>
      <c r="AT215" s="221" t="s">
        <v>281</v>
      </c>
      <c r="AU215" s="221" t="s">
        <v>84</v>
      </c>
      <c r="AV215" s="13" t="s">
        <v>23</v>
      </c>
      <c r="AW215" s="13" t="s">
        <v>38</v>
      </c>
      <c r="AX215" s="13" t="s">
        <v>77</v>
      </c>
      <c r="AY215" s="221" t="s">
        <v>273</v>
      </c>
    </row>
    <row r="216" spans="2:51" s="14" customFormat="1" ht="11.25">
      <c r="B216" s="222"/>
      <c r="C216" s="223"/>
      <c r="D216" s="208" t="s">
        <v>281</v>
      </c>
      <c r="E216" s="224" t="s">
        <v>22</v>
      </c>
      <c r="F216" s="225" t="s">
        <v>398</v>
      </c>
      <c r="G216" s="223"/>
      <c r="H216" s="226">
        <v>8.125</v>
      </c>
      <c r="I216" s="227"/>
      <c r="J216" s="223"/>
      <c r="K216" s="223"/>
      <c r="L216" s="228"/>
      <c r="M216" s="229"/>
      <c r="N216" s="230"/>
      <c r="O216" s="230"/>
      <c r="P216" s="230"/>
      <c r="Q216" s="230"/>
      <c r="R216" s="230"/>
      <c r="S216" s="230"/>
      <c r="T216" s="231"/>
      <c r="AT216" s="232" t="s">
        <v>281</v>
      </c>
      <c r="AU216" s="232" t="s">
        <v>84</v>
      </c>
      <c r="AV216" s="14" t="s">
        <v>84</v>
      </c>
      <c r="AW216" s="14" t="s">
        <v>38</v>
      </c>
      <c r="AX216" s="14" t="s">
        <v>77</v>
      </c>
      <c r="AY216" s="232" t="s">
        <v>273</v>
      </c>
    </row>
    <row r="217" spans="2:51" s="14" customFormat="1" ht="11.25">
      <c r="B217" s="222"/>
      <c r="C217" s="223"/>
      <c r="D217" s="208" t="s">
        <v>281</v>
      </c>
      <c r="E217" s="224" t="s">
        <v>22</v>
      </c>
      <c r="F217" s="225" t="s">
        <v>399</v>
      </c>
      <c r="G217" s="223"/>
      <c r="H217" s="226">
        <v>188.74799999999999</v>
      </c>
      <c r="I217" s="227"/>
      <c r="J217" s="223"/>
      <c r="K217" s="223"/>
      <c r="L217" s="228"/>
      <c r="M217" s="229"/>
      <c r="N217" s="230"/>
      <c r="O217" s="230"/>
      <c r="P217" s="230"/>
      <c r="Q217" s="230"/>
      <c r="R217" s="230"/>
      <c r="S217" s="230"/>
      <c r="T217" s="231"/>
      <c r="AT217" s="232" t="s">
        <v>281</v>
      </c>
      <c r="AU217" s="232" t="s">
        <v>84</v>
      </c>
      <c r="AV217" s="14" t="s">
        <v>84</v>
      </c>
      <c r="AW217" s="14" t="s">
        <v>38</v>
      </c>
      <c r="AX217" s="14" t="s">
        <v>77</v>
      </c>
      <c r="AY217" s="232" t="s">
        <v>273</v>
      </c>
    </row>
    <row r="218" spans="2:51" s="14" customFormat="1" ht="11.25">
      <c r="B218" s="222"/>
      <c r="C218" s="223"/>
      <c r="D218" s="208" t="s">
        <v>281</v>
      </c>
      <c r="E218" s="224" t="s">
        <v>22</v>
      </c>
      <c r="F218" s="225" t="s">
        <v>400</v>
      </c>
      <c r="G218" s="223"/>
      <c r="H218" s="226">
        <v>12.1</v>
      </c>
      <c r="I218" s="227"/>
      <c r="J218" s="223"/>
      <c r="K218" s="223"/>
      <c r="L218" s="228"/>
      <c r="M218" s="229"/>
      <c r="N218" s="230"/>
      <c r="O218" s="230"/>
      <c r="P218" s="230"/>
      <c r="Q218" s="230"/>
      <c r="R218" s="230"/>
      <c r="S218" s="230"/>
      <c r="T218" s="231"/>
      <c r="AT218" s="232" t="s">
        <v>281</v>
      </c>
      <c r="AU218" s="232" t="s">
        <v>84</v>
      </c>
      <c r="AV218" s="14" t="s">
        <v>84</v>
      </c>
      <c r="AW218" s="14" t="s">
        <v>38</v>
      </c>
      <c r="AX218" s="14" t="s">
        <v>77</v>
      </c>
      <c r="AY218" s="232" t="s">
        <v>273</v>
      </c>
    </row>
    <row r="219" spans="2:51" s="13" customFormat="1" ht="11.25">
      <c r="B219" s="212"/>
      <c r="C219" s="213"/>
      <c r="D219" s="208" t="s">
        <v>281</v>
      </c>
      <c r="E219" s="214" t="s">
        <v>22</v>
      </c>
      <c r="F219" s="215" t="s">
        <v>383</v>
      </c>
      <c r="G219" s="213"/>
      <c r="H219" s="214" t="s">
        <v>22</v>
      </c>
      <c r="I219" s="216"/>
      <c r="J219" s="213"/>
      <c r="K219" s="213"/>
      <c r="L219" s="217"/>
      <c r="M219" s="218"/>
      <c r="N219" s="219"/>
      <c r="O219" s="219"/>
      <c r="P219" s="219"/>
      <c r="Q219" s="219"/>
      <c r="R219" s="219"/>
      <c r="S219" s="219"/>
      <c r="T219" s="220"/>
      <c r="AT219" s="221" t="s">
        <v>281</v>
      </c>
      <c r="AU219" s="221" t="s">
        <v>84</v>
      </c>
      <c r="AV219" s="13" t="s">
        <v>23</v>
      </c>
      <c r="AW219" s="13" t="s">
        <v>38</v>
      </c>
      <c r="AX219" s="13" t="s">
        <v>77</v>
      </c>
      <c r="AY219" s="221" t="s">
        <v>273</v>
      </c>
    </row>
    <row r="220" spans="2:51" s="14" customFormat="1" ht="11.25">
      <c r="B220" s="222"/>
      <c r="C220" s="223"/>
      <c r="D220" s="208" t="s">
        <v>281</v>
      </c>
      <c r="E220" s="224" t="s">
        <v>22</v>
      </c>
      <c r="F220" s="225" t="s">
        <v>401</v>
      </c>
      <c r="G220" s="223"/>
      <c r="H220" s="226">
        <v>86.962000000000003</v>
      </c>
      <c r="I220" s="227"/>
      <c r="J220" s="223"/>
      <c r="K220" s="223"/>
      <c r="L220" s="228"/>
      <c r="M220" s="229"/>
      <c r="N220" s="230"/>
      <c r="O220" s="230"/>
      <c r="P220" s="230"/>
      <c r="Q220" s="230"/>
      <c r="R220" s="230"/>
      <c r="S220" s="230"/>
      <c r="T220" s="231"/>
      <c r="AT220" s="232" t="s">
        <v>281</v>
      </c>
      <c r="AU220" s="232" t="s">
        <v>84</v>
      </c>
      <c r="AV220" s="14" t="s">
        <v>84</v>
      </c>
      <c r="AW220" s="14" t="s">
        <v>38</v>
      </c>
      <c r="AX220" s="14" t="s">
        <v>77</v>
      </c>
      <c r="AY220" s="232" t="s">
        <v>273</v>
      </c>
    </row>
    <row r="221" spans="2:51" s="14" customFormat="1" ht="11.25">
      <c r="B221" s="222"/>
      <c r="C221" s="223"/>
      <c r="D221" s="208" t="s">
        <v>281</v>
      </c>
      <c r="E221" s="224" t="s">
        <v>22</v>
      </c>
      <c r="F221" s="225" t="s">
        <v>402</v>
      </c>
      <c r="G221" s="223"/>
      <c r="H221" s="226">
        <v>73.759</v>
      </c>
      <c r="I221" s="227"/>
      <c r="J221" s="223"/>
      <c r="K221" s="223"/>
      <c r="L221" s="228"/>
      <c r="M221" s="229"/>
      <c r="N221" s="230"/>
      <c r="O221" s="230"/>
      <c r="P221" s="230"/>
      <c r="Q221" s="230"/>
      <c r="R221" s="230"/>
      <c r="S221" s="230"/>
      <c r="T221" s="231"/>
      <c r="AT221" s="232" t="s">
        <v>281</v>
      </c>
      <c r="AU221" s="232" t="s">
        <v>84</v>
      </c>
      <c r="AV221" s="14" t="s">
        <v>84</v>
      </c>
      <c r="AW221" s="14" t="s">
        <v>38</v>
      </c>
      <c r="AX221" s="14" t="s">
        <v>77</v>
      </c>
      <c r="AY221" s="232" t="s">
        <v>273</v>
      </c>
    </row>
    <row r="222" spans="2:51" s="15" customFormat="1" ht="11.25">
      <c r="B222" s="233"/>
      <c r="C222" s="234"/>
      <c r="D222" s="208" t="s">
        <v>281</v>
      </c>
      <c r="E222" s="235" t="s">
        <v>22</v>
      </c>
      <c r="F222" s="236" t="s">
        <v>286</v>
      </c>
      <c r="G222" s="234"/>
      <c r="H222" s="237">
        <v>369.69400000000002</v>
      </c>
      <c r="I222" s="238"/>
      <c r="J222" s="234"/>
      <c r="K222" s="234"/>
      <c r="L222" s="239"/>
      <c r="M222" s="240"/>
      <c r="N222" s="241"/>
      <c r="O222" s="241"/>
      <c r="P222" s="241"/>
      <c r="Q222" s="241"/>
      <c r="R222" s="241"/>
      <c r="S222" s="241"/>
      <c r="T222" s="242"/>
      <c r="AT222" s="243" t="s">
        <v>281</v>
      </c>
      <c r="AU222" s="243" t="s">
        <v>84</v>
      </c>
      <c r="AV222" s="15" t="s">
        <v>92</v>
      </c>
      <c r="AW222" s="15" t="s">
        <v>38</v>
      </c>
      <c r="AX222" s="15" t="s">
        <v>77</v>
      </c>
      <c r="AY222" s="243" t="s">
        <v>273</v>
      </c>
    </row>
    <row r="223" spans="2:51" s="14" customFormat="1" ht="11.25">
      <c r="B223" s="222"/>
      <c r="C223" s="223"/>
      <c r="D223" s="208" t="s">
        <v>281</v>
      </c>
      <c r="E223" s="224" t="s">
        <v>22</v>
      </c>
      <c r="F223" s="225" t="s">
        <v>403</v>
      </c>
      <c r="G223" s="223"/>
      <c r="H223" s="226">
        <v>23.542999999999999</v>
      </c>
      <c r="I223" s="227"/>
      <c r="J223" s="223"/>
      <c r="K223" s="223"/>
      <c r="L223" s="228"/>
      <c r="M223" s="229"/>
      <c r="N223" s="230"/>
      <c r="O223" s="230"/>
      <c r="P223" s="230"/>
      <c r="Q223" s="230"/>
      <c r="R223" s="230"/>
      <c r="S223" s="230"/>
      <c r="T223" s="231"/>
      <c r="AT223" s="232" t="s">
        <v>281</v>
      </c>
      <c r="AU223" s="232" t="s">
        <v>84</v>
      </c>
      <c r="AV223" s="14" t="s">
        <v>84</v>
      </c>
      <c r="AW223" s="14" t="s">
        <v>38</v>
      </c>
      <c r="AX223" s="14" t="s">
        <v>77</v>
      </c>
      <c r="AY223" s="232" t="s">
        <v>273</v>
      </c>
    </row>
    <row r="224" spans="2:51" s="16" customFormat="1" ht="11.25">
      <c r="B224" s="244"/>
      <c r="C224" s="245"/>
      <c r="D224" s="208" t="s">
        <v>281</v>
      </c>
      <c r="E224" s="246" t="s">
        <v>22</v>
      </c>
      <c r="F224" s="247" t="s">
        <v>288</v>
      </c>
      <c r="G224" s="245"/>
      <c r="H224" s="248">
        <v>494.40199999999999</v>
      </c>
      <c r="I224" s="249"/>
      <c r="J224" s="245"/>
      <c r="K224" s="245"/>
      <c r="L224" s="250"/>
      <c r="M224" s="251"/>
      <c r="N224" s="252"/>
      <c r="O224" s="252"/>
      <c r="P224" s="252"/>
      <c r="Q224" s="252"/>
      <c r="R224" s="252"/>
      <c r="S224" s="252"/>
      <c r="T224" s="253"/>
      <c r="AT224" s="254" t="s">
        <v>281</v>
      </c>
      <c r="AU224" s="254" t="s">
        <v>84</v>
      </c>
      <c r="AV224" s="16" t="s">
        <v>99</v>
      </c>
      <c r="AW224" s="16" t="s">
        <v>38</v>
      </c>
      <c r="AX224" s="16" t="s">
        <v>23</v>
      </c>
      <c r="AY224" s="254" t="s">
        <v>273</v>
      </c>
    </row>
    <row r="225" spans="1:65" s="2" customFormat="1" ht="21.75" customHeight="1">
      <c r="A225" s="36"/>
      <c r="B225" s="37"/>
      <c r="C225" s="195" t="s">
        <v>404</v>
      </c>
      <c r="D225" s="195" t="s">
        <v>275</v>
      </c>
      <c r="E225" s="196" t="s">
        <v>405</v>
      </c>
      <c r="F225" s="197" t="s">
        <v>406</v>
      </c>
      <c r="G225" s="198" t="s">
        <v>224</v>
      </c>
      <c r="H225" s="199">
        <v>494.40199999999999</v>
      </c>
      <c r="I225" s="200"/>
      <c r="J225" s="201">
        <f>ROUND(I225*H225,2)</f>
        <v>0</v>
      </c>
      <c r="K225" s="197" t="s">
        <v>306</v>
      </c>
      <c r="L225" s="41"/>
      <c r="M225" s="202" t="s">
        <v>22</v>
      </c>
      <c r="N225" s="203" t="s">
        <v>48</v>
      </c>
      <c r="O225" s="66"/>
      <c r="P225" s="204">
        <f>O225*H225</f>
        <v>0</v>
      </c>
      <c r="Q225" s="204">
        <v>0</v>
      </c>
      <c r="R225" s="204">
        <f>Q225*H225</f>
        <v>0</v>
      </c>
      <c r="S225" s="204">
        <v>0</v>
      </c>
      <c r="T225" s="205">
        <f>S225*H225</f>
        <v>0</v>
      </c>
      <c r="U225" s="36"/>
      <c r="V225" s="36"/>
      <c r="W225" s="36"/>
      <c r="X225" s="36"/>
      <c r="Y225" s="36"/>
      <c r="Z225" s="36"/>
      <c r="AA225" s="36"/>
      <c r="AB225" s="36"/>
      <c r="AC225" s="36"/>
      <c r="AD225" s="36"/>
      <c r="AE225" s="36"/>
      <c r="AR225" s="206" t="s">
        <v>99</v>
      </c>
      <c r="AT225" s="206" t="s">
        <v>275</v>
      </c>
      <c r="AU225" s="206" t="s">
        <v>84</v>
      </c>
      <c r="AY225" s="19" t="s">
        <v>273</v>
      </c>
      <c r="BE225" s="207">
        <f>IF(N225="základní",J225,0)</f>
        <v>0</v>
      </c>
      <c r="BF225" s="207">
        <f>IF(N225="snížená",J225,0)</f>
        <v>0</v>
      </c>
      <c r="BG225" s="207">
        <f>IF(N225="zákl. přenesená",J225,0)</f>
        <v>0</v>
      </c>
      <c r="BH225" s="207">
        <f>IF(N225="sníž. přenesená",J225,0)</f>
        <v>0</v>
      </c>
      <c r="BI225" s="207">
        <f>IF(N225="nulová",J225,0)</f>
        <v>0</v>
      </c>
      <c r="BJ225" s="19" t="s">
        <v>23</v>
      </c>
      <c r="BK225" s="207">
        <f>ROUND(I225*H225,2)</f>
        <v>0</v>
      </c>
      <c r="BL225" s="19" t="s">
        <v>99</v>
      </c>
      <c r="BM225" s="206" t="s">
        <v>407</v>
      </c>
    </row>
    <row r="226" spans="1:65" s="2" customFormat="1" ht="97.5">
      <c r="A226" s="36"/>
      <c r="B226" s="37"/>
      <c r="C226" s="38"/>
      <c r="D226" s="208" t="s">
        <v>299</v>
      </c>
      <c r="E226" s="38"/>
      <c r="F226" s="209" t="s">
        <v>390</v>
      </c>
      <c r="G226" s="38"/>
      <c r="H226" s="38"/>
      <c r="I226" s="119"/>
      <c r="J226" s="38"/>
      <c r="K226" s="38"/>
      <c r="L226" s="41"/>
      <c r="M226" s="210"/>
      <c r="N226" s="211"/>
      <c r="O226" s="66"/>
      <c r="P226" s="66"/>
      <c r="Q226" s="66"/>
      <c r="R226" s="66"/>
      <c r="S226" s="66"/>
      <c r="T226" s="67"/>
      <c r="U226" s="36"/>
      <c r="V226" s="36"/>
      <c r="W226" s="36"/>
      <c r="X226" s="36"/>
      <c r="Y226" s="36"/>
      <c r="Z226" s="36"/>
      <c r="AA226" s="36"/>
      <c r="AB226" s="36"/>
      <c r="AC226" s="36"/>
      <c r="AD226" s="36"/>
      <c r="AE226" s="36"/>
      <c r="AT226" s="19" t="s">
        <v>299</v>
      </c>
      <c r="AU226" s="19" t="s">
        <v>84</v>
      </c>
    </row>
    <row r="227" spans="1:65" s="14" customFormat="1" ht="11.25">
      <c r="B227" s="222"/>
      <c r="C227" s="223"/>
      <c r="D227" s="208" t="s">
        <v>281</v>
      </c>
      <c r="E227" s="224" t="s">
        <v>22</v>
      </c>
      <c r="F227" s="225" t="s">
        <v>408</v>
      </c>
      <c r="G227" s="223"/>
      <c r="H227" s="226">
        <v>494.40199999999999</v>
      </c>
      <c r="I227" s="227"/>
      <c r="J227" s="223"/>
      <c r="K227" s="223"/>
      <c r="L227" s="228"/>
      <c r="M227" s="229"/>
      <c r="N227" s="230"/>
      <c r="O227" s="230"/>
      <c r="P227" s="230"/>
      <c r="Q227" s="230"/>
      <c r="R227" s="230"/>
      <c r="S227" s="230"/>
      <c r="T227" s="231"/>
      <c r="AT227" s="232" t="s">
        <v>281</v>
      </c>
      <c r="AU227" s="232" t="s">
        <v>84</v>
      </c>
      <c r="AV227" s="14" t="s">
        <v>84</v>
      </c>
      <c r="AW227" s="14" t="s">
        <v>38</v>
      </c>
      <c r="AX227" s="14" t="s">
        <v>23</v>
      </c>
      <c r="AY227" s="232" t="s">
        <v>273</v>
      </c>
    </row>
    <row r="228" spans="1:65" s="2" customFormat="1" ht="21.75" customHeight="1">
      <c r="A228" s="36"/>
      <c r="B228" s="37"/>
      <c r="C228" s="195" t="s">
        <v>409</v>
      </c>
      <c r="D228" s="195" t="s">
        <v>275</v>
      </c>
      <c r="E228" s="196" t="s">
        <v>410</v>
      </c>
      <c r="F228" s="197" t="s">
        <v>411</v>
      </c>
      <c r="G228" s="198" t="s">
        <v>224</v>
      </c>
      <c r="H228" s="199">
        <v>101.16500000000001</v>
      </c>
      <c r="I228" s="200"/>
      <c r="J228" s="201">
        <f>ROUND(I228*H228,2)</f>
        <v>0</v>
      </c>
      <c r="K228" s="197" t="s">
        <v>306</v>
      </c>
      <c r="L228" s="41"/>
      <c r="M228" s="202" t="s">
        <v>22</v>
      </c>
      <c r="N228" s="203" t="s">
        <v>48</v>
      </c>
      <c r="O228" s="66"/>
      <c r="P228" s="204">
        <f>O228*H228</f>
        <v>0</v>
      </c>
      <c r="Q228" s="204">
        <v>1.6100000000000001E-3</v>
      </c>
      <c r="R228" s="204">
        <f>Q228*H228</f>
        <v>0.16287565000000001</v>
      </c>
      <c r="S228" s="204">
        <v>0</v>
      </c>
      <c r="T228" s="205">
        <f>S228*H228</f>
        <v>0</v>
      </c>
      <c r="U228" s="36"/>
      <c r="V228" s="36"/>
      <c r="W228" s="36"/>
      <c r="X228" s="36"/>
      <c r="Y228" s="36"/>
      <c r="Z228" s="36"/>
      <c r="AA228" s="36"/>
      <c r="AB228" s="36"/>
      <c r="AC228" s="36"/>
      <c r="AD228" s="36"/>
      <c r="AE228" s="36"/>
      <c r="AR228" s="206" t="s">
        <v>99</v>
      </c>
      <c r="AT228" s="206" t="s">
        <v>275</v>
      </c>
      <c r="AU228" s="206" t="s">
        <v>84</v>
      </c>
      <c r="AY228" s="19" t="s">
        <v>273</v>
      </c>
      <c r="BE228" s="207">
        <f>IF(N228="základní",J228,0)</f>
        <v>0</v>
      </c>
      <c r="BF228" s="207">
        <f>IF(N228="snížená",J228,0)</f>
        <v>0</v>
      </c>
      <c r="BG228" s="207">
        <f>IF(N228="zákl. přenesená",J228,0)</f>
        <v>0</v>
      </c>
      <c r="BH228" s="207">
        <f>IF(N228="sníž. přenesená",J228,0)</f>
        <v>0</v>
      </c>
      <c r="BI228" s="207">
        <f>IF(N228="nulová",J228,0)</f>
        <v>0</v>
      </c>
      <c r="BJ228" s="19" t="s">
        <v>23</v>
      </c>
      <c r="BK228" s="207">
        <f>ROUND(I228*H228,2)</f>
        <v>0</v>
      </c>
      <c r="BL228" s="19" t="s">
        <v>99</v>
      </c>
      <c r="BM228" s="206" t="s">
        <v>412</v>
      </c>
    </row>
    <row r="229" spans="1:65" s="2" customFormat="1" ht="39">
      <c r="A229" s="36"/>
      <c r="B229" s="37"/>
      <c r="C229" s="38"/>
      <c r="D229" s="208" t="s">
        <v>299</v>
      </c>
      <c r="E229" s="38"/>
      <c r="F229" s="209" t="s">
        <v>413</v>
      </c>
      <c r="G229" s="38"/>
      <c r="H229" s="38"/>
      <c r="I229" s="119"/>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299</v>
      </c>
      <c r="AU229" s="19" t="s">
        <v>84</v>
      </c>
    </row>
    <row r="230" spans="1:65" s="13" customFormat="1" ht="11.25">
      <c r="B230" s="212"/>
      <c r="C230" s="213"/>
      <c r="D230" s="208" t="s">
        <v>281</v>
      </c>
      <c r="E230" s="214" t="s">
        <v>22</v>
      </c>
      <c r="F230" s="215" t="s">
        <v>317</v>
      </c>
      <c r="G230" s="213"/>
      <c r="H230" s="214" t="s">
        <v>22</v>
      </c>
      <c r="I230" s="216"/>
      <c r="J230" s="213"/>
      <c r="K230" s="213"/>
      <c r="L230" s="217"/>
      <c r="M230" s="218"/>
      <c r="N230" s="219"/>
      <c r="O230" s="219"/>
      <c r="P230" s="219"/>
      <c r="Q230" s="219"/>
      <c r="R230" s="219"/>
      <c r="S230" s="219"/>
      <c r="T230" s="220"/>
      <c r="AT230" s="221" t="s">
        <v>281</v>
      </c>
      <c r="AU230" s="221" t="s">
        <v>84</v>
      </c>
      <c r="AV230" s="13" t="s">
        <v>23</v>
      </c>
      <c r="AW230" s="13" t="s">
        <v>38</v>
      </c>
      <c r="AX230" s="13" t="s">
        <v>77</v>
      </c>
      <c r="AY230" s="221" t="s">
        <v>273</v>
      </c>
    </row>
    <row r="231" spans="1:65" s="13" customFormat="1" ht="11.25">
      <c r="B231" s="212"/>
      <c r="C231" s="213"/>
      <c r="D231" s="208" t="s">
        <v>281</v>
      </c>
      <c r="E231" s="214" t="s">
        <v>22</v>
      </c>
      <c r="F231" s="215" t="s">
        <v>391</v>
      </c>
      <c r="G231" s="213"/>
      <c r="H231" s="214" t="s">
        <v>22</v>
      </c>
      <c r="I231" s="216"/>
      <c r="J231" s="213"/>
      <c r="K231" s="213"/>
      <c r="L231" s="217"/>
      <c r="M231" s="218"/>
      <c r="N231" s="219"/>
      <c r="O231" s="219"/>
      <c r="P231" s="219"/>
      <c r="Q231" s="219"/>
      <c r="R231" s="219"/>
      <c r="S231" s="219"/>
      <c r="T231" s="220"/>
      <c r="AT231" s="221" t="s">
        <v>281</v>
      </c>
      <c r="AU231" s="221" t="s">
        <v>84</v>
      </c>
      <c r="AV231" s="13" t="s">
        <v>23</v>
      </c>
      <c r="AW231" s="13" t="s">
        <v>38</v>
      </c>
      <c r="AX231" s="13" t="s">
        <v>77</v>
      </c>
      <c r="AY231" s="221" t="s">
        <v>273</v>
      </c>
    </row>
    <row r="232" spans="1:65" s="13" customFormat="1" ht="11.25">
      <c r="B232" s="212"/>
      <c r="C232" s="213"/>
      <c r="D232" s="208" t="s">
        <v>281</v>
      </c>
      <c r="E232" s="214" t="s">
        <v>22</v>
      </c>
      <c r="F232" s="215" t="s">
        <v>379</v>
      </c>
      <c r="G232" s="213"/>
      <c r="H232" s="214" t="s">
        <v>22</v>
      </c>
      <c r="I232" s="216"/>
      <c r="J232" s="213"/>
      <c r="K232" s="213"/>
      <c r="L232" s="217"/>
      <c r="M232" s="218"/>
      <c r="N232" s="219"/>
      <c r="O232" s="219"/>
      <c r="P232" s="219"/>
      <c r="Q232" s="219"/>
      <c r="R232" s="219"/>
      <c r="S232" s="219"/>
      <c r="T232" s="220"/>
      <c r="AT232" s="221" t="s">
        <v>281</v>
      </c>
      <c r="AU232" s="221" t="s">
        <v>84</v>
      </c>
      <c r="AV232" s="13" t="s">
        <v>23</v>
      </c>
      <c r="AW232" s="13" t="s">
        <v>38</v>
      </c>
      <c r="AX232" s="13" t="s">
        <v>77</v>
      </c>
      <c r="AY232" s="221" t="s">
        <v>273</v>
      </c>
    </row>
    <row r="233" spans="1:65" s="14" customFormat="1" ht="11.25">
      <c r="B233" s="222"/>
      <c r="C233" s="223"/>
      <c r="D233" s="208" t="s">
        <v>281</v>
      </c>
      <c r="E233" s="224" t="s">
        <v>22</v>
      </c>
      <c r="F233" s="225" t="s">
        <v>392</v>
      </c>
      <c r="G233" s="223"/>
      <c r="H233" s="226">
        <v>4.875</v>
      </c>
      <c r="I233" s="227"/>
      <c r="J233" s="223"/>
      <c r="K233" s="223"/>
      <c r="L233" s="228"/>
      <c r="M233" s="229"/>
      <c r="N233" s="230"/>
      <c r="O233" s="230"/>
      <c r="P233" s="230"/>
      <c r="Q233" s="230"/>
      <c r="R233" s="230"/>
      <c r="S233" s="230"/>
      <c r="T233" s="231"/>
      <c r="AT233" s="232" t="s">
        <v>281</v>
      </c>
      <c r="AU233" s="232" t="s">
        <v>84</v>
      </c>
      <c r="AV233" s="14" t="s">
        <v>84</v>
      </c>
      <c r="AW233" s="14" t="s">
        <v>38</v>
      </c>
      <c r="AX233" s="14" t="s">
        <v>77</v>
      </c>
      <c r="AY233" s="232" t="s">
        <v>273</v>
      </c>
    </row>
    <row r="234" spans="1:65" s="14" customFormat="1" ht="11.25">
      <c r="B234" s="222"/>
      <c r="C234" s="223"/>
      <c r="D234" s="208" t="s">
        <v>281</v>
      </c>
      <c r="E234" s="224" t="s">
        <v>22</v>
      </c>
      <c r="F234" s="225" t="s">
        <v>393</v>
      </c>
      <c r="G234" s="223"/>
      <c r="H234" s="226">
        <v>53.927999999999997</v>
      </c>
      <c r="I234" s="227"/>
      <c r="J234" s="223"/>
      <c r="K234" s="223"/>
      <c r="L234" s="228"/>
      <c r="M234" s="229"/>
      <c r="N234" s="230"/>
      <c r="O234" s="230"/>
      <c r="P234" s="230"/>
      <c r="Q234" s="230"/>
      <c r="R234" s="230"/>
      <c r="S234" s="230"/>
      <c r="T234" s="231"/>
      <c r="AT234" s="232" t="s">
        <v>281</v>
      </c>
      <c r="AU234" s="232" t="s">
        <v>84</v>
      </c>
      <c r="AV234" s="14" t="s">
        <v>84</v>
      </c>
      <c r="AW234" s="14" t="s">
        <v>38</v>
      </c>
      <c r="AX234" s="14" t="s">
        <v>77</v>
      </c>
      <c r="AY234" s="232" t="s">
        <v>273</v>
      </c>
    </row>
    <row r="235" spans="1:65" s="14" customFormat="1" ht="11.25">
      <c r="B235" s="222"/>
      <c r="C235" s="223"/>
      <c r="D235" s="208" t="s">
        <v>281</v>
      </c>
      <c r="E235" s="224" t="s">
        <v>22</v>
      </c>
      <c r="F235" s="225" t="s">
        <v>394</v>
      </c>
      <c r="G235" s="223"/>
      <c r="H235" s="226">
        <v>8</v>
      </c>
      <c r="I235" s="227"/>
      <c r="J235" s="223"/>
      <c r="K235" s="223"/>
      <c r="L235" s="228"/>
      <c r="M235" s="229"/>
      <c r="N235" s="230"/>
      <c r="O235" s="230"/>
      <c r="P235" s="230"/>
      <c r="Q235" s="230"/>
      <c r="R235" s="230"/>
      <c r="S235" s="230"/>
      <c r="T235" s="231"/>
      <c r="AT235" s="232" t="s">
        <v>281</v>
      </c>
      <c r="AU235" s="232" t="s">
        <v>84</v>
      </c>
      <c r="AV235" s="14" t="s">
        <v>84</v>
      </c>
      <c r="AW235" s="14" t="s">
        <v>38</v>
      </c>
      <c r="AX235" s="14" t="s">
        <v>77</v>
      </c>
      <c r="AY235" s="232" t="s">
        <v>273</v>
      </c>
    </row>
    <row r="236" spans="1:65" s="13" customFormat="1" ht="11.25">
      <c r="B236" s="212"/>
      <c r="C236" s="213"/>
      <c r="D236" s="208" t="s">
        <v>281</v>
      </c>
      <c r="E236" s="214" t="s">
        <v>22</v>
      </c>
      <c r="F236" s="215" t="s">
        <v>383</v>
      </c>
      <c r="G236" s="213"/>
      <c r="H236" s="214" t="s">
        <v>22</v>
      </c>
      <c r="I236" s="216"/>
      <c r="J236" s="213"/>
      <c r="K236" s="213"/>
      <c r="L236" s="217"/>
      <c r="M236" s="218"/>
      <c r="N236" s="219"/>
      <c r="O236" s="219"/>
      <c r="P236" s="219"/>
      <c r="Q236" s="219"/>
      <c r="R236" s="219"/>
      <c r="S236" s="219"/>
      <c r="T236" s="220"/>
      <c r="AT236" s="221" t="s">
        <v>281</v>
      </c>
      <c r="AU236" s="221" t="s">
        <v>84</v>
      </c>
      <c r="AV236" s="13" t="s">
        <v>23</v>
      </c>
      <c r="AW236" s="13" t="s">
        <v>38</v>
      </c>
      <c r="AX236" s="13" t="s">
        <v>77</v>
      </c>
      <c r="AY236" s="221" t="s">
        <v>273</v>
      </c>
    </row>
    <row r="237" spans="1:65" s="14" customFormat="1" ht="11.25">
      <c r="B237" s="222"/>
      <c r="C237" s="223"/>
      <c r="D237" s="208" t="s">
        <v>281</v>
      </c>
      <c r="E237" s="224" t="s">
        <v>22</v>
      </c>
      <c r="F237" s="225" t="s">
        <v>395</v>
      </c>
      <c r="G237" s="223"/>
      <c r="H237" s="226">
        <v>24.611999999999998</v>
      </c>
      <c r="I237" s="227"/>
      <c r="J237" s="223"/>
      <c r="K237" s="223"/>
      <c r="L237" s="228"/>
      <c r="M237" s="229"/>
      <c r="N237" s="230"/>
      <c r="O237" s="230"/>
      <c r="P237" s="230"/>
      <c r="Q237" s="230"/>
      <c r="R237" s="230"/>
      <c r="S237" s="230"/>
      <c r="T237" s="231"/>
      <c r="AT237" s="232" t="s">
        <v>281</v>
      </c>
      <c r="AU237" s="232" t="s">
        <v>84</v>
      </c>
      <c r="AV237" s="14" t="s">
        <v>84</v>
      </c>
      <c r="AW237" s="14" t="s">
        <v>38</v>
      </c>
      <c r="AX237" s="14" t="s">
        <v>77</v>
      </c>
      <c r="AY237" s="232" t="s">
        <v>273</v>
      </c>
    </row>
    <row r="238" spans="1:65" s="14" customFormat="1" ht="11.25">
      <c r="B238" s="222"/>
      <c r="C238" s="223"/>
      <c r="D238" s="208" t="s">
        <v>281</v>
      </c>
      <c r="E238" s="224" t="s">
        <v>22</v>
      </c>
      <c r="F238" s="225" t="s">
        <v>396</v>
      </c>
      <c r="G238" s="223"/>
      <c r="H238" s="226">
        <v>9.75</v>
      </c>
      <c r="I238" s="227"/>
      <c r="J238" s="223"/>
      <c r="K238" s="223"/>
      <c r="L238" s="228"/>
      <c r="M238" s="229"/>
      <c r="N238" s="230"/>
      <c r="O238" s="230"/>
      <c r="P238" s="230"/>
      <c r="Q238" s="230"/>
      <c r="R238" s="230"/>
      <c r="S238" s="230"/>
      <c r="T238" s="231"/>
      <c r="AT238" s="232" t="s">
        <v>281</v>
      </c>
      <c r="AU238" s="232" t="s">
        <v>84</v>
      </c>
      <c r="AV238" s="14" t="s">
        <v>84</v>
      </c>
      <c r="AW238" s="14" t="s">
        <v>38</v>
      </c>
      <c r="AX238" s="14" t="s">
        <v>77</v>
      </c>
      <c r="AY238" s="232" t="s">
        <v>273</v>
      </c>
    </row>
    <row r="239" spans="1:65" s="15" customFormat="1" ht="11.25">
      <c r="B239" s="233"/>
      <c r="C239" s="234"/>
      <c r="D239" s="208" t="s">
        <v>281</v>
      </c>
      <c r="E239" s="235" t="s">
        <v>22</v>
      </c>
      <c r="F239" s="236" t="s">
        <v>286</v>
      </c>
      <c r="G239" s="234"/>
      <c r="H239" s="237">
        <v>101.16500000000001</v>
      </c>
      <c r="I239" s="238"/>
      <c r="J239" s="234"/>
      <c r="K239" s="234"/>
      <c r="L239" s="239"/>
      <c r="M239" s="240"/>
      <c r="N239" s="241"/>
      <c r="O239" s="241"/>
      <c r="P239" s="241"/>
      <c r="Q239" s="241"/>
      <c r="R239" s="241"/>
      <c r="S239" s="241"/>
      <c r="T239" s="242"/>
      <c r="AT239" s="243" t="s">
        <v>281</v>
      </c>
      <c r="AU239" s="243" t="s">
        <v>84</v>
      </c>
      <c r="AV239" s="15" t="s">
        <v>92</v>
      </c>
      <c r="AW239" s="15" t="s">
        <v>38</v>
      </c>
      <c r="AX239" s="15" t="s">
        <v>23</v>
      </c>
      <c r="AY239" s="243" t="s">
        <v>273</v>
      </c>
    </row>
    <row r="240" spans="1:65" s="2" customFormat="1" ht="21.75" customHeight="1">
      <c r="A240" s="36"/>
      <c r="B240" s="37"/>
      <c r="C240" s="195" t="s">
        <v>414</v>
      </c>
      <c r="D240" s="195" t="s">
        <v>275</v>
      </c>
      <c r="E240" s="196" t="s">
        <v>415</v>
      </c>
      <c r="F240" s="197" t="s">
        <v>416</v>
      </c>
      <c r="G240" s="198" t="s">
        <v>224</v>
      </c>
      <c r="H240" s="199">
        <v>101.16500000000001</v>
      </c>
      <c r="I240" s="200"/>
      <c r="J240" s="201">
        <f>ROUND(I240*H240,2)</f>
        <v>0</v>
      </c>
      <c r="K240" s="197" t="s">
        <v>306</v>
      </c>
      <c r="L240" s="41"/>
      <c r="M240" s="202" t="s">
        <v>22</v>
      </c>
      <c r="N240" s="203" t="s">
        <v>48</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99</v>
      </c>
      <c r="AT240" s="206" t="s">
        <v>275</v>
      </c>
      <c r="AU240" s="206" t="s">
        <v>84</v>
      </c>
      <c r="AY240" s="19" t="s">
        <v>273</v>
      </c>
      <c r="BE240" s="207">
        <f>IF(N240="základní",J240,0)</f>
        <v>0</v>
      </c>
      <c r="BF240" s="207">
        <f>IF(N240="snížená",J240,0)</f>
        <v>0</v>
      </c>
      <c r="BG240" s="207">
        <f>IF(N240="zákl. přenesená",J240,0)</f>
        <v>0</v>
      </c>
      <c r="BH240" s="207">
        <f>IF(N240="sníž. přenesená",J240,0)</f>
        <v>0</v>
      </c>
      <c r="BI240" s="207">
        <f>IF(N240="nulová",J240,0)</f>
        <v>0</v>
      </c>
      <c r="BJ240" s="19" t="s">
        <v>23</v>
      </c>
      <c r="BK240" s="207">
        <f>ROUND(I240*H240,2)</f>
        <v>0</v>
      </c>
      <c r="BL240" s="19" t="s">
        <v>99</v>
      </c>
      <c r="BM240" s="206" t="s">
        <v>417</v>
      </c>
    </row>
    <row r="241" spans="1:65" s="2" customFormat="1" ht="39">
      <c r="A241" s="36"/>
      <c r="B241" s="37"/>
      <c r="C241" s="38"/>
      <c r="D241" s="208" t="s">
        <v>299</v>
      </c>
      <c r="E241" s="38"/>
      <c r="F241" s="209" t="s">
        <v>413</v>
      </c>
      <c r="G241" s="38"/>
      <c r="H241" s="38"/>
      <c r="I241" s="119"/>
      <c r="J241" s="38"/>
      <c r="K241" s="38"/>
      <c r="L241" s="41"/>
      <c r="M241" s="210"/>
      <c r="N241" s="211"/>
      <c r="O241" s="66"/>
      <c r="P241" s="66"/>
      <c r="Q241" s="66"/>
      <c r="R241" s="66"/>
      <c r="S241" s="66"/>
      <c r="T241" s="67"/>
      <c r="U241" s="36"/>
      <c r="V241" s="36"/>
      <c r="W241" s="36"/>
      <c r="X241" s="36"/>
      <c r="Y241" s="36"/>
      <c r="Z241" s="36"/>
      <c r="AA241" s="36"/>
      <c r="AB241" s="36"/>
      <c r="AC241" s="36"/>
      <c r="AD241" s="36"/>
      <c r="AE241" s="36"/>
      <c r="AT241" s="19" t="s">
        <v>299</v>
      </c>
      <c r="AU241" s="19" t="s">
        <v>84</v>
      </c>
    </row>
    <row r="242" spans="1:65" s="14" customFormat="1" ht="11.25">
      <c r="B242" s="222"/>
      <c r="C242" s="223"/>
      <c r="D242" s="208" t="s">
        <v>281</v>
      </c>
      <c r="E242" s="224" t="s">
        <v>22</v>
      </c>
      <c r="F242" s="225" t="s">
        <v>418</v>
      </c>
      <c r="G242" s="223"/>
      <c r="H242" s="226">
        <v>101.16500000000001</v>
      </c>
      <c r="I242" s="227"/>
      <c r="J242" s="223"/>
      <c r="K242" s="223"/>
      <c r="L242" s="228"/>
      <c r="M242" s="229"/>
      <c r="N242" s="230"/>
      <c r="O242" s="230"/>
      <c r="P242" s="230"/>
      <c r="Q242" s="230"/>
      <c r="R242" s="230"/>
      <c r="S242" s="230"/>
      <c r="T242" s="231"/>
      <c r="AT242" s="232" t="s">
        <v>281</v>
      </c>
      <c r="AU242" s="232" t="s">
        <v>84</v>
      </c>
      <c r="AV242" s="14" t="s">
        <v>84</v>
      </c>
      <c r="AW242" s="14" t="s">
        <v>38</v>
      </c>
      <c r="AX242" s="14" t="s">
        <v>23</v>
      </c>
      <c r="AY242" s="232" t="s">
        <v>273</v>
      </c>
    </row>
    <row r="243" spans="1:65" s="2" customFormat="1" ht="33" customHeight="1">
      <c r="A243" s="36"/>
      <c r="B243" s="37"/>
      <c r="C243" s="195" t="s">
        <v>419</v>
      </c>
      <c r="D243" s="195" t="s">
        <v>275</v>
      </c>
      <c r="E243" s="196" t="s">
        <v>420</v>
      </c>
      <c r="F243" s="197" t="s">
        <v>421</v>
      </c>
      <c r="G243" s="198" t="s">
        <v>333</v>
      </c>
      <c r="H243" s="199">
        <v>4.24</v>
      </c>
      <c r="I243" s="200"/>
      <c r="J243" s="201">
        <f>ROUND(I243*H243,2)</f>
        <v>0</v>
      </c>
      <c r="K243" s="197" t="s">
        <v>306</v>
      </c>
      <c r="L243" s="41"/>
      <c r="M243" s="202" t="s">
        <v>22</v>
      </c>
      <c r="N243" s="203" t="s">
        <v>48</v>
      </c>
      <c r="O243" s="66"/>
      <c r="P243" s="204">
        <f>O243*H243</f>
        <v>0</v>
      </c>
      <c r="Q243" s="204">
        <v>1.05464</v>
      </c>
      <c r="R243" s="204">
        <f>Q243*H243</f>
        <v>4.4716735999999999</v>
      </c>
      <c r="S243" s="204">
        <v>0</v>
      </c>
      <c r="T243" s="205">
        <f>S243*H243</f>
        <v>0</v>
      </c>
      <c r="U243" s="36"/>
      <c r="V243" s="36"/>
      <c r="W243" s="36"/>
      <c r="X243" s="36"/>
      <c r="Y243" s="36"/>
      <c r="Z243" s="36"/>
      <c r="AA243" s="36"/>
      <c r="AB243" s="36"/>
      <c r="AC243" s="36"/>
      <c r="AD243" s="36"/>
      <c r="AE243" s="36"/>
      <c r="AR243" s="206" t="s">
        <v>99</v>
      </c>
      <c r="AT243" s="206" t="s">
        <v>275</v>
      </c>
      <c r="AU243" s="206" t="s">
        <v>84</v>
      </c>
      <c r="AY243" s="19" t="s">
        <v>273</v>
      </c>
      <c r="BE243" s="207">
        <f>IF(N243="základní",J243,0)</f>
        <v>0</v>
      </c>
      <c r="BF243" s="207">
        <f>IF(N243="snížená",J243,0)</f>
        <v>0</v>
      </c>
      <c r="BG243" s="207">
        <f>IF(N243="zákl. přenesená",J243,0)</f>
        <v>0</v>
      </c>
      <c r="BH243" s="207">
        <f>IF(N243="sníž. přenesená",J243,0)</f>
        <v>0</v>
      </c>
      <c r="BI243" s="207">
        <f>IF(N243="nulová",J243,0)</f>
        <v>0</v>
      </c>
      <c r="BJ243" s="19" t="s">
        <v>23</v>
      </c>
      <c r="BK243" s="207">
        <f>ROUND(I243*H243,2)</f>
        <v>0</v>
      </c>
      <c r="BL243" s="19" t="s">
        <v>99</v>
      </c>
      <c r="BM243" s="206" t="s">
        <v>422</v>
      </c>
    </row>
    <row r="244" spans="1:65" s="13" customFormat="1" ht="11.25">
      <c r="B244" s="212"/>
      <c r="C244" s="213"/>
      <c r="D244" s="208" t="s">
        <v>281</v>
      </c>
      <c r="E244" s="214" t="s">
        <v>22</v>
      </c>
      <c r="F244" s="215" t="s">
        <v>317</v>
      </c>
      <c r="G244" s="213"/>
      <c r="H244" s="214" t="s">
        <v>22</v>
      </c>
      <c r="I244" s="216"/>
      <c r="J244" s="213"/>
      <c r="K244" s="213"/>
      <c r="L244" s="217"/>
      <c r="M244" s="218"/>
      <c r="N244" s="219"/>
      <c r="O244" s="219"/>
      <c r="P244" s="219"/>
      <c r="Q244" s="219"/>
      <c r="R244" s="219"/>
      <c r="S244" s="219"/>
      <c r="T244" s="220"/>
      <c r="AT244" s="221" t="s">
        <v>281</v>
      </c>
      <c r="AU244" s="221" t="s">
        <v>84</v>
      </c>
      <c r="AV244" s="13" t="s">
        <v>23</v>
      </c>
      <c r="AW244" s="13" t="s">
        <v>38</v>
      </c>
      <c r="AX244" s="13" t="s">
        <v>77</v>
      </c>
      <c r="AY244" s="221" t="s">
        <v>273</v>
      </c>
    </row>
    <row r="245" spans="1:65" s="14" customFormat="1" ht="11.25">
      <c r="B245" s="222"/>
      <c r="C245" s="223"/>
      <c r="D245" s="208" t="s">
        <v>281</v>
      </c>
      <c r="E245" s="224" t="s">
        <v>22</v>
      </c>
      <c r="F245" s="225" t="s">
        <v>423</v>
      </c>
      <c r="G245" s="223"/>
      <c r="H245" s="226">
        <v>2.95</v>
      </c>
      <c r="I245" s="227"/>
      <c r="J245" s="223"/>
      <c r="K245" s="223"/>
      <c r="L245" s="228"/>
      <c r="M245" s="229"/>
      <c r="N245" s="230"/>
      <c r="O245" s="230"/>
      <c r="P245" s="230"/>
      <c r="Q245" s="230"/>
      <c r="R245" s="230"/>
      <c r="S245" s="230"/>
      <c r="T245" s="231"/>
      <c r="AT245" s="232" t="s">
        <v>281</v>
      </c>
      <c r="AU245" s="232" t="s">
        <v>84</v>
      </c>
      <c r="AV245" s="14" t="s">
        <v>84</v>
      </c>
      <c r="AW245" s="14" t="s">
        <v>38</v>
      </c>
      <c r="AX245" s="14" t="s">
        <v>77</v>
      </c>
      <c r="AY245" s="232" t="s">
        <v>273</v>
      </c>
    </row>
    <row r="246" spans="1:65" s="14" customFormat="1" ht="11.25">
      <c r="B246" s="222"/>
      <c r="C246" s="223"/>
      <c r="D246" s="208" t="s">
        <v>281</v>
      </c>
      <c r="E246" s="224" t="s">
        <v>22</v>
      </c>
      <c r="F246" s="225" t="s">
        <v>424</v>
      </c>
      <c r="G246" s="223"/>
      <c r="H246" s="226">
        <v>1</v>
      </c>
      <c r="I246" s="227"/>
      <c r="J246" s="223"/>
      <c r="K246" s="223"/>
      <c r="L246" s="228"/>
      <c r="M246" s="229"/>
      <c r="N246" s="230"/>
      <c r="O246" s="230"/>
      <c r="P246" s="230"/>
      <c r="Q246" s="230"/>
      <c r="R246" s="230"/>
      <c r="S246" s="230"/>
      <c r="T246" s="231"/>
      <c r="AT246" s="232" t="s">
        <v>281</v>
      </c>
      <c r="AU246" s="232" t="s">
        <v>84</v>
      </c>
      <c r="AV246" s="14" t="s">
        <v>84</v>
      </c>
      <c r="AW246" s="14" t="s">
        <v>38</v>
      </c>
      <c r="AX246" s="14" t="s">
        <v>77</v>
      </c>
      <c r="AY246" s="232" t="s">
        <v>273</v>
      </c>
    </row>
    <row r="247" spans="1:65" s="15" customFormat="1" ht="11.25">
      <c r="B247" s="233"/>
      <c r="C247" s="234"/>
      <c r="D247" s="208" t="s">
        <v>281</v>
      </c>
      <c r="E247" s="235" t="s">
        <v>22</v>
      </c>
      <c r="F247" s="236" t="s">
        <v>286</v>
      </c>
      <c r="G247" s="234"/>
      <c r="H247" s="237">
        <v>3.95</v>
      </c>
      <c r="I247" s="238"/>
      <c r="J247" s="234"/>
      <c r="K247" s="234"/>
      <c r="L247" s="239"/>
      <c r="M247" s="240"/>
      <c r="N247" s="241"/>
      <c r="O247" s="241"/>
      <c r="P247" s="241"/>
      <c r="Q247" s="241"/>
      <c r="R247" s="241"/>
      <c r="S247" s="241"/>
      <c r="T247" s="242"/>
      <c r="AT247" s="243" t="s">
        <v>281</v>
      </c>
      <c r="AU247" s="243" t="s">
        <v>84</v>
      </c>
      <c r="AV247" s="15" t="s">
        <v>92</v>
      </c>
      <c r="AW247" s="15" t="s">
        <v>38</v>
      </c>
      <c r="AX247" s="15" t="s">
        <v>77</v>
      </c>
      <c r="AY247" s="243" t="s">
        <v>273</v>
      </c>
    </row>
    <row r="248" spans="1:65" s="13" customFormat="1" ht="11.25">
      <c r="B248" s="212"/>
      <c r="C248" s="213"/>
      <c r="D248" s="208" t="s">
        <v>281</v>
      </c>
      <c r="E248" s="214" t="s">
        <v>22</v>
      </c>
      <c r="F248" s="215" t="s">
        <v>425</v>
      </c>
      <c r="G248" s="213"/>
      <c r="H248" s="214" t="s">
        <v>22</v>
      </c>
      <c r="I248" s="216"/>
      <c r="J248" s="213"/>
      <c r="K248" s="213"/>
      <c r="L248" s="217"/>
      <c r="M248" s="218"/>
      <c r="N248" s="219"/>
      <c r="O248" s="219"/>
      <c r="P248" s="219"/>
      <c r="Q248" s="219"/>
      <c r="R248" s="219"/>
      <c r="S248" s="219"/>
      <c r="T248" s="220"/>
      <c r="AT248" s="221" t="s">
        <v>281</v>
      </c>
      <c r="AU248" s="221" t="s">
        <v>84</v>
      </c>
      <c r="AV248" s="13" t="s">
        <v>23</v>
      </c>
      <c r="AW248" s="13" t="s">
        <v>38</v>
      </c>
      <c r="AX248" s="13" t="s">
        <v>77</v>
      </c>
      <c r="AY248" s="221" t="s">
        <v>273</v>
      </c>
    </row>
    <row r="249" spans="1:65" s="14" customFormat="1" ht="11.25">
      <c r="B249" s="222"/>
      <c r="C249" s="223"/>
      <c r="D249" s="208" t="s">
        <v>281</v>
      </c>
      <c r="E249" s="224" t="s">
        <v>22</v>
      </c>
      <c r="F249" s="225" t="s">
        <v>426</v>
      </c>
      <c r="G249" s="223"/>
      <c r="H249" s="226">
        <v>0.28999999999999998</v>
      </c>
      <c r="I249" s="227"/>
      <c r="J249" s="223"/>
      <c r="K249" s="223"/>
      <c r="L249" s="228"/>
      <c r="M249" s="229"/>
      <c r="N249" s="230"/>
      <c r="O249" s="230"/>
      <c r="P249" s="230"/>
      <c r="Q249" s="230"/>
      <c r="R249" s="230"/>
      <c r="S249" s="230"/>
      <c r="T249" s="231"/>
      <c r="AT249" s="232" t="s">
        <v>281</v>
      </c>
      <c r="AU249" s="232" t="s">
        <v>84</v>
      </c>
      <c r="AV249" s="14" t="s">
        <v>84</v>
      </c>
      <c r="AW249" s="14" t="s">
        <v>38</v>
      </c>
      <c r="AX249" s="14" t="s">
        <v>77</v>
      </c>
      <c r="AY249" s="232" t="s">
        <v>273</v>
      </c>
    </row>
    <row r="250" spans="1:65" s="15" customFormat="1" ht="11.25">
      <c r="B250" s="233"/>
      <c r="C250" s="234"/>
      <c r="D250" s="208" t="s">
        <v>281</v>
      </c>
      <c r="E250" s="235" t="s">
        <v>22</v>
      </c>
      <c r="F250" s="236" t="s">
        <v>286</v>
      </c>
      <c r="G250" s="234"/>
      <c r="H250" s="237">
        <v>0.28999999999999998</v>
      </c>
      <c r="I250" s="238"/>
      <c r="J250" s="234"/>
      <c r="K250" s="234"/>
      <c r="L250" s="239"/>
      <c r="M250" s="240"/>
      <c r="N250" s="241"/>
      <c r="O250" s="241"/>
      <c r="P250" s="241"/>
      <c r="Q250" s="241"/>
      <c r="R250" s="241"/>
      <c r="S250" s="241"/>
      <c r="T250" s="242"/>
      <c r="AT250" s="243" t="s">
        <v>281</v>
      </c>
      <c r="AU250" s="243" t="s">
        <v>84</v>
      </c>
      <c r="AV250" s="15" t="s">
        <v>92</v>
      </c>
      <c r="AW250" s="15" t="s">
        <v>38</v>
      </c>
      <c r="AX250" s="15" t="s">
        <v>77</v>
      </c>
      <c r="AY250" s="243" t="s">
        <v>273</v>
      </c>
    </row>
    <row r="251" spans="1:65" s="16" customFormat="1" ht="11.25">
      <c r="B251" s="244"/>
      <c r="C251" s="245"/>
      <c r="D251" s="208" t="s">
        <v>281</v>
      </c>
      <c r="E251" s="246" t="s">
        <v>22</v>
      </c>
      <c r="F251" s="247" t="s">
        <v>288</v>
      </c>
      <c r="G251" s="245"/>
      <c r="H251" s="248">
        <v>4.24</v>
      </c>
      <c r="I251" s="249"/>
      <c r="J251" s="245"/>
      <c r="K251" s="245"/>
      <c r="L251" s="250"/>
      <c r="M251" s="251"/>
      <c r="N251" s="252"/>
      <c r="O251" s="252"/>
      <c r="P251" s="252"/>
      <c r="Q251" s="252"/>
      <c r="R251" s="252"/>
      <c r="S251" s="252"/>
      <c r="T251" s="253"/>
      <c r="AT251" s="254" t="s">
        <v>281</v>
      </c>
      <c r="AU251" s="254" t="s">
        <v>84</v>
      </c>
      <c r="AV251" s="16" t="s">
        <v>99</v>
      </c>
      <c r="AW251" s="16" t="s">
        <v>38</v>
      </c>
      <c r="AX251" s="16" t="s">
        <v>23</v>
      </c>
      <c r="AY251" s="254" t="s">
        <v>273</v>
      </c>
    </row>
    <row r="252" spans="1:65" s="2" customFormat="1" ht="16.5" customHeight="1">
      <c r="A252" s="36"/>
      <c r="B252" s="37"/>
      <c r="C252" s="195" t="s">
        <v>7</v>
      </c>
      <c r="D252" s="195" t="s">
        <v>275</v>
      </c>
      <c r="E252" s="196" t="s">
        <v>427</v>
      </c>
      <c r="F252" s="197" t="s">
        <v>428</v>
      </c>
      <c r="G252" s="198" t="s">
        <v>314</v>
      </c>
      <c r="H252" s="199">
        <v>10.41</v>
      </c>
      <c r="I252" s="200"/>
      <c r="J252" s="201">
        <f>ROUND(I252*H252,2)</f>
        <v>0</v>
      </c>
      <c r="K252" s="197" t="s">
        <v>306</v>
      </c>
      <c r="L252" s="41"/>
      <c r="M252" s="202" t="s">
        <v>22</v>
      </c>
      <c r="N252" s="203" t="s">
        <v>48</v>
      </c>
      <c r="O252" s="66"/>
      <c r="P252" s="204">
        <f>O252*H252</f>
        <v>0</v>
      </c>
      <c r="Q252" s="204">
        <v>2.4533999999999998</v>
      </c>
      <c r="R252" s="204">
        <f>Q252*H252</f>
        <v>25.539893999999997</v>
      </c>
      <c r="S252" s="204">
        <v>0</v>
      </c>
      <c r="T252" s="205">
        <f>S252*H252</f>
        <v>0</v>
      </c>
      <c r="U252" s="36"/>
      <c r="V252" s="36"/>
      <c r="W252" s="36"/>
      <c r="X252" s="36"/>
      <c r="Y252" s="36"/>
      <c r="Z252" s="36"/>
      <c r="AA252" s="36"/>
      <c r="AB252" s="36"/>
      <c r="AC252" s="36"/>
      <c r="AD252" s="36"/>
      <c r="AE252" s="36"/>
      <c r="AR252" s="206" t="s">
        <v>99</v>
      </c>
      <c r="AT252" s="206" t="s">
        <v>275</v>
      </c>
      <c r="AU252" s="206" t="s">
        <v>84</v>
      </c>
      <c r="AY252" s="19" t="s">
        <v>273</v>
      </c>
      <c r="BE252" s="207">
        <f>IF(N252="základní",J252,0)</f>
        <v>0</v>
      </c>
      <c r="BF252" s="207">
        <f>IF(N252="snížená",J252,0)</f>
        <v>0</v>
      </c>
      <c r="BG252" s="207">
        <f>IF(N252="zákl. přenesená",J252,0)</f>
        <v>0</v>
      </c>
      <c r="BH252" s="207">
        <f>IF(N252="sníž. přenesená",J252,0)</f>
        <v>0</v>
      </c>
      <c r="BI252" s="207">
        <f>IF(N252="nulová",J252,0)</f>
        <v>0</v>
      </c>
      <c r="BJ252" s="19" t="s">
        <v>23</v>
      </c>
      <c r="BK252" s="207">
        <f>ROUND(I252*H252,2)</f>
        <v>0</v>
      </c>
      <c r="BL252" s="19" t="s">
        <v>99</v>
      </c>
      <c r="BM252" s="206" t="s">
        <v>429</v>
      </c>
    </row>
    <row r="253" spans="1:65" s="13" customFormat="1" ht="11.25">
      <c r="B253" s="212"/>
      <c r="C253" s="213"/>
      <c r="D253" s="208" t="s">
        <v>281</v>
      </c>
      <c r="E253" s="214" t="s">
        <v>22</v>
      </c>
      <c r="F253" s="215" t="s">
        <v>317</v>
      </c>
      <c r="G253" s="213"/>
      <c r="H253" s="214" t="s">
        <v>22</v>
      </c>
      <c r="I253" s="216"/>
      <c r="J253" s="213"/>
      <c r="K253" s="213"/>
      <c r="L253" s="217"/>
      <c r="M253" s="218"/>
      <c r="N253" s="219"/>
      <c r="O253" s="219"/>
      <c r="P253" s="219"/>
      <c r="Q253" s="219"/>
      <c r="R253" s="219"/>
      <c r="S253" s="219"/>
      <c r="T253" s="220"/>
      <c r="AT253" s="221" t="s">
        <v>281</v>
      </c>
      <c r="AU253" s="221" t="s">
        <v>84</v>
      </c>
      <c r="AV253" s="13" t="s">
        <v>23</v>
      </c>
      <c r="AW253" s="13" t="s">
        <v>38</v>
      </c>
      <c r="AX253" s="13" t="s">
        <v>77</v>
      </c>
      <c r="AY253" s="221" t="s">
        <v>273</v>
      </c>
    </row>
    <row r="254" spans="1:65" s="13" customFormat="1" ht="11.25">
      <c r="B254" s="212"/>
      <c r="C254" s="213"/>
      <c r="D254" s="208" t="s">
        <v>281</v>
      </c>
      <c r="E254" s="214" t="s">
        <v>22</v>
      </c>
      <c r="F254" s="215" t="s">
        <v>379</v>
      </c>
      <c r="G254" s="213"/>
      <c r="H254" s="214" t="s">
        <v>22</v>
      </c>
      <c r="I254" s="216"/>
      <c r="J254" s="213"/>
      <c r="K254" s="213"/>
      <c r="L254" s="217"/>
      <c r="M254" s="218"/>
      <c r="N254" s="219"/>
      <c r="O254" s="219"/>
      <c r="P254" s="219"/>
      <c r="Q254" s="219"/>
      <c r="R254" s="219"/>
      <c r="S254" s="219"/>
      <c r="T254" s="220"/>
      <c r="AT254" s="221" t="s">
        <v>281</v>
      </c>
      <c r="AU254" s="221" t="s">
        <v>84</v>
      </c>
      <c r="AV254" s="13" t="s">
        <v>23</v>
      </c>
      <c r="AW254" s="13" t="s">
        <v>38</v>
      </c>
      <c r="AX254" s="13" t="s">
        <v>77</v>
      </c>
      <c r="AY254" s="221" t="s">
        <v>273</v>
      </c>
    </row>
    <row r="255" spans="1:65" s="14" customFormat="1" ht="11.25">
      <c r="B255" s="222"/>
      <c r="C255" s="223"/>
      <c r="D255" s="208" t="s">
        <v>281</v>
      </c>
      <c r="E255" s="224" t="s">
        <v>22</v>
      </c>
      <c r="F255" s="225" t="s">
        <v>430</v>
      </c>
      <c r="G255" s="223"/>
      <c r="H255" s="226">
        <v>6.0759999999999996</v>
      </c>
      <c r="I255" s="227"/>
      <c r="J255" s="223"/>
      <c r="K255" s="223"/>
      <c r="L255" s="228"/>
      <c r="M255" s="229"/>
      <c r="N255" s="230"/>
      <c r="O255" s="230"/>
      <c r="P255" s="230"/>
      <c r="Q255" s="230"/>
      <c r="R255" s="230"/>
      <c r="S255" s="230"/>
      <c r="T255" s="231"/>
      <c r="AT255" s="232" t="s">
        <v>281</v>
      </c>
      <c r="AU255" s="232" t="s">
        <v>84</v>
      </c>
      <c r="AV255" s="14" t="s">
        <v>84</v>
      </c>
      <c r="AW255" s="14" t="s">
        <v>38</v>
      </c>
      <c r="AX255" s="14" t="s">
        <v>77</v>
      </c>
      <c r="AY255" s="232" t="s">
        <v>273</v>
      </c>
    </row>
    <row r="256" spans="1:65" s="13" customFormat="1" ht="11.25">
      <c r="B256" s="212"/>
      <c r="C256" s="213"/>
      <c r="D256" s="208" t="s">
        <v>281</v>
      </c>
      <c r="E256" s="214" t="s">
        <v>22</v>
      </c>
      <c r="F256" s="215" t="s">
        <v>383</v>
      </c>
      <c r="G256" s="213"/>
      <c r="H256" s="214" t="s">
        <v>22</v>
      </c>
      <c r="I256" s="216"/>
      <c r="J256" s="213"/>
      <c r="K256" s="213"/>
      <c r="L256" s="217"/>
      <c r="M256" s="218"/>
      <c r="N256" s="219"/>
      <c r="O256" s="219"/>
      <c r="P256" s="219"/>
      <c r="Q256" s="219"/>
      <c r="R256" s="219"/>
      <c r="S256" s="219"/>
      <c r="T256" s="220"/>
      <c r="AT256" s="221" t="s">
        <v>281</v>
      </c>
      <c r="AU256" s="221" t="s">
        <v>84</v>
      </c>
      <c r="AV256" s="13" t="s">
        <v>23</v>
      </c>
      <c r="AW256" s="13" t="s">
        <v>38</v>
      </c>
      <c r="AX256" s="13" t="s">
        <v>77</v>
      </c>
      <c r="AY256" s="221" t="s">
        <v>273</v>
      </c>
    </row>
    <row r="257" spans="1:65" s="14" customFormat="1" ht="11.25">
      <c r="B257" s="222"/>
      <c r="C257" s="223"/>
      <c r="D257" s="208" t="s">
        <v>281</v>
      </c>
      <c r="E257" s="224" t="s">
        <v>22</v>
      </c>
      <c r="F257" s="225" t="s">
        <v>431</v>
      </c>
      <c r="G257" s="223"/>
      <c r="H257" s="226">
        <v>1.587</v>
      </c>
      <c r="I257" s="227"/>
      <c r="J257" s="223"/>
      <c r="K257" s="223"/>
      <c r="L257" s="228"/>
      <c r="M257" s="229"/>
      <c r="N257" s="230"/>
      <c r="O257" s="230"/>
      <c r="P257" s="230"/>
      <c r="Q257" s="230"/>
      <c r="R257" s="230"/>
      <c r="S257" s="230"/>
      <c r="T257" s="231"/>
      <c r="AT257" s="232" t="s">
        <v>281</v>
      </c>
      <c r="AU257" s="232" t="s">
        <v>84</v>
      </c>
      <c r="AV257" s="14" t="s">
        <v>84</v>
      </c>
      <c r="AW257" s="14" t="s">
        <v>38</v>
      </c>
      <c r="AX257" s="14" t="s">
        <v>77</v>
      </c>
      <c r="AY257" s="232" t="s">
        <v>273</v>
      </c>
    </row>
    <row r="258" spans="1:65" s="14" customFormat="1" ht="11.25">
      <c r="B258" s="222"/>
      <c r="C258" s="223"/>
      <c r="D258" s="208" t="s">
        <v>281</v>
      </c>
      <c r="E258" s="224" t="s">
        <v>22</v>
      </c>
      <c r="F258" s="225" t="s">
        <v>432</v>
      </c>
      <c r="G258" s="223"/>
      <c r="H258" s="226">
        <v>2.7469999999999999</v>
      </c>
      <c r="I258" s="227"/>
      <c r="J258" s="223"/>
      <c r="K258" s="223"/>
      <c r="L258" s="228"/>
      <c r="M258" s="229"/>
      <c r="N258" s="230"/>
      <c r="O258" s="230"/>
      <c r="P258" s="230"/>
      <c r="Q258" s="230"/>
      <c r="R258" s="230"/>
      <c r="S258" s="230"/>
      <c r="T258" s="231"/>
      <c r="AT258" s="232" t="s">
        <v>281</v>
      </c>
      <c r="AU258" s="232" t="s">
        <v>84</v>
      </c>
      <c r="AV258" s="14" t="s">
        <v>84</v>
      </c>
      <c r="AW258" s="14" t="s">
        <v>38</v>
      </c>
      <c r="AX258" s="14" t="s">
        <v>77</v>
      </c>
      <c r="AY258" s="232" t="s">
        <v>273</v>
      </c>
    </row>
    <row r="259" spans="1:65" s="15" customFormat="1" ht="11.25">
      <c r="B259" s="233"/>
      <c r="C259" s="234"/>
      <c r="D259" s="208" t="s">
        <v>281</v>
      </c>
      <c r="E259" s="235" t="s">
        <v>22</v>
      </c>
      <c r="F259" s="236" t="s">
        <v>286</v>
      </c>
      <c r="G259" s="234"/>
      <c r="H259" s="237">
        <v>10.41</v>
      </c>
      <c r="I259" s="238"/>
      <c r="J259" s="234"/>
      <c r="K259" s="234"/>
      <c r="L259" s="239"/>
      <c r="M259" s="240"/>
      <c r="N259" s="241"/>
      <c r="O259" s="241"/>
      <c r="P259" s="241"/>
      <c r="Q259" s="241"/>
      <c r="R259" s="241"/>
      <c r="S259" s="241"/>
      <c r="T259" s="242"/>
      <c r="AT259" s="243" t="s">
        <v>281</v>
      </c>
      <c r="AU259" s="243" t="s">
        <v>84</v>
      </c>
      <c r="AV259" s="15" t="s">
        <v>92</v>
      </c>
      <c r="AW259" s="15" t="s">
        <v>38</v>
      </c>
      <c r="AX259" s="15" t="s">
        <v>23</v>
      </c>
      <c r="AY259" s="243" t="s">
        <v>273</v>
      </c>
    </row>
    <row r="260" spans="1:65" s="2" customFormat="1" ht="16.5" customHeight="1">
      <c r="A260" s="36"/>
      <c r="B260" s="37"/>
      <c r="C260" s="195" t="s">
        <v>433</v>
      </c>
      <c r="D260" s="195" t="s">
        <v>275</v>
      </c>
      <c r="E260" s="196" t="s">
        <v>434</v>
      </c>
      <c r="F260" s="197" t="s">
        <v>435</v>
      </c>
      <c r="G260" s="198" t="s">
        <v>224</v>
      </c>
      <c r="H260" s="199">
        <v>62.235999999999997</v>
      </c>
      <c r="I260" s="200"/>
      <c r="J260" s="201">
        <f>ROUND(I260*H260,2)</f>
        <v>0</v>
      </c>
      <c r="K260" s="197" t="s">
        <v>306</v>
      </c>
      <c r="L260" s="41"/>
      <c r="M260" s="202" t="s">
        <v>22</v>
      </c>
      <c r="N260" s="203" t="s">
        <v>48</v>
      </c>
      <c r="O260" s="66"/>
      <c r="P260" s="204">
        <f>O260*H260</f>
        <v>0</v>
      </c>
      <c r="Q260" s="204">
        <v>5.7600000000000004E-3</v>
      </c>
      <c r="R260" s="204">
        <f>Q260*H260</f>
        <v>0.35847936000000002</v>
      </c>
      <c r="S260" s="204">
        <v>0</v>
      </c>
      <c r="T260" s="205">
        <f>S260*H260</f>
        <v>0</v>
      </c>
      <c r="U260" s="36"/>
      <c r="V260" s="36"/>
      <c r="W260" s="36"/>
      <c r="X260" s="36"/>
      <c r="Y260" s="36"/>
      <c r="Z260" s="36"/>
      <c r="AA260" s="36"/>
      <c r="AB260" s="36"/>
      <c r="AC260" s="36"/>
      <c r="AD260" s="36"/>
      <c r="AE260" s="36"/>
      <c r="AR260" s="206" t="s">
        <v>99</v>
      </c>
      <c r="AT260" s="206" t="s">
        <v>275</v>
      </c>
      <c r="AU260" s="206" t="s">
        <v>84</v>
      </c>
      <c r="AY260" s="19" t="s">
        <v>273</v>
      </c>
      <c r="BE260" s="207">
        <f>IF(N260="základní",J260,0)</f>
        <v>0</v>
      </c>
      <c r="BF260" s="207">
        <f>IF(N260="snížená",J260,0)</f>
        <v>0</v>
      </c>
      <c r="BG260" s="207">
        <f>IF(N260="zákl. přenesená",J260,0)</f>
        <v>0</v>
      </c>
      <c r="BH260" s="207">
        <f>IF(N260="sníž. přenesená",J260,0)</f>
        <v>0</v>
      </c>
      <c r="BI260" s="207">
        <f>IF(N260="nulová",J260,0)</f>
        <v>0</v>
      </c>
      <c r="BJ260" s="19" t="s">
        <v>23</v>
      </c>
      <c r="BK260" s="207">
        <f>ROUND(I260*H260,2)</f>
        <v>0</v>
      </c>
      <c r="BL260" s="19" t="s">
        <v>99</v>
      </c>
      <c r="BM260" s="206" t="s">
        <v>436</v>
      </c>
    </row>
    <row r="261" spans="1:65" s="13" customFormat="1" ht="11.25">
      <c r="B261" s="212"/>
      <c r="C261" s="213"/>
      <c r="D261" s="208" t="s">
        <v>281</v>
      </c>
      <c r="E261" s="214" t="s">
        <v>22</v>
      </c>
      <c r="F261" s="215" t="s">
        <v>317</v>
      </c>
      <c r="G261" s="213"/>
      <c r="H261" s="214" t="s">
        <v>22</v>
      </c>
      <c r="I261" s="216"/>
      <c r="J261" s="213"/>
      <c r="K261" s="213"/>
      <c r="L261" s="217"/>
      <c r="M261" s="218"/>
      <c r="N261" s="219"/>
      <c r="O261" s="219"/>
      <c r="P261" s="219"/>
      <c r="Q261" s="219"/>
      <c r="R261" s="219"/>
      <c r="S261" s="219"/>
      <c r="T261" s="220"/>
      <c r="AT261" s="221" t="s">
        <v>281</v>
      </c>
      <c r="AU261" s="221" t="s">
        <v>84</v>
      </c>
      <c r="AV261" s="13" t="s">
        <v>23</v>
      </c>
      <c r="AW261" s="13" t="s">
        <v>38</v>
      </c>
      <c r="AX261" s="13" t="s">
        <v>77</v>
      </c>
      <c r="AY261" s="221" t="s">
        <v>273</v>
      </c>
    </row>
    <row r="262" spans="1:65" s="13" customFormat="1" ht="11.25">
      <c r="B262" s="212"/>
      <c r="C262" s="213"/>
      <c r="D262" s="208" t="s">
        <v>281</v>
      </c>
      <c r="E262" s="214" t="s">
        <v>22</v>
      </c>
      <c r="F262" s="215" t="s">
        <v>379</v>
      </c>
      <c r="G262" s="213"/>
      <c r="H262" s="214" t="s">
        <v>22</v>
      </c>
      <c r="I262" s="216"/>
      <c r="J262" s="213"/>
      <c r="K262" s="213"/>
      <c r="L262" s="217"/>
      <c r="M262" s="218"/>
      <c r="N262" s="219"/>
      <c r="O262" s="219"/>
      <c r="P262" s="219"/>
      <c r="Q262" s="219"/>
      <c r="R262" s="219"/>
      <c r="S262" s="219"/>
      <c r="T262" s="220"/>
      <c r="AT262" s="221" t="s">
        <v>281</v>
      </c>
      <c r="AU262" s="221" t="s">
        <v>84</v>
      </c>
      <c r="AV262" s="13" t="s">
        <v>23</v>
      </c>
      <c r="AW262" s="13" t="s">
        <v>38</v>
      </c>
      <c r="AX262" s="13" t="s">
        <v>77</v>
      </c>
      <c r="AY262" s="221" t="s">
        <v>273</v>
      </c>
    </row>
    <row r="263" spans="1:65" s="14" customFormat="1" ht="11.25">
      <c r="B263" s="222"/>
      <c r="C263" s="223"/>
      <c r="D263" s="208" t="s">
        <v>281</v>
      </c>
      <c r="E263" s="224" t="s">
        <v>22</v>
      </c>
      <c r="F263" s="225" t="s">
        <v>437</v>
      </c>
      <c r="G263" s="223"/>
      <c r="H263" s="226">
        <v>30.38</v>
      </c>
      <c r="I263" s="227"/>
      <c r="J263" s="223"/>
      <c r="K263" s="223"/>
      <c r="L263" s="228"/>
      <c r="M263" s="229"/>
      <c r="N263" s="230"/>
      <c r="O263" s="230"/>
      <c r="P263" s="230"/>
      <c r="Q263" s="230"/>
      <c r="R263" s="230"/>
      <c r="S263" s="230"/>
      <c r="T263" s="231"/>
      <c r="AT263" s="232" t="s">
        <v>281</v>
      </c>
      <c r="AU263" s="232" t="s">
        <v>84</v>
      </c>
      <c r="AV263" s="14" t="s">
        <v>84</v>
      </c>
      <c r="AW263" s="14" t="s">
        <v>38</v>
      </c>
      <c r="AX263" s="14" t="s">
        <v>77</v>
      </c>
      <c r="AY263" s="232" t="s">
        <v>273</v>
      </c>
    </row>
    <row r="264" spans="1:65" s="13" customFormat="1" ht="11.25">
      <c r="B264" s="212"/>
      <c r="C264" s="213"/>
      <c r="D264" s="208" t="s">
        <v>281</v>
      </c>
      <c r="E264" s="214" t="s">
        <v>22</v>
      </c>
      <c r="F264" s="215" t="s">
        <v>383</v>
      </c>
      <c r="G264" s="213"/>
      <c r="H264" s="214" t="s">
        <v>22</v>
      </c>
      <c r="I264" s="216"/>
      <c r="J264" s="213"/>
      <c r="K264" s="213"/>
      <c r="L264" s="217"/>
      <c r="M264" s="218"/>
      <c r="N264" s="219"/>
      <c r="O264" s="219"/>
      <c r="P264" s="219"/>
      <c r="Q264" s="219"/>
      <c r="R264" s="219"/>
      <c r="S264" s="219"/>
      <c r="T264" s="220"/>
      <c r="AT264" s="221" t="s">
        <v>281</v>
      </c>
      <c r="AU264" s="221" t="s">
        <v>84</v>
      </c>
      <c r="AV264" s="13" t="s">
        <v>23</v>
      </c>
      <c r="AW264" s="13" t="s">
        <v>38</v>
      </c>
      <c r="AX264" s="13" t="s">
        <v>77</v>
      </c>
      <c r="AY264" s="221" t="s">
        <v>273</v>
      </c>
    </row>
    <row r="265" spans="1:65" s="14" customFormat="1" ht="11.25">
      <c r="B265" s="222"/>
      <c r="C265" s="223"/>
      <c r="D265" s="208" t="s">
        <v>281</v>
      </c>
      <c r="E265" s="224" t="s">
        <v>22</v>
      </c>
      <c r="F265" s="225" t="s">
        <v>438</v>
      </c>
      <c r="G265" s="223"/>
      <c r="H265" s="226">
        <v>10.58</v>
      </c>
      <c r="I265" s="227"/>
      <c r="J265" s="223"/>
      <c r="K265" s="223"/>
      <c r="L265" s="228"/>
      <c r="M265" s="229"/>
      <c r="N265" s="230"/>
      <c r="O265" s="230"/>
      <c r="P265" s="230"/>
      <c r="Q265" s="230"/>
      <c r="R265" s="230"/>
      <c r="S265" s="230"/>
      <c r="T265" s="231"/>
      <c r="AT265" s="232" t="s">
        <v>281</v>
      </c>
      <c r="AU265" s="232" t="s">
        <v>84</v>
      </c>
      <c r="AV265" s="14" t="s">
        <v>84</v>
      </c>
      <c r="AW265" s="14" t="s">
        <v>38</v>
      </c>
      <c r="AX265" s="14" t="s">
        <v>77</v>
      </c>
      <c r="AY265" s="232" t="s">
        <v>273</v>
      </c>
    </row>
    <row r="266" spans="1:65" s="14" customFormat="1" ht="11.25">
      <c r="B266" s="222"/>
      <c r="C266" s="223"/>
      <c r="D266" s="208" t="s">
        <v>281</v>
      </c>
      <c r="E266" s="224" t="s">
        <v>22</v>
      </c>
      <c r="F266" s="225" t="s">
        <v>439</v>
      </c>
      <c r="G266" s="223"/>
      <c r="H266" s="226">
        <v>18.312000000000001</v>
      </c>
      <c r="I266" s="227"/>
      <c r="J266" s="223"/>
      <c r="K266" s="223"/>
      <c r="L266" s="228"/>
      <c r="M266" s="229"/>
      <c r="N266" s="230"/>
      <c r="O266" s="230"/>
      <c r="P266" s="230"/>
      <c r="Q266" s="230"/>
      <c r="R266" s="230"/>
      <c r="S266" s="230"/>
      <c r="T266" s="231"/>
      <c r="AT266" s="232" t="s">
        <v>281</v>
      </c>
      <c r="AU266" s="232" t="s">
        <v>84</v>
      </c>
      <c r="AV266" s="14" t="s">
        <v>84</v>
      </c>
      <c r="AW266" s="14" t="s">
        <v>38</v>
      </c>
      <c r="AX266" s="14" t="s">
        <v>77</v>
      </c>
      <c r="AY266" s="232" t="s">
        <v>273</v>
      </c>
    </row>
    <row r="267" spans="1:65" s="15" customFormat="1" ht="11.25">
      <c r="B267" s="233"/>
      <c r="C267" s="234"/>
      <c r="D267" s="208" t="s">
        <v>281</v>
      </c>
      <c r="E267" s="235" t="s">
        <v>22</v>
      </c>
      <c r="F267" s="236" t="s">
        <v>286</v>
      </c>
      <c r="G267" s="234"/>
      <c r="H267" s="237">
        <v>59.271999999999998</v>
      </c>
      <c r="I267" s="238"/>
      <c r="J267" s="234"/>
      <c r="K267" s="234"/>
      <c r="L267" s="239"/>
      <c r="M267" s="240"/>
      <c r="N267" s="241"/>
      <c r="O267" s="241"/>
      <c r="P267" s="241"/>
      <c r="Q267" s="241"/>
      <c r="R267" s="241"/>
      <c r="S267" s="241"/>
      <c r="T267" s="242"/>
      <c r="AT267" s="243" t="s">
        <v>281</v>
      </c>
      <c r="AU267" s="243" t="s">
        <v>84</v>
      </c>
      <c r="AV267" s="15" t="s">
        <v>92</v>
      </c>
      <c r="AW267" s="15" t="s">
        <v>38</v>
      </c>
      <c r="AX267" s="15" t="s">
        <v>77</v>
      </c>
      <c r="AY267" s="243" t="s">
        <v>273</v>
      </c>
    </row>
    <row r="268" spans="1:65" s="14" customFormat="1" ht="11.25">
      <c r="B268" s="222"/>
      <c r="C268" s="223"/>
      <c r="D268" s="208" t="s">
        <v>281</v>
      </c>
      <c r="E268" s="224" t="s">
        <v>22</v>
      </c>
      <c r="F268" s="225" t="s">
        <v>440</v>
      </c>
      <c r="G268" s="223"/>
      <c r="H268" s="226">
        <v>2.964</v>
      </c>
      <c r="I268" s="227"/>
      <c r="J268" s="223"/>
      <c r="K268" s="223"/>
      <c r="L268" s="228"/>
      <c r="M268" s="229"/>
      <c r="N268" s="230"/>
      <c r="O268" s="230"/>
      <c r="P268" s="230"/>
      <c r="Q268" s="230"/>
      <c r="R268" s="230"/>
      <c r="S268" s="230"/>
      <c r="T268" s="231"/>
      <c r="AT268" s="232" t="s">
        <v>281</v>
      </c>
      <c r="AU268" s="232" t="s">
        <v>84</v>
      </c>
      <c r="AV268" s="14" t="s">
        <v>84</v>
      </c>
      <c r="AW268" s="14" t="s">
        <v>38</v>
      </c>
      <c r="AX268" s="14" t="s">
        <v>77</v>
      </c>
      <c r="AY268" s="232" t="s">
        <v>273</v>
      </c>
    </row>
    <row r="269" spans="1:65" s="16" customFormat="1" ht="11.25">
      <c r="B269" s="244"/>
      <c r="C269" s="245"/>
      <c r="D269" s="208" t="s">
        <v>281</v>
      </c>
      <c r="E269" s="246" t="s">
        <v>22</v>
      </c>
      <c r="F269" s="247" t="s">
        <v>288</v>
      </c>
      <c r="G269" s="245"/>
      <c r="H269" s="248">
        <v>62.235999999999997</v>
      </c>
      <c r="I269" s="249"/>
      <c r="J269" s="245"/>
      <c r="K269" s="245"/>
      <c r="L269" s="250"/>
      <c r="M269" s="251"/>
      <c r="N269" s="252"/>
      <c r="O269" s="252"/>
      <c r="P269" s="252"/>
      <c r="Q269" s="252"/>
      <c r="R269" s="252"/>
      <c r="S269" s="252"/>
      <c r="T269" s="253"/>
      <c r="AT269" s="254" t="s">
        <v>281</v>
      </c>
      <c r="AU269" s="254" t="s">
        <v>84</v>
      </c>
      <c r="AV269" s="16" t="s">
        <v>99</v>
      </c>
      <c r="AW269" s="16" t="s">
        <v>38</v>
      </c>
      <c r="AX269" s="16" t="s">
        <v>23</v>
      </c>
      <c r="AY269" s="254" t="s">
        <v>273</v>
      </c>
    </row>
    <row r="270" spans="1:65" s="2" customFormat="1" ht="16.5" customHeight="1">
      <c r="A270" s="36"/>
      <c r="B270" s="37"/>
      <c r="C270" s="195" t="s">
        <v>441</v>
      </c>
      <c r="D270" s="195" t="s">
        <v>275</v>
      </c>
      <c r="E270" s="196" t="s">
        <v>442</v>
      </c>
      <c r="F270" s="197" t="s">
        <v>443</v>
      </c>
      <c r="G270" s="198" t="s">
        <v>224</v>
      </c>
      <c r="H270" s="199">
        <v>62.235999999999997</v>
      </c>
      <c r="I270" s="200"/>
      <c r="J270" s="201">
        <f>ROUND(I270*H270,2)</f>
        <v>0</v>
      </c>
      <c r="K270" s="197" t="s">
        <v>306</v>
      </c>
      <c r="L270" s="41"/>
      <c r="M270" s="202" t="s">
        <v>22</v>
      </c>
      <c r="N270" s="203" t="s">
        <v>48</v>
      </c>
      <c r="O270" s="66"/>
      <c r="P270" s="204">
        <f>O270*H270</f>
        <v>0</v>
      </c>
      <c r="Q270" s="204">
        <v>0</v>
      </c>
      <c r="R270" s="204">
        <f>Q270*H270</f>
        <v>0</v>
      </c>
      <c r="S270" s="204">
        <v>0</v>
      </c>
      <c r="T270" s="205">
        <f>S270*H270</f>
        <v>0</v>
      </c>
      <c r="U270" s="36"/>
      <c r="V270" s="36"/>
      <c r="W270" s="36"/>
      <c r="X270" s="36"/>
      <c r="Y270" s="36"/>
      <c r="Z270" s="36"/>
      <c r="AA270" s="36"/>
      <c r="AB270" s="36"/>
      <c r="AC270" s="36"/>
      <c r="AD270" s="36"/>
      <c r="AE270" s="36"/>
      <c r="AR270" s="206" t="s">
        <v>99</v>
      </c>
      <c r="AT270" s="206" t="s">
        <v>275</v>
      </c>
      <c r="AU270" s="206" t="s">
        <v>84</v>
      </c>
      <c r="AY270" s="19" t="s">
        <v>273</v>
      </c>
      <c r="BE270" s="207">
        <f>IF(N270="základní",J270,0)</f>
        <v>0</v>
      </c>
      <c r="BF270" s="207">
        <f>IF(N270="snížená",J270,0)</f>
        <v>0</v>
      </c>
      <c r="BG270" s="207">
        <f>IF(N270="zákl. přenesená",J270,0)</f>
        <v>0</v>
      </c>
      <c r="BH270" s="207">
        <f>IF(N270="sníž. přenesená",J270,0)</f>
        <v>0</v>
      </c>
      <c r="BI270" s="207">
        <f>IF(N270="nulová",J270,0)</f>
        <v>0</v>
      </c>
      <c r="BJ270" s="19" t="s">
        <v>23</v>
      </c>
      <c r="BK270" s="207">
        <f>ROUND(I270*H270,2)</f>
        <v>0</v>
      </c>
      <c r="BL270" s="19" t="s">
        <v>99</v>
      </c>
      <c r="BM270" s="206" t="s">
        <v>444</v>
      </c>
    </row>
    <row r="271" spans="1:65" s="14" customFormat="1" ht="11.25">
      <c r="B271" s="222"/>
      <c r="C271" s="223"/>
      <c r="D271" s="208" t="s">
        <v>281</v>
      </c>
      <c r="E271" s="224" t="s">
        <v>22</v>
      </c>
      <c r="F271" s="225" t="s">
        <v>445</v>
      </c>
      <c r="G271" s="223"/>
      <c r="H271" s="226">
        <v>62.235999999999997</v>
      </c>
      <c r="I271" s="227"/>
      <c r="J271" s="223"/>
      <c r="K271" s="223"/>
      <c r="L271" s="228"/>
      <c r="M271" s="229"/>
      <c r="N271" s="230"/>
      <c r="O271" s="230"/>
      <c r="P271" s="230"/>
      <c r="Q271" s="230"/>
      <c r="R271" s="230"/>
      <c r="S271" s="230"/>
      <c r="T271" s="231"/>
      <c r="AT271" s="232" t="s">
        <v>281</v>
      </c>
      <c r="AU271" s="232" t="s">
        <v>84</v>
      </c>
      <c r="AV271" s="14" t="s">
        <v>84</v>
      </c>
      <c r="AW271" s="14" t="s">
        <v>38</v>
      </c>
      <c r="AX271" s="14" t="s">
        <v>23</v>
      </c>
      <c r="AY271" s="232" t="s">
        <v>273</v>
      </c>
    </row>
    <row r="272" spans="1:65" s="2" customFormat="1" ht="16.5" customHeight="1">
      <c r="A272" s="36"/>
      <c r="B272" s="37"/>
      <c r="C272" s="195" t="s">
        <v>446</v>
      </c>
      <c r="D272" s="195" t="s">
        <v>275</v>
      </c>
      <c r="E272" s="196" t="s">
        <v>447</v>
      </c>
      <c r="F272" s="197" t="s">
        <v>448</v>
      </c>
      <c r="G272" s="198" t="s">
        <v>333</v>
      </c>
      <c r="H272" s="199">
        <v>1.1599999999999999</v>
      </c>
      <c r="I272" s="200"/>
      <c r="J272" s="201">
        <f>ROUND(I272*H272,2)</f>
        <v>0</v>
      </c>
      <c r="K272" s="197" t="s">
        <v>306</v>
      </c>
      <c r="L272" s="41"/>
      <c r="M272" s="202" t="s">
        <v>22</v>
      </c>
      <c r="N272" s="203" t="s">
        <v>48</v>
      </c>
      <c r="O272" s="66"/>
      <c r="P272" s="204">
        <f>O272*H272</f>
        <v>0</v>
      </c>
      <c r="Q272" s="204">
        <v>1.0525599999999999</v>
      </c>
      <c r="R272" s="204">
        <f>Q272*H272</f>
        <v>1.2209695999999999</v>
      </c>
      <c r="S272" s="204">
        <v>0</v>
      </c>
      <c r="T272" s="205">
        <f>S272*H272</f>
        <v>0</v>
      </c>
      <c r="U272" s="36"/>
      <c r="V272" s="36"/>
      <c r="W272" s="36"/>
      <c r="X272" s="36"/>
      <c r="Y272" s="36"/>
      <c r="Z272" s="36"/>
      <c r="AA272" s="36"/>
      <c r="AB272" s="36"/>
      <c r="AC272" s="36"/>
      <c r="AD272" s="36"/>
      <c r="AE272" s="36"/>
      <c r="AR272" s="206" t="s">
        <v>99</v>
      </c>
      <c r="AT272" s="206" t="s">
        <v>275</v>
      </c>
      <c r="AU272" s="206" t="s">
        <v>84</v>
      </c>
      <c r="AY272" s="19" t="s">
        <v>273</v>
      </c>
      <c r="BE272" s="207">
        <f>IF(N272="základní",J272,0)</f>
        <v>0</v>
      </c>
      <c r="BF272" s="207">
        <f>IF(N272="snížená",J272,0)</f>
        <v>0</v>
      </c>
      <c r="BG272" s="207">
        <f>IF(N272="zákl. přenesená",J272,0)</f>
        <v>0</v>
      </c>
      <c r="BH272" s="207">
        <f>IF(N272="sníž. přenesená",J272,0)</f>
        <v>0</v>
      </c>
      <c r="BI272" s="207">
        <f>IF(N272="nulová",J272,0)</f>
        <v>0</v>
      </c>
      <c r="BJ272" s="19" t="s">
        <v>23</v>
      </c>
      <c r="BK272" s="207">
        <f>ROUND(I272*H272,2)</f>
        <v>0</v>
      </c>
      <c r="BL272" s="19" t="s">
        <v>99</v>
      </c>
      <c r="BM272" s="206" t="s">
        <v>449</v>
      </c>
    </row>
    <row r="273" spans="1:65" s="13" customFormat="1" ht="11.25">
      <c r="B273" s="212"/>
      <c r="C273" s="213"/>
      <c r="D273" s="208" t="s">
        <v>281</v>
      </c>
      <c r="E273" s="214" t="s">
        <v>22</v>
      </c>
      <c r="F273" s="215" t="s">
        <v>317</v>
      </c>
      <c r="G273" s="213"/>
      <c r="H273" s="214" t="s">
        <v>22</v>
      </c>
      <c r="I273" s="216"/>
      <c r="J273" s="213"/>
      <c r="K273" s="213"/>
      <c r="L273" s="217"/>
      <c r="M273" s="218"/>
      <c r="N273" s="219"/>
      <c r="O273" s="219"/>
      <c r="P273" s="219"/>
      <c r="Q273" s="219"/>
      <c r="R273" s="219"/>
      <c r="S273" s="219"/>
      <c r="T273" s="220"/>
      <c r="AT273" s="221" t="s">
        <v>281</v>
      </c>
      <c r="AU273" s="221" t="s">
        <v>84</v>
      </c>
      <c r="AV273" s="13" t="s">
        <v>23</v>
      </c>
      <c r="AW273" s="13" t="s">
        <v>38</v>
      </c>
      <c r="AX273" s="13" t="s">
        <v>77</v>
      </c>
      <c r="AY273" s="221" t="s">
        <v>273</v>
      </c>
    </row>
    <row r="274" spans="1:65" s="14" customFormat="1" ht="11.25">
      <c r="B274" s="222"/>
      <c r="C274" s="223"/>
      <c r="D274" s="208" t="s">
        <v>281</v>
      </c>
      <c r="E274" s="224" t="s">
        <v>22</v>
      </c>
      <c r="F274" s="225" t="s">
        <v>450</v>
      </c>
      <c r="G274" s="223"/>
      <c r="H274" s="226">
        <v>0.5</v>
      </c>
      <c r="I274" s="227"/>
      <c r="J274" s="223"/>
      <c r="K274" s="223"/>
      <c r="L274" s="228"/>
      <c r="M274" s="229"/>
      <c r="N274" s="230"/>
      <c r="O274" s="230"/>
      <c r="P274" s="230"/>
      <c r="Q274" s="230"/>
      <c r="R274" s="230"/>
      <c r="S274" s="230"/>
      <c r="T274" s="231"/>
      <c r="AT274" s="232" t="s">
        <v>281</v>
      </c>
      <c r="AU274" s="232" t="s">
        <v>84</v>
      </c>
      <c r="AV274" s="14" t="s">
        <v>84</v>
      </c>
      <c r="AW274" s="14" t="s">
        <v>38</v>
      </c>
      <c r="AX274" s="14" t="s">
        <v>77</v>
      </c>
      <c r="AY274" s="232" t="s">
        <v>273</v>
      </c>
    </row>
    <row r="275" spans="1:65" s="14" customFormat="1" ht="11.25">
      <c r="B275" s="222"/>
      <c r="C275" s="223"/>
      <c r="D275" s="208" t="s">
        <v>281</v>
      </c>
      <c r="E275" s="224" t="s">
        <v>22</v>
      </c>
      <c r="F275" s="225" t="s">
        <v>451</v>
      </c>
      <c r="G275" s="223"/>
      <c r="H275" s="226">
        <v>0.4</v>
      </c>
      <c r="I275" s="227"/>
      <c r="J275" s="223"/>
      <c r="K275" s="223"/>
      <c r="L275" s="228"/>
      <c r="M275" s="229"/>
      <c r="N275" s="230"/>
      <c r="O275" s="230"/>
      <c r="P275" s="230"/>
      <c r="Q275" s="230"/>
      <c r="R275" s="230"/>
      <c r="S275" s="230"/>
      <c r="T275" s="231"/>
      <c r="AT275" s="232" t="s">
        <v>281</v>
      </c>
      <c r="AU275" s="232" t="s">
        <v>84</v>
      </c>
      <c r="AV275" s="14" t="s">
        <v>84</v>
      </c>
      <c r="AW275" s="14" t="s">
        <v>38</v>
      </c>
      <c r="AX275" s="14" t="s">
        <v>77</v>
      </c>
      <c r="AY275" s="232" t="s">
        <v>273</v>
      </c>
    </row>
    <row r="276" spans="1:65" s="15" customFormat="1" ht="11.25">
      <c r="B276" s="233"/>
      <c r="C276" s="234"/>
      <c r="D276" s="208" t="s">
        <v>281</v>
      </c>
      <c r="E276" s="235" t="s">
        <v>22</v>
      </c>
      <c r="F276" s="236" t="s">
        <v>286</v>
      </c>
      <c r="G276" s="234"/>
      <c r="H276" s="237">
        <v>0.9</v>
      </c>
      <c r="I276" s="238"/>
      <c r="J276" s="234"/>
      <c r="K276" s="234"/>
      <c r="L276" s="239"/>
      <c r="M276" s="240"/>
      <c r="N276" s="241"/>
      <c r="O276" s="241"/>
      <c r="P276" s="241"/>
      <c r="Q276" s="241"/>
      <c r="R276" s="241"/>
      <c r="S276" s="241"/>
      <c r="T276" s="242"/>
      <c r="AT276" s="243" t="s">
        <v>281</v>
      </c>
      <c r="AU276" s="243" t="s">
        <v>84</v>
      </c>
      <c r="AV276" s="15" t="s">
        <v>92</v>
      </c>
      <c r="AW276" s="15" t="s">
        <v>38</v>
      </c>
      <c r="AX276" s="15" t="s">
        <v>77</v>
      </c>
      <c r="AY276" s="243" t="s">
        <v>273</v>
      </c>
    </row>
    <row r="277" spans="1:65" s="13" customFormat="1" ht="11.25">
      <c r="B277" s="212"/>
      <c r="C277" s="213"/>
      <c r="D277" s="208" t="s">
        <v>281</v>
      </c>
      <c r="E277" s="214" t="s">
        <v>22</v>
      </c>
      <c r="F277" s="215" t="s">
        <v>452</v>
      </c>
      <c r="G277" s="213"/>
      <c r="H277" s="214" t="s">
        <v>22</v>
      </c>
      <c r="I277" s="216"/>
      <c r="J277" s="213"/>
      <c r="K277" s="213"/>
      <c r="L277" s="217"/>
      <c r="M277" s="218"/>
      <c r="N277" s="219"/>
      <c r="O277" s="219"/>
      <c r="P277" s="219"/>
      <c r="Q277" s="219"/>
      <c r="R277" s="219"/>
      <c r="S277" s="219"/>
      <c r="T277" s="220"/>
      <c r="AT277" s="221" t="s">
        <v>281</v>
      </c>
      <c r="AU277" s="221" t="s">
        <v>84</v>
      </c>
      <c r="AV277" s="13" t="s">
        <v>23</v>
      </c>
      <c r="AW277" s="13" t="s">
        <v>38</v>
      </c>
      <c r="AX277" s="13" t="s">
        <v>77</v>
      </c>
      <c r="AY277" s="221" t="s">
        <v>273</v>
      </c>
    </row>
    <row r="278" spans="1:65" s="14" customFormat="1" ht="11.25">
      <c r="B278" s="222"/>
      <c r="C278" s="223"/>
      <c r="D278" s="208" t="s">
        <v>281</v>
      </c>
      <c r="E278" s="224" t="s">
        <v>22</v>
      </c>
      <c r="F278" s="225" t="s">
        <v>453</v>
      </c>
      <c r="G278" s="223"/>
      <c r="H278" s="226">
        <v>9.5000000000000001E-2</v>
      </c>
      <c r="I278" s="227"/>
      <c r="J278" s="223"/>
      <c r="K278" s="223"/>
      <c r="L278" s="228"/>
      <c r="M278" s="229"/>
      <c r="N278" s="230"/>
      <c r="O278" s="230"/>
      <c r="P278" s="230"/>
      <c r="Q278" s="230"/>
      <c r="R278" s="230"/>
      <c r="S278" s="230"/>
      <c r="T278" s="231"/>
      <c r="AT278" s="232" t="s">
        <v>281</v>
      </c>
      <c r="AU278" s="232" t="s">
        <v>84</v>
      </c>
      <c r="AV278" s="14" t="s">
        <v>84</v>
      </c>
      <c r="AW278" s="14" t="s">
        <v>38</v>
      </c>
      <c r="AX278" s="14" t="s">
        <v>77</v>
      </c>
      <c r="AY278" s="232" t="s">
        <v>273</v>
      </c>
    </row>
    <row r="279" spans="1:65" s="14" customFormat="1" ht="11.25">
      <c r="B279" s="222"/>
      <c r="C279" s="223"/>
      <c r="D279" s="208" t="s">
        <v>281</v>
      </c>
      <c r="E279" s="224" t="s">
        <v>22</v>
      </c>
      <c r="F279" s="225" t="s">
        <v>454</v>
      </c>
      <c r="G279" s="223"/>
      <c r="H279" s="226">
        <v>0.16500000000000001</v>
      </c>
      <c r="I279" s="227"/>
      <c r="J279" s="223"/>
      <c r="K279" s="223"/>
      <c r="L279" s="228"/>
      <c r="M279" s="229"/>
      <c r="N279" s="230"/>
      <c r="O279" s="230"/>
      <c r="P279" s="230"/>
      <c r="Q279" s="230"/>
      <c r="R279" s="230"/>
      <c r="S279" s="230"/>
      <c r="T279" s="231"/>
      <c r="AT279" s="232" t="s">
        <v>281</v>
      </c>
      <c r="AU279" s="232" t="s">
        <v>84</v>
      </c>
      <c r="AV279" s="14" t="s">
        <v>84</v>
      </c>
      <c r="AW279" s="14" t="s">
        <v>38</v>
      </c>
      <c r="AX279" s="14" t="s">
        <v>77</v>
      </c>
      <c r="AY279" s="232" t="s">
        <v>273</v>
      </c>
    </row>
    <row r="280" spans="1:65" s="15" customFormat="1" ht="11.25">
      <c r="B280" s="233"/>
      <c r="C280" s="234"/>
      <c r="D280" s="208" t="s">
        <v>281</v>
      </c>
      <c r="E280" s="235" t="s">
        <v>22</v>
      </c>
      <c r="F280" s="236" t="s">
        <v>286</v>
      </c>
      <c r="G280" s="234"/>
      <c r="H280" s="237">
        <v>0.26</v>
      </c>
      <c r="I280" s="238"/>
      <c r="J280" s="234"/>
      <c r="K280" s="234"/>
      <c r="L280" s="239"/>
      <c r="M280" s="240"/>
      <c r="N280" s="241"/>
      <c r="O280" s="241"/>
      <c r="P280" s="241"/>
      <c r="Q280" s="241"/>
      <c r="R280" s="241"/>
      <c r="S280" s="241"/>
      <c r="T280" s="242"/>
      <c r="AT280" s="243" t="s">
        <v>281</v>
      </c>
      <c r="AU280" s="243" t="s">
        <v>84</v>
      </c>
      <c r="AV280" s="15" t="s">
        <v>92</v>
      </c>
      <c r="AW280" s="15" t="s">
        <v>38</v>
      </c>
      <c r="AX280" s="15" t="s">
        <v>77</v>
      </c>
      <c r="AY280" s="243" t="s">
        <v>273</v>
      </c>
    </row>
    <row r="281" spans="1:65" s="16" customFormat="1" ht="11.25">
      <c r="B281" s="244"/>
      <c r="C281" s="245"/>
      <c r="D281" s="208" t="s">
        <v>281</v>
      </c>
      <c r="E281" s="246" t="s">
        <v>22</v>
      </c>
      <c r="F281" s="247" t="s">
        <v>288</v>
      </c>
      <c r="G281" s="245"/>
      <c r="H281" s="248">
        <v>1.1599999999999999</v>
      </c>
      <c r="I281" s="249"/>
      <c r="J281" s="245"/>
      <c r="K281" s="245"/>
      <c r="L281" s="250"/>
      <c r="M281" s="251"/>
      <c r="N281" s="252"/>
      <c r="O281" s="252"/>
      <c r="P281" s="252"/>
      <c r="Q281" s="252"/>
      <c r="R281" s="252"/>
      <c r="S281" s="252"/>
      <c r="T281" s="253"/>
      <c r="AT281" s="254" t="s">
        <v>281</v>
      </c>
      <c r="AU281" s="254" t="s">
        <v>84</v>
      </c>
      <c r="AV281" s="16" t="s">
        <v>99</v>
      </c>
      <c r="AW281" s="16" t="s">
        <v>38</v>
      </c>
      <c r="AX281" s="16" t="s">
        <v>23</v>
      </c>
      <c r="AY281" s="254" t="s">
        <v>273</v>
      </c>
    </row>
    <row r="282" spans="1:65" s="12" customFormat="1" ht="22.9" customHeight="1">
      <c r="B282" s="179"/>
      <c r="C282" s="180"/>
      <c r="D282" s="181" t="s">
        <v>76</v>
      </c>
      <c r="E282" s="193" t="s">
        <v>319</v>
      </c>
      <c r="F282" s="193" t="s">
        <v>455</v>
      </c>
      <c r="G282" s="180"/>
      <c r="H282" s="180"/>
      <c r="I282" s="183"/>
      <c r="J282" s="194">
        <f>BK282</f>
        <v>0</v>
      </c>
      <c r="K282" s="180"/>
      <c r="L282" s="185"/>
      <c r="M282" s="186"/>
      <c r="N282" s="187"/>
      <c r="O282" s="187"/>
      <c r="P282" s="188">
        <f>SUM(P283:P545)</f>
        <v>0</v>
      </c>
      <c r="Q282" s="187"/>
      <c r="R282" s="188">
        <f>SUM(R283:R545)</f>
        <v>99.500837380000007</v>
      </c>
      <c r="S282" s="187"/>
      <c r="T282" s="189">
        <f>SUM(T283:T545)</f>
        <v>0</v>
      </c>
      <c r="AR282" s="190" t="s">
        <v>23</v>
      </c>
      <c r="AT282" s="191" t="s">
        <v>76</v>
      </c>
      <c r="AU282" s="191" t="s">
        <v>23</v>
      </c>
      <c r="AY282" s="190" t="s">
        <v>273</v>
      </c>
      <c r="BK282" s="192">
        <f>SUM(BK283:BK545)</f>
        <v>0</v>
      </c>
    </row>
    <row r="283" spans="1:65" s="2" customFormat="1" ht="21.75" customHeight="1">
      <c r="A283" s="36"/>
      <c r="B283" s="37"/>
      <c r="C283" s="195" t="s">
        <v>456</v>
      </c>
      <c r="D283" s="195" t="s">
        <v>275</v>
      </c>
      <c r="E283" s="196" t="s">
        <v>457</v>
      </c>
      <c r="F283" s="197" t="s">
        <v>458</v>
      </c>
      <c r="G283" s="198" t="s">
        <v>224</v>
      </c>
      <c r="H283" s="199">
        <v>21.283999999999999</v>
      </c>
      <c r="I283" s="200"/>
      <c r="J283" s="201">
        <f>ROUND(I283*H283,2)</f>
        <v>0</v>
      </c>
      <c r="K283" s="197" t="s">
        <v>306</v>
      </c>
      <c r="L283" s="41"/>
      <c r="M283" s="202" t="s">
        <v>22</v>
      </c>
      <c r="N283" s="203" t="s">
        <v>48</v>
      </c>
      <c r="O283" s="66"/>
      <c r="P283" s="204">
        <f>O283*H283</f>
        <v>0</v>
      </c>
      <c r="Q283" s="204">
        <v>1.4E-3</v>
      </c>
      <c r="R283" s="204">
        <f>Q283*H283</f>
        <v>2.9797599999999997E-2</v>
      </c>
      <c r="S283" s="204">
        <v>0</v>
      </c>
      <c r="T283" s="205">
        <f>S283*H283</f>
        <v>0</v>
      </c>
      <c r="U283" s="36"/>
      <c r="V283" s="36"/>
      <c r="W283" s="36"/>
      <c r="X283" s="36"/>
      <c r="Y283" s="36"/>
      <c r="Z283" s="36"/>
      <c r="AA283" s="36"/>
      <c r="AB283" s="36"/>
      <c r="AC283" s="36"/>
      <c r="AD283" s="36"/>
      <c r="AE283" s="36"/>
      <c r="AR283" s="206" t="s">
        <v>99</v>
      </c>
      <c r="AT283" s="206" t="s">
        <v>275</v>
      </c>
      <c r="AU283" s="206" t="s">
        <v>84</v>
      </c>
      <c r="AY283" s="19" t="s">
        <v>273</v>
      </c>
      <c r="BE283" s="207">
        <f>IF(N283="základní",J283,0)</f>
        <v>0</v>
      </c>
      <c r="BF283" s="207">
        <f>IF(N283="snížená",J283,0)</f>
        <v>0</v>
      </c>
      <c r="BG283" s="207">
        <f>IF(N283="zákl. přenesená",J283,0)</f>
        <v>0</v>
      </c>
      <c r="BH283" s="207">
        <f>IF(N283="sníž. přenesená",J283,0)</f>
        <v>0</v>
      </c>
      <c r="BI283" s="207">
        <f>IF(N283="nulová",J283,0)</f>
        <v>0</v>
      </c>
      <c r="BJ283" s="19" t="s">
        <v>23</v>
      </c>
      <c r="BK283" s="207">
        <f>ROUND(I283*H283,2)</f>
        <v>0</v>
      </c>
      <c r="BL283" s="19" t="s">
        <v>99</v>
      </c>
      <c r="BM283" s="206" t="s">
        <v>459</v>
      </c>
    </row>
    <row r="284" spans="1:65" s="13" customFormat="1" ht="11.25">
      <c r="B284" s="212"/>
      <c r="C284" s="213"/>
      <c r="D284" s="208" t="s">
        <v>281</v>
      </c>
      <c r="E284" s="214" t="s">
        <v>22</v>
      </c>
      <c r="F284" s="215" t="s">
        <v>460</v>
      </c>
      <c r="G284" s="213"/>
      <c r="H284" s="214" t="s">
        <v>22</v>
      </c>
      <c r="I284" s="216"/>
      <c r="J284" s="213"/>
      <c r="K284" s="213"/>
      <c r="L284" s="217"/>
      <c r="M284" s="218"/>
      <c r="N284" s="219"/>
      <c r="O284" s="219"/>
      <c r="P284" s="219"/>
      <c r="Q284" s="219"/>
      <c r="R284" s="219"/>
      <c r="S284" s="219"/>
      <c r="T284" s="220"/>
      <c r="AT284" s="221" t="s">
        <v>281</v>
      </c>
      <c r="AU284" s="221" t="s">
        <v>84</v>
      </c>
      <c r="AV284" s="13" t="s">
        <v>23</v>
      </c>
      <c r="AW284" s="13" t="s">
        <v>38</v>
      </c>
      <c r="AX284" s="13" t="s">
        <v>77</v>
      </c>
      <c r="AY284" s="221" t="s">
        <v>273</v>
      </c>
    </row>
    <row r="285" spans="1:65" s="13" customFormat="1" ht="11.25">
      <c r="B285" s="212"/>
      <c r="C285" s="213"/>
      <c r="D285" s="208" t="s">
        <v>281</v>
      </c>
      <c r="E285" s="214" t="s">
        <v>22</v>
      </c>
      <c r="F285" s="215" t="s">
        <v>292</v>
      </c>
      <c r="G285" s="213"/>
      <c r="H285" s="214" t="s">
        <v>22</v>
      </c>
      <c r="I285" s="216"/>
      <c r="J285" s="213"/>
      <c r="K285" s="213"/>
      <c r="L285" s="217"/>
      <c r="M285" s="218"/>
      <c r="N285" s="219"/>
      <c r="O285" s="219"/>
      <c r="P285" s="219"/>
      <c r="Q285" s="219"/>
      <c r="R285" s="219"/>
      <c r="S285" s="219"/>
      <c r="T285" s="220"/>
      <c r="AT285" s="221" t="s">
        <v>281</v>
      </c>
      <c r="AU285" s="221" t="s">
        <v>84</v>
      </c>
      <c r="AV285" s="13" t="s">
        <v>23</v>
      </c>
      <c r="AW285" s="13" t="s">
        <v>38</v>
      </c>
      <c r="AX285" s="13" t="s">
        <v>77</v>
      </c>
      <c r="AY285" s="221" t="s">
        <v>273</v>
      </c>
    </row>
    <row r="286" spans="1:65" s="14" customFormat="1" ht="11.25">
      <c r="B286" s="222"/>
      <c r="C286" s="223"/>
      <c r="D286" s="208" t="s">
        <v>281</v>
      </c>
      <c r="E286" s="224" t="s">
        <v>22</v>
      </c>
      <c r="F286" s="225" t="s">
        <v>461</v>
      </c>
      <c r="G286" s="223"/>
      <c r="H286" s="226">
        <v>12.85</v>
      </c>
      <c r="I286" s="227"/>
      <c r="J286" s="223"/>
      <c r="K286" s="223"/>
      <c r="L286" s="228"/>
      <c r="M286" s="229"/>
      <c r="N286" s="230"/>
      <c r="O286" s="230"/>
      <c r="P286" s="230"/>
      <c r="Q286" s="230"/>
      <c r="R286" s="230"/>
      <c r="S286" s="230"/>
      <c r="T286" s="231"/>
      <c r="AT286" s="232" t="s">
        <v>281</v>
      </c>
      <c r="AU286" s="232" t="s">
        <v>84</v>
      </c>
      <c r="AV286" s="14" t="s">
        <v>84</v>
      </c>
      <c r="AW286" s="14" t="s">
        <v>38</v>
      </c>
      <c r="AX286" s="14" t="s">
        <v>77</v>
      </c>
      <c r="AY286" s="232" t="s">
        <v>273</v>
      </c>
    </row>
    <row r="287" spans="1:65" s="13" customFormat="1" ht="11.25">
      <c r="B287" s="212"/>
      <c r="C287" s="213"/>
      <c r="D287" s="208" t="s">
        <v>281</v>
      </c>
      <c r="E287" s="214" t="s">
        <v>22</v>
      </c>
      <c r="F287" s="215" t="s">
        <v>282</v>
      </c>
      <c r="G287" s="213"/>
      <c r="H287" s="214" t="s">
        <v>22</v>
      </c>
      <c r="I287" s="216"/>
      <c r="J287" s="213"/>
      <c r="K287" s="213"/>
      <c r="L287" s="217"/>
      <c r="M287" s="218"/>
      <c r="N287" s="219"/>
      <c r="O287" s="219"/>
      <c r="P287" s="219"/>
      <c r="Q287" s="219"/>
      <c r="R287" s="219"/>
      <c r="S287" s="219"/>
      <c r="T287" s="220"/>
      <c r="AT287" s="221" t="s">
        <v>281</v>
      </c>
      <c r="AU287" s="221" t="s">
        <v>84</v>
      </c>
      <c r="AV287" s="13" t="s">
        <v>23</v>
      </c>
      <c r="AW287" s="13" t="s">
        <v>38</v>
      </c>
      <c r="AX287" s="13" t="s">
        <v>77</v>
      </c>
      <c r="AY287" s="221" t="s">
        <v>273</v>
      </c>
    </row>
    <row r="288" spans="1:65" s="14" customFormat="1" ht="11.25">
      <c r="B288" s="222"/>
      <c r="C288" s="223"/>
      <c r="D288" s="208" t="s">
        <v>281</v>
      </c>
      <c r="E288" s="224" t="s">
        <v>22</v>
      </c>
      <c r="F288" s="225" t="s">
        <v>462</v>
      </c>
      <c r="G288" s="223"/>
      <c r="H288" s="226">
        <v>11.795</v>
      </c>
      <c r="I288" s="227"/>
      <c r="J288" s="223"/>
      <c r="K288" s="223"/>
      <c r="L288" s="228"/>
      <c r="M288" s="229"/>
      <c r="N288" s="230"/>
      <c r="O288" s="230"/>
      <c r="P288" s="230"/>
      <c r="Q288" s="230"/>
      <c r="R288" s="230"/>
      <c r="S288" s="230"/>
      <c r="T288" s="231"/>
      <c r="AT288" s="232" t="s">
        <v>281</v>
      </c>
      <c r="AU288" s="232" t="s">
        <v>84</v>
      </c>
      <c r="AV288" s="14" t="s">
        <v>84</v>
      </c>
      <c r="AW288" s="14" t="s">
        <v>38</v>
      </c>
      <c r="AX288" s="14" t="s">
        <v>77</v>
      </c>
      <c r="AY288" s="232" t="s">
        <v>273</v>
      </c>
    </row>
    <row r="289" spans="1:65" s="14" customFormat="1" ht="11.25">
      <c r="B289" s="222"/>
      <c r="C289" s="223"/>
      <c r="D289" s="208" t="s">
        <v>281</v>
      </c>
      <c r="E289" s="224" t="s">
        <v>22</v>
      </c>
      <c r="F289" s="225" t="s">
        <v>463</v>
      </c>
      <c r="G289" s="223"/>
      <c r="H289" s="226">
        <v>-4.375</v>
      </c>
      <c r="I289" s="227"/>
      <c r="J289" s="223"/>
      <c r="K289" s="223"/>
      <c r="L289" s="228"/>
      <c r="M289" s="229"/>
      <c r="N289" s="230"/>
      <c r="O289" s="230"/>
      <c r="P289" s="230"/>
      <c r="Q289" s="230"/>
      <c r="R289" s="230"/>
      <c r="S289" s="230"/>
      <c r="T289" s="231"/>
      <c r="AT289" s="232" t="s">
        <v>281</v>
      </c>
      <c r="AU289" s="232" t="s">
        <v>84</v>
      </c>
      <c r="AV289" s="14" t="s">
        <v>84</v>
      </c>
      <c r="AW289" s="14" t="s">
        <v>38</v>
      </c>
      <c r="AX289" s="14" t="s">
        <v>77</v>
      </c>
      <c r="AY289" s="232" t="s">
        <v>273</v>
      </c>
    </row>
    <row r="290" spans="1:65" s="15" customFormat="1" ht="11.25">
      <c r="B290" s="233"/>
      <c r="C290" s="234"/>
      <c r="D290" s="208" t="s">
        <v>281</v>
      </c>
      <c r="E290" s="235" t="s">
        <v>22</v>
      </c>
      <c r="F290" s="236" t="s">
        <v>286</v>
      </c>
      <c r="G290" s="234"/>
      <c r="H290" s="237">
        <v>20.27</v>
      </c>
      <c r="I290" s="238"/>
      <c r="J290" s="234"/>
      <c r="K290" s="234"/>
      <c r="L290" s="239"/>
      <c r="M290" s="240"/>
      <c r="N290" s="241"/>
      <c r="O290" s="241"/>
      <c r="P290" s="241"/>
      <c r="Q290" s="241"/>
      <c r="R290" s="241"/>
      <c r="S290" s="241"/>
      <c r="T290" s="242"/>
      <c r="AT290" s="243" t="s">
        <v>281</v>
      </c>
      <c r="AU290" s="243" t="s">
        <v>84</v>
      </c>
      <c r="AV290" s="15" t="s">
        <v>92</v>
      </c>
      <c r="AW290" s="15" t="s">
        <v>38</v>
      </c>
      <c r="AX290" s="15" t="s">
        <v>77</v>
      </c>
      <c r="AY290" s="243" t="s">
        <v>273</v>
      </c>
    </row>
    <row r="291" spans="1:65" s="14" customFormat="1" ht="11.25">
      <c r="B291" s="222"/>
      <c r="C291" s="223"/>
      <c r="D291" s="208" t="s">
        <v>281</v>
      </c>
      <c r="E291" s="224" t="s">
        <v>22</v>
      </c>
      <c r="F291" s="225" t="s">
        <v>464</v>
      </c>
      <c r="G291" s="223"/>
      <c r="H291" s="226">
        <v>1.014</v>
      </c>
      <c r="I291" s="227"/>
      <c r="J291" s="223"/>
      <c r="K291" s="223"/>
      <c r="L291" s="228"/>
      <c r="M291" s="229"/>
      <c r="N291" s="230"/>
      <c r="O291" s="230"/>
      <c r="P291" s="230"/>
      <c r="Q291" s="230"/>
      <c r="R291" s="230"/>
      <c r="S291" s="230"/>
      <c r="T291" s="231"/>
      <c r="AT291" s="232" t="s">
        <v>281</v>
      </c>
      <c r="AU291" s="232" t="s">
        <v>84</v>
      </c>
      <c r="AV291" s="14" t="s">
        <v>84</v>
      </c>
      <c r="AW291" s="14" t="s">
        <v>38</v>
      </c>
      <c r="AX291" s="14" t="s">
        <v>77</v>
      </c>
      <c r="AY291" s="232" t="s">
        <v>273</v>
      </c>
    </row>
    <row r="292" spans="1:65" s="16" customFormat="1" ht="11.25">
      <c r="B292" s="244"/>
      <c r="C292" s="245"/>
      <c r="D292" s="208" t="s">
        <v>281</v>
      </c>
      <c r="E292" s="246" t="s">
        <v>22</v>
      </c>
      <c r="F292" s="247" t="s">
        <v>288</v>
      </c>
      <c r="G292" s="245"/>
      <c r="H292" s="248">
        <v>21.283999999999999</v>
      </c>
      <c r="I292" s="249"/>
      <c r="J292" s="245"/>
      <c r="K292" s="245"/>
      <c r="L292" s="250"/>
      <c r="M292" s="251"/>
      <c r="N292" s="252"/>
      <c r="O292" s="252"/>
      <c r="P292" s="252"/>
      <c r="Q292" s="252"/>
      <c r="R292" s="252"/>
      <c r="S292" s="252"/>
      <c r="T292" s="253"/>
      <c r="AT292" s="254" t="s">
        <v>281</v>
      </c>
      <c r="AU292" s="254" t="s">
        <v>84</v>
      </c>
      <c r="AV292" s="16" t="s">
        <v>99</v>
      </c>
      <c r="AW292" s="16" t="s">
        <v>38</v>
      </c>
      <c r="AX292" s="16" t="s">
        <v>23</v>
      </c>
      <c r="AY292" s="254" t="s">
        <v>273</v>
      </c>
    </row>
    <row r="293" spans="1:65" s="2" customFormat="1" ht="21.75" customHeight="1">
      <c r="A293" s="36"/>
      <c r="B293" s="37"/>
      <c r="C293" s="195" t="s">
        <v>465</v>
      </c>
      <c r="D293" s="195" t="s">
        <v>275</v>
      </c>
      <c r="E293" s="196" t="s">
        <v>466</v>
      </c>
      <c r="F293" s="197" t="s">
        <v>467</v>
      </c>
      <c r="G293" s="198" t="s">
        <v>224</v>
      </c>
      <c r="H293" s="199">
        <v>21.283999999999999</v>
      </c>
      <c r="I293" s="200"/>
      <c r="J293" s="201">
        <f>ROUND(I293*H293,2)</f>
        <v>0</v>
      </c>
      <c r="K293" s="197" t="s">
        <v>306</v>
      </c>
      <c r="L293" s="41"/>
      <c r="M293" s="202" t="s">
        <v>22</v>
      </c>
      <c r="N293" s="203" t="s">
        <v>48</v>
      </c>
      <c r="O293" s="66"/>
      <c r="P293" s="204">
        <f>O293*H293</f>
        <v>0</v>
      </c>
      <c r="Q293" s="204">
        <v>1.8380000000000001E-2</v>
      </c>
      <c r="R293" s="204">
        <f>Q293*H293</f>
        <v>0.39119991999999998</v>
      </c>
      <c r="S293" s="204">
        <v>0</v>
      </c>
      <c r="T293" s="205">
        <f>S293*H293</f>
        <v>0</v>
      </c>
      <c r="U293" s="36"/>
      <c r="V293" s="36"/>
      <c r="W293" s="36"/>
      <c r="X293" s="36"/>
      <c r="Y293" s="36"/>
      <c r="Z293" s="36"/>
      <c r="AA293" s="36"/>
      <c r="AB293" s="36"/>
      <c r="AC293" s="36"/>
      <c r="AD293" s="36"/>
      <c r="AE293" s="36"/>
      <c r="AR293" s="206" t="s">
        <v>99</v>
      </c>
      <c r="AT293" s="206" t="s">
        <v>275</v>
      </c>
      <c r="AU293" s="206" t="s">
        <v>84</v>
      </c>
      <c r="AY293" s="19" t="s">
        <v>273</v>
      </c>
      <c r="BE293" s="207">
        <f>IF(N293="základní",J293,0)</f>
        <v>0</v>
      </c>
      <c r="BF293" s="207">
        <f>IF(N293="snížená",J293,0)</f>
        <v>0</v>
      </c>
      <c r="BG293" s="207">
        <f>IF(N293="zákl. přenesená",J293,0)</f>
        <v>0</v>
      </c>
      <c r="BH293" s="207">
        <f>IF(N293="sníž. přenesená",J293,0)</f>
        <v>0</v>
      </c>
      <c r="BI293" s="207">
        <f>IF(N293="nulová",J293,0)</f>
        <v>0</v>
      </c>
      <c r="BJ293" s="19" t="s">
        <v>23</v>
      </c>
      <c r="BK293" s="207">
        <f>ROUND(I293*H293,2)</f>
        <v>0</v>
      </c>
      <c r="BL293" s="19" t="s">
        <v>99</v>
      </c>
      <c r="BM293" s="206" t="s">
        <v>468</v>
      </c>
    </row>
    <row r="294" spans="1:65" s="2" customFormat="1" ht="48.75">
      <c r="A294" s="36"/>
      <c r="B294" s="37"/>
      <c r="C294" s="38"/>
      <c r="D294" s="208" t="s">
        <v>299</v>
      </c>
      <c r="E294" s="38"/>
      <c r="F294" s="209" t="s">
        <v>469</v>
      </c>
      <c r="G294" s="38"/>
      <c r="H294" s="38"/>
      <c r="I294" s="119"/>
      <c r="J294" s="38"/>
      <c r="K294" s="38"/>
      <c r="L294" s="41"/>
      <c r="M294" s="210"/>
      <c r="N294" s="211"/>
      <c r="O294" s="66"/>
      <c r="P294" s="66"/>
      <c r="Q294" s="66"/>
      <c r="R294" s="66"/>
      <c r="S294" s="66"/>
      <c r="T294" s="67"/>
      <c r="U294" s="36"/>
      <c r="V294" s="36"/>
      <c r="W294" s="36"/>
      <c r="X294" s="36"/>
      <c r="Y294" s="36"/>
      <c r="Z294" s="36"/>
      <c r="AA294" s="36"/>
      <c r="AB294" s="36"/>
      <c r="AC294" s="36"/>
      <c r="AD294" s="36"/>
      <c r="AE294" s="36"/>
      <c r="AT294" s="19" t="s">
        <v>299</v>
      </c>
      <c r="AU294" s="19" t="s">
        <v>84</v>
      </c>
    </row>
    <row r="295" spans="1:65" s="14" customFormat="1" ht="11.25">
      <c r="B295" s="222"/>
      <c r="C295" s="223"/>
      <c r="D295" s="208" t="s">
        <v>281</v>
      </c>
      <c r="E295" s="224" t="s">
        <v>22</v>
      </c>
      <c r="F295" s="225" t="s">
        <v>470</v>
      </c>
      <c r="G295" s="223"/>
      <c r="H295" s="226">
        <v>21.283999999999999</v>
      </c>
      <c r="I295" s="227"/>
      <c r="J295" s="223"/>
      <c r="K295" s="223"/>
      <c r="L295" s="228"/>
      <c r="M295" s="229"/>
      <c r="N295" s="230"/>
      <c r="O295" s="230"/>
      <c r="P295" s="230"/>
      <c r="Q295" s="230"/>
      <c r="R295" s="230"/>
      <c r="S295" s="230"/>
      <c r="T295" s="231"/>
      <c r="AT295" s="232" t="s">
        <v>281</v>
      </c>
      <c r="AU295" s="232" t="s">
        <v>84</v>
      </c>
      <c r="AV295" s="14" t="s">
        <v>84</v>
      </c>
      <c r="AW295" s="14" t="s">
        <v>38</v>
      </c>
      <c r="AX295" s="14" t="s">
        <v>23</v>
      </c>
      <c r="AY295" s="232" t="s">
        <v>273</v>
      </c>
    </row>
    <row r="296" spans="1:65" s="2" customFormat="1" ht="21.75" customHeight="1">
      <c r="A296" s="36"/>
      <c r="B296" s="37"/>
      <c r="C296" s="195" t="s">
        <v>471</v>
      </c>
      <c r="D296" s="195" t="s">
        <v>275</v>
      </c>
      <c r="E296" s="196" t="s">
        <v>472</v>
      </c>
      <c r="F296" s="197" t="s">
        <v>473</v>
      </c>
      <c r="G296" s="198" t="s">
        <v>224</v>
      </c>
      <c r="H296" s="199">
        <v>278.04300000000001</v>
      </c>
      <c r="I296" s="200"/>
      <c r="J296" s="201">
        <f>ROUND(I296*H296,2)</f>
        <v>0</v>
      </c>
      <c r="K296" s="197" t="s">
        <v>306</v>
      </c>
      <c r="L296" s="41"/>
      <c r="M296" s="202" t="s">
        <v>22</v>
      </c>
      <c r="N296" s="203" t="s">
        <v>48</v>
      </c>
      <c r="O296" s="66"/>
      <c r="P296" s="204">
        <f>O296*H296</f>
        <v>0</v>
      </c>
      <c r="Q296" s="204">
        <v>1.4E-3</v>
      </c>
      <c r="R296" s="204">
        <f>Q296*H296</f>
        <v>0.3892602</v>
      </c>
      <c r="S296" s="204">
        <v>0</v>
      </c>
      <c r="T296" s="205">
        <f>S296*H296</f>
        <v>0</v>
      </c>
      <c r="U296" s="36"/>
      <c r="V296" s="36"/>
      <c r="W296" s="36"/>
      <c r="X296" s="36"/>
      <c r="Y296" s="36"/>
      <c r="Z296" s="36"/>
      <c r="AA296" s="36"/>
      <c r="AB296" s="36"/>
      <c r="AC296" s="36"/>
      <c r="AD296" s="36"/>
      <c r="AE296" s="36"/>
      <c r="AR296" s="206" t="s">
        <v>99</v>
      </c>
      <c r="AT296" s="206" t="s">
        <v>275</v>
      </c>
      <c r="AU296" s="206" t="s">
        <v>84</v>
      </c>
      <c r="AY296" s="19" t="s">
        <v>273</v>
      </c>
      <c r="BE296" s="207">
        <f>IF(N296="základní",J296,0)</f>
        <v>0</v>
      </c>
      <c r="BF296" s="207">
        <f>IF(N296="snížená",J296,0)</f>
        <v>0</v>
      </c>
      <c r="BG296" s="207">
        <f>IF(N296="zákl. přenesená",J296,0)</f>
        <v>0</v>
      </c>
      <c r="BH296" s="207">
        <f>IF(N296="sníž. přenesená",J296,0)</f>
        <v>0</v>
      </c>
      <c r="BI296" s="207">
        <f>IF(N296="nulová",J296,0)</f>
        <v>0</v>
      </c>
      <c r="BJ296" s="19" t="s">
        <v>23</v>
      </c>
      <c r="BK296" s="207">
        <f>ROUND(I296*H296,2)</f>
        <v>0</v>
      </c>
      <c r="BL296" s="19" t="s">
        <v>99</v>
      </c>
      <c r="BM296" s="206" t="s">
        <v>474</v>
      </c>
    </row>
    <row r="297" spans="1:65" s="13" customFormat="1" ht="11.25">
      <c r="B297" s="212"/>
      <c r="C297" s="213"/>
      <c r="D297" s="208" t="s">
        <v>281</v>
      </c>
      <c r="E297" s="214" t="s">
        <v>22</v>
      </c>
      <c r="F297" s="215" t="s">
        <v>475</v>
      </c>
      <c r="G297" s="213"/>
      <c r="H297" s="214" t="s">
        <v>22</v>
      </c>
      <c r="I297" s="216"/>
      <c r="J297" s="213"/>
      <c r="K297" s="213"/>
      <c r="L297" s="217"/>
      <c r="M297" s="218"/>
      <c r="N297" s="219"/>
      <c r="O297" s="219"/>
      <c r="P297" s="219"/>
      <c r="Q297" s="219"/>
      <c r="R297" s="219"/>
      <c r="S297" s="219"/>
      <c r="T297" s="220"/>
      <c r="AT297" s="221" t="s">
        <v>281</v>
      </c>
      <c r="AU297" s="221" t="s">
        <v>84</v>
      </c>
      <c r="AV297" s="13" t="s">
        <v>23</v>
      </c>
      <c r="AW297" s="13" t="s">
        <v>38</v>
      </c>
      <c r="AX297" s="13" t="s">
        <v>77</v>
      </c>
      <c r="AY297" s="221" t="s">
        <v>273</v>
      </c>
    </row>
    <row r="298" spans="1:65" s="13" customFormat="1" ht="11.25">
      <c r="B298" s="212"/>
      <c r="C298" s="213"/>
      <c r="D298" s="208" t="s">
        <v>281</v>
      </c>
      <c r="E298" s="214" t="s">
        <v>22</v>
      </c>
      <c r="F298" s="215" t="s">
        <v>292</v>
      </c>
      <c r="G298" s="213"/>
      <c r="H298" s="214" t="s">
        <v>22</v>
      </c>
      <c r="I298" s="216"/>
      <c r="J298" s="213"/>
      <c r="K298" s="213"/>
      <c r="L298" s="217"/>
      <c r="M298" s="218"/>
      <c r="N298" s="219"/>
      <c r="O298" s="219"/>
      <c r="P298" s="219"/>
      <c r="Q298" s="219"/>
      <c r="R298" s="219"/>
      <c r="S298" s="219"/>
      <c r="T298" s="220"/>
      <c r="AT298" s="221" t="s">
        <v>281</v>
      </c>
      <c r="AU298" s="221" t="s">
        <v>84</v>
      </c>
      <c r="AV298" s="13" t="s">
        <v>23</v>
      </c>
      <c r="AW298" s="13" t="s">
        <v>38</v>
      </c>
      <c r="AX298" s="13" t="s">
        <v>77</v>
      </c>
      <c r="AY298" s="221" t="s">
        <v>273</v>
      </c>
    </row>
    <row r="299" spans="1:65" s="14" customFormat="1" ht="11.25">
      <c r="B299" s="222"/>
      <c r="C299" s="223"/>
      <c r="D299" s="208" t="s">
        <v>281</v>
      </c>
      <c r="E299" s="224" t="s">
        <v>22</v>
      </c>
      <c r="F299" s="225" t="s">
        <v>476</v>
      </c>
      <c r="G299" s="223"/>
      <c r="H299" s="226">
        <v>142.27500000000001</v>
      </c>
      <c r="I299" s="227"/>
      <c r="J299" s="223"/>
      <c r="K299" s="223"/>
      <c r="L299" s="228"/>
      <c r="M299" s="229"/>
      <c r="N299" s="230"/>
      <c r="O299" s="230"/>
      <c r="P299" s="230"/>
      <c r="Q299" s="230"/>
      <c r="R299" s="230"/>
      <c r="S299" s="230"/>
      <c r="T299" s="231"/>
      <c r="AT299" s="232" t="s">
        <v>281</v>
      </c>
      <c r="AU299" s="232" t="s">
        <v>84</v>
      </c>
      <c r="AV299" s="14" t="s">
        <v>84</v>
      </c>
      <c r="AW299" s="14" t="s">
        <v>38</v>
      </c>
      <c r="AX299" s="14" t="s">
        <v>77</v>
      </c>
      <c r="AY299" s="232" t="s">
        <v>273</v>
      </c>
    </row>
    <row r="300" spans="1:65" s="14" customFormat="1" ht="11.25">
      <c r="B300" s="222"/>
      <c r="C300" s="223"/>
      <c r="D300" s="208" t="s">
        <v>281</v>
      </c>
      <c r="E300" s="224" t="s">
        <v>22</v>
      </c>
      <c r="F300" s="225" t="s">
        <v>477</v>
      </c>
      <c r="G300" s="223"/>
      <c r="H300" s="226">
        <v>51.69</v>
      </c>
      <c r="I300" s="227"/>
      <c r="J300" s="223"/>
      <c r="K300" s="223"/>
      <c r="L300" s="228"/>
      <c r="M300" s="229"/>
      <c r="N300" s="230"/>
      <c r="O300" s="230"/>
      <c r="P300" s="230"/>
      <c r="Q300" s="230"/>
      <c r="R300" s="230"/>
      <c r="S300" s="230"/>
      <c r="T300" s="231"/>
      <c r="AT300" s="232" t="s">
        <v>281</v>
      </c>
      <c r="AU300" s="232" t="s">
        <v>84</v>
      </c>
      <c r="AV300" s="14" t="s">
        <v>84</v>
      </c>
      <c r="AW300" s="14" t="s">
        <v>38</v>
      </c>
      <c r="AX300" s="14" t="s">
        <v>77</v>
      </c>
      <c r="AY300" s="232" t="s">
        <v>273</v>
      </c>
    </row>
    <row r="301" spans="1:65" s="14" customFormat="1" ht="11.25">
      <c r="B301" s="222"/>
      <c r="C301" s="223"/>
      <c r="D301" s="208" t="s">
        <v>281</v>
      </c>
      <c r="E301" s="224" t="s">
        <v>22</v>
      </c>
      <c r="F301" s="225" t="s">
        <v>478</v>
      </c>
      <c r="G301" s="223"/>
      <c r="H301" s="226">
        <v>14.49</v>
      </c>
      <c r="I301" s="227"/>
      <c r="J301" s="223"/>
      <c r="K301" s="223"/>
      <c r="L301" s="228"/>
      <c r="M301" s="229"/>
      <c r="N301" s="230"/>
      <c r="O301" s="230"/>
      <c r="P301" s="230"/>
      <c r="Q301" s="230"/>
      <c r="R301" s="230"/>
      <c r="S301" s="230"/>
      <c r="T301" s="231"/>
      <c r="AT301" s="232" t="s">
        <v>281</v>
      </c>
      <c r="AU301" s="232" t="s">
        <v>84</v>
      </c>
      <c r="AV301" s="14" t="s">
        <v>84</v>
      </c>
      <c r="AW301" s="14" t="s">
        <v>38</v>
      </c>
      <c r="AX301" s="14" t="s">
        <v>77</v>
      </c>
      <c r="AY301" s="232" t="s">
        <v>273</v>
      </c>
    </row>
    <row r="302" spans="1:65" s="14" customFormat="1" ht="11.25">
      <c r="B302" s="222"/>
      <c r="C302" s="223"/>
      <c r="D302" s="208" t="s">
        <v>281</v>
      </c>
      <c r="E302" s="224" t="s">
        <v>22</v>
      </c>
      <c r="F302" s="225" t="s">
        <v>479</v>
      </c>
      <c r="G302" s="223"/>
      <c r="H302" s="226">
        <v>17.64</v>
      </c>
      <c r="I302" s="227"/>
      <c r="J302" s="223"/>
      <c r="K302" s="223"/>
      <c r="L302" s="228"/>
      <c r="M302" s="229"/>
      <c r="N302" s="230"/>
      <c r="O302" s="230"/>
      <c r="P302" s="230"/>
      <c r="Q302" s="230"/>
      <c r="R302" s="230"/>
      <c r="S302" s="230"/>
      <c r="T302" s="231"/>
      <c r="AT302" s="232" t="s">
        <v>281</v>
      </c>
      <c r="AU302" s="232" t="s">
        <v>84</v>
      </c>
      <c r="AV302" s="14" t="s">
        <v>84</v>
      </c>
      <c r="AW302" s="14" t="s">
        <v>38</v>
      </c>
      <c r="AX302" s="14" t="s">
        <v>77</v>
      </c>
      <c r="AY302" s="232" t="s">
        <v>273</v>
      </c>
    </row>
    <row r="303" spans="1:65" s="14" customFormat="1" ht="11.25">
      <c r="B303" s="222"/>
      <c r="C303" s="223"/>
      <c r="D303" s="208" t="s">
        <v>281</v>
      </c>
      <c r="E303" s="224" t="s">
        <v>22</v>
      </c>
      <c r="F303" s="225" t="s">
        <v>480</v>
      </c>
      <c r="G303" s="223"/>
      <c r="H303" s="226">
        <v>1.4</v>
      </c>
      <c r="I303" s="227"/>
      <c r="J303" s="223"/>
      <c r="K303" s="223"/>
      <c r="L303" s="228"/>
      <c r="M303" s="229"/>
      <c r="N303" s="230"/>
      <c r="O303" s="230"/>
      <c r="P303" s="230"/>
      <c r="Q303" s="230"/>
      <c r="R303" s="230"/>
      <c r="S303" s="230"/>
      <c r="T303" s="231"/>
      <c r="AT303" s="232" t="s">
        <v>281</v>
      </c>
      <c r="AU303" s="232" t="s">
        <v>84</v>
      </c>
      <c r="AV303" s="14" t="s">
        <v>84</v>
      </c>
      <c r="AW303" s="14" t="s">
        <v>38</v>
      </c>
      <c r="AX303" s="14" t="s">
        <v>77</v>
      </c>
      <c r="AY303" s="232" t="s">
        <v>273</v>
      </c>
    </row>
    <row r="304" spans="1:65" s="13" customFormat="1" ht="11.25">
      <c r="B304" s="212"/>
      <c r="C304" s="213"/>
      <c r="D304" s="208" t="s">
        <v>281</v>
      </c>
      <c r="E304" s="214" t="s">
        <v>22</v>
      </c>
      <c r="F304" s="215" t="s">
        <v>282</v>
      </c>
      <c r="G304" s="213"/>
      <c r="H304" s="214" t="s">
        <v>22</v>
      </c>
      <c r="I304" s="216"/>
      <c r="J304" s="213"/>
      <c r="K304" s="213"/>
      <c r="L304" s="217"/>
      <c r="M304" s="218"/>
      <c r="N304" s="219"/>
      <c r="O304" s="219"/>
      <c r="P304" s="219"/>
      <c r="Q304" s="219"/>
      <c r="R304" s="219"/>
      <c r="S304" s="219"/>
      <c r="T304" s="220"/>
      <c r="AT304" s="221" t="s">
        <v>281</v>
      </c>
      <c r="AU304" s="221" t="s">
        <v>84</v>
      </c>
      <c r="AV304" s="13" t="s">
        <v>23</v>
      </c>
      <c r="AW304" s="13" t="s">
        <v>38</v>
      </c>
      <c r="AX304" s="13" t="s">
        <v>77</v>
      </c>
      <c r="AY304" s="221" t="s">
        <v>273</v>
      </c>
    </row>
    <row r="305" spans="1:65" s="14" customFormat="1" ht="11.25">
      <c r="B305" s="222"/>
      <c r="C305" s="223"/>
      <c r="D305" s="208" t="s">
        <v>281</v>
      </c>
      <c r="E305" s="224" t="s">
        <v>22</v>
      </c>
      <c r="F305" s="225" t="s">
        <v>481</v>
      </c>
      <c r="G305" s="223"/>
      <c r="H305" s="226">
        <v>88.08</v>
      </c>
      <c r="I305" s="227"/>
      <c r="J305" s="223"/>
      <c r="K305" s="223"/>
      <c r="L305" s="228"/>
      <c r="M305" s="229"/>
      <c r="N305" s="230"/>
      <c r="O305" s="230"/>
      <c r="P305" s="230"/>
      <c r="Q305" s="230"/>
      <c r="R305" s="230"/>
      <c r="S305" s="230"/>
      <c r="T305" s="231"/>
      <c r="AT305" s="232" t="s">
        <v>281</v>
      </c>
      <c r="AU305" s="232" t="s">
        <v>84</v>
      </c>
      <c r="AV305" s="14" t="s">
        <v>84</v>
      </c>
      <c r="AW305" s="14" t="s">
        <v>38</v>
      </c>
      <c r="AX305" s="14" t="s">
        <v>77</v>
      </c>
      <c r="AY305" s="232" t="s">
        <v>273</v>
      </c>
    </row>
    <row r="306" spans="1:65" s="14" customFormat="1" ht="11.25">
      <c r="B306" s="222"/>
      <c r="C306" s="223"/>
      <c r="D306" s="208" t="s">
        <v>281</v>
      </c>
      <c r="E306" s="224" t="s">
        <v>22</v>
      </c>
      <c r="F306" s="225" t="s">
        <v>482</v>
      </c>
      <c r="G306" s="223"/>
      <c r="H306" s="226">
        <v>56.27</v>
      </c>
      <c r="I306" s="227"/>
      <c r="J306" s="223"/>
      <c r="K306" s="223"/>
      <c r="L306" s="228"/>
      <c r="M306" s="229"/>
      <c r="N306" s="230"/>
      <c r="O306" s="230"/>
      <c r="P306" s="230"/>
      <c r="Q306" s="230"/>
      <c r="R306" s="230"/>
      <c r="S306" s="230"/>
      <c r="T306" s="231"/>
      <c r="AT306" s="232" t="s">
        <v>281</v>
      </c>
      <c r="AU306" s="232" t="s">
        <v>84</v>
      </c>
      <c r="AV306" s="14" t="s">
        <v>84</v>
      </c>
      <c r="AW306" s="14" t="s">
        <v>38</v>
      </c>
      <c r="AX306" s="14" t="s">
        <v>77</v>
      </c>
      <c r="AY306" s="232" t="s">
        <v>273</v>
      </c>
    </row>
    <row r="307" spans="1:65" s="14" customFormat="1" ht="11.25">
      <c r="B307" s="222"/>
      <c r="C307" s="223"/>
      <c r="D307" s="208" t="s">
        <v>281</v>
      </c>
      <c r="E307" s="224" t="s">
        <v>22</v>
      </c>
      <c r="F307" s="225" t="s">
        <v>483</v>
      </c>
      <c r="G307" s="223"/>
      <c r="H307" s="226">
        <v>18.655000000000001</v>
      </c>
      <c r="I307" s="227"/>
      <c r="J307" s="223"/>
      <c r="K307" s="223"/>
      <c r="L307" s="228"/>
      <c r="M307" s="229"/>
      <c r="N307" s="230"/>
      <c r="O307" s="230"/>
      <c r="P307" s="230"/>
      <c r="Q307" s="230"/>
      <c r="R307" s="230"/>
      <c r="S307" s="230"/>
      <c r="T307" s="231"/>
      <c r="AT307" s="232" t="s">
        <v>281</v>
      </c>
      <c r="AU307" s="232" t="s">
        <v>84</v>
      </c>
      <c r="AV307" s="14" t="s">
        <v>84</v>
      </c>
      <c r="AW307" s="14" t="s">
        <v>38</v>
      </c>
      <c r="AX307" s="14" t="s">
        <v>77</v>
      </c>
      <c r="AY307" s="232" t="s">
        <v>273</v>
      </c>
    </row>
    <row r="308" spans="1:65" s="14" customFormat="1" ht="11.25">
      <c r="B308" s="222"/>
      <c r="C308" s="223"/>
      <c r="D308" s="208" t="s">
        <v>281</v>
      </c>
      <c r="E308" s="224" t="s">
        <v>22</v>
      </c>
      <c r="F308" s="225" t="s">
        <v>484</v>
      </c>
      <c r="G308" s="223"/>
      <c r="H308" s="226">
        <v>1.47</v>
      </c>
      <c r="I308" s="227"/>
      <c r="J308" s="223"/>
      <c r="K308" s="223"/>
      <c r="L308" s="228"/>
      <c r="M308" s="229"/>
      <c r="N308" s="230"/>
      <c r="O308" s="230"/>
      <c r="P308" s="230"/>
      <c r="Q308" s="230"/>
      <c r="R308" s="230"/>
      <c r="S308" s="230"/>
      <c r="T308" s="231"/>
      <c r="AT308" s="232" t="s">
        <v>281</v>
      </c>
      <c r="AU308" s="232" t="s">
        <v>84</v>
      </c>
      <c r="AV308" s="14" t="s">
        <v>84</v>
      </c>
      <c r="AW308" s="14" t="s">
        <v>38</v>
      </c>
      <c r="AX308" s="14" t="s">
        <v>77</v>
      </c>
      <c r="AY308" s="232" t="s">
        <v>273</v>
      </c>
    </row>
    <row r="309" spans="1:65" s="15" customFormat="1" ht="11.25">
      <c r="B309" s="233"/>
      <c r="C309" s="234"/>
      <c r="D309" s="208" t="s">
        <v>281</v>
      </c>
      <c r="E309" s="235" t="s">
        <v>22</v>
      </c>
      <c r="F309" s="236" t="s">
        <v>286</v>
      </c>
      <c r="G309" s="234"/>
      <c r="H309" s="237">
        <v>391.97</v>
      </c>
      <c r="I309" s="238"/>
      <c r="J309" s="234"/>
      <c r="K309" s="234"/>
      <c r="L309" s="239"/>
      <c r="M309" s="240"/>
      <c r="N309" s="241"/>
      <c r="O309" s="241"/>
      <c r="P309" s="241"/>
      <c r="Q309" s="241"/>
      <c r="R309" s="241"/>
      <c r="S309" s="241"/>
      <c r="T309" s="242"/>
      <c r="AT309" s="243" t="s">
        <v>281</v>
      </c>
      <c r="AU309" s="243" t="s">
        <v>84</v>
      </c>
      <c r="AV309" s="15" t="s">
        <v>92</v>
      </c>
      <c r="AW309" s="15" t="s">
        <v>38</v>
      </c>
      <c r="AX309" s="15" t="s">
        <v>77</v>
      </c>
      <c r="AY309" s="243" t="s">
        <v>273</v>
      </c>
    </row>
    <row r="310" spans="1:65" s="13" customFormat="1" ht="11.25">
      <c r="B310" s="212"/>
      <c r="C310" s="213"/>
      <c r="D310" s="208" t="s">
        <v>281</v>
      </c>
      <c r="E310" s="214" t="s">
        <v>22</v>
      </c>
      <c r="F310" s="215" t="s">
        <v>485</v>
      </c>
      <c r="G310" s="213"/>
      <c r="H310" s="214" t="s">
        <v>22</v>
      </c>
      <c r="I310" s="216"/>
      <c r="J310" s="213"/>
      <c r="K310" s="213"/>
      <c r="L310" s="217"/>
      <c r="M310" s="218"/>
      <c r="N310" s="219"/>
      <c r="O310" s="219"/>
      <c r="P310" s="219"/>
      <c r="Q310" s="219"/>
      <c r="R310" s="219"/>
      <c r="S310" s="219"/>
      <c r="T310" s="220"/>
      <c r="AT310" s="221" t="s">
        <v>281</v>
      </c>
      <c r="AU310" s="221" t="s">
        <v>84</v>
      </c>
      <c r="AV310" s="13" t="s">
        <v>23</v>
      </c>
      <c r="AW310" s="13" t="s">
        <v>38</v>
      </c>
      <c r="AX310" s="13" t="s">
        <v>77</v>
      </c>
      <c r="AY310" s="221" t="s">
        <v>273</v>
      </c>
    </row>
    <row r="311" spans="1:65" s="13" customFormat="1" ht="11.25">
      <c r="B311" s="212"/>
      <c r="C311" s="213"/>
      <c r="D311" s="208" t="s">
        <v>281</v>
      </c>
      <c r="E311" s="214" t="s">
        <v>22</v>
      </c>
      <c r="F311" s="215" t="s">
        <v>486</v>
      </c>
      <c r="G311" s="213"/>
      <c r="H311" s="214" t="s">
        <v>22</v>
      </c>
      <c r="I311" s="216"/>
      <c r="J311" s="213"/>
      <c r="K311" s="213"/>
      <c r="L311" s="217"/>
      <c r="M311" s="218"/>
      <c r="N311" s="219"/>
      <c r="O311" s="219"/>
      <c r="P311" s="219"/>
      <c r="Q311" s="219"/>
      <c r="R311" s="219"/>
      <c r="S311" s="219"/>
      <c r="T311" s="220"/>
      <c r="AT311" s="221" t="s">
        <v>281</v>
      </c>
      <c r="AU311" s="221" t="s">
        <v>84</v>
      </c>
      <c r="AV311" s="13" t="s">
        <v>23</v>
      </c>
      <c r="AW311" s="13" t="s">
        <v>38</v>
      </c>
      <c r="AX311" s="13" t="s">
        <v>77</v>
      </c>
      <c r="AY311" s="221" t="s">
        <v>273</v>
      </c>
    </row>
    <row r="312" spans="1:65" s="14" customFormat="1" ht="11.25">
      <c r="B312" s="222"/>
      <c r="C312" s="223"/>
      <c r="D312" s="208" t="s">
        <v>281</v>
      </c>
      <c r="E312" s="224" t="s">
        <v>22</v>
      </c>
      <c r="F312" s="225" t="s">
        <v>487</v>
      </c>
      <c r="G312" s="223"/>
      <c r="H312" s="226">
        <v>-60.393999999999998</v>
      </c>
      <c r="I312" s="227"/>
      <c r="J312" s="223"/>
      <c r="K312" s="223"/>
      <c r="L312" s="228"/>
      <c r="M312" s="229"/>
      <c r="N312" s="230"/>
      <c r="O312" s="230"/>
      <c r="P312" s="230"/>
      <c r="Q312" s="230"/>
      <c r="R312" s="230"/>
      <c r="S312" s="230"/>
      <c r="T312" s="231"/>
      <c r="AT312" s="232" t="s">
        <v>281</v>
      </c>
      <c r="AU312" s="232" t="s">
        <v>84</v>
      </c>
      <c r="AV312" s="14" t="s">
        <v>84</v>
      </c>
      <c r="AW312" s="14" t="s">
        <v>38</v>
      </c>
      <c r="AX312" s="14" t="s">
        <v>77</v>
      </c>
      <c r="AY312" s="232" t="s">
        <v>273</v>
      </c>
    </row>
    <row r="313" spans="1:65" s="14" customFormat="1" ht="11.25">
      <c r="B313" s="222"/>
      <c r="C313" s="223"/>
      <c r="D313" s="208" t="s">
        <v>281</v>
      </c>
      <c r="E313" s="224" t="s">
        <v>22</v>
      </c>
      <c r="F313" s="225" t="s">
        <v>488</v>
      </c>
      <c r="G313" s="223"/>
      <c r="H313" s="226">
        <v>-39.137999999999998</v>
      </c>
      <c r="I313" s="227"/>
      <c r="J313" s="223"/>
      <c r="K313" s="223"/>
      <c r="L313" s="228"/>
      <c r="M313" s="229"/>
      <c r="N313" s="230"/>
      <c r="O313" s="230"/>
      <c r="P313" s="230"/>
      <c r="Q313" s="230"/>
      <c r="R313" s="230"/>
      <c r="S313" s="230"/>
      <c r="T313" s="231"/>
      <c r="AT313" s="232" t="s">
        <v>281</v>
      </c>
      <c r="AU313" s="232" t="s">
        <v>84</v>
      </c>
      <c r="AV313" s="14" t="s">
        <v>84</v>
      </c>
      <c r="AW313" s="14" t="s">
        <v>38</v>
      </c>
      <c r="AX313" s="14" t="s">
        <v>77</v>
      </c>
      <c r="AY313" s="232" t="s">
        <v>273</v>
      </c>
    </row>
    <row r="314" spans="1:65" s="13" customFormat="1" ht="11.25">
      <c r="B314" s="212"/>
      <c r="C314" s="213"/>
      <c r="D314" s="208" t="s">
        <v>281</v>
      </c>
      <c r="E314" s="214" t="s">
        <v>22</v>
      </c>
      <c r="F314" s="215" t="s">
        <v>489</v>
      </c>
      <c r="G314" s="213"/>
      <c r="H314" s="214" t="s">
        <v>22</v>
      </c>
      <c r="I314" s="216"/>
      <c r="J314" s="213"/>
      <c r="K314" s="213"/>
      <c r="L314" s="217"/>
      <c r="M314" s="218"/>
      <c r="N314" s="219"/>
      <c r="O314" s="219"/>
      <c r="P314" s="219"/>
      <c r="Q314" s="219"/>
      <c r="R314" s="219"/>
      <c r="S314" s="219"/>
      <c r="T314" s="220"/>
      <c r="AT314" s="221" t="s">
        <v>281</v>
      </c>
      <c r="AU314" s="221" t="s">
        <v>84</v>
      </c>
      <c r="AV314" s="13" t="s">
        <v>23</v>
      </c>
      <c r="AW314" s="13" t="s">
        <v>38</v>
      </c>
      <c r="AX314" s="13" t="s">
        <v>77</v>
      </c>
      <c r="AY314" s="221" t="s">
        <v>273</v>
      </c>
    </row>
    <row r="315" spans="1:65" s="14" customFormat="1" ht="11.25">
      <c r="B315" s="222"/>
      <c r="C315" s="223"/>
      <c r="D315" s="208" t="s">
        <v>281</v>
      </c>
      <c r="E315" s="224" t="s">
        <v>22</v>
      </c>
      <c r="F315" s="225" t="s">
        <v>490</v>
      </c>
      <c r="G315" s="223"/>
      <c r="H315" s="226">
        <v>-20.46</v>
      </c>
      <c r="I315" s="227"/>
      <c r="J315" s="223"/>
      <c r="K315" s="223"/>
      <c r="L315" s="228"/>
      <c r="M315" s="229"/>
      <c r="N315" s="230"/>
      <c r="O315" s="230"/>
      <c r="P315" s="230"/>
      <c r="Q315" s="230"/>
      <c r="R315" s="230"/>
      <c r="S315" s="230"/>
      <c r="T315" s="231"/>
      <c r="AT315" s="232" t="s">
        <v>281</v>
      </c>
      <c r="AU315" s="232" t="s">
        <v>84</v>
      </c>
      <c r="AV315" s="14" t="s">
        <v>84</v>
      </c>
      <c r="AW315" s="14" t="s">
        <v>38</v>
      </c>
      <c r="AX315" s="14" t="s">
        <v>77</v>
      </c>
      <c r="AY315" s="232" t="s">
        <v>273</v>
      </c>
    </row>
    <row r="316" spans="1:65" s="14" customFormat="1" ht="11.25">
      <c r="B316" s="222"/>
      <c r="C316" s="223"/>
      <c r="D316" s="208" t="s">
        <v>281</v>
      </c>
      <c r="E316" s="224" t="s">
        <v>22</v>
      </c>
      <c r="F316" s="225" t="s">
        <v>491</v>
      </c>
      <c r="G316" s="223"/>
      <c r="H316" s="226">
        <v>-7.1749999999999998</v>
      </c>
      <c r="I316" s="227"/>
      <c r="J316" s="223"/>
      <c r="K316" s="223"/>
      <c r="L316" s="228"/>
      <c r="M316" s="229"/>
      <c r="N316" s="230"/>
      <c r="O316" s="230"/>
      <c r="P316" s="230"/>
      <c r="Q316" s="230"/>
      <c r="R316" s="230"/>
      <c r="S316" s="230"/>
      <c r="T316" s="231"/>
      <c r="AT316" s="232" t="s">
        <v>281</v>
      </c>
      <c r="AU316" s="232" t="s">
        <v>84</v>
      </c>
      <c r="AV316" s="14" t="s">
        <v>84</v>
      </c>
      <c r="AW316" s="14" t="s">
        <v>38</v>
      </c>
      <c r="AX316" s="14" t="s">
        <v>77</v>
      </c>
      <c r="AY316" s="232" t="s">
        <v>273</v>
      </c>
    </row>
    <row r="317" spans="1:65" s="15" customFormat="1" ht="11.25">
      <c r="B317" s="233"/>
      <c r="C317" s="234"/>
      <c r="D317" s="208" t="s">
        <v>281</v>
      </c>
      <c r="E317" s="235" t="s">
        <v>22</v>
      </c>
      <c r="F317" s="236" t="s">
        <v>286</v>
      </c>
      <c r="G317" s="234"/>
      <c r="H317" s="237">
        <v>-127.167</v>
      </c>
      <c r="I317" s="238"/>
      <c r="J317" s="234"/>
      <c r="K317" s="234"/>
      <c r="L317" s="239"/>
      <c r="M317" s="240"/>
      <c r="N317" s="241"/>
      <c r="O317" s="241"/>
      <c r="P317" s="241"/>
      <c r="Q317" s="241"/>
      <c r="R317" s="241"/>
      <c r="S317" s="241"/>
      <c r="T317" s="242"/>
      <c r="AT317" s="243" t="s">
        <v>281</v>
      </c>
      <c r="AU317" s="243" t="s">
        <v>84</v>
      </c>
      <c r="AV317" s="15" t="s">
        <v>92</v>
      </c>
      <c r="AW317" s="15" t="s">
        <v>38</v>
      </c>
      <c r="AX317" s="15" t="s">
        <v>77</v>
      </c>
      <c r="AY317" s="243" t="s">
        <v>273</v>
      </c>
    </row>
    <row r="318" spans="1:65" s="14" customFormat="1" ht="11.25">
      <c r="B318" s="222"/>
      <c r="C318" s="223"/>
      <c r="D318" s="208" t="s">
        <v>281</v>
      </c>
      <c r="E318" s="224" t="s">
        <v>22</v>
      </c>
      <c r="F318" s="225" t="s">
        <v>492</v>
      </c>
      <c r="G318" s="223"/>
      <c r="H318" s="226">
        <v>13.24</v>
      </c>
      <c r="I318" s="227"/>
      <c r="J318" s="223"/>
      <c r="K318" s="223"/>
      <c r="L318" s="228"/>
      <c r="M318" s="229"/>
      <c r="N318" s="230"/>
      <c r="O318" s="230"/>
      <c r="P318" s="230"/>
      <c r="Q318" s="230"/>
      <c r="R318" s="230"/>
      <c r="S318" s="230"/>
      <c r="T318" s="231"/>
      <c r="AT318" s="232" t="s">
        <v>281</v>
      </c>
      <c r="AU318" s="232" t="s">
        <v>84</v>
      </c>
      <c r="AV318" s="14" t="s">
        <v>84</v>
      </c>
      <c r="AW318" s="14" t="s">
        <v>38</v>
      </c>
      <c r="AX318" s="14" t="s">
        <v>77</v>
      </c>
      <c r="AY318" s="232" t="s">
        <v>273</v>
      </c>
    </row>
    <row r="319" spans="1:65" s="16" customFormat="1" ht="11.25">
      <c r="B319" s="244"/>
      <c r="C319" s="245"/>
      <c r="D319" s="208" t="s">
        <v>281</v>
      </c>
      <c r="E319" s="246" t="s">
        <v>22</v>
      </c>
      <c r="F319" s="247" t="s">
        <v>288</v>
      </c>
      <c r="G319" s="245"/>
      <c r="H319" s="248">
        <v>278.04300000000001</v>
      </c>
      <c r="I319" s="249"/>
      <c r="J319" s="245"/>
      <c r="K319" s="245"/>
      <c r="L319" s="250"/>
      <c r="M319" s="251"/>
      <c r="N319" s="252"/>
      <c r="O319" s="252"/>
      <c r="P319" s="252"/>
      <c r="Q319" s="252"/>
      <c r="R319" s="252"/>
      <c r="S319" s="252"/>
      <c r="T319" s="253"/>
      <c r="AT319" s="254" t="s">
        <v>281</v>
      </c>
      <c r="AU319" s="254" t="s">
        <v>84</v>
      </c>
      <c r="AV319" s="16" t="s">
        <v>99</v>
      </c>
      <c r="AW319" s="16" t="s">
        <v>38</v>
      </c>
      <c r="AX319" s="16" t="s">
        <v>23</v>
      </c>
      <c r="AY319" s="254" t="s">
        <v>273</v>
      </c>
    </row>
    <row r="320" spans="1:65" s="2" customFormat="1" ht="16.5" customHeight="1">
      <c r="A320" s="36"/>
      <c r="B320" s="37"/>
      <c r="C320" s="195" t="s">
        <v>493</v>
      </c>
      <c r="D320" s="195" t="s">
        <v>275</v>
      </c>
      <c r="E320" s="196" t="s">
        <v>494</v>
      </c>
      <c r="F320" s="197" t="s">
        <v>495</v>
      </c>
      <c r="G320" s="198" t="s">
        <v>224</v>
      </c>
      <c r="H320" s="199">
        <v>94.888999999999996</v>
      </c>
      <c r="I320" s="200"/>
      <c r="J320" s="201">
        <f>ROUND(I320*H320,2)</f>
        <v>0</v>
      </c>
      <c r="K320" s="197" t="s">
        <v>306</v>
      </c>
      <c r="L320" s="41"/>
      <c r="M320" s="202" t="s">
        <v>22</v>
      </c>
      <c r="N320" s="203" t="s">
        <v>48</v>
      </c>
      <c r="O320" s="66"/>
      <c r="P320" s="204">
        <f>O320*H320</f>
        <v>0</v>
      </c>
      <c r="Q320" s="204">
        <v>2.0480000000000002E-2</v>
      </c>
      <c r="R320" s="204">
        <f>Q320*H320</f>
        <v>1.9433267200000002</v>
      </c>
      <c r="S320" s="204">
        <v>0</v>
      </c>
      <c r="T320" s="205">
        <f>S320*H320</f>
        <v>0</v>
      </c>
      <c r="U320" s="36"/>
      <c r="V320" s="36"/>
      <c r="W320" s="36"/>
      <c r="X320" s="36"/>
      <c r="Y320" s="36"/>
      <c r="Z320" s="36"/>
      <c r="AA320" s="36"/>
      <c r="AB320" s="36"/>
      <c r="AC320" s="36"/>
      <c r="AD320" s="36"/>
      <c r="AE320" s="36"/>
      <c r="AR320" s="206" t="s">
        <v>99</v>
      </c>
      <c r="AT320" s="206" t="s">
        <v>275</v>
      </c>
      <c r="AU320" s="206" t="s">
        <v>84</v>
      </c>
      <c r="AY320" s="19" t="s">
        <v>273</v>
      </c>
      <c r="BE320" s="207">
        <f>IF(N320="základní",J320,0)</f>
        <v>0</v>
      </c>
      <c r="BF320" s="207">
        <f>IF(N320="snížená",J320,0)</f>
        <v>0</v>
      </c>
      <c r="BG320" s="207">
        <f>IF(N320="zákl. přenesená",J320,0)</f>
        <v>0</v>
      </c>
      <c r="BH320" s="207">
        <f>IF(N320="sníž. přenesená",J320,0)</f>
        <v>0</v>
      </c>
      <c r="BI320" s="207">
        <f>IF(N320="nulová",J320,0)</f>
        <v>0</v>
      </c>
      <c r="BJ320" s="19" t="s">
        <v>23</v>
      </c>
      <c r="BK320" s="207">
        <f>ROUND(I320*H320,2)</f>
        <v>0</v>
      </c>
      <c r="BL320" s="19" t="s">
        <v>99</v>
      </c>
      <c r="BM320" s="206" t="s">
        <v>496</v>
      </c>
    </row>
    <row r="321" spans="1:65" s="2" customFormat="1" ht="97.5">
      <c r="A321" s="36"/>
      <c r="B321" s="37"/>
      <c r="C321" s="38"/>
      <c r="D321" s="208" t="s">
        <v>299</v>
      </c>
      <c r="E321" s="38"/>
      <c r="F321" s="209" t="s">
        <v>497</v>
      </c>
      <c r="G321" s="38"/>
      <c r="H321" s="38"/>
      <c r="I321" s="119"/>
      <c r="J321" s="38"/>
      <c r="K321" s="38"/>
      <c r="L321" s="41"/>
      <c r="M321" s="210"/>
      <c r="N321" s="211"/>
      <c r="O321" s="66"/>
      <c r="P321" s="66"/>
      <c r="Q321" s="66"/>
      <c r="R321" s="66"/>
      <c r="S321" s="66"/>
      <c r="T321" s="67"/>
      <c r="U321" s="36"/>
      <c r="V321" s="36"/>
      <c r="W321" s="36"/>
      <c r="X321" s="36"/>
      <c r="Y321" s="36"/>
      <c r="Z321" s="36"/>
      <c r="AA321" s="36"/>
      <c r="AB321" s="36"/>
      <c r="AC321" s="36"/>
      <c r="AD321" s="36"/>
      <c r="AE321" s="36"/>
      <c r="AT321" s="19" t="s">
        <v>299</v>
      </c>
      <c r="AU321" s="19" t="s">
        <v>84</v>
      </c>
    </row>
    <row r="322" spans="1:65" s="13" customFormat="1" ht="11.25">
      <c r="B322" s="212"/>
      <c r="C322" s="213"/>
      <c r="D322" s="208" t="s">
        <v>281</v>
      </c>
      <c r="E322" s="214" t="s">
        <v>22</v>
      </c>
      <c r="F322" s="215" t="s">
        <v>475</v>
      </c>
      <c r="G322" s="213"/>
      <c r="H322" s="214" t="s">
        <v>22</v>
      </c>
      <c r="I322" s="216"/>
      <c r="J322" s="213"/>
      <c r="K322" s="213"/>
      <c r="L322" s="217"/>
      <c r="M322" s="218"/>
      <c r="N322" s="219"/>
      <c r="O322" s="219"/>
      <c r="P322" s="219"/>
      <c r="Q322" s="219"/>
      <c r="R322" s="219"/>
      <c r="S322" s="219"/>
      <c r="T322" s="220"/>
      <c r="AT322" s="221" t="s">
        <v>281</v>
      </c>
      <c r="AU322" s="221" t="s">
        <v>84</v>
      </c>
      <c r="AV322" s="13" t="s">
        <v>23</v>
      </c>
      <c r="AW322" s="13" t="s">
        <v>38</v>
      </c>
      <c r="AX322" s="13" t="s">
        <v>77</v>
      </c>
      <c r="AY322" s="221" t="s">
        <v>273</v>
      </c>
    </row>
    <row r="323" spans="1:65" s="13" customFormat="1" ht="11.25">
      <c r="B323" s="212"/>
      <c r="C323" s="213"/>
      <c r="D323" s="208" t="s">
        <v>281</v>
      </c>
      <c r="E323" s="214" t="s">
        <v>22</v>
      </c>
      <c r="F323" s="215" t="s">
        <v>292</v>
      </c>
      <c r="G323" s="213"/>
      <c r="H323" s="214" t="s">
        <v>22</v>
      </c>
      <c r="I323" s="216"/>
      <c r="J323" s="213"/>
      <c r="K323" s="213"/>
      <c r="L323" s="217"/>
      <c r="M323" s="218"/>
      <c r="N323" s="219"/>
      <c r="O323" s="219"/>
      <c r="P323" s="219"/>
      <c r="Q323" s="219"/>
      <c r="R323" s="219"/>
      <c r="S323" s="219"/>
      <c r="T323" s="220"/>
      <c r="AT323" s="221" t="s">
        <v>281</v>
      </c>
      <c r="AU323" s="221" t="s">
        <v>84</v>
      </c>
      <c r="AV323" s="13" t="s">
        <v>23</v>
      </c>
      <c r="AW323" s="13" t="s">
        <v>38</v>
      </c>
      <c r="AX323" s="13" t="s">
        <v>77</v>
      </c>
      <c r="AY323" s="221" t="s">
        <v>273</v>
      </c>
    </row>
    <row r="324" spans="1:65" s="14" customFormat="1" ht="11.25">
      <c r="B324" s="222"/>
      <c r="C324" s="223"/>
      <c r="D324" s="208" t="s">
        <v>281</v>
      </c>
      <c r="E324" s="224" t="s">
        <v>22</v>
      </c>
      <c r="F324" s="225" t="s">
        <v>477</v>
      </c>
      <c r="G324" s="223"/>
      <c r="H324" s="226">
        <v>51.69</v>
      </c>
      <c r="I324" s="227"/>
      <c r="J324" s="223"/>
      <c r="K324" s="223"/>
      <c r="L324" s="228"/>
      <c r="M324" s="229"/>
      <c r="N324" s="230"/>
      <c r="O324" s="230"/>
      <c r="P324" s="230"/>
      <c r="Q324" s="230"/>
      <c r="R324" s="230"/>
      <c r="S324" s="230"/>
      <c r="T324" s="231"/>
      <c r="AT324" s="232" t="s">
        <v>281</v>
      </c>
      <c r="AU324" s="232" t="s">
        <v>84</v>
      </c>
      <c r="AV324" s="14" t="s">
        <v>84</v>
      </c>
      <c r="AW324" s="14" t="s">
        <v>38</v>
      </c>
      <c r="AX324" s="14" t="s">
        <v>77</v>
      </c>
      <c r="AY324" s="232" t="s">
        <v>273</v>
      </c>
    </row>
    <row r="325" spans="1:65" s="14" customFormat="1" ht="11.25">
      <c r="B325" s="222"/>
      <c r="C325" s="223"/>
      <c r="D325" s="208" t="s">
        <v>281</v>
      </c>
      <c r="E325" s="224" t="s">
        <v>22</v>
      </c>
      <c r="F325" s="225" t="s">
        <v>480</v>
      </c>
      <c r="G325" s="223"/>
      <c r="H325" s="226">
        <v>1.4</v>
      </c>
      <c r="I325" s="227"/>
      <c r="J325" s="223"/>
      <c r="K325" s="223"/>
      <c r="L325" s="228"/>
      <c r="M325" s="229"/>
      <c r="N325" s="230"/>
      <c r="O325" s="230"/>
      <c r="P325" s="230"/>
      <c r="Q325" s="230"/>
      <c r="R325" s="230"/>
      <c r="S325" s="230"/>
      <c r="T325" s="231"/>
      <c r="AT325" s="232" t="s">
        <v>281</v>
      </c>
      <c r="AU325" s="232" t="s">
        <v>84</v>
      </c>
      <c r="AV325" s="14" t="s">
        <v>84</v>
      </c>
      <c r="AW325" s="14" t="s">
        <v>38</v>
      </c>
      <c r="AX325" s="14" t="s">
        <v>77</v>
      </c>
      <c r="AY325" s="232" t="s">
        <v>273</v>
      </c>
    </row>
    <row r="326" spans="1:65" s="13" customFormat="1" ht="11.25">
      <c r="B326" s="212"/>
      <c r="C326" s="213"/>
      <c r="D326" s="208" t="s">
        <v>281</v>
      </c>
      <c r="E326" s="214" t="s">
        <v>22</v>
      </c>
      <c r="F326" s="215" t="s">
        <v>282</v>
      </c>
      <c r="G326" s="213"/>
      <c r="H326" s="214" t="s">
        <v>22</v>
      </c>
      <c r="I326" s="216"/>
      <c r="J326" s="213"/>
      <c r="K326" s="213"/>
      <c r="L326" s="217"/>
      <c r="M326" s="218"/>
      <c r="N326" s="219"/>
      <c r="O326" s="219"/>
      <c r="P326" s="219"/>
      <c r="Q326" s="219"/>
      <c r="R326" s="219"/>
      <c r="S326" s="219"/>
      <c r="T326" s="220"/>
      <c r="AT326" s="221" t="s">
        <v>281</v>
      </c>
      <c r="AU326" s="221" t="s">
        <v>84</v>
      </c>
      <c r="AV326" s="13" t="s">
        <v>23</v>
      </c>
      <c r="AW326" s="13" t="s">
        <v>38</v>
      </c>
      <c r="AX326" s="13" t="s">
        <v>77</v>
      </c>
      <c r="AY326" s="221" t="s">
        <v>273</v>
      </c>
    </row>
    <row r="327" spans="1:65" s="14" customFormat="1" ht="11.25">
      <c r="B327" s="222"/>
      <c r="C327" s="223"/>
      <c r="D327" s="208" t="s">
        <v>281</v>
      </c>
      <c r="E327" s="224" t="s">
        <v>22</v>
      </c>
      <c r="F327" s="225" t="s">
        <v>498</v>
      </c>
      <c r="G327" s="223"/>
      <c r="H327" s="226">
        <v>56.27</v>
      </c>
      <c r="I327" s="227"/>
      <c r="J327" s="223"/>
      <c r="K327" s="223"/>
      <c r="L327" s="228"/>
      <c r="M327" s="229"/>
      <c r="N327" s="230"/>
      <c r="O327" s="230"/>
      <c r="P327" s="230"/>
      <c r="Q327" s="230"/>
      <c r="R327" s="230"/>
      <c r="S327" s="230"/>
      <c r="T327" s="231"/>
      <c r="AT327" s="232" t="s">
        <v>281</v>
      </c>
      <c r="AU327" s="232" t="s">
        <v>84</v>
      </c>
      <c r="AV327" s="14" t="s">
        <v>84</v>
      </c>
      <c r="AW327" s="14" t="s">
        <v>38</v>
      </c>
      <c r="AX327" s="14" t="s">
        <v>77</v>
      </c>
      <c r="AY327" s="232" t="s">
        <v>273</v>
      </c>
    </row>
    <row r="328" spans="1:65" s="14" customFormat="1" ht="11.25">
      <c r="B328" s="222"/>
      <c r="C328" s="223"/>
      <c r="D328" s="208" t="s">
        <v>281</v>
      </c>
      <c r="E328" s="224" t="s">
        <v>22</v>
      </c>
      <c r="F328" s="225" t="s">
        <v>484</v>
      </c>
      <c r="G328" s="223"/>
      <c r="H328" s="226">
        <v>1.47</v>
      </c>
      <c r="I328" s="227"/>
      <c r="J328" s="223"/>
      <c r="K328" s="223"/>
      <c r="L328" s="228"/>
      <c r="M328" s="229"/>
      <c r="N328" s="230"/>
      <c r="O328" s="230"/>
      <c r="P328" s="230"/>
      <c r="Q328" s="230"/>
      <c r="R328" s="230"/>
      <c r="S328" s="230"/>
      <c r="T328" s="231"/>
      <c r="AT328" s="232" t="s">
        <v>281</v>
      </c>
      <c r="AU328" s="232" t="s">
        <v>84</v>
      </c>
      <c r="AV328" s="14" t="s">
        <v>84</v>
      </c>
      <c r="AW328" s="14" t="s">
        <v>38</v>
      </c>
      <c r="AX328" s="14" t="s">
        <v>77</v>
      </c>
      <c r="AY328" s="232" t="s">
        <v>273</v>
      </c>
    </row>
    <row r="329" spans="1:65" s="15" customFormat="1" ht="11.25">
      <c r="B329" s="233"/>
      <c r="C329" s="234"/>
      <c r="D329" s="208" t="s">
        <v>281</v>
      </c>
      <c r="E329" s="235" t="s">
        <v>22</v>
      </c>
      <c r="F329" s="236" t="s">
        <v>286</v>
      </c>
      <c r="G329" s="234"/>
      <c r="H329" s="237">
        <v>110.83</v>
      </c>
      <c r="I329" s="238"/>
      <c r="J329" s="234"/>
      <c r="K329" s="234"/>
      <c r="L329" s="239"/>
      <c r="M329" s="240"/>
      <c r="N329" s="241"/>
      <c r="O329" s="241"/>
      <c r="P329" s="241"/>
      <c r="Q329" s="241"/>
      <c r="R329" s="241"/>
      <c r="S329" s="241"/>
      <c r="T329" s="242"/>
      <c r="AT329" s="243" t="s">
        <v>281</v>
      </c>
      <c r="AU329" s="243" t="s">
        <v>84</v>
      </c>
      <c r="AV329" s="15" t="s">
        <v>92</v>
      </c>
      <c r="AW329" s="15" t="s">
        <v>38</v>
      </c>
      <c r="AX329" s="15" t="s">
        <v>77</v>
      </c>
      <c r="AY329" s="243" t="s">
        <v>273</v>
      </c>
    </row>
    <row r="330" spans="1:65" s="13" customFormat="1" ht="11.25">
      <c r="B330" s="212"/>
      <c r="C330" s="213"/>
      <c r="D330" s="208" t="s">
        <v>281</v>
      </c>
      <c r="E330" s="214" t="s">
        <v>22</v>
      </c>
      <c r="F330" s="215" t="s">
        <v>499</v>
      </c>
      <c r="G330" s="213"/>
      <c r="H330" s="214" t="s">
        <v>22</v>
      </c>
      <c r="I330" s="216"/>
      <c r="J330" s="213"/>
      <c r="K330" s="213"/>
      <c r="L330" s="217"/>
      <c r="M330" s="218"/>
      <c r="N330" s="219"/>
      <c r="O330" s="219"/>
      <c r="P330" s="219"/>
      <c r="Q330" s="219"/>
      <c r="R330" s="219"/>
      <c r="S330" s="219"/>
      <c r="T330" s="220"/>
      <c r="AT330" s="221" t="s">
        <v>281</v>
      </c>
      <c r="AU330" s="221" t="s">
        <v>84</v>
      </c>
      <c r="AV330" s="13" t="s">
        <v>23</v>
      </c>
      <c r="AW330" s="13" t="s">
        <v>38</v>
      </c>
      <c r="AX330" s="13" t="s">
        <v>77</v>
      </c>
      <c r="AY330" s="221" t="s">
        <v>273</v>
      </c>
    </row>
    <row r="331" spans="1:65" s="13" customFormat="1" ht="11.25">
      <c r="B331" s="212"/>
      <c r="C331" s="213"/>
      <c r="D331" s="208" t="s">
        <v>281</v>
      </c>
      <c r="E331" s="214" t="s">
        <v>22</v>
      </c>
      <c r="F331" s="215" t="s">
        <v>489</v>
      </c>
      <c r="G331" s="213"/>
      <c r="H331" s="214" t="s">
        <v>22</v>
      </c>
      <c r="I331" s="216"/>
      <c r="J331" s="213"/>
      <c r="K331" s="213"/>
      <c r="L331" s="217"/>
      <c r="M331" s="218"/>
      <c r="N331" s="219"/>
      <c r="O331" s="219"/>
      <c r="P331" s="219"/>
      <c r="Q331" s="219"/>
      <c r="R331" s="219"/>
      <c r="S331" s="219"/>
      <c r="T331" s="220"/>
      <c r="AT331" s="221" t="s">
        <v>281</v>
      </c>
      <c r="AU331" s="221" t="s">
        <v>84</v>
      </c>
      <c r="AV331" s="13" t="s">
        <v>23</v>
      </c>
      <c r="AW331" s="13" t="s">
        <v>38</v>
      </c>
      <c r="AX331" s="13" t="s">
        <v>77</v>
      </c>
      <c r="AY331" s="221" t="s">
        <v>273</v>
      </c>
    </row>
    <row r="332" spans="1:65" s="14" customFormat="1" ht="11.25">
      <c r="B332" s="222"/>
      <c r="C332" s="223"/>
      <c r="D332" s="208" t="s">
        <v>281</v>
      </c>
      <c r="E332" s="224" t="s">
        <v>22</v>
      </c>
      <c r="F332" s="225" t="s">
        <v>490</v>
      </c>
      <c r="G332" s="223"/>
      <c r="H332" s="226">
        <v>-20.46</v>
      </c>
      <c r="I332" s="227"/>
      <c r="J332" s="223"/>
      <c r="K332" s="223"/>
      <c r="L332" s="228"/>
      <c r="M332" s="229"/>
      <c r="N332" s="230"/>
      <c r="O332" s="230"/>
      <c r="P332" s="230"/>
      <c r="Q332" s="230"/>
      <c r="R332" s="230"/>
      <c r="S332" s="230"/>
      <c r="T332" s="231"/>
      <c r="AT332" s="232" t="s">
        <v>281</v>
      </c>
      <c r="AU332" s="232" t="s">
        <v>84</v>
      </c>
      <c r="AV332" s="14" t="s">
        <v>84</v>
      </c>
      <c r="AW332" s="14" t="s">
        <v>38</v>
      </c>
      <c r="AX332" s="14" t="s">
        <v>77</v>
      </c>
      <c r="AY332" s="232" t="s">
        <v>273</v>
      </c>
    </row>
    <row r="333" spans="1:65" s="15" customFormat="1" ht="11.25">
      <c r="B333" s="233"/>
      <c r="C333" s="234"/>
      <c r="D333" s="208" t="s">
        <v>281</v>
      </c>
      <c r="E333" s="235" t="s">
        <v>22</v>
      </c>
      <c r="F333" s="236" t="s">
        <v>286</v>
      </c>
      <c r="G333" s="234"/>
      <c r="H333" s="237">
        <v>-20.46</v>
      </c>
      <c r="I333" s="238"/>
      <c r="J333" s="234"/>
      <c r="K333" s="234"/>
      <c r="L333" s="239"/>
      <c r="M333" s="240"/>
      <c r="N333" s="241"/>
      <c r="O333" s="241"/>
      <c r="P333" s="241"/>
      <c r="Q333" s="241"/>
      <c r="R333" s="241"/>
      <c r="S333" s="241"/>
      <c r="T333" s="242"/>
      <c r="AT333" s="243" t="s">
        <v>281</v>
      </c>
      <c r="AU333" s="243" t="s">
        <v>84</v>
      </c>
      <c r="AV333" s="15" t="s">
        <v>92</v>
      </c>
      <c r="AW333" s="15" t="s">
        <v>38</v>
      </c>
      <c r="AX333" s="15" t="s">
        <v>77</v>
      </c>
      <c r="AY333" s="243" t="s">
        <v>273</v>
      </c>
    </row>
    <row r="334" spans="1:65" s="14" customFormat="1" ht="11.25">
      <c r="B334" s="222"/>
      <c r="C334" s="223"/>
      <c r="D334" s="208" t="s">
        <v>281</v>
      </c>
      <c r="E334" s="224" t="s">
        <v>22</v>
      </c>
      <c r="F334" s="225" t="s">
        <v>500</v>
      </c>
      <c r="G334" s="223"/>
      <c r="H334" s="226">
        <v>4.5190000000000001</v>
      </c>
      <c r="I334" s="227"/>
      <c r="J334" s="223"/>
      <c r="K334" s="223"/>
      <c r="L334" s="228"/>
      <c r="M334" s="229"/>
      <c r="N334" s="230"/>
      <c r="O334" s="230"/>
      <c r="P334" s="230"/>
      <c r="Q334" s="230"/>
      <c r="R334" s="230"/>
      <c r="S334" s="230"/>
      <c r="T334" s="231"/>
      <c r="AT334" s="232" t="s">
        <v>281</v>
      </c>
      <c r="AU334" s="232" t="s">
        <v>84</v>
      </c>
      <c r="AV334" s="14" t="s">
        <v>84</v>
      </c>
      <c r="AW334" s="14" t="s">
        <v>38</v>
      </c>
      <c r="AX334" s="14" t="s">
        <v>77</v>
      </c>
      <c r="AY334" s="232" t="s">
        <v>273</v>
      </c>
    </row>
    <row r="335" spans="1:65" s="16" customFormat="1" ht="11.25">
      <c r="B335" s="244"/>
      <c r="C335" s="245"/>
      <c r="D335" s="208" t="s">
        <v>281</v>
      </c>
      <c r="E335" s="246" t="s">
        <v>22</v>
      </c>
      <c r="F335" s="247" t="s">
        <v>288</v>
      </c>
      <c r="G335" s="245"/>
      <c r="H335" s="248">
        <v>94.888999999999996</v>
      </c>
      <c r="I335" s="249"/>
      <c r="J335" s="245"/>
      <c r="K335" s="245"/>
      <c r="L335" s="250"/>
      <c r="M335" s="251"/>
      <c r="N335" s="252"/>
      <c r="O335" s="252"/>
      <c r="P335" s="252"/>
      <c r="Q335" s="252"/>
      <c r="R335" s="252"/>
      <c r="S335" s="252"/>
      <c r="T335" s="253"/>
      <c r="AT335" s="254" t="s">
        <v>281</v>
      </c>
      <c r="AU335" s="254" t="s">
        <v>84</v>
      </c>
      <c r="AV335" s="16" t="s">
        <v>99</v>
      </c>
      <c r="AW335" s="16" t="s">
        <v>38</v>
      </c>
      <c r="AX335" s="16" t="s">
        <v>23</v>
      </c>
      <c r="AY335" s="254" t="s">
        <v>273</v>
      </c>
    </row>
    <row r="336" spans="1:65" s="2" customFormat="1" ht="16.5" customHeight="1">
      <c r="A336" s="36"/>
      <c r="B336" s="37"/>
      <c r="C336" s="195" t="s">
        <v>501</v>
      </c>
      <c r="D336" s="195" t="s">
        <v>275</v>
      </c>
      <c r="E336" s="196" t="s">
        <v>502</v>
      </c>
      <c r="F336" s="197" t="s">
        <v>503</v>
      </c>
      <c r="G336" s="198" t="s">
        <v>224</v>
      </c>
      <c r="H336" s="199">
        <v>14.34</v>
      </c>
      <c r="I336" s="200"/>
      <c r="J336" s="201">
        <f>ROUND(I336*H336,2)</f>
        <v>0</v>
      </c>
      <c r="K336" s="197" t="s">
        <v>306</v>
      </c>
      <c r="L336" s="41"/>
      <c r="M336" s="202" t="s">
        <v>22</v>
      </c>
      <c r="N336" s="203" t="s">
        <v>48</v>
      </c>
      <c r="O336" s="66"/>
      <c r="P336" s="204">
        <f>O336*H336</f>
        <v>0</v>
      </c>
      <c r="Q336" s="204">
        <v>5.4599999999999996E-3</v>
      </c>
      <c r="R336" s="204">
        <f>Q336*H336</f>
        <v>7.8296399999999988E-2</v>
      </c>
      <c r="S336" s="204">
        <v>0</v>
      </c>
      <c r="T336" s="205">
        <f>S336*H336</f>
        <v>0</v>
      </c>
      <c r="U336" s="36"/>
      <c r="V336" s="36"/>
      <c r="W336" s="36"/>
      <c r="X336" s="36"/>
      <c r="Y336" s="36"/>
      <c r="Z336" s="36"/>
      <c r="AA336" s="36"/>
      <c r="AB336" s="36"/>
      <c r="AC336" s="36"/>
      <c r="AD336" s="36"/>
      <c r="AE336" s="36"/>
      <c r="AR336" s="206" t="s">
        <v>99</v>
      </c>
      <c r="AT336" s="206" t="s">
        <v>275</v>
      </c>
      <c r="AU336" s="206" t="s">
        <v>84</v>
      </c>
      <c r="AY336" s="19" t="s">
        <v>273</v>
      </c>
      <c r="BE336" s="207">
        <f>IF(N336="základní",J336,0)</f>
        <v>0</v>
      </c>
      <c r="BF336" s="207">
        <f>IF(N336="snížená",J336,0)</f>
        <v>0</v>
      </c>
      <c r="BG336" s="207">
        <f>IF(N336="zákl. přenesená",J336,0)</f>
        <v>0</v>
      </c>
      <c r="BH336" s="207">
        <f>IF(N336="sníž. přenesená",J336,0)</f>
        <v>0</v>
      </c>
      <c r="BI336" s="207">
        <f>IF(N336="nulová",J336,0)</f>
        <v>0</v>
      </c>
      <c r="BJ336" s="19" t="s">
        <v>23</v>
      </c>
      <c r="BK336" s="207">
        <f>ROUND(I336*H336,2)</f>
        <v>0</v>
      </c>
      <c r="BL336" s="19" t="s">
        <v>99</v>
      </c>
      <c r="BM336" s="206" t="s">
        <v>504</v>
      </c>
    </row>
    <row r="337" spans="1:65" s="2" customFormat="1" ht="97.5">
      <c r="A337" s="36"/>
      <c r="B337" s="37"/>
      <c r="C337" s="38"/>
      <c r="D337" s="208" t="s">
        <v>299</v>
      </c>
      <c r="E337" s="38"/>
      <c r="F337" s="209" t="s">
        <v>497</v>
      </c>
      <c r="G337" s="38"/>
      <c r="H337" s="38"/>
      <c r="I337" s="119"/>
      <c r="J337" s="38"/>
      <c r="K337" s="38"/>
      <c r="L337" s="41"/>
      <c r="M337" s="210"/>
      <c r="N337" s="211"/>
      <c r="O337" s="66"/>
      <c r="P337" s="66"/>
      <c r="Q337" s="66"/>
      <c r="R337" s="66"/>
      <c r="S337" s="66"/>
      <c r="T337" s="67"/>
      <c r="U337" s="36"/>
      <c r="V337" s="36"/>
      <c r="W337" s="36"/>
      <c r="X337" s="36"/>
      <c r="Y337" s="36"/>
      <c r="Z337" s="36"/>
      <c r="AA337" s="36"/>
      <c r="AB337" s="36"/>
      <c r="AC337" s="36"/>
      <c r="AD337" s="36"/>
      <c r="AE337" s="36"/>
      <c r="AT337" s="19" t="s">
        <v>299</v>
      </c>
      <c r="AU337" s="19" t="s">
        <v>84</v>
      </c>
    </row>
    <row r="338" spans="1:65" s="13" customFormat="1" ht="11.25">
      <c r="B338" s="212"/>
      <c r="C338" s="213"/>
      <c r="D338" s="208" t="s">
        <v>281</v>
      </c>
      <c r="E338" s="214" t="s">
        <v>22</v>
      </c>
      <c r="F338" s="215" t="s">
        <v>505</v>
      </c>
      <c r="G338" s="213"/>
      <c r="H338" s="214" t="s">
        <v>22</v>
      </c>
      <c r="I338" s="216"/>
      <c r="J338" s="213"/>
      <c r="K338" s="213"/>
      <c r="L338" s="217"/>
      <c r="M338" s="218"/>
      <c r="N338" s="219"/>
      <c r="O338" s="219"/>
      <c r="P338" s="219"/>
      <c r="Q338" s="219"/>
      <c r="R338" s="219"/>
      <c r="S338" s="219"/>
      <c r="T338" s="220"/>
      <c r="AT338" s="221" t="s">
        <v>281</v>
      </c>
      <c r="AU338" s="221" t="s">
        <v>84</v>
      </c>
      <c r="AV338" s="13" t="s">
        <v>23</v>
      </c>
      <c r="AW338" s="13" t="s">
        <v>38</v>
      </c>
      <c r="AX338" s="13" t="s">
        <v>77</v>
      </c>
      <c r="AY338" s="221" t="s">
        <v>273</v>
      </c>
    </row>
    <row r="339" spans="1:65" s="14" customFormat="1" ht="11.25">
      <c r="B339" s="222"/>
      <c r="C339" s="223"/>
      <c r="D339" s="208" t="s">
        <v>281</v>
      </c>
      <c r="E339" s="224" t="s">
        <v>22</v>
      </c>
      <c r="F339" s="225" t="s">
        <v>506</v>
      </c>
      <c r="G339" s="223"/>
      <c r="H339" s="226">
        <v>10.875</v>
      </c>
      <c r="I339" s="227"/>
      <c r="J339" s="223"/>
      <c r="K339" s="223"/>
      <c r="L339" s="228"/>
      <c r="M339" s="229"/>
      <c r="N339" s="230"/>
      <c r="O339" s="230"/>
      <c r="P339" s="230"/>
      <c r="Q339" s="230"/>
      <c r="R339" s="230"/>
      <c r="S339" s="230"/>
      <c r="T339" s="231"/>
      <c r="AT339" s="232" t="s">
        <v>281</v>
      </c>
      <c r="AU339" s="232" t="s">
        <v>84</v>
      </c>
      <c r="AV339" s="14" t="s">
        <v>84</v>
      </c>
      <c r="AW339" s="14" t="s">
        <v>38</v>
      </c>
      <c r="AX339" s="14" t="s">
        <v>77</v>
      </c>
      <c r="AY339" s="232" t="s">
        <v>273</v>
      </c>
    </row>
    <row r="340" spans="1:65" s="14" customFormat="1" ht="11.25">
      <c r="B340" s="222"/>
      <c r="C340" s="223"/>
      <c r="D340" s="208" t="s">
        <v>281</v>
      </c>
      <c r="E340" s="224" t="s">
        <v>22</v>
      </c>
      <c r="F340" s="225" t="s">
        <v>507</v>
      </c>
      <c r="G340" s="223"/>
      <c r="H340" s="226">
        <v>3.4649999999999999</v>
      </c>
      <c r="I340" s="227"/>
      <c r="J340" s="223"/>
      <c r="K340" s="223"/>
      <c r="L340" s="228"/>
      <c r="M340" s="229"/>
      <c r="N340" s="230"/>
      <c r="O340" s="230"/>
      <c r="P340" s="230"/>
      <c r="Q340" s="230"/>
      <c r="R340" s="230"/>
      <c r="S340" s="230"/>
      <c r="T340" s="231"/>
      <c r="AT340" s="232" t="s">
        <v>281</v>
      </c>
      <c r="AU340" s="232" t="s">
        <v>84</v>
      </c>
      <c r="AV340" s="14" t="s">
        <v>84</v>
      </c>
      <c r="AW340" s="14" t="s">
        <v>38</v>
      </c>
      <c r="AX340" s="14" t="s">
        <v>77</v>
      </c>
      <c r="AY340" s="232" t="s">
        <v>273</v>
      </c>
    </row>
    <row r="341" spans="1:65" s="15" customFormat="1" ht="11.25">
      <c r="B341" s="233"/>
      <c r="C341" s="234"/>
      <c r="D341" s="208" t="s">
        <v>281</v>
      </c>
      <c r="E341" s="235" t="s">
        <v>22</v>
      </c>
      <c r="F341" s="236" t="s">
        <v>286</v>
      </c>
      <c r="G341" s="234"/>
      <c r="H341" s="237">
        <v>14.34</v>
      </c>
      <c r="I341" s="238"/>
      <c r="J341" s="234"/>
      <c r="K341" s="234"/>
      <c r="L341" s="239"/>
      <c r="M341" s="240"/>
      <c r="N341" s="241"/>
      <c r="O341" s="241"/>
      <c r="P341" s="241"/>
      <c r="Q341" s="241"/>
      <c r="R341" s="241"/>
      <c r="S341" s="241"/>
      <c r="T341" s="242"/>
      <c r="AT341" s="243" t="s">
        <v>281</v>
      </c>
      <c r="AU341" s="243" t="s">
        <v>84</v>
      </c>
      <c r="AV341" s="15" t="s">
        <v>92</v>
      </c>
      <c r="AW341" s="15" t="s">
        <v>38</v>
      </c>
      <c r="AX341" s="15" t="s">
        <v>23</v>
      </c>
      <c r="AY341" s="243" t="s">
        <v>273</v>
      </c>
    </row>
    <row r="342" spans="1:65" s="2" customFormat="1" ht="21.75" customHeight="1">
      <c r="A342" s="36"/>
      <c r="B342" s="37"/>
      <c r="C342" s="195" t="s">
        <v>508</v>
      </c>
      <c r="D342" s="195" t="s">
        <v>275</v>
      </c>
      <c r="E342" s="196" t="s">
        <v>509</v>
      </c>
      <c r="F342" s="197" t="s">
        <v>510</v>
      </c>
      <c r="G342" s="198" t="s">
        <v>224</v>
      </c>
      <c r="H342" s="199">
        <v>94.888999999999996</v>
      </c>
      <c r="I342" s="200"/>
      <c r="J342" s="201">
        <f>ROUND(I342*H342,2)</f>
        <v>0</v>
      </c>
      <c r="K342" s="197" t="s">
        <v>306</v>
      </c>
      <c r="L342" s="41"/>
      <c r="M342" s="202" t="s">
        <v>22</v>
      </c>
      <c r="N342" s="203" t="s">
        <v>48</v>
      </c>
      <c r="O342" s="66"/>
      <c r="P342" s="204">
        <f>O342*H342</f>
        <v>0</v>
      </c>
      <c r="Q342" s="204">
        <v>7.9000000000000008E-3</v>
      </c>
      <c r="R342" s="204">
        <f>Q342*H342</f>
        <v>0.74962309999999999</v>
      </c>
      <c r="S342" s="204">
        <v>0</v>
      </c>
      <c r="T342" s="205">
        <f>S342*H342</f>
        <v>0</v>
      </c>
      <c r="U342" s="36"/>
      <c r="V342" s="36"/>
      <c r="W342" s="36"/>
      <c r="X342" s="36"/>
      <c r="Y342" s="36"/>
      <c r="Z342" s="36"/>
      <c r="AA342" s="36"/>
      <c r="AB342" s="36"/>
      <c r="AC342" s="36"/>
      <c r="AD342" s="36"/>
      <c r="AE342" s="36"/>
      <c r="AR342" s="206" t="s">
        <v>99</v>
      </c>
      <c r="AT342" s="206" t="s">
        <v>275</v>
      </c>
      <c r="AU342" s="206" t="s">
        <v>84</v>
      </c>
      <c r="AY342" s="19" t="s">
        <v>273</v>
      </c>
      <c r="BE342" s="207">
        <f>IF(N342="základní",J342,0)</f>
        <v>0</v>
      </c>
      <c r="BF342" s="207">
        <f>IF(N342="snížená",J342,0)</f>
        <v>0</v>
      </c>
      <c r="BG342" s="207">
        <f>IF(N342="zákl. přenesená",J342,0)</f>
        <v>0</v>
      </c>
      <c r="BH342" s="207">
        <f>IF(N342="sníž. přenesená",J342,0)</f>
        <v>0</v>
      </c>
      <c r="BI342" s="207">
        <f>IF(N342="nulová",J342,0)</f>
        <v>0</v>
      </c>
      <c r="BJ342" s="19" t="s">
        <v>23</v>
      </c>
      <c r="BK342" s="207">
        <f>ROUND(I342*H342,2)</f>
        <v>0</v>
      </c>
      <c r="BL342" s="19" t="s">
        <v>99</v>
      </c>
      <c r="BM342" s="206" t="s">
        <v>511</v>
      </c>
    </row>
    <row r="343" spans="1:65" s="2" customFormat="1" ht="97.5">
      <c r="A343" s="36"/>
      <c r="B343" s="37"/>
      <c r="C343" s="38"/>
      <c r="D343" s="208" t="s">
        <v>299</v>
      </c>
      <c r="E343" s="38"/>
      <c r="F343" s="209" t="s">
        <v>497</v>
      </c>
      <c r="G343" s="38"/>
      <c r="H343" s="38"/>
      <c r="I343" s="119"/>
      <c r="J343" s="38"/>
      <c r="K343" s="38"/>
      <c r="L343" s="41"/>
      <c r="M343" s="210"/>
      <c r="N343" s="211"/>
      <c r="O343" s="66"/>
      <c r="P343" s="66"/>
      <c r="Q343" s="66"/>
      <c r="R343" s="66"/>
      <c r="S343" s="66"/>
      <c r="T343" s="67"/>
      <c r="U343" s="36"/>
      <c r="V343" s="36"/>
      <c r="W343" s="36"/>
      <c r="X343" s="36"/>
      <c r="Y343" s="36"/>
      <c r="Z343" s="36"/>
      <c r="AA343" s="36"/>
      <c r="AB343" s="36"/>
      <c r="AC343" s="36"/>
      <c r="AD343" s="36"/>
      <c r="AE343" s="36"/>
      <c r="AT343" s="19" t="s">
        <v>299</v>
      </c>
      <c r="AU343" s="19" t="s">
        <v>84</v>
      </c>
    </row>
    <row r="344" spans="1:65" s="14" customFormat="1" ht="11.25">
      <c r="B344" s="222"/>
      <c r="C344" s="223"/>
      <c r="D344" s="208" t="s">
        <v>281</v>
      </c>
      <c r="E344" s="224" t="s">
        <v>22</v>
      </c>
      <c r="F344" s="225" t="s">
        <v>512</v>
      </c>
      <c r="G344" s="223"/>
      <c r="H344" s="226">
        <v>94.888999999999996</v>
      </c>
      <c r="I344" s="227"/>
      <c r="J344" s="223"/>
      <c r="K344" s="223"/>
      <c r="L344" s="228"/>
      <c r="M344" s="229"/>
      <c r="N344" s="230"/>
      <c r="O344" s="230"/>
      <c r="P344" s="230"/>
      <c r="Q344" s="230"/>
      <c r="R344" s="230"/>
      <c r="S344" s="230"/>
      <c r="T344" s="231"/>
      <c r="AT344" s="232" t="s">
        <v>281</v>
      </c>
      <c r="AU344" s="232" t="s">
        <v>84</v>
      </c>
      <c r="AV344" s="14" t="s">
        <v>84</v>
      </c>
      <c r="AW344" s="14" t="s">
        <v>38</v>
      </c>
      <c r="AX344" s="14" t="s">
        <v>23</v>
      </c>
      <c r="AY344" s="232" t="s">
        <v>273</v>
      </c>
    </row>
    <row r="345" spans="1:65" s="2" customFormat="1" ht="21.75" customHeight="1">
      <c r="A345" s="36"/>
      <c r="B345" s="37"/>
      <c r="C345" s="195" t="s">
        <v>513</v>
      </c>
      <c r="D345" s="195" t="s">
        <v>275</v>
      </c>
      <c r="E345" s="196" t="s">
        <v>514</v>
      </c>
      <c r="F345" s="197" t="s">
        <v>515</v>
      </c>
      <c r="G345" s="198" t="s">
        <v>224</v>
      </c>
      <c r="H345" s="199">
        <v>123.16500000000001</v>
      </c>
      <c r="I345" s="200"/>
      <c r="J345" s="201">
        <f>ROUND(I345*H345,2)</f>
        <v>0</v>
      </c>
      <c r="K345" s="197" t="s">
        <v>306</v>
      </c>
      <c r="L345" s="41"/>
      <c r="M345" s="202" t="s">
        <v>22</v>
      </c>
      <c r="N345" s="203" t="s">
        <v>48</v>
      </c>
      <c r="O345" s="66"/>
      <c r="P345" s="204">
        <f>O345*H345</f>
        <v>0</v>
      </c>
      <c r="Q345" s="204">
        <v>4.3800000000000002E-3</v>
      </c>
      <c r="R345" s="204">
        <f>Q345*H345</f>
        <v>0.53946270000000007</v>
      </c>
      <c r="S345" s="204">
        <v>0</v>
      </c>
      <c r="T345" s="205">
        <f>S345*H345</f>
        <v>0</v>
      </c>
      <c r="U345" s="36"/>
      <c r="V345" s="36"/>
      <c r="W345" s="36"/>
      <c r="X345" s="36"/>
      <c r="Y345" s="36"/>
      <c r="Z345" s="36"/>
      <c r="AA345" s="36"/>
      <c r="AB345" s="36"/>
      <c r="AC345" s="36"/>
      <c r="AD345" s="36"/>
      <c r="AE345" s="36"/>
      <c r="AR345" s="206" t="s">
        <v>99</v>
      </c>
      <c r="AT345" s="206" t="s">
        <v>275</v>
      </c>
      <c r="AU345" s="206" t="s">
        <v>84</v>
      </c>
      <c r="AY345" s="19" t="s">
        <v>273</v>
      </c>
      <c r="BE345" s="207">
        <f>IF(N345="základní",J345,0)</f>
        <v>0</v>
      </c>
      <c r="BF345" s="207">
        <f>IF(N345="snížená",J345,0)</f>
        <v>0</v>
      </c>
      <c r="BG345" s="207">
        <f>IF(N345="zákl. přenesená",J345,0)</f>
        <v>0</v>
      </c>
      <c r="BH345" s="207">
        <f>IF(N345="sníž. přenesená",J345,0)</f>
        <v>0</v>
      </c>
      <c r="BI345" s="207">
        <f>IF(N345="nulová",J345,0)</f>
        <v>0</v>
      </c>
      <c r="BJ345" s="19" t="s">
        <v>23</v>
      </c>
      <c r="BK345" s="207">
        <f>ROUND(I345*H345,2)</f>
        <v>0</v>
      </c>
      <c r="BL345" s="19" t="s">
        <v>99</v>
      </c>
      <c r="BM345" s="206" t="s">
        <v>516</v>
      </c>
    </row>
    <row r="346" spans="1:65" s="2" customFormat="1" ht="29.25">
      <c r="A346" s="36"/>
      <c r="B346" s="37"/>
      <c r="C346" s="38"/>
      <c r="D346" s="208" t="s">
        <v>299</v>
      </c>
      <c r="E346" s="38"/>
      <c r="F346" s="209" t="s">
        <v>517</v>
      </c>
      <c r="G346" s="38"/>
      <c r="H346" s="38"/>
      <c r="I346" s="119"/>
      <c r="J346" s="38"/>
      <c r="K346" s="38"/>
      <c r="L346" s="41"/>
      <c r="M346" s="210"/>
      <c r="N346" s="211"/>
      <c r="O346" s="66"/>
      <c r="P346" s="66"/>
      <c r="Q346" s="66"/>
      <c r="R346" s="66"/>
      <c r="S346" s="66"/>
      <c r="T346" s="67"/>
      <c r="U346" s="36"/>
      <c r="V346" s="36"/>
      <c r="W346" s="36"/>
      <c r="X346" s="36"/>
      <c r="Y346" s="36"/>
      <c r="Z346" s="36"/>
      <c r="AA346" s="36"/>
      <c r="AB346" s="36"/>
      <c r="AC346" s="36"/>
      <c r="AD346" s="36"/>
      <c r="AE346" s="36"/>
      <c r="AT346" s="19" t="s">
        <v>299</v>
      </c>
      <c r="AU346" s="19" t="s">
        <v>84</v>
      </c>
    </row>
    <row r="347" spans="1:65" s="13" customFormat="1" ht="11.25">
      <c r="B347" s="212"/>
      <c r="C347" s="213"/>
      <c r="D347" s="208" t="s">
        <v>281</v>
      </c>
      <c r="E347" s="214" t="s">
        <v>22</v>
      </c>
      <c r="F347" s="215" t="s">
        <v>518</v>
      </c>
      <c r="G347" s="213"/>
      <c r="H347" s="214" t="s">
        <v>22</v>
      </c>
      <c r="I347" s="216"/>
      <c r="J347" s="213"/>
      <c r="K347" s="213"/>
      <c r="L347" s="217"/>
      <c r="M347" s="218"/>
      <c r="N347" s="219"/>
      <c r="O347" s="219"/>
      <c r="P347" s="219"/>
      <c r="Q347" s="219"/>
      <c r="R347" s="219"/>
      <c r="S347" s="219"/>
      <c r="T347" s="220"/>
      <c r="AT347" s="221" t="s">
        <v>281</v>
      </c>
      <c r="AU347" s="221" t="s">
        <v>84</v>
      </c>
      <c r="AV347" s="13" t="s">
        <v>23</v>
      </c>
      <c r="AW347" s="13" t="s">
        <v>38</v>
      </c>
      <c r="AX347" s="13" t="s">
        <v>77</v>
      </c>
      <c r="AY347" s="221" t="s">
        <v>273</v>
      </c>
    </row>
    <row r="348" spans="1:65" s="13" customFormat="1" ht="11.25">
      <c r="B348" s="212"/>
      <c r="C348" s="213"/>
      <c r="D348" s="208" t="s">
        <v>281</v>
      </c>
      <c r="E348" s="214" t="s">
        <v>22</v>
      </c>
      <c r="F348" s="215" t="s">
        <v>292</v>
      </c>
      <c r="G348" s="213"/>
      <c r="H348" s="214" t="s">
        <v>22</v>
      </c>
      <c r="I348" s="216"/>
      <c r="J348" s="213"/>
      <c r="K348" s="213"/>
      <c r="L348" s="217"/>
      <c r="M348" s="218"/>
      <c r="N348" s="219"/>
      <c r="O348" s="219"/>
      <c r="P348" s="219"/>
      <c r="Q348" s="219"/>
      <c r="R348" s="219"/>
      <c r="S348" s="219"/>
      <c r="T348" s="220"/>
      <c r="AT348" s="221" t="s">
        <v>281</v>
      </c>
      <c r="AU348" s="221" t="s">
        <v>84</v>
      </c>
      <c r="AV348" s="13" t="s">
        <v>23</v>
      </c>
      <c r="AW348" s="13" t="s">
        <v>38</v>
      </c>
      <c r="AX348" s="13" t="s">
        <v>77</v>
      </c>
      <c r="AY348" s="221" t="s">
        <v>273</v>
      </c>
    </row>
    <row r="349" spans="1:65" s="14" customFormat="1" ht="11.25">
      <c r="B349" s="222"/>
      <c r="C349" s="223"/>
      <c r="D349" s="208" t="s">
        <v>281</v>
      </c>
      <c r="E349" s="224" t="s">
        <v>22</v>
      </c>
      <c r="F349" s="225" t="s">
        <v>519</v>
      </c>
      <c r="G349" s="223"/>
      <c r="H349" s="226">
        <v>23.95</v>
      </c>
      <c r="I349" s="227"/>
      <c r="J349" s="223"/>
      <c r="K349" s="223"/>
      <c r="L349" s="228"/>
      <c r="M349" s="229"/>
      <c r="N349" s="230"/>
      <c r="O349" s="230"/>
      <c r="P349" s="230"/>
      <c r="Q349" s="230"/>
      <c r="R349" s="230"/>
      <c r="S349" s="230"/>
      <c r="T349" s="231"/>
      <c r="AT349" s="232" t="s">
        <v>281</v>
      </c>
      <c r="AU349" s="232" t="s">
        <v>84</v>
      </c>
      <c r="AV349" s="14" t="s">
        <v>84</v>
      </c>
      <c r="AW349" s="14" t="s">
        <v>38</v>
      </c>
      <c r="AX349" s="14" t="s">
        <v>77</v>
      </c>
      <c r="AY349" s="232" t="s">
        <v>273</v>
      </c>
    </row>
    <row r="350" spans="1:65" s="13" customFormat="1" ht="11.25">
      <c r="B350" s="212"/>
      <c r="C350" s="213"/>
      <c r="D350" s="208" t="s">
        <v>281</v>
      </c>
      <c r="E350" s="214" t="s">
        <v>22</v>
      </c>
      <c r="F350" s="215" t="s">
        <v>282</v>
      </c>
      <c r="G350" s="213"/>
      <c r="H350" s="214" t="s">
        <v>22</v>
      </c>
      <c r="I350" s="216"/>
      <c r="J350" s="213"/>
      <c r="K350" s="213"/>
      <c r="L350" s="217"/>
      <c r="M350" s="218"/>
      <c r="N350" s="219"/>
      <c r="O350" s="219"/>
      <c r="P350" s="219"/>
      <c r="Q350" s="219"/>
      <c r="R350" s="219"/>
      <c r="S350" s="219"/>
      <c r="T350" s="220"/>
      <c r="AT350" s="221" t="s">
        <v>281</v>
      </c>
      <c r="AU350" s="221" t="s">
        <v>84</v>
      </c>
      <c r="AV350" s="13" t="s">
        <v>23</v>
      </c>
      <c r="AW350" s="13" t="s">
        <v>38</v>
      </c>
      <c r="AX350" s="13" t="s">
        <v>77</v>
      </c>
      <c r="AY350" s="221" t="s">
        <v>273</v>
      </c>
    </row>
    <row r="351" spans="1:65" s="14" customFormat="1" ht="11.25">
      <c r="B351" s="222"/>
      <c r="C351" s="223"/>
      <c r="D351" s="208" t="s">
        <v>281</v>
      </c>
      <c r="E351" s="224" t="s">
        <v>22</v>
      </c>
      <c r="F351" s="225" t="s">
        <v>520</v>
      </c>
      <c r="G351" s="223"/>
      <c r="H351" s="226">
        <v>21.965</v>
      </c>
      <c r="I351" s="227"/>
      <c r="J351" s="223"/>
      <c r="K351" s="223"/>
      <c r="L351" s="228"/>
      <c r="M351" s="229"/>
      <c r="N351" s="230"/>
      <c r="O351" s="230"/>
      <c r="P351" s="230"/>
      <c r="Q351" s="230"/>
      <c r="R351" s="230"/>
      <c r="S351" s="230"/>
      <c r="T351" s="231"/>
      <c r="AT351" s="232" t="s">
        <v>281</v>
      </c>
      <c r="AU351" s="232" t="s">
        <v>84</v>
      </c>
      <c r="AV351" s="14" t="s">
        <v>84</v>
      </c>
      <c r="AW351" s="14" t="s">
        <v>38</v>
      </c>
      <c r="AX351" s="14" t="s">
        <v>77</v>
      </c>
      <c r="AY351" s="232" t="s">
        <v>273</v>
      </c>
    </row>
    <row r="352" spans="1:65" s="14" customFormat="1" ht="11.25">
      <c r="B352" s="222"/>
      <c r="C352" s="223"/>
      <c r="D352" s="208" t="s">
        <v>281</v>
      </c>
      <c r="E352" s="224" t="s">
        <v>22</v>
      </c>
      <c r="F352" s="225" t="s">
        <v>521</v>
      </c>
      <c r="G352" s="223"/>
      <c r="H352" s="226">
        <v>-4.375</v>
      </c>
      <c r="I352" s="227"/>
      <c r="J352" s="223"/>
      <c r="K352" s="223"/>
      <c r="L352" s="228"/>
      <c r="M352" s="229"/>
      <c r="N352" s="230"/>
      <c r="O352" s="230"/>
      <c r="P352" s="230"/>
      <c r="Q352" s="230"/>
      <c r="R352" s="230"/>
      <c r="S352" s="230"/>
      <c r="T352" s="231"/>
      <c r="AT352" s="232" t="s">
        <v>281</v>
      </c>
      <c r="AU352" s="232" t="s">
        <v>84</v>
      </c>
      <c r="AV352" s="14" t="s">
        <v>84</v>
      </c>
      <c r="AW352" s="14" t="s">
        <v>38</v>
      </c>
      <c r="AX352" s="14" t="s">
        <v>77</v>
      </c>
      <c r="AY352" s="232" t="s">
        <v>273</v>
      </c>
    </row>
    <row r="353" spans="1:65" s="13" customFormat="1" ht="11.25">
      <c r="B353" s="212"/>
      <c r="C353" s="213"/>
      <c r="D353" s="208" t="s">
        <v>281</v>
      </c>
      <c r="E353" s="214" t="s">
        <v>22</v>
      </c>
      <c r="F353" s="215" t="s">
        <v>292</v>
      </c>
      <c r="G353" s="213"/>
      <c r="H353" s="214" t="s">
        <v>22</v>
      </c>
      <c r="I353" s="216"/>
      <c r="J353" s="213"/>
      <c r="K353" s="213"/>
      <c r="L353" s="217"/>
      <c r="M353" s="218"/>
      <c r="N353" s="219"/>
      <c r="O353" s="219"/>
      <c r="P353" s="219"/>
      <c r="Q353" s="219"/>
      <c r="R353" s="219"/>
      <c r="S353" s="219"/>
      <c r="T353" s="220"/>
      <c r="AT353" s="221" t="s">
        <v>281</v>
      </c>
      <c r="AU353" s="221" t="s">
        <v>84</v>
      </c>
      <c r="AV353" s="13" t="s">
        <v>23</v>
      </c>
      <c r="AW353" s="13" t="s">
        <v>38</v>
      </c>
      <c r="AX353" s="13" t="s">
        <v>77</v>
      </c>
      <c r="AY353" s="221" t="s">
        <v>273</v>
      </c>
    </row>
    <row r="354" spans="1:65" s="14" customFormat="1" ht="11.25">
      <c r="B354" s="222"/>
      <c r="C354" s="223"/>
      <c r="D354" s="208" t="s">
        <v>281</v>
      </c>
      <c r="E354" s="224" t="s">
        <v>22</v>
      </c>
      <c r="F354" s="225" t="s">
        <v>522</v>
      </c>
      <c r="G354" s="223"/>
      <c r="H354" s="226">
        <v>32.76</v>
      </c>
      <c r="I354" s="227"/>
      <c r="J354" s="223"/>
      <c r="K354" s="223"/>
      <c r="L354" s="228"/>
      <c r="M354" s="229"/>
      <c r="N354" s="230"/>
      <c r="O354" s="230"/>
      <c r="P354" s="230"/>
      <c r="Q354" s="230"/>
      <c r="R354" s="230"/>
      <c r="S354" s="230"/>
      <c r="T354" s="231"/>
      <c r="AT354" s="232" t="s">
        <v>281</v>
      </c>
      <c r="AU354" s="232" t="s">
        <v>84</v>
      </c>
      <c r="AV354" s="14" t="s">
        <v>84</v>
      </c>
      <c r="AW354" s="14" t="s">
        <v>38</v>
      </c>
      <c r="AX354" s="14" t="s">
        <v>77</v>
      </c>
      <c r="AY354" s="232" t="s">
        <v>273</v>
      </c>
    </row>
    <row r="355" spans="1:65" s="14" customFormat="1" ht="11.25">
      <c r="B355" s="222"/>
      <c r="C355" s="223"/>
      <c r="D355" s="208" t="s">
        <v>281</v>
      </c>
      <c r="E355" s="224" t="s">
        <v>22</v>
      </c>
      <c r="F355" s="225" t="s">
        <v>523</v>
      </c>
      <c r="G355" s="223"/>
      <c r="H355" s="226">
        <v>2.6</v>
      </c>
      <c r="I355" s="227"/>
      <c r="J355" s="223"/>
      <c r="K355" s="223"/>
      <c r="L355" s="228"/>
      <c r="M355" s="229"/>
      <c r="N355" s="230"/>
      <c r="O355" s="230"/>
      <c r="P355" s="230"/>
      <c r="Q355" s="230"/>
      <c r="R355" s="230"/>
      <c r="S355" s="230"/>
      <c r="T355" s="231"/>
      <c r="AT355" s="232" t="s">
        <v>281</v>
      </c>
      <c r="AU355" s="232" t="s">
        <v>84</v>
      </c>
      <c r="AV355" s="14" t="s">
        <v>84</v>
      </c>
      <c r="AW355" s="14" t="s">
        <v>38</v>
      </c>
      <c r="AX355" s="14" t="s">
        <v>77</v>
      </c>
      <c r="AY355" s="232" t="s">
        <v>273</v>
      </c>
    </row>
    <row r="356" spans="1:65" s="13" customFormat="1" ht="11.25">
      <c r="B356" s="212"/>
      <c r="C356" s="213"/>
      <c r="D356" s="208" t="s">
        <v>281</v>
      </c>
      <c r="E356" s="214" t="s">
        <v>22</v>
      </c>
      <c r="F356" s="215" t="s">
        <v>282</v>
      </c>
      <c r="G356" s="213"/>
      <c r="H356" s="214" t="s">
        <v>22</v>
      </c>
      <c r="I356" s="216"/>
      <c r="J356" s="213"/>
      <c r="K356" s="213"/>
      <c r="L356" s="217"/>
      <c r="M356" s="218"/>
      <c r="N356" s="219"/>
      <c r="O356" s="219"/>
      <c r="P356" s="219"/>
      <c r="Q356" s="219"/>
      <c r="R356" s="219"/>
      <c r="S356" s="219"/>
      <c r="T356" s="220"/>
      <c r="AT356" s="221" t="s">
        <v>281</v>
      </c>
      <c r="AU356" s="221" t="s">
        <v>84</v>
      </c>
      <c r="AV356" s="13" t="s">
        <v>23</v>
      </c>
      <c r="AW356" s="13" t="s">
        <v>38</v>
      </c>
      <c r="AX356" s="13" t="s">
        <v>77</v>
      </c>
      <c r="AY356" s="221" t="s">
        <v>273</v>
      </c>
    </row>
    <row r="357" spans="1:65" s="14" customFormat="1" ht="11.25">
      <c r="B357" s="222"/>
      <c r="C357" s="223"/>
      <c r="D357" s="208" t="s">
        <v>281</v>
      </c>
      <c r="E357" s="224" t="s">
        <v>22</v>
      </c>
      <c r="F357" s="225" t="s">
        <v>524</v>
      </c>
      <c r="G357" s="223"/>
      <c r="H357" s="226">
        <v>34.645000000000003</v>
      </c>
      <c r="I357" s="227"/>
      <c r="J357" s="223"/>
      <c r="K357" s="223"/>
      <c r="L357" s="228"/>
      <c r="M357" s="229"/>
      <c r="N357" s="230"/>
      <c r="O357" s="230"/>
      <c r="P357" s="230"/>
      <c r="Q357" s="230"/>
      <c r="R357" s="230"/>
      <c r="S357" s="230"/>
      <c r="T357" s="231"/>
      <c r="AT357" s="232" t="s">
        <v>281</v>
      </c>
      <c r="AU357" s="232" t="s">
        <v>84</v>
      </c>
      <c r="AV357" s="14" t="s">
        <v>84</v>
      </c>
      <c r="AW357" s="14" t="s">
        <v>38</v>
      </c>
      <c r="AX357" s="14" t="s">
        <v>77</v>
      </c>
      <c r="AY357" s="232" t="s">
        <v>273</v>
      </c>
    </row>
    <row r="358" spans="1:65" s="14" customFormat="1" ht="11.25">
      <c r="B358" s="222"/>
      <c r="C358" s="223"/>
      <c r="D358" s="208" t="s">
        <v>281</v>
      </c>
      <c r="E358" s="224" t="s">
        <v>22</v>
      </c>
      <c r="F358" s="225" t="s">
        <v>525</v>
      </c>
      <c r="G358" s="223"/>
      <c r="H358" s="226">
        <v>2.73</v>
      </c>
      <c r="I358" s="227"/>
      <c r="J358" s="223"/>
      <c r="K358" s="223"/>
      <c r="L358" s="228"/>
      <c r="M358" s="229"/>
      <c r="N358" s="230"/>
      <c r="O358" s="230"/>
      <c r="P358" s="230"/>
      <c r="Q358" s="230"/>
      <c r="R358" s="230"/>
      <c r="S358" s="230"/>
      <c r="T358" s="231"/>
      <c r="AT358" s="232" t="s">
        <v>281</v>
      </c>
      <c r="AU358" s="232" t="s">
        <v>84</v>
      </c>
      <c r="AV358" s="14" t="s">
        <v>84</v>
      </c>
      <c r="AW358" s="14" t="s">
        <v>38</v>
      </c>
      <c r="AX358" s="14" t="s">
        <v>77</v>
      </c>
      <c r="AY358" s="232" t="s">
        <v>273</v>
      </c>
    </row>
    <row r="359" spans="1:65" s="14" customFormat="1" ht="11.25">
      <c r="B359" s="222"/>
      <c r="C359" s="223"/>
      <c r="D359" s="208" t="s">
        <v>281</v>
      </c>
      <c r="E359" s="224" t="s">
        <v>22</v>
      </c>
      <c r="F359" s="225" t="s">
        <v>526</v>
      </c>
      <c r="G359" s="223"/>
      <c r="H359" s="226">
        <v>-7.1749999999999998</v>
      </c>
      <c r="I359" s="227"/>
      <c r="J359" s="223"/>
      <c r="K359" s="223"/>
      <c r="L359" s="228"/>
      <c r="M359" s="229"/>
      <c r="N359" s="230"/>
      <c r="O359" s="230"/>
      <c r="P359" s="230"/>
      <c r="Q359" s="230"/>
      <c r="R359" s="230"/>
      <c r="S359" s="230"/>
      <c r="T359" s="231"/>
      <c r="AT359" s="232" t="s">
        <v>281</v>
      </c>
      <c r="AU359" s="232" t="s">
        <v>84</v>
      </c>
      <c r="AV359" s="14" t="s">
        <v>84</v>
      </c>
      <c r="AW359" s="14" t="s">
        <v>38</v>
      </c>
      <c r="AX359" s="14" t="s">
        <v>77</v>
      </c>
      <c r="AY359" s="232" t="s">
        <v>273</v>
      </c>
    </row>
    <row r="360" spans="1:65" s="15" customFormat="1" ht="11.25">
      <c r="B360" s="233"/>
      <c r="C360" s="234"/>
      <c r="D360" s="208" t="s">
        <v>281</v>
      </c>
      <c r="E360" s="235" t="s">
        <v>22</v>
      </c>
      <c r="F360" s="236" t="s">
        <v>286</v>
      </c>
      <c r="G360" s="234"/>
      <c r="H360" s="237">
        <v>107.1</v>
      </c>
      <c r="I360" s="238"/>
      <c r="J360" s="234"/>
      <c r="K360" s="234"/>
      <c r="L360" s="239"/>
      <c r="M360" s="240"/>
      <c r="N360" s="241"/>
      <c r="O360" s="241"/>
      <c r="P360" s="241"/>
      <c r="Q360" s="241"/>
      <c r="R360" s="241"/>
      <c r="S360" s="241"/>
      <c r="T360" s="242"/>
      <c r="AT360" s="243" t="s">
        <v>281</v>
      </c>
      <c r="AU360" s="243" t="s">
        <v>84</v>
      </c>
      <c r="AV360" s="15" t="s">
        <v>92</v>
      </c>
      <c r="AW360" s="15" t="s">
        <v>38</v>
      </c>
      <c r="AX360" s="15" t="s">
        <v>77</v>
      </c>
      <c r="AY360" s="243" t="s">
        <v>273</v>
      </c>
    </row>
    <row r="361" spans="1:65" s="14" customFormat="1" ht="11.25">
      <c r="B361" s="222"/>
      <c r="C361" s="223"/>
      <c r="D361" s="208" t="s">
        <v>281</v>
      </c>
      <c r="E361" s="224" t="s">
        <v>22</v>
      </c>
      <c r="F361" s="225" t="s">
        <v>527</v>
      </c>
      <c r="G361" s="223"/>
      <c r="H361" s="226">
        <v>16.065000000000001</v>
      </c>
      <c r="I361" s="227"/>
      <c r="J361" s="223"/>
      <c r="K361" s="223"/>
      <c r="L361" s="228"/>
      <c r="M361" s="229"/>
      <c r="N361" s="230"/>
      <c r="O361" s="230"/>
      <c r="P361" s="230"/>
      <c r="Q361" s="230"/>
      <c r="R361" s="230"/>
      <c r="S361" s="230"/>
      <c r="T361" s="231"/>
      <c r="AT361" s="232" t="s">
        <v>281</v>
      </c>
      <c r="AU361" s="232" t="s">
        <v>84</v>
      </c>
      <c r="AV361" s="14" t="s">
        <v>84</v>
      </c>
      <c r="AW361" s="14" t="s">
        <v>38</v>
      </c>
      <c r="AX361" s="14" t="s">
        <v>77</v>
      </c>
      <c r="AY361" s="232" t="s">
        <v>273</v>
      </c>
    </row>
    <row r="362" spans="1:65" s="16" customFormat="1" ht="11.25">
      <c r="B362" s="244"/>
      <c r="C362" s="245"/>
      <c r="D362" s="208" t="s">
        <v>281</v>
      </c>
      <c r="E362" s="246" t="s">
        <v>22</v>
      </c>
      <c r="F362" s="247" t="s">
        <v>288</v>
      </c>
      <c r="G362" s="245"/>
      <c r="H362" s="248">
        <v>123.16500000000001</v>
      </c>
      <c r="I362" s="249"/>
      <c r="J362" s="245"/>
      <c r="K362" s="245"/>
      <c r="L362" s="250"/>
      <c r="M362" s="251"/>
      <c r="N362" s="252"/>
      <c r="O362" s="252"/>
      <c r="P362" s="252"/>
      <c r="Q362" s="252"/>
      <c r="R362" s="252"/>
      <c r="S362" s="252"/>
      <c r="T362" s="253"/>
      <c r="AT362" s="254" t="s">
        <v>281</v>
      </c>
      <c r="AU362" s="254" t="s">
        <v>84</v>
      </c>
      <c r="AV362" s="16" t="s">
        <v>99</v>
      </c>
      <c r="AW362" s="16" t="s">
        <v>38</v>
      </c>
      <c r="AX362" s="16" t="s">
        <v>23</v>
      </c>
      <c r="AY362" s="254" t="s">
        <v>273</v>
      </c>
    </row>
    <row r="363" spans="1:65" s="2" customFormat="1" ht="21.75" customHeight="1">
      <c r="A363" s="36"/>
      <c r="B363" s="37"/>
      <c r="C363" s="195" t="s">
        <v>528</v>
      </c>
      <c r="D363" s="195" t="s">
        <v>275</v>
      </c>
      <c r="E363" s="196" t="s">
        <v>529</v>
      </c>
      <c r="F363" s="197" t="s">
        <v>530</v>
      </c>
      <c r="G363" s="198" t="s">
        <v>224</v>
      </c>
      <c r="H363" s="199">
        <v>18.260000000000002</v>
      </c>
      <c r="I363" s="200"/>
      <c r="J363" s="201">
        <f>ROUND(I363*H363,2)</f>
        <v>0</v>
      </c>
      <c r="K363" s="197" t="s">
        <v>306</v>
      </c>
      <c r="L363" s="41"/>
      <c r="M363" s="202" t="s">
        <v>22</v>
      </c>
      <c r="N363" s="203" t="s">
        <v>48</v>
      </c>
      <c r="O363" s="66"/>
      <c r="P363" s="204">
        <f>O363*H363</f>
        <v>0</v>
      </c>
      <c r="Q363" s="204">
        <v>1.575E-2</v>
      </c>
      <c r="R363" s="204">
        <f>Q363*H363</f>
        <v>0.28759500000000005</v>
      </c>
      <c r="S363" s="204">
        <v>0</v>
      </c>
      <c r="T363" s="205">
        <f>S363*H363</f>
        <v>0</v>
      </c>
      <c r="U363" s="36"/>
      <c r="V363" s="36"/>
      <c r="W363" s="36"/>
      <c r="X363" s="36"/>
      <c r="Y363" s="36"/>
      <c r="Z363" s="36"/>
      <c r="AA363" s="36"/>
      <c r="AB363" s="36"/>
      <c r="AC363" s="36"/>
      <c r="AD363" s="36"/>
      <c r="AE363" s="36"/>
      <c r="AR363" s="206" t="s">
        <v>99</v>
      </c>
      <c r="AT363" s="206" t="s">
        <v>275</v>
      </c>
      <c r="AU363" s="206" t="s">
        <v>84</v>
      </c>
      <c r="AY363" s="19" t="s">
        <v>273</v>
      </c>
      <c r="BE363" s="207">
        <f>IF(N363="základní",J363,0)</f>
        <v>0</v>
      </c>
      <c r="BF363" s="207">
        <f>IF(N363="snížená",J363,0)</f>
        <v>0</v>
      </c>
      <c r="BG363" s="207">
        <f>IF(N363="zákl. přenesená",J363,0)</f>
        <v>0</v>
      </c>
      <c r="BH363" s="207">
        <f>IF(N363="sníž. přenesená",J363,0)</f>
        <v>0</v>
      </c>
      <c r="BI363" s="207">
        <f>IF(N363="nulová",J363,0)</f>
        <v>0</v>
      </c>
      <c r="BJ363" s="19" t="s">
        <v>23</v>
      </c>
      <c r="BK363" s="207">
        <f>ROUND(I363*H363,2)</f>
        <v>0</v>
      </c>
      <c r="BL363" s="19" t="s">
        <v>99</v>
      </c>
      <c r="BM363" s="206" t="s">
        <v>531</v>
      </c>
    </row>
    <row r="364" spans="1:65" s="2" customFormat="1" ht="48.75">
      <c r="A364" s="36"/>
      <c r="B364" s="37"/>
      <c r="C364" s="38"/>
      <c r="D364" s="208" t="s">
        <v>299</v>
      </c>
      <c r="E364" s="38"/>
      <c r="F364" s="209" t="s">
        <v>469</v>
      </c>
      <c r="G364" s="38"/>
      <c r="H364" s="38"/>
      <c r="I364" s="119"/>
      <c r="J364" s="38"/>
      <c r="K364" s="38"/>
      <c r="L364" s="41"/>
      <c r="M364" s="210"/>
      <c r="N364" s="211"/>
      <c r="O364" s="66"/>
      <c r="P364" s="66"/>
      <c r="Q364" s="66"/>
      <c r="R364" s="66"/>
      <c r="S364" s="66"/>
      <c r="T364" s="67"/>
      <c r="U364" s="36"/>
      <c r="V364" s="36"/>
      <c r="W364" s="36"/>
      <c r="X364" s="36"/>
      <c r="Y364" s="36"/>
      <c r="Z364" s="36"/>
      <c r="AA364" s="36"/>
      <c r="AB364" s="36"/>
      <c r="AC364" s="36"/>
      <c r="AD364" s="36"/>
      <c r="AE364" s="36"/>
      <c r="AT364" s="19" t="s">
        <v>299</v>
      </c>
      <c r="AU364" s="19" t="s">
        <v>84</v>
      </c>
    </row>
    <row r="365" spans="1:65" s="14" customFormat="1" ht="11.25">
      <c r="B365" s="222"/>
      <c r="C365" s="223"/>
      <c r="D365" s="208" t="s">
        <v>281</v>
      </c>
      <c r="E365" s="224" t="s">
        <v>22</v>
      </c>
      <c r="F365" s="225" t="s">
        <v>532</v>
      </c>
      <c r="G365" s="223"/>
      <c r="H365" s="226">
        <v>18.260000000000002</v>
      </c>
      <c r="I365" s="227"/>
      <c r="J365" s="223"/>
      <c r="K365" s="223"/>
      <c r="L365" s="228"/>
      <c r="M365" s="229"/>
      <c r="N365" s="230"/>
      <c r="O365" s="230"/>
      <c r="P365" s="230"/>
      <c r="Q365" s="230"/>
      <c r="R365" s="230"/>
      <c r="S365" s="230"/>
      <c r="T365" s="231"/>
      <c r="AT365" s="232" t="s">
        <v>281</v>
      </c>
      <c r="AU365" s="232" t="s">
        <v>84</v>
      </c>
      <c r="AV365" s="14" t="s">
        <v>84</v>
      </c>
      <c r="AW365" s="14" t="s">
        <v>38</v>
      </c>
      <c r="AX365" s="14" t="s">
        <v>23</v>
      </c>
      <c r="AY365" s="232" t="s">
        <v>273</v>
      </c>
    </row>
    <row r="366" spans="1:65" s="2" customFormat="1" ht="21.75" customHeight="1">
      <c r="A366" s="36"/>
      <c r="B366" s="37"/>
      <c r="C366" s="195" t="s">
        <v>533</v>
      </c>
      <c r="D366" s="195" t="s">
        <v>275</v>
      </c>
      <c r="E366" s="196" t="s">
        <v>534</v>
      </c>
      <c r="F366" s="197" t="s">
        <v>535</v>
      </c>
      <c r="G366" s="198" t="s">
        <v>224</v>
      </c>
      <c r="H366" s="199">
        <v>259.78300000000002</v>
      </c>
      <c r="I366" s="200"/>
      <c r="J366" s="201">
        <f>ROUND(I366*H366,2)</f>
        <v>0</v>
      </c>
      <c r="K366" s="197" t="s">
        <v>306</v>
      </c>
      <c r="L366" s="41"/>
      <c r="M366" s="202" t="s">
        <v>22</v>
      </c>
      <c r="N366" s="203" t="s">
        <v>48</v>
      </c>
      <c r="O366" s="66"/>
      <c r="P366" s="204">
        <f>O366*H366</f>
        <v>0</v>
      </c>
      <c r="Q366" s="204">
        <v>1.8380000000000001E-2</v>
      </c>
      <c r="R366" s="204">
        <f>Q366*H366</f>
        <v>4.7748115400000009</v>
      </c>
      <c r="S366" s="204">
        <v>0</v>
      </c>
      <c r="T366" s="205">
        <f>S366*H366</f>
        <v>0</v>
      </c>
      <c r="U366" s="36"/>
      <c r="V366" s="36"/>
      <c r="W366" s="36"/>
      <c r="X366" s="36"/>
      <c r="Y366" s="36"/>
      <c r="Z366" s="36"/>
      <c r="AA366" s="36"/>
      <c r="AB366" s="36"/>
      <c r="AC366" s="36"/>
      <c r="AD366" s="36"/>
      <c r="AE366" s="36"/>
      <c r="AR366" s="206" t="s">
        <v>99</v>
      </c>
      <c r="AT366" s="206" t="s">
        <v>275</v>
      </c>
      <c r="AU366" s="206" t="s">
        <v>84</v>
      </c>
      <c r="AY366" s="19" t="s">
        <v>273</v>
      </c>
      <c r="BE366" s="207">
        <f>IF(N366="základní",J366,0)</f>
        <v>0</v>
      </c>
      <c r="BF366" s="207">
        <f>IF(N366="snížená",J366,0)</f>
        <v>0</v>
      </c>
      <c r="BG366" s="207">
        <f>IF(N366="zákl. přenesená",J366,0)</f>
        <v>0</v>
      </c>
      <c r="BH366" s="207">
        <f>IF(N366="sníž. přenesená",J366,0)</f>
        <v>0</v>
      </c>
      <c r="BI366" s="207">
        <f>IF(N366="nulová",J366,0)</f>
        <v>0</v>
      </c>
      <c r="BJ366" s="19" t="s">
        <v>23</v>
      </c>
      <c r="BK366" s="207">
        <f>ROUND(I366*H366,2)</f>
        <v>0</v>
      </c>
      <c r="BL366" s="19" t="s">
        <v>99</v>
      </c>
      <c r="BM366" s="206" t="s">
        <v>536</v>
      </c>
    </row>
    <row r="367" spans="1:65" s="2" customFormat="1" ht="48.75">
      <c r="A367" s="36"/>
      <c r="B367" s="37"/>
      <c r="C367" s="38"/>
      <c r="D367" s="208" t="s">
        <v>299</v>
      </c>
      <c r="E367" s="38"/>
      <c r="F367" s="209" t="s">
        <v>469</v>
      </c>
      <c r="G367" s="38"/>
      <c r="H367" s="38"/>
      <c r="I367" s="119"/>
      <c r="J367" s="38"/>
      <c r="K367" s="38"/>
      <c r="L367" s="41"/>
      <c r="M367" s="210"/>
      <c r="N367" s="211"/>
      <c r="O367" s="66"/>
      <c r="P367" s="66"/>
      <c r="Q367" s="66"/>
      <c r="R367" s="66"/>
      <c r="S367" s="66"/>
      <c r="T367" s="67"/>
      <c r="U367" s="36"/>
      <c r="V367" s="36"/>
      <c r="W367" s="36"/>
      <c r="X367" s="36"/>
      <c r="Y367" s="36"/>
      <c r="Z367" s="36"/>
      <c r="AA367" s="36"/>
      <c r="AB367" s="36"/>
      <c r="AC367" s="36"/>
      <c r="AD367" s="36"/>
      <c r="AE367" s="36"/>
      <c r="AT367" s="19" t="s">
        <v>299</v>
      </c>
      <c r="AU367" s="19" t="s">
        <v>84</v>
      </c>
    </row>
    <row r="368" spans="1:65" s="14" customFormat="1" ht="11.25">
      <c r="B368" s="222"/>
      <c r="C368" s="223"/>
      <c r="D368" s="208" t="s">
        <v>281</v>
      </c>
      <c r="E368" s="224" t="s">
        <v>22</v>
      </c>
      <c r="F368" s="225" t="s">
        <v>537</v>
      </c>
      <c r="G368" s="223"/>
      <c r="H368" s="226">
        <v>278.04300000000001</v>
      </c>
      <c r="I368" s="227"/>
      <c r="J368" s="223"/>
      <c r="K368" s="223"/>
      <c r="L368" s="228"/>
      <c r="M368" s="229"/>
      <c r="N368" s="230"/>
      <c r="O368" s="230"/>
      <c r="P368" s="230"/>
      <c r="Q368" s="230"/>
      <c r="R368" s="230"/>
      <c r="S368" s="230"/>
      <c r="T368" s="231"/>
      <c r="AT368" s="232" t="s">
        <v>281</v>
      </c>
      <c r="AU368" s="232" t="s">
        <v>84</v>
      </c>
      <c r="AV368" s="14" t="s">
        <v>84</v>
      </c>
      <c r="AW368" s="14" t="s">
        <v>38</v>
      </c>
      <c r="AX368" s="14" t="s">
        <v>77</v>
      </c>
      <c r="AY368" s="232" t="s">
        <v>273</v>
      </c>
    </row>
    <row r="369" spans="1:65" s="14" customFormat="1" ht="11.25">
      <c r="B369" s="222"/>
      <c r="C369" s="223"/>
      <c r="D369" s="208" t="s">
        <v>281</v>
      </c>
      <c r="E369" s="224" t="s">
        <v>22</v>
      </c>
      <c r="F369" s="225" t="s">
        <v>538</v>
      </c>
      <c r="G369" s="223"/>
      <c r="H369" s="226">
        <v>-18.260000000000002</v>
      </c>
      <c r="I369" s="227"/>
      <c r="J369" s="223"/>
      <c r="K369" s="223"/>
      <c r="L369" s="228"/>
      <c r="M369" s="229"/>
      <c r="N369" s="230"/>
      <c r="O369" s="230"/>
      <c r="P369" s="230"/>
      <c r="Q369" s="230"/>
      <c r="R369" s="230"/>
      <c r="S369" s="230"/>
      <c r="T369" s="231"/>
      <c r="AT369" s="232" t="s">
        <v>281</v>
      </c>
      <c r="AU369" s="232" t="s">
        <v>84</v>
      </c>
      <c r="AV369" s="14" t="s">
        <v>84</v>
      </c>
      <c r="AW369" s="14" t="s">
        <v>38</v>
      </c>
      <c r="AX369" s="14" t="s">
        <v>77</v>
      </c>
      <c r="AY369" s="232" t="s">
        <v>273</v>
      </c>
    </row>
    <row r="370" spans="1:65" s="15" customFormat="1" ht="11.25">
      <c r="B370" s="233"/>
      <c r="C370" s="234"/>
      <c r="D370" s="208" t="s">
        <v>281</v>
      </c>
      <c r="E370" s="235" t="s">
        <v>22</v>
      </c>
      <c r="F370" s="236" t="s">
        <v>286</v>
      </c>
      <c r="G370" s="234"/>
      <c r="H370" s="237">
        <v>259.78300000000002</v>
      </c>
      <c r="I370" s="238"/>
      <c r="J370" s="234"/>
      <c r="K370" s="234"/>
      <c r="L370" s="239"/>
      <c r="M370" s="240"/>
      <c r="N370" s="241"/>
      <c r="O370" s="241"/>
      <c r="P370" s="241"/>
      <c r="Q370" s="241"/>
      <c r="R370" s="241"/>
      <c r="S370" s="241"/>
      <c r="T370" s="242"/>
      <c r="AT370" s="243" t="s">
        <v>281</v>
      </c>
      <c r="AU370" s="243" t="s">
        <v>84</v>
      </c>
      <c r="AV370" s="15" t="s">
        <v>92</v>
      </c>
      <c r="AW370" s="15" t="s">
        <v>38</v>
      </c>
      <c r="AX370" s="15" t="s">
        <v>23</v>
      </c>
      <c r="AY370" s="243" t="s">
        <v>273</v>
      </c>
    </row>
    <row r="371" spans="1:65" s="2" customFormat="1" ht="16.5" customHeight="1">
      <c r="A371" s="36"/>
      <c r="B371" s="37"/>
      <c r="C371" s="195" t="s">
        <v>539</v>
      </c>
      <c r="D371" s="195" t="s">
        <v>275</v>
      </c>
      <c r="E371" s="196" t="s">
        <v>540</v>
      </c>
      <c r="F371" s="197" t="s">
        <v>541</v>
      </c>
      <c r="G371" s="198" t="s">
        <v>224</v>
      </c>
      <c r="H371" s="199">
        <v>260</v>
      </c>
      <c r="I371" s="200"/>
      <c r="J371" s="201">
        <f>ROUND(I371*H371,2)</f>
        <v>0</v>
      </c>
      <c r="K371" s="197" t="s">
        <v>306</v>
      </c>
      <c r="L371" s="41"/>
      <c r="M371" s="202" t="s">
        <v>22</v>
      </c>
      <c r="N371" s="203" t="s">
        <v>48</v>
      </c>
      <c r="O371" s="66"/>
      <c r="P371" s="204">
        <f>O371*H371</f>
        <v>0</v>
      </c>
      <c r="Q371" s="204">
        <v>0</v>
      </c>
      <c r="R371" s="204">
        <f>Q371*H371</f>
        <v>0</v>
      </c>
      <c r="S371" s="204">
        <v>0</v>
      </c>
      <c r="T371" s="205">
        <f>S371*H371</f>
        <v>0</v>
      </c>
      <c r="U371" s="36"/>
      <c r="V371" s="36"/>
      <c r="W371" s="36"/>
      <c r="X371" s="36"/>
      <c r="Y371" s="36"/>
      <c r="Z371" s="36"/>
      <c r="AA371" s="36"/>
      <c r="AB371" s="36"/>
      <c r="AC371" s="36"/>
      <c r="AD371" s="36"/>
      <c r="AE371" s="36"/>
      <c r="AR371" s="206" t="s">
        <v>99</v>
      </c>
      <c r="AT371" s="206" t="s">
        <v>275</v>
      </c>
      <c r="AU371" s="206" t="s">
        <v>84</v>
      </c>
      <c r="AY371" s="19" t="s">
        <v>273</v>
      </c>
      <c r="BE371" s="207">
        <f>IF(N371="základní",J371,0)</f>
        <v>0</v>
      </c>
      <c r="BF371" s="207">
        <f>IF(N371="snížená",J371,0)</f>
        <v>0</v>
      </c>
      <c r="BG371" s="207">
        <f>IF(N371="zákl. přenesená",J371,0)</f>
        <v>0</v>
      </c>
      <c r="BH371" s="207">
        <f>IF(N371="sníž. přenesená",J371,0)</f>
        <v>0</v>
      </c>
      <c r="BI371" s="207">
        <f>IF(N371="nulová",J371,0)</f>
        <v>0</v>
      </c>
      <c r="BJ371" s="19" t="s">
        <v>23</v>
      </c>
      <c r="BK371" s="207">
        <f>ROUND(I371*H371,2)</f>
        <v>0</v>
      </c>
      <c r="BL371" s="19" t="s">
        <v>99</v>
      </c>
      <c r="BM371" s="206" t="s">
        <v>542</v>
      </c>
    </row>
    <row r="372" spans="1:65" s="2" customFormat="1" ht="39">
      <c r="A372" s="36"/>
      <c r="B372" s="37"/>
      <c r="C372" s="38"/>
      <c r="D372" s="208" t="s">
        <v>299</v>
      </c>
      <c r="E372" s="38"/>
      <c r="F372" s="209" t="s">
        <v>543</v>
      </c>
      <c r="G372" s="38"/>
      <c r="H372" s="38"/>
      <c r="I372" s="119"/>
      <c r="J372" s="38"/>
      <c r="K372" s="38"/>
      <c r="L372" s="41"/>
      <c r="M372" s="210"/>
      <c r="N372" s="211"/>
      <c r="O372" s="66"/>
      <c r="P372" s="66"/>
      <c r="Q372" s="66"/>
      <c r="R372" s="66"/>
      <c r="S372" s="66"/>
      <c r="T372" s="67"/>
      <c r="U372" s="36"/>
      <c r="V372" s="36"/>
      <c r="W372" s="36"/>
      <c r="X372" s="36"/>
      <c r="Y372" s="36"/>
      <c r="Z372" s="36"/>
      <c r="AA372" s="36"/>
      <c r="AB372" s="36"/>
      <c r="AC372" s="36"/>
      <c r="AD372" s="36"/>
      <c r="AE372" s="36"/>
      <c r="AT372" s="19" t="s">
        <v>299</v>
      </c>
      <c r="AU372" s="19" t="s">
        <v>84</v>
      </c>
    </row>
    <row r="373" spans="1:65" s="14" customFormat="1" ht="11.25">
      <c r="B373" s="222"/>
      <c r="C373" s="223"/>
      <c r="D373" s="208" t="s">
        <v>281</v>
      </c>
      <c r="E373" s="224" t="s">
        <v>22</v>
      </c>
      <c r="F373" s="225" t="s">
        <v>544</v>
      </c>
      <c r="G373" s="223"/>
      <c r="H373" s="226">
        <v>100</v>
      </c>
      <c r="I373" s="227"/>
      <c r="J373" s="223"/>
      <c r="K373" s="223"/>
      <c r="L373" s="228"/>
      <c r="M373" s="229"/>
      <c r="N373" s="230"/>
      <c r="O373" s="230"/>
      <c r="P373" s="230"/>
      <c r="Q373" s="230"/>
      <c r="R373" s="230"/>
      <c r="S373" s="230"/>
      <c r="T373" s="231"/>
      <c r="AT373" s="232" t="s">
        <v>281</v>
      </c>
      <c r="AU373" s="232" t="s">
        <v>84</v>
      </c>
      <c r="AV373" s="14" t="s">
        <v>84</v>
      </c>
      <c r="AW373" s="14" t="s">
        <v>38</v>
      </c>
      <c r="AX373" s="14" t="s">
        <v>77</v>
      </c>
      <c r="AY373" s="232" t="s">
        <v>273</v>
      </c>
    </row>
    <row r="374" spans="1:65" s="14" customFormat="1" ht="11.25">
      <c r="B374" s="222"/>
      <c r="C374" s="223"/>
      <c r="D374" s="208" t="s">
        <v>281</v>
      </c>
      <c r="E374" s="224" t="s">
        <v>22</v>
      </c>
      <c r="F374" s="225" t="s">
        <v>545</v>
      </c>
      <c r="G374" s="223"/>
      <c r="H374" s="226">
        <v>100</v>
      </c>
      <c r="I374" s="227"/>
      <c r="J374" s="223"/>
      <c r="K374" s="223"/>
      <c r="L374" s="228"/>
      <c r="M374" s="229"/>
      <c r="N374" s="230"/>
      <c r="O374" s="230"/>
      <c r="P374" s="230"/>
      <c r="Q374" s="230"/>
      <c r="R374" s="230"/>
      <c r="S374" s="230"/>
      <c r="T374" s="231"/>
      <c r="AT374" s="232" t="s">
        <v>281</v>
      </c>
      <c r="AU374" s="232" t="s">
        <v>84</v>
      </c>
      <c r="AV374" s="14" t="s">
        <v>84</v>
      </c>
      <c r="AW374" s="14" t="s">
        <v>38</v>
      </c>
      <c r="AX374" s="14" t="s">
        <v>77</v>
      </c>
      <c r="AY374" s="232" t="s">
        <v>273</v>
      </c>
    </row>
    <row r="375" spans="1:65" s="14" customFormat="1" ht="11.25">
      <c r="B375" s="222"/>
      <c r="C375" s="223"/>
      <c r="D375" s="208" t="s">
        <v>281</v>
      </c>
      <c r="E375" s="224" t="s">
        <v>22</v>
      </c>
      <c r="F375" s="225" t="s">
        <v>546</v>
      </c>
      <c r="G375" s="223"/>
      <c r="H375" s="226">
        <v>60</v>
      </c>
      <c r="I375" s="227"/>
      <c r="J375" s="223"/>
      <c r="K375" s="223"/>
      <c r="L375" s="228"/>
      <c r="M375" s="229"/>
      <c r="N375" s="230"/>
      <c r="O375" s="230"/>
      <c r="P375" s="230"/>
      <c r="Q375" s="230"/>
      <c r="R375" s="230"/>
      <c r="S375" s="230"/>
      <c r="T375" s="231"/>
      <c r="AT375" s="232" t="s">
        <v>281</v>
      </c>
      <c r="AU375" s="232" t="s">
        <v>84</v>
      </c>
      <c r="AV375" s="14" t="s">
        <v>84</v>
      </c>
      <c r="AW375" s="14" t="s">
        <v>38</v>
      </c>
      <c r="AX375" s="14" t="s">
        <v>77</v>
      </c>
      <c r="AY375" s="232" t="s">
        <v>273</v>
      </c>
    </row>
    <row r="376" spans="1:65" s="16" customFormat="1" ht="11.25">
      <c r="B376" s="244"/>
      <c r="C376" s="245"/>
      <c r="D376" s="208" t="s">
        <v>281</v>
      </c>
      <c r="E376" s="246" t="s">
        <v>22</v>
      </c>
      <c r="F376" s="247" t="s">
        <v>288</v>
      </c>
      <c r="G376" s="245"/>
      <c r="H376" s="248">
        <v>260</v>
      </c>
      <c r="I376" s="249"/>
      <c r="J376" s="245"/>
      <c r="K376" s="245"/>
      <c r="L376" s="250"/>
      <c r="M376" s="251"/>
      <c r="N376" s="252"/>
      <c r="O376" s="252"/>
      <c r="P376" s="252"/>
      <c r="Q376" s="252"/>
      <c r="R376" s="252"/>
      <c r="S376" s="252"/>
      <c r="T376" s="253"/>
      <c r="AT376" s="254" t="s">
        <v>281</v>
      </c>
      <c r="AU376" s="254" t="s">
        <v>84</v>
      </c>
      <c r="AV376" s="16" t="s">
        <v>99</v>
      </c>
      <c r="AW376" s="16" t="s">
        <v>38</v>
      </c>
      <c r="AX376" s="16" t="s">
        <v>23</v>
      </c>
      <c r="AY376" s="254" t="s">
        <v>273</v>
      </c>
    </row>
    <row r="377" spans="1:65" s="2" customFormat="1" ht="21.75" customHeight="1">
      <c r="A377" s="36"/>
      <c r="B377" s="37"/>
      <c r="C377" s="195" t="s">
        <v>547</v>
      </c>
      <c r="D377" s="195" t="s">
        <v>275</v>
      </c>
      <c r="E377" s="196" t="s">
        <v>548</v>
      </c>
      <c r="F377" s="197" t="s">
        <v>549</v>
      </c>
      <c r="G377" s="198" t="s">
        <v>224</v>
      </c>
      <c r="H377" s="199">
        <v>152.125</v>
      </c>
      <c r="I377" s="200"/>
      <c r="J377" s="201">
        <f>ROUND(I377*H377,2)</f>
        <v>0</v>
      </c>
      <c r="K377" s="197" t="s">
        <v>306</v>
      </c>
      <c r="L377" s="41"/>
      <c r="M377" s="202" t="s">
        <v>22</v>
      </c>
      <c r="N377" s="203" t="s">
        <v>48</v>
      </c>
      <c r="O377" s="66"/>
      <c r="P377" s="204">
        <f>O377*H377</f>
        <v>0</v>
      </c>
      <c r="Q377" s="204">
        <v>0</v>
      </c>
      <c r="R377" s="204">
        <f>Q377*H377</f>
        <v>0</v>
      </c>
      <c r="S377" s="204">
        <v>0</v>
      </c>
      <c r="T377" s="205">
        <f>S377*H377</f>
        <v>0</v>
      </c>
      <c r="U377" s="36"/>
      <c r="V377" s="36"/>
      <c r="W377" s="36"/>
      <c r="X377" s="36"/>
      <c r="Y377" s="36"/>
      <c r="Z377" s="36"/>
      <c r="AA377" s="36"/>
      <c r="AB377" s="36"/>
      <c r="AC377" s="36"/>
      <c r="AD377" s="36"/>
      <c r="AE377" s="36"/>
      <c r="AR377" s="206" t="s">
        <v>99</v>
      </c>
      <c r="AT377" s="206" t="s">
        <v>275</v>
      </c>
      <c r="AU377" s="206" t="s">
        <v>84</v>
      </c>
      <c r="AY377" s="19" t="s">
        <v>273</v>
      </c>
      <c r="BE377" s="207">
        <f>IF(N377="základní",J377,0)</f>
        <v>0</v>
      </c>
      <c r="BF377" s="207">
        <f>IF(N377="snížená",J377,0)</f>
        <v>0</v>
      </c>
      <c r="BG377" s="207">
        <f>IF(N377="zákl. přenesená",J377,0)</f>
        <v>0</v>
      </c>
      <c r="BH377" s="207">
        <f>IF(N377="sníž. přenesená",J377,0)</f>
        <v>0</v>
      </c>
      <c r="BI377" s="207">
        <f>IF(N377="nulová",J377,0)</f>
        <v>0</v>
      </c>
      <c r="BJ377" s="19" t="s">
        <v>23</v>
      </c>
      <c r="BK377" s="207">
        <f>ROUND(I377*H377,2)</f>
        <v>0</v>
      </c>
      <c r="BL377" s="19" t="s">
        <v>99</v>
      </c>
      <c r="BM377" s="206" t="s">
        <v>550</v>
      </c>
    </row>
    <row r="378" spans="1:65" s="2" customFormat="1" ht="39">
      <c r="A378" s="36"/>
      <c r="B378" s="37"/>
      <c r="C378" s="38"/>
      <c r="D378" s="208" t="s">
        <v>299</v>
      </c>
      <c r="E378" s="38"/>
      <c r="F378" s="209" t="s">
        <v>543</v>
      </c>
      <c r="G378" s="38"/>
      <c r="H378" s="38"/>
      <c r="I378" s="119"/>
      <c r="J378" s="38"/>
      <c r="K378" s="38"/>
      <c r="L378" s="41"/>
      <c r="M378" s="210"/>
      <c r="N378" s="211"/>
      <c r="O378" s="66"/>
      <c r="P378" s="66"/>
      <c r="Q378" s="66"/>
      <c r="R378" s="66"/>
      <c r="S378" s="66"/>
      <c r="T378" s="67"/>
      <c r="U378" s="36"/>
      <c r="V378" s="36"/>
      <c r="W378" s="36"/>
      <c r="X378" s="36"/>
      <c r="Y378" s="36"/>
      <c r="Z378" s="36"/>
      <c r="AA378" s="36"/>
      <c r="AB378" s="36"/>
      <c r="AC378" s="36"/>
      <c r="AD378" s="36"/>
      <c r="AE378" s="36"/>
      <c r="AT378" s="19" t="s">
        <v>299</v>
      </c>
      <c r="AU378" s="19" t="s">
        <v>84</v>
      </c>
    </row>
    <row r="379" spans="1:65" s="13" customFormat="1" ht="11.25">
      <c r="B379" s="212"/>
      <c r="C379" s="213"/>
      <c r="D379" s="208" t="s">
        <v>281</v>
      </c>
      <c r="E379" s="214" t="s">
        <v>22</v>
      </c>
      <c r="F379" s="215" t="s">
        <v>551</v>
      </c>
      <c r="G379" s="213"/>
      <c r="H379" s="214" t="s">
        <v>22</v>
      </c>
      <c r="I379" s="216"/>
      <c r="J379" s="213"/>
      <c r="K379" s="213"/>
      <c r="L379" s="217"/>
      <c r="M379" s="218"/>
      <c r="N379" s="219"/>
      <c r="O379" s="219"/>
      <c r="P379" s="219"/>
      <c r="Q379" s="219"/>
      <c r="R379" s="219"/>
      <c r="S379" s="219"/>
      <c r="T379" s="220"/>
      <c r="AT379" s="221" t="s">
        <v>281</v>
      </c>
      <c r="AU379" s="221" t="s">
        <v>84</v>
      </c>
      <c r="AV379" s="13" t="s">
        <v>23</v>
      </c>
      <c r="AW379" s="13" t="s">
        <v>38</v>
      </c>
      <c r="AX379" s="13" t="s">
        <v>77</v>
      </c>
      <c r="AY379" s="221" t="s">
        <v>273</v>
      </c>
    </row>
    <row r="380" spans="1:65" s="14" customFormat="1" ht="11.25">
      <c r="B380" s="222"/>
      <c r="C380" s="223"/>
      <c r="D380" s="208" t="s">
        <v>281</v>
      </c>
      <c r="E380" s="224" t="s">
        <v>22</v>
      </c>
      <c r="F380" s="225" t="s">
        <v>552</v>
      </c>
      <c r="G380" s="223"/>
      <c r="H380" s="226">
        <v>63</v>
      </c>
      <c r="I380" s="227"/>
      <c r="J380" s="223"/>
      <c r="K380" s="223"/>
      <c r="L380" s="228"/>
      <c r="M380" s="229"/>
      <c r="N380" s="230"/>
      <c r="O380" s="230"/>
      <c r="P380" s="230"/>
      <c r="Q380" s="230"/>
      <c r="R380" s="230"/>
      <c r="S380" s="230"/>
      <c r="T380" s="231"/>
      <c r="AT380" s="232" t="s">
        <v>281</v>
      </c>
      <c r="AU380" s="232" t="s">
        <v>84</v>
      </c>
      <c r="AV380" s="14" t="s">
        <v>84</v>
      </c>
      <c r="AW380" s="14" t="s">
        <v>38</v>
      </c>
      <c r="AX380" s="14" t="s">
        <v>77</v>
      </c>
      <c r="AY380" s="232" t="s">
        <v>273</v>
      </c>
    </row>
    <row r="381" spans="1:65" s="14" customFormat="1" ht="11.25">
      <c r="B381" s="222"/>
      <c r="C381" s="223"/>
      <c r="D381" s="208" t="s">
        <v>281</v>
      </c>
      <c r="E381" s="224" t="s">
        <v>22</v>
      </c>
      <c r="F381" s="225" t="s">
        <v>553</v>
      </c>
      <c r="G381" s="223"/>
      <c r="H381" s="226">
        <v>64.75</v>
      </c>
      <c r="I381" s="227"/>
      <c r="J381" s="223"/>
      <c r="K381" s="223"/>
      <c r="L381" s="228"/>
      <c r="M381" s="229"/>
      <c r="N381" s="230"/>
      <c r="O381" s="230"/>
      <c r="P381" s="230"/>
      <c r="Q381" s="230"/>
      <c r="R381" s="230"/>
      <c r="S381" s="230"/>
      <c r="T381" s="231"/>
      <c r="AT381" s="232" t="s">
        <v>281</v>
      </c>
      <c r="AU381" s="232" t="s">
        <v>84</v>
      </c>
      <c r="AV381" s="14" t="s">
        <v>84</v>
      </c>
      <c r="AW381" s="14" t="s">
        <v>38</v>
      </c>
      <c r="AX381" s="14" t="s">
        <v>77</v>
      </c>
      <c r="AY381" s="232" t="s">
        <v>273</v>
      </c>
    </row>
    <row r="382" spans="1:65" s="14" customFormat="1" ht="11.25">
      <c r="B382" s="222"/>
      <c r="C382" s="223"/>
      <c r="D382" s="208" t="s">
        <v>281</v>
      </c>
      <c r="E382" s="224" t="s">
        <v>22</v>
      </c>
      <c r="F382" s="225" t="s">
        <v>554</v>
      </c>
      <c r="G382" s="223"/>
      <c r="H382" s="226">
        <v>-25.625</v>
      </c>
      <c r="I382" s="227"/>
      <c r="J382" s="223"/>
      <c r="K382" s="223"/>
      <c r="L382" s="228"/>
      <c r="M382" s="229"/>
      <c r="N382" s="230"/>
      <c r="O382" s="230"/>
      <c r="P382" s="230"/>
      <c r="Q382" s="230"/>
      <c r="R382" s="230"/>
      <c r="S382" s="230"/>
      <c r="T382" s="231"/>
      <c r="AT382" s="232" t="s">
        <v>281</v>
      </c>
      <c r="AU382" s="232" t="s">
        <v>84</v>
      </c>
      <c r="AV382" s="14" t="s">
        <v>84</v>
      </c>
      <c r="AW382" s="14" t="s">
        <v>38</v>
      </c>
      <c r="AX382" s="14" t="s">
        <v>77</v>
      </c>
      <c r="AY382" s="232" t="s">
        <v>273</v>
      </c>
    </row>
    <row r="383" spans="1:65" s="14" customFormat="1" ht="11.25">
      <c r="B383" s="222"/>
      <c r="C383" s="223"/>
      <c r="D383" s="208" t="s">
        <v>281</v>
      </c>
      <c r="E383" s="224" t="s">
        <v>22</v>
      </c>
      <c r="F383" s="225" t="s">
        <v>555</v>
      </c>
      <c r="G383" s="223"/>
      <c r="H383" s="226">
        <v>50</v>
      </c>
      <c r="I383" s="227"/>
      <c r="J383" s="223"/>
      <c r="K383" s="223"/>
      <c r="L383" s="228"/>
      <c r="M383" s="229"/>
      <c r="N383" s="230"/>
      <c r="O383" s="230"/>
      <c r="P383" s="230"/>
      <c r="Q383" s="230"/>
      <c r="R383" s="230"/>
      <c r="S383" s="230"/>
      <c r="T383" s="231"/>
      <c r="AT383" s="232" t="s">
        <v>281</v>
      </c>
      <c r="AU383" s="232" t="s">
        <v>84</v>
      </c>
      <c r="AV383" s="14" t="s">
        <v>84</v>
      </c>
      <c r="AW383" s="14" t="s">
        <v>38</v>
      </c>
      <c r="AX383" s="14" t="s">
        <v>77</v>
      </c>
      <c r="AY383" s="232" t="s">
        <v>273</v>
      </c>
    </row>
    <row r="384" spans="1:65" s="15" customFormat="1" ht="11.25">
      <c r="B384" s="233"/>
      <c r="C384" s="234"/>
      <c r="D384" s="208" t="s">
        <v>281</v>
      </c>
      <c r="E384" s="235" t="s">
        <v>22</v>
      </c>
      <c r="F384" s="236" t="s">
        <v>286</v>
      </c>
      <c r="G384" s="234"/>
      <c r="H384" s="237">
        <v>152.125</v>
      </c>
      <c r="I384" s="238"/>
      <c r="J384" s="234"/>
      <c r="K384" s="234"/>
      <c r="L384" s="239"/>
      <c r="M384" s="240"/>
      <c r="N384" s="241"/>
      <c r="O384" s="241"/>
      <c r="P384" s="241"/>
      <c r="Q384" s="241"/>
      <c r="R384" s="241"/>
      <c r="S384" s="241"/>
      <c r="T384" s="242"/>
      <c r="AT384" s="243" t="s">
        <v>281</v>
      </c>
      <c r="AU384" s="243" t="s">
        <v>84</v>
      </c>
      <c r="AV384" s="15" t="s">
        <v>92</v>
      </c>
      <c r="AW384" s="15" t="s">
        <v>38</v>
      </c>
      <c r="AX384" s="15" t="s">
        <v>23</v>
      </c>
      <c r="AY384" s="243" t="s">
        <v>273</v>
      </c>
    </row>
    <row r="385" spans="1:65" s="2" customFormat="1" ht="21.75" customHeight="1">
      <c r="A385" s="36"/>
      <c r="B385" s="37"/>
      <c r="C385" s="195" t="s">
        <v>556</v>
      </c>
      <c r="D385" s="195" t="s">
        <v>275</v>
      </c>
      <c r="E385" s="196" t="s">
        <v>557</v>
      </c>
      <c r="F385" s="197" t="s">
        <v>558</v>
      </c>
      <c r="G385" s="198" t="s">
        <v>305</v>
      </c>
      <c r="H385" s="199">
        <v>30.87</v>
      </c>
      <c r="I385" s="200"/>
      <c r="J385" s="201">
        <f>ROUND(I385*H385,2)</f>
        <v>0</v>
      </c>
      <c r="K385" s="197" t="s">
        <v>306</v>
      </c>
      <c r="L385" s="41"/>
      <c r="M385" s="202" t="s">
        <v>22</v>
      </c>
      <c r="N385" s="203" t="s">
        <v>48</v>
      </c>
      <c r="O385" s="66"/>
      <c r="P385" s="204">
        <f>O385*H385</f>
        <v>0</v>
      </c>
      <c r="Q385" s="204">
        <v>0</v>
      </c>
      <c r="R385" s="204">
        <f>Q385*H385</f>
        <v>0</v>
      </c>
      <c r="S385" s="204">
        <v>0</v>
      </c>
      <c r="T385" s="205">
        <f>S385*H385</f>
        <v>0</v>
      </c>
      <c r="U385" s="36"/>
      <c r="V385" s="36"/>
      <c r="W385" s="36"/>
      <c r="X385" s="36"/>
      <c r="Y385" s="36"/>
      <c r="Z385" s="36"/>
      <c r="AA385" s="36"/>
      <c r="AB385" s="36"/>
      <c r="AC385" s="36"/>
      <c r="AD385" s="36"/>
      <c r="AE385" s="36"/>
      <c r="AR385" s="206" t="s">
        <v>99</v>
      </c>
      <c r="AT385" s="206" t="s">
        <v>275</v>
      </c>
      <c r="AU385" s="206" t="s">
        <v>84</v>
      </c>
      <c r="AY385" s="19" t="s">
        <v>273</v>
      </c>
      <c r="BE385" s="207">
        <f>IF(N385="základní",J385,0)</f>
        <v>0</v>
      </c>
      <c r="BF385" s="207">
        <f>IF(N385="snížená",J385,0)</f>
        <v>0</v>
      </c>
      <c r="BG385" s="207">
        <f>IF(N385="zákl. přenesená",J385,0)</f>
        <v>0</v>
      </c>
      <c r="BH385" s="207">
        <f>IF(N385="sníž. přenesená",J385,0)</f>
        <v>0</v>
      </c>
      <c r="BI385" s="207">
        <f>IF(N385="nulová",J385,0)</f>
        <v>0</v>
      </c>
      <c r="BJ385" s="19" t="s">
        <v>23</v>
      </c>
      <c r="BK385" s="207">
        <f>ROUND(I385*H385,2)</f>
        <v>0</v>
      </c>
      <c r="BL385" s="19" t="s">
        <v>99</v>
      </c>
      <c r="BM385" s="206" t="s">
        <v>559</v>
      </c>
    </row>
    <row r="386" spans="1:65" s="2" customFormat="1" ht="58.5">
      <c r="A386" s="36"/>
      <c r="B386" s="37"/>
      <c r="C386" s="38"/>
      <c r="D386" s="208" t="s">
        <v>299</v>
      </c>
      <c r="E386" s="38"/>
      <c r="F386" s="209" t="s">
        <v>560</v>
      </c>
      <c r="G386" s="38"/>
      <c r="H386" s="38"/>
      <c r="I386" s="119"/>
      <c r="J386" s="38"/>
      <c r="K386" s="38"/>
      <c r="L386" s="41"/>
      <c r="M386" s="210"/>
      <c r="N386" s="211"/>
      <c r="O386" s="66"/>
      <c r="P386" s="66"/>
      <c r="Q386" s="66"/>
      <c r="R386" s="66"/>
      <c r="S386" s="66"/>
      <c r="T386" s="67"/>
      <c r="U386" s="36"/>
      <c r="V386" s="36"/>
      <c r="W386" s="36"/>
      <c r="X386" s="36"/>
      <c r="Y386" s="36"/>
      <c r="Z386" s="36"/>
      <c r="AA386" s="36"/>
      <c r="AB386" s="36"/>
      <c r="AC386" s="36"/>
      <c r="AD386" s="36"/>
      <c r="AE386" s="36"/>
      <c r="AT386" s="19" t="s">
        <v>299</v>
      </c>
      <c r="AU386" s="19" t="s">
        <v>84</v>
      </c>
    </row>
    <row r="387" spans="1:65" s="13" customFormat="1" ht="11.25">
      <c r="B387" s="212"/>
      <c r="C387" s="213"/>
      <c r="D387" s="208" t="s">
        <v>281</v>
      </c>
      <c r="E387" s="214" t="s">
        <v>22</v>
      </c>
      <c r="F387" s="215" t="s">
        <v>561</v>
      </c>
      <c r="G387" s="213"/>
      <c r="H387" s="214" t="s">
        <v>22</v>
      </c>
      <c r="I387" s="216"/>
      <c r="J387" s="213"/>
      <c r="K387" s="213"/>
      <c r="L387" s="217"/>
      <c r="M387" s="218"/>
      <c r="N387" s="219"/>
      <c r="O387" s="219"/>
      <c r="P387" s="219"/>
      <c r="Q387" s="219"/>
      <c r="R387" s="219"/>
      <c r="S387" s="219"/>
      <c r="T387" s="220"/>
      <c r="AT387" s="221" t="s">
        <v>281</v>
      </c>
      <c r="AU387" s="221" t="s">
        <v>84</v>
      </c>
      <c r="AV387" s="13" t="s">
        <v>23</v>
      </c>
      <c r="AW387" s="13" t="s">
        <v>38</v>
      </c>
      <c r="AX387" s="13" t="s">
        <v>77</v>
      </c>
      <c r="AY387" s="221" t="s">
        <v>273</v>
      </c>
    </row>
    <row r="388" spans="1:65" s="14" customFormat="1" ht="11.25">
      <c r="B388" s="222"/>
      <c r="C388" s="223"/>
      <c r="D388" s="208" t="s">
        <v>281</v>
      </c>
      <c r="E388" s="224" t="s">
        <v>22</v>
      </c>
      <c r="F388" s="225" t="s">
        <v>562</v>
      </c>
      <c r="G388" s="223"/>
      <c r="H388" s="226">
        <v>4.3</v>
      </c>
      <c r="I388" s="227"/>
      <c r="J388" s="223"/>
      <c r="K388" s="223"/>
      <c r="L388" s="228"/>
      <c r="M388" s="229"/>
      <c r="N388" s="230"/>
      <c r="O388" s="230"/>
      <c r="P388" s="230"/>
      <c r="Q388" s="230"/>
      <c r="R388" s="230"/>
      <c r="S388" s="230"/>
      <c r="T388" s="231"/>
      <c r="AT388" s="232" t="s">
        <v>281</v>
      </c>
      <c r="AU388" s="232" t="s">
        <v>84</v>
      </c>
      <c r="AV388" s="14" t="s">
        <v>84</v>
      </c>
      <c r="AW388" s="14" t="s">
        <v>38</v>
      </c>
      <c r="AX388" s="14" t="s">
        <v>77</v>
      </c>
      <c r="AY388" s="232" t="s">
        <v>273</v>
      </c>
    </row>
    <row r="389" spans="1:65" s="14" customFormat="1" ht="11.25">
      <c r="B389" s="222"/>
      <c r="C389" s="223"/>
      <c r="D389" s="208" t="s">
        <v>281</v>
      </c>
      <c r="E389" s="224" t="s">
        <v>22</v>
      </c>
      <c r="F389" s="225" t="s">
        <v>563</v>
      </c>
      <c r="G389" s="223"/>
      <c r="H389" s="226">
        <v>6.2</v>
      </c>
      <c r="I389" s="227"/>
      <c r="J389" s="223"/>
      <c r="K389" s="223"/>
      <c r="L389" s="228"/>
      <c r="M389" s="229"/>
      <c r="N389" s="230"/>
      <c r="O389" s="230"/>
      <c r="P389" s="230"/>
      <c r="Q389" s="230"/>
      <c r="R389" s="230"/>
      <c r="S389" s="230"/>
      <c r="T389" s="231"/>
      <c r="AT389" s="232" t="s">
        <v>281</v>
      </c>
      <c r="AU389" s="232" t="s">
        <v>84</v>
      </c>
      <c r="AV389" s="14" t="s">
        <v>84</v>
      </c>
      <c r="AW389" s="14" t="s">
        <v>38</v>
      </c>
      <c r="AX389" s="14" t="s">
        <v>77</v>
      </c>
      <c r="AY389" s="232" t="s">
        <v>273</v>
      </c>
    </row>
    <row r="390" spans="1:65" s="15" customFormat="1" ht="11.25">
      <c r="B390" s="233"/>
      <c r="C390" s="234"/>
      <c r="D390" s="208" t="s">
        <v>281</v>
      </c>
      <c r="E390" s="235" t="s">
        <v>22</v>
      </c>
      <c r="F390" s="236" t="s">
        <v>286</v>
      </c>
      <c r="G390" s="234"/>
      <c r="H390" s="237">
        <v>10.5</v>
      </c>
      <c r="I390" s="238"/>
      <c r="J390" s="234"/>
      <c r="K390" s="234"/>
      <c r="L390" s="239"/>
      <c r="M390" s="240"/>
      <c r="N390" s="241"/>
      <c r="O390" s="241"/>
      <c r="P390" s="241"/>
      <c r="Q390" s="241"/>
      <c r="R390" s="241"/>
      <c r="S390" s="241"/>
      <c r="T390" s="242"/>
      <c r="AT390" s="243" t="s">
        <v>281</v>
      </c>
      <c r="AU390" s="243" t="s">
        <v>84</v>
      </c>
      <c r="AV390" s="15" t="s">
        <v>92</v>
      </c>
      <c r="AW390" s="15" t="s">
        <v>38</v>
      </c>
      <c r="AX390" s="15" t="s">
        <v>77</v>
      </c>
      <c r="AY390" s="243" t="s">
        <v>273</v>
      </c>
    </row>
    <row r="391" spans="1:65" s="13" customFormat="1" ht="11.25">
      <c r="B391" s="212"/>
      <c r="C391" s="213"/>
      <c r="D391" s="208" t="s">
        <v>281</v>
      </c>
      <c r="E391" s="214" t="s">
        <v>22</v>
      </c>
      <c r="F391" s="215" t="s">
        <v>564</v>
      </c>
      <c r="G391" s="213"/>
      <c r="H391" s="214" t="s">
        <v>22</v>
      </c>
      <c r="I391" s="216"/>
      <c r="J391" s="213"/>
      <c r="K391" s="213"/>
      <c r="L391" s="217"/>
      <c r="M391" s="218"/>
      <c r="N391" s="219"/>
      <c r="O391" s="219"/>
      <c r="P391" s="219"/>
      <c r="Q391" s="219"/>
      <c r="R391" s="219"/>
      <c r="S391" s="219"/>
      <c r="T391" s="220"/>
      <c r="AT391" s="221" t="s">
        <v>281</v>
      </c>
      <c r="AU391" s="221" t="s">
        <v>84</v>
      </c>
      <c r="AV391" s="13" t="s">
        <v>23</v>
      </c>
      <c r="AW391" s="13" t="s">
        <v>38</v>
      </c>
      <c r="AX391" s="13" t="s">
        <v>77</v>
      </c>
      <c r="AY391" s="221" t="s">
        <v>273</v>
      </c>
    </row>
    <row r="392" spans="1:65" s="14" customFormat="1" ht="11.25">
      <c r="B392" s="222"/>
      <c r="C392" s="223"/>
      <c r="D392" s="208" t="s">
        <v>281</v>
      </c>
      <c r="E392" s="224" t="s">
        <v>22</v>
      </c>
      <c r="F392" s="225" t="s">
        <v>565</v>
      </c>
      <c r="G392" s="223"/>
      <c r="H392" s="226">
        <v>18.899999999999999</v>
      </c>
      <c r="I392" s="227"/>
      <c r="J392" s="223"/>
      <c r="K392" s="223"/>
      <c r="L392" s="228"/>
      <c r="M392" s="229"/>
      <c r="N392" s="230"/>
      <c r="O392" s="230"/>
      <c r="P392" s="230"/>
      <c r="Q392" s="230"/>
      <c r="R392" s="230"/>
      <c r="S392" s="230"/>
      <c r="T392" s="231"/>
      <c r="AT392" s="232" t="s">
        <v>281</v>
      </c>
      <c r="AU392" s="232" t="s">
        <v>84</v>
      </c>
      <c r="AV392" s="14" t="s">
        <v>84</v>
      </c>
      <c r="AW392" s="14" t="s">
        <v>38</v>
      </c>
      <c r="AX392" s="14" t="s">
        <v>77</v>
      </c>
      <c r="AY392" s="232" t="s">
        <v>273</v>
      </c>
    </row>
    <row r="393" spans="1:65" s="15" customFormat="1" ht="11.25">
      <c r="B393" s="233"/>
      <c r="C393" s="234"/>
      <c r="D393" s="208" t="s">
        <v>281</v>
      </c>
      <c r="E393" s="235" t="s">
        <v>22</v>
      </c>
      <c r="F393" s="236" t="s">
        <v>286</v>
      </c>
      <c r="G393" s="234"/>
      <c r="H393" s="237">
        <v>18.899999999999999</v>
      </c>
      <c r="I393" s="238"/>
      <c r="J393" s="234"/>
      <c r="K393" s="234"/>
      <c r="L393" s="239"/>
      <c r="M393" s="240"/>
      <c r="N393" s="241"/>
      <c r="O393" s="241"/>
      <c r="P393" s="241"/>
      <c r="Q393" s="241"/>
      <c r="R393" s="241"/>
      <c r="S393" s="241"/>
      <c r="T393" s="242"/>
      <c r="AT393" s="243" t="s">
        <v>281</v>
      </c>
      <c r="AU393" s="243" t="s">
        <v>84</v>
      </c>
      <c r="AV393" s="15" t="s">
        <v>92</v>
      </c>
      <c r="AW393" s="15" t="s">
        <v>38</v>
      </c>
      <c r="AX393" s="15" t="s">
        <v>77</v>
      </c>
      <c r="AY393" s="243" t="s">
        <v>273</v>
      </c>
    </row>
    <row r="394" spans="1:65" s="14" customFormat="1" ht="11.25">
      <c r="B394" s="222"/>
      <c r="C394" s="223"/>
      <c r="D394" s="208" t="s">
        <v>281</v>
      </c>
      <c r="E394" s="224" t="s">
        <v>22</v>
      </c>
      <c r="F394" s="225" t="s">
        <v>566</v>
      </c>
      <c r="G394" s="223"/>
      <c r="H394" s="226">
        <v>1.47</v>
      </c>
      <c r="I394" s="227"/>
      <c r="J394" s="223"/>
      <c r="K394" s="223"/>
      <c r="L394" s="228"/>
      <c r="M394" s="229"/>
      <c r="N394" s="230"/>
      <c r="O394" s="230"/>
      <c r="P394" s="230"/>
      <c r="Q394" s="230"/>
      <c r="R394" s="230"/>
      <c r="S394" s="230"/>
      <c r="T394" s="231"/>
      <c r="AT394" s="232" t="s">
        <v>281</v>
      </c>
      <c r="AU394" s="232" t="s">
        <v>84</v>
      </c>
      <c r="AV394" s="14" t="s">
        <v>84</v>
      </c>
      <c r="AW394" s="14" t="s">
        <v>38</v>
      </c>
      <c r="AX394" s="14" t="s">
        <v>77</v>
      </c>
      <c r="AY394" s="232" t="s">
        <v>273</v>
      </c>
    </row>
    <row r="395" spans="1:65" s="16" customFormat="1" ht="11.25">
      <c r="B395" s="244"/>
      <c r="C395" s="245"/>
      <c r="D395" s="208" t="s">
        <v>281</v>
      </c>
      <c r="E395" s="246" t="s">
        <v>22</v>
      </c>
      <c r="F395" s="247" t="s">
        <v>288</v>
      </c>
      <c r="G395" s="245"/>
      <c r="H395" s="248">
        <v>30.87</v>
      </c>
      <c r="I395" s="249"/>
      <c r="J395" s="245"/>
      <c r="K395" s="245"/>
      <c r="L395" s="250"/>
      <c r="M395" s="251"/>
      <c r="N395" s="252"/>
      <c r="O395" s="252"/>
      <c r="P395" s="252"/>
      <c r="Q395" s="252"/>
      <c r="R395" s="252"/>
      <c r="S395" s="252"/>
      <c r="T395" s="253"/>
      <c r="AT395" s="254" t="s">
        <v>281</v>
      </c>
      <c r="AU395" s="254" t="s">
        <v>84</v>
      </c>
      <c r="AV395" s="16" t="s">
        <v>99</v>
      </c>
      <c r="AW395" s="16" t="s">
        <v>38</v>
      </c>
      <c r="AX395" s="16" t="s">
        <v>23</v>
      </c>
      <c r="AY395" s="254" t="s">
        <v>273</v>
      </c>
    </row>
    <row r="396" spans="1:65" s="2" customFormat="1" ht="21.75" customHeight="1">
      <c r="A396" s="36"/>
      <c r="B396" s="37"/>
      <c r="C396" s="255" t="s">
        <v>567</v>
      </c>
      <c r="D396" s="255" t="s">
        <v>568</v>
      </c>
      <c r="E396" s="256" t="s">
        <v>569</v>
      </c>
      <c r="F396" s="257" t="s">
        <v>570</v>
      </c>
      <c r="G396" s="258" t="s">
        <v>305</v>
      </c>
      <c r="H396" s="259">
        <v>32.414000000000001</v>
      </c>
      <c r="I396" s="260"/>
      <c r="J396" s="261">
        <f>ROUND(I396*H396,2)</f>
        <v>0</v>
      </c>
      <c r="K396" s="257" t="s">
        <v>22</v>
      </c>
      <c r="L396" s="262"/>
      <c r="M396" s="263" t="s">
        <v>22</v>
      </c>
      <c r="N396" s="264" t="s">
        <v>48</v>
      </c>
      <c r="O396" s="66"/>
      <c r="P396" s="204">
        <f>O396*H396</f>
        <v>0</v>
      </c>
      <c r="Q396" s="204">
        <v>1E-4</v>
      </c>
      <c r="R396" s="204">
        <f>Q396*H396</f>
        <v>3.2414000000000002E-3</v>
      </c>
      <c r="S396" s="204">
        <v>0</v>
      </c>
      <c r="T396" s="205">
        <f>S396*H396</f>
        <v>0</v>
      </c>
      <c r="U396" s="36"/>
      <c r="V396" s="36"/>
      <c r="W396" s="36"/>
      <c r="X396" s="36"/>
      <c r="Y396" s="36"/>
      <c r="Z396" s="36"/>
      <c r="AA396" s="36"/>
      <c r="AB396" s="36"/>
      <c r="AC396" s="36"/>
      <c r="AD396" s="36"/>
      <c r="AE396" s="36"/>
      <c r="AR396" s="206" t="s">
        <v>330</v>
      </c>
      <c r="AT396" s="206" t="s">
        <v>568</v>
      </c>
      <c r="AU396" s="206" t="s">
        <v>84</v>
      </c>
      <c r="AY396" s="19" t="s">
        <v>273</v>
      </c>
      <c r="BE396" s="207">
        <f>IF(N396="základní",J396,0)</f>
        <v>0</v>
      </c>
      <c r="BF396" s="207">
        <f>IF(N396="snížená",J396,0)</f>
        <v>0</v>
      </c>
      <c r="BG396" s="207">
        <f>IF(N396="zákl. přenesená",J396,0)</f>
        <v>0</v>
      </c>
      <c r="BH396" s="207">
        <f>IF(N396="sníž. přenesená",J396,0)</f>
        <v>0</v>
      </c>
      <c r="BI396" s="207">
        <f>IF(N396="nulová",J396,0)</f>
        <v>0</v>
      </c>
      <c r="BJ396" s="19" t="s">
        <v>23</v>
      </c>
      <c r="BK396" s="207">
        <f>ROUND(I396*H396,2)</f>
        <v>0</v>
      </c>
      <c r="BL396" s="19" t="s">
        <v>99</v>
      </c>
      <c r="BM396" s="206" t="s">
        <v>571</v>
      </c>
    </row>
    <row r="397" spans="1:65" s="14" customFormat="1" ht="11.25">
      <c r="B397" s="222"/>
      <c r="C397" s="223"/>
      <c r="D397" s="208" t="s">
        <v>281</v>
      </c>
      <c r="E397" s="223"/>
      <c r="F397" s="225" t="s">
        <v>572</v>
      </c>
      <c r="G397" s="223"/>
      <c r="H397" s="226">
        <v>32.414000000000001</v>
      </c>
      <c r="I397" s="227"/>
      <c r="J397" s="223"/>
      <c r="K397" s="223"/>
      <c r="L397" s="228"/>
      <c r="M397" s="229"/>
      <c r="N397" s="230"/>
      <c r="O397" s="230"/>
      <c r="P397" s="230"/>
      <c r="Q397" s="230"/>
      <c r="R397" s="230"/>
      <c r="S397" s="230"/>
      <c r="T397" s="231"/>
      <c r="AT397" s="232" t="s">
        <v>281</v>
      </c>
      <c r="AU397" s="232" t="s">
        <v>84</v>
      </c>
      <c r="AV397" s="14" t="s">
        <v>84</v>
      </c>
      <c r="AW397" s="14" t="s">
        <v>4</v>
      </c>
      <c r="AX397" s="14" t="s">
        <v>23</v>
      </c>
      <c r="AY397" s="232" t="s">
        <v>273</v>
      </c>
    </row>
    <row r="398" spans="1:65" s="2" customFormat="1" ht="21.75" customHeight="1">
      <c r="A398" s="36"/>
      <c r="B398" s="37"/>
      <c r="C398" s="195" t="s">
        <v>573</v>
      </c>
      <c r="D398" s="195" t="s">
        <v>275</v>
      </c>
      <c r="E398" s="196" t="s">
        <v>574</v>
      </c>
      <c r="F398" s="197" t="s">
        <v>575</v>
      </c>
      <c r="G398" s="198" t="s">
        <v>305</v>
      </c>
      <c r="H398" s="199">
        <v>523.92999999999995</v>
      </c>
      <c r="I398" s="200"/>
      <c r="J398" s="201">
        <f>ROUND(I398*H398,2)</f>
        <v>0</v>
      </c>
      <c r="K398" s="197" t="s">
        <v>306</v>
      </c>
      <c r="L398" s="41"/>
      <c r="M398" s="202" t="s">
        <v>22</v>
      </c>
      <c r="N398" s="203" t="s">
        <v>48</v>
      </c>
      <c r="O398" s="66"/>
      <c r="P398" s="204">
        <f>O398*H398</f>
        <v>0</v>
      </c>
      <c r="Q398" s="204">
        <v>0</v>
      </c>
      <c r="R398" s="204">
        <f>Q398*H398</f>
        <v>0</v>
      </c>
      <c r="S398" s="204">
        <v>0</v>
      </c>
      <c r="T398" s="205">
        <f>S398*H398</f>
        <v>0</v>
      </c>
      <c r="U398" s="36"/>
      <c r="V398" s="36"/>
      <c r="W398" s="36"/>
      <c r="X398" s="36"/>
      <c r="Y398" s="36"/>
      <c r="Z398" s="36"/>
      <c r="AA398" s="36"/>
      <c r="AB398" s="36"/>
      <c r="AC398" s="36"/>
      <c r="AD398" s="36"/>
      <c r="AE398" s="36"/>
      <c r="AR398" s="206" t="s">
        <v>99</v>
      </c>
      <c r="AT398" s="206" t="s">
        <v>275</v>
      </c>
      <c r="AU398" s="206" t="s">
        <v>84</v>
      </c>
      <c r="AY398" s="19" t="s">
        <v>273</v>
      </c>
      <c r="BE398" s="207">
        <f>IF(N398="základní",J398,0)</f>
        <v>0</v>
      </c>
      <c r="BF398" s="207">
        <f>IF(N398="snížená",J398,0)</f>
        <v>0</v>
      </c>
      <c r="BG398" s="207">
        <f>IF(N398="zákl. přenesená",J398,0)</f>
        <v>0</v>
      </c>
      <c r="BH398" s="207">
        <f>IF(N398="sníž. přenesená",J398,0)</f>
        <v>0</v>
      </c>
      <c r="BI398" s="207">
        <f>IF(N398="nulová",J398,0)</f>
        <v>0</v>
      </c>
      <c r="BJ398" s="19" t="s">
        <v>23</v>
      </c>
      <c r="BK398" s="207">
        <f>ROUND(I398*H398,2)</f>
        <v>0</v>
      </c>
      <c r="BL398" s="19" t="s">
        <v>99</v>
      </c>
      <c r="BM398" s="206" t="s">
        <v>576</v>
      </c>
    </row>
    <row r="399" spans="1:65" s="2" customFormat="1" ht="58.5">
      <c r="A399" s="36"/>
      <c r="B399" s="37"/>
      <c r="C399" s="38"/>
      <c r="D399" s="208" t="s">
        <v>299</v>
      </c>
      <c r="E399" s="38"/>
      <c r="F399" s="209" t="s">
        <v>560</v>
      </c>
      <c r="G399" s="38"/>
      <c r="H399" s="38"/>
      <c r="I399" s="119"/>
      <c r="J399" s="38"/>
      <c r="K399" s="38"/>
      <c r="L399" s="41"/>
      <c r="M399" s="210"/>
      <c r="N399" s="211"/>
      <c r="O399" s="66"/>
      <c r="P399" s="66"/>
      <c r="Q399" s="66"/>
      <c r="R399" s="66"/>
      <c r="S399" s="66"/>
      <c r="T399" s="67"/>
      <c r="U399" s="36"/>
      <c r="V399" s="36"/>
      <c r="W399" s="36"/>
      <c r="X399" s="36"/>
      <c r="Y399" s="36"/>
      <c r="Z399" s="36"/>
      <c r="AA399" s="36"/>
      <c r="AB399" s="36"/>
      <c r="AC399" s="36"/>
      <c r="AD399" s="36"/>
      <c r="AE399" s="36"/>
      <c r="AT399" s="19" t="s">
        <v>299</v>
      </c>
      <c r="AU399" s="19" t="s">
        <v>84</v>
      </c>
    </row>
    <row r="400" spans="1:65" s="13" customFormat="1" ht="11.25">
      <c r="B400" s="212"/>
      <c r="C400" s="213"/>
      <c r="D400" s="208" t="s">
        <v>281</v>
      </c>
      <c r="E400" s="214" t="s">
        <v>22</v>
      </c>
      <c r="F400" s="215" t="s">
        <v>561</v>
      </c>
      <c r="G400" s="213"/>
      <c r="H400" s="214" t="s">
        <v>22</v>
      </c>
      <c r="I400" s="216"/>
      <c r="J400" s="213"/>
      <c r="K400" s="213"/>
      <c r="L400" s="217"/>
      <c r="M400" s="218"/>
      <c r="N400" s="219"/>
      <c r="O400" s="219"/>
      <c r="P400" s="219"/>
      <c r="Q400" s="219"/>
      <c r="R400" s="219"/>
      <c r="S400" s="219"/>
      <c r="T400" s="220"/>
      <c r="AT400" s="221" t="s">
        <v>281</v>
      </c>
      <c r="AU400" s="221" t="s">
        <v>84</v>
      </c>
      <c r="AV400" s="13" t="s">
        <v>23</v>
      </c>
      <c r="AW400" s="13" t="s">
        <v>38</v>
      </c>
      <c r="AX400" s="13" t="s">
        <v>77</v>
      </c>
      <c r="AY400" s="221" t="s">
        <v>273</v>
      </c>
    </row>
    <row r="401" spans="1:65" s="14" customFormat="1" ht="11.25">
      <c r="B401" s="222"/>
      <c r="C401" s="223"/>
      <c r="D401" s="208" t="s">
        <v>281</v>
      </c>
      <c r="E401" s="224" t="s">
        <v>22</v>
      </c>
      <c r="F401" s="225" t="s">
        <v>577</v>
      </c>
      <c r="G401" s="223"/>
      <c r="H401" s="226">
        <v>128.4</v>
      </c>
      <c r="I401" s="227"/>
      <c r="J401" s="223"/>
      <c r="K401" s="223"/>
      <c r="L401" s="228"/>
      <c r="M401" s="229"/>
      <c r="N401" s="230"/>
      <c r="O401" s="230"/>
      <c r="P401" s="230"/>
      <c r="Q401" s="230"/>
      <c r="R401" s="230"/>
      <c r="S401" s="230"/>
      <c r="T401" s="231"/>
      <c r="AT401" s="232" t="s">
        <v>281</v>
      </c>
      <c r="AU401" s="232" t="s">
        <v>84</v>
      </c>
      <c r="AV401" s="14" t="s">
        <v>84</v>
      </c>
      <c r="AW401" s="14" t="s">
        <v>38</v>
      </c>
      <c r="AX401" s="14" t="s">
        <v>77</v>
      </c>
      <c r="AY401" s="232" t="s">
        <v>273</v>
      </c>
    </row>
    <row r="402" spans="1:65" s="14" customFormat="1" ht="11.25">
      <c r="B402" s="222"/>
      <c r="C402" s="223"/>
      <c r="D402" s="208" t="s">
        <v>281</v>
      </c>
      <c r="E402" s="224" t="s">
        <v>22</v>
      </c>
      <c r="F402" s="225" t="s">
        <v>578</v>
      </c>
      <c r="G402" s="223"/>
      <c r="H402" s="226">
        <v>85.8</v>
      </c>
      <c r="I402" s="227"/>
      <c r="J402" s="223"/>
      <c r="K402" s="223"/>
      <c r="L402" s="228"/>
      <c r="M402" s="229"/>
      <c r="N402" s="230"/>
      <c r="O402" s="230"/>
      <c r="P402" s="230"/>
      <c r="Q402" s="230"/>
      <c r="R402" s="230"/>
      <c r="S402" s="230"/>
      <c r="T402" s="231"/>
      <c r="AT402" s="232" t="s">
        <v>281</v>
      </c>
      <c r="AU402" s="232" t="s">
        <v>84</v>
      </c>
      <c r="AV402" s="14" t="s">
        <v>84</v>
      </c>
      <c r="AW402" s="14" t="s">
        <v>38</v>
      </c>
      <c r="AX402" s="14" t="s">
        <v>77</v>
      </c>
      <c r="AY402" s="232" t="s">
        <v>273</v>
      </c>
    </row>
    <row r="403" spans="1:65" s="15" customFormat="1" ht="11.25">
      <c r="B403" s="233"/>
      <c r="C403" s="234"/>
      <c r="D403" s="208" t="s">
        <v>281</v>
      </c>
      <c r="E403" s="235" t="s">
        <v>22</v>
      </c>
      <c r="F403" s="236" t="s">
        <v>286</v>
      </c>
      <c r="G403" s="234"/>
      <c r="H403" s="237">
        <v>214.2</v>
      </c>
      <c r="I403" s="238"/>
      <c r="J403" s="234"/>
      <c r="K403" s="234"/>
      <c r="L403" s="239"/>
      <c r="M403" s="240"/>
      <c r="N403" s="241"/>
      <c r="O403" s="241"/>
      <c r="P403" s="241"/>
      <c r="Q403" s="241"/>
      <c r="R403" s="241"/>
      <c r="S403" s="241"/>
      <c r="T403" s="242"/>
      <c r="AT403" s="243" t="s">
        <v>281</v>
      </c>
      <c r="AU403" s="243" t="s">
        <v>84</v>
      </c>
      <c r="AV403" s="15" t="s">
        <v>92</v>
      </c>
      <c r="AW403" s="15" t="s">
        <v>38</v>
      </c>
      <c r="AX403" s="15" t="s">
        <v>77</v>
      </c>
      <c r="AY403" s="243" t="s">
        <v>273</v>
      </c>
    </row>
    <row r="404" spans="1:65" s="13" customFormat="1" ht="11.25">
      <c r="B404" s="212"/>
      <c r="C404" s="213"/>
      <c r="D404" s="208" t="s">
        <v>281</v>
      </c>
      <c r="E404" s="214" t="s">
        <v>22</v>
      </c>
      <c r="F404" s="215" t="s">
        <v>564</v>
      </c>
      <c r="G404" s="213"/>
      <c r="H404" s="214" t="s">
        <v>22</v>
      </c>
      <c r="I404" s="216"/>
      <c r="J404" s="213"/>
      <c r="K404" s="213"/>
      <c r="L404" s="217"/>
      <c r="M404" s="218"/>
      <c r="N404" s="219"/>
      <c r="O404" s="219"/>
      <c r="P404" s="219"/>
      <c r="Q404" s="219"/>
      <c r="R404" s="219"/>
      <c r="S404" s="219"/>
      <c r="T404" s="220"/>
      <c r="AT404" s="221" t="s">
        <v>281</v>
      </c>
      <c r="AU404" s="221" t="s">
        <v>84</v>
      </c>
      <c r="AV404" s="13" t="s">
        <v>23</v>
      </c>
      <c r="AW404" s="13" t="s">
        <v>38</v>
      </c>
      <c r="AX404" s="13" t="s">
        <v>77</v>
      </c>
      <c r="AY404" s="221" t="s">
        <v>273</v>
      </c>
    </row>
    <row r="405" spans="1:65" s="14" customFormat="1" ht="11.25">
      <c r="B405" s="222"/>
      <c r="C405" s="223"/>
      <c r="D405" s="208" t="s">
        <v>281</v>
      </c>
      <c r="E405" s="224" t="s">
        <v>22</v>
      </c>
      <c r="F405" s="225" t="s">
        <v>579</v>
      </c>
      <c r="G405" s="223"/>
      <c r="H405" s="226">
        <v>23.4</v>
      </c>
      <c r="I405" s="227"/>
      <c r="J405" s="223"/>
      <c r="K405" s="223"/>
      <c r="L405" s="228"/>
      <c r="M405" s="229"/>
      <c r="N405" s="230"/>
      <c r="O405" s="230"/>
      <c r="P405" s="230"/>
      <c r="Q405" s="230"/>
      <c r="R405" s="230"/>
      <c r="S405" s="230"/>
      <c r="T405" s="231"/>
      <c r="AT405" s="232" t="s">
        <v>281</v>
      </c>
      <c r="AU405" s="232" t="s">
        <v>84</v>
      </c>
      <c r="AV405" s="14" t="s">
        <v>84</v>
      </c>
      <c r="AW405" s="14" t="s">
        <v>38</v>
      </c>
      <c r="AX405" s="14" t="s">
        <v>77</v>
      </c>
      <c r="AY405" s="232" t="s">
        <v>273</v>
      </c>
    </row>
    <row r="406" spans="1:65" s="13" customFormat="1" ht="11.25">
      <c r="B406" s="212"/>
      <c r="C406" s="213"/>
      <c r="D406" s="208" t="s">
        <v>281</v>
      </c>
      <c r="E406" s="214" t="s">
        <v>22</v>
      </c>
      <c r="F406" s="215" t="s">
        <v>580</v>
      </c>
      <c r="G406" s="213"/>
      <c r="H406" s="214" t="s">
        <v>22</v>
      </c>
      <c r="I406" s="216"/>
      <c r="J406" s="213"/>
      <c r="K406" s="213"/>
      <c r="L406" s="217"/>
      <c r="M406" s="218"/>
      <c r="N406" s="219"/>
      <c r="O406" s="219"/>
      <c r="P406" s="219"/>
      <c r="Q406" s="219"/>
      <c r="R406" s="219"/>
      <c r="S406" s="219"/>
      <c r="T406" s="220"/>
      <c r="AT406" s="221" t="s">
        <v>281</v>
      </c>
      <c r="AU406" s="221" t="s">
        <v>84</v>
      </c>
      <c r="AV406" s="13" t="s">
        <v>23</v>
      </c>
      <c r="AW406" s="13" t="s">
        <v>38</v>
      </c>
      <c r="AX406" s="13" t="s">
        <v>77</v>
      </c>
      <c r="AY406" s="221" t="s">
        <v>273</v>
      </c>
    </row>
    <row r="407" spans="1:65" s="14" customFormat="1" ht="11.25">
      <c r="B407" s="222"/>
      <c r="C407" s="223"/>
      <c r="D407" s="208" t="s">
        <v>281</v>
      </c>
      <c r="E407" s="224" t="s">
        <v>22</v>
      </c>
      <c r="F407" s="225" t="s">
        <v>581</v>
      </c>
      <c r="G407" s="223"/>
      <c r="H407" s="226">
        <v>120.4</v>
      </c>
      <c r="I407" s="227"/>
      <c r="J407" s="223"/>
      <c r="K407" s="223"/>
      <c r="L407" s="228"/>
      <c r="M407" s="229"/>
      <c r="N407" s="230"/>
      <c r="O407" s="230"/>
      <c r="P407" s="230"/>
      <c r="Q407" s="230"/>
      <c r="R407" s="230"/>
      <c r="S407" s="230"/>
      <c r="T407" s="231"/>
      <c r="AT407" s="232" t="s">
        <v>281</v>
      </c>
      <c r="AU407" s="232" t="s">
        <v>84</v>
      </c>
      <c r="AV407" s="14" t="s">
        <v>84</v>
      </c>
      <c r="AW407" s="14" t="s">
        <v>38</v>
      </c>
      <c r="AX407" s="14" t="s">
        <v>77</v>
      </c>
      <c r="AY407" s="232" t="s">
        <v>273</v>
      </c>
    </row>
    <row r="408" spans="1:65" s="14" customFormat="1" ht="11.25">
      <c r="B408" s="222"/>
      <c r="C408" s="223"/>
      <c r="D408" s="208" t="s">
        <v>281</v>
      </c>
      <c r="E408" s="224" t="s">
        <v>22</v>
      </c>
      <c r="F408" s="225" t="s">
        <v>582</v>
      </c>
      <c r="G408" s="223"/>
      <c r="H408" s="226">
        <v>118.3</v>
      </c>
      <c r="I408" s="227"/>
      <c r="J408" s="223"/>
      <c r="K408" s="223"/>
      <c r="L408" s="228"/>
      <c r="M408" s="229"/>
      <c r="N408" s="230"/>
      <c r="O408" s="230"/>
      <c r="P408" s="230"/>
      <c r="Q408" s="230"/>
      <c r="R408" s="230"/>
      <c r="S408" s="230"/>
      <c r="T408" s="231"/>
      <c r="AT408" s="232" t="s">
        <v>281</v>
      </c>
      <c r="AU408" s="232" t="s">
        <v>84</v>
      </c>
      <c r="AV408" s="14" t="s">
        <v>84</v>
      </c>
      <c r="AW408" s="14" t="s">
        <v>38</v>
      </c>
      <c r="AX408" s="14" t="s">
        <v>77</v>
      </c>
      <c r="AY408" s="232" t="s">
        <v>273</v>
      </c>
    </row>
    <row r="409" spans="1:65" s="15" customFormat="1" ht="11.25">
      <c r="B409" s="233"/>
      <c r="C409" s="234"/>
      <c r="D409" s="208" t="s">
        <v>281</v>
      </c>
      <c r="E409" s="235" t="s">
        <v>22</v>
      </c>
      <c r="F409" s="236" t="s">
        <v>286</v>
      </c>
      <c r="G409" s="234"/>
      <c r="H409" s="237">
        <v>262.10000000000002</v>
      </c>
      <c r="I409" s="238"/>
      <c r="J409" s="234"/>
      <c r="K409" s="234"/>
      <c r="L409" s="239"/>
      <c r="M409" s="240"/>
      <c r="N409" s="241"/>
      <c r="O409" s="241"/>
      <c r="P409" s="241"/>
      <c r="Q409" s="241"/>
      <c r="R409" s="241"/>
      <c r="S409" s="241"/>
      <c r="T409" s="242"/>
      <c r="AT409" s="243" t="s">
        <v>281</v>
      </c>
      <c r="AU409" s="243" t="s">
        <v>84</v>
      </c>
      <c r="AV409" s="15" t="s">
        <v>92</v>
      </c>
      <c r="AW409" s="15" t="s">
        <v>38</v>
      </c>
      <c r="AX409" s="15" t="s">
        <v>77</v>
      </c>
      <c r="AY409" s="243" t="s">
        <v>273</v>
      </c>
    </row>
    <row r="410" spans="1:65" s="14" customFormat="1" ht="11.25">
      <c r="B410" s="222"/>
      <c r="C410" s="223"/>
      <c r="D410" s="208" t="s">
        <v>281</v>
      </c>
      <c r="E410" s="224" t="s">
        <v>22</v>
      </c>
      <c r="F410" s="225" t="s">
        <v>583</v>
      </c>
      <c r="G410" s="223"/>
      <c r="H410" s="226">
        <v>47.63</v>
      </c>
      <c r="I410" s="227"/>
      <c r="J410" s="223"/>
      <c r="K410" s="223"/>
      <c r="L410" s="228"/>
      <c r="M410" s="229"/>
      <c r="N410" s="230"/>
      <c r="O410" s="230"/>
      <c r="P410" s="230"/>
      <c r="Q410" s="230"/>
      <c r="R410" s="230"/>
      <c r="S410" s="230"/>
      <c r="T410" s="231"/>
      <c r="AT410" s="232" t="s">
        <v>281</v>
      </c>
      <c r="AU410" s="232" t="s">
        <v>84</v>
      </c>
      <c r="AV410" s="14" t="s">
        <v>84</v>
      </c>
      <c r="AW410" s="14" t="s">
        <v>38</v>
      </c>
      <c r="AX410" s="14" t="s">
        <v>77</v>
      </c>
      <c r="AY410" s="232" t="s">
        <v>273</v>
      </c>
    </row>
    <row r="411" spans="1:65" s="16" customFormat="1" ht="11.25">
      <c r="B411" s="244"/>
      <c r="C411" s="245"/>
      <c r="D411" s="208" t="s">
        <v>281</v>
      </c>
      <c r="E411" s="246" t="s">
        <v>22</v>
      </c>
      <c r="F411" s="247" t="s">
        <v>288</v>
      </c>
      <c r="G411" s="245"/>
      <c r="H411" s="248">
        <v>523.92999999999995</v>
      </c>
      <c r="I411" s="249"/>
      <c r="J411" s="245"/>
      <c r="K411" s="245"/>
      <c r="L411" s="250"/>
      <c r="M411" s="251"/>
      <c r="N411" s="252"/>
      <c r="O411" s="252"/>
      <c r="P411" s="252"/>
      <c r="Q411" s="252"/>
      <c r="R411" s="252"/>
      <c r="S411" s="252"/>
      <c r="T411" s="253"/>
      <c r="AT411" s="254" t="s">
        <v>281</v>
      </c>
      <c r="AU411" s="254" t="s">
        <v>84</v>
      </c>
      <c r="AV411" s="16" t="s">
        <v>99</v>
      </c>
      <c r="AW411" s="16" t="s">
        <v>38</v>
      </c>
      <c r="AX411" s="16" t="s">
        <v>23</v>
      </c>
      <c r="AY411" s="254" t="s">
        <v>273</v>
      </c>
    </row>
    <row r="412" spans="1:65" s="2" customFormat="1" ht="16.5" customHeight="1">
      <c r="A412" s="36"/>
      <c r="B412" s="37"/>
      <c r="C412" s="255" t="s">
        <v>584</v>
      </c>
      <c r="D412" s="255" t="s">
        <v>568</v>
      </c>
      <c r="E412" s="256" t="s">
        <v>585</v>
      </c>
      <c r="F412" s="257" t="s">
        <v>586</v>
      </c>
      <c r="G412" s="258" t="s">
        <v>305</v>
      </c>
      <c r="H412" s="259">
        <v>550.12699999999995</v>
      </c>
      <c r="I412" s="260"/>
      <c r="J412" s="261">
        <f>ROUND(I412*H412,2)</f>
        <v>0</v>
      </c>
      <c r="K412" s="257" t="s">
        <v>306</v>
      </c>
      <c r="L412" s="262"/>
      <c r="M412" s="263" t="s">
        <v>22</v>
      </c>
      <c r="N412" s="264" t="s">
        <v>48</v>
      </c>
      <c r="O412" s="66"/>
      <c r="P412" s="204">
        <f>O412*H412</f>
        <v>0</v>
      </c>
      <c r="Q412" s="204">
        <v>1E-4</v>
      </c>
      <c r="R412" s="204">
        <f>Q412*H412</f>
        <v>5.5012699999999998E-2</v>
      </c>
      <c r="S412" s="204">
        <v>0</v>
      </c>
      <c r="T412" s="205">
        <f>S412*H412</f>
        <v>0</v>
      </c>
      <c r="U412" s="36"/>
      <c r="V412" s="36"/>
      <c r="W412" s="36"/>
      <c r="X412" s="36"/>
      <c r="Y412" s="36"/>
      <c r="Z412" s="36"/>
      <c r="AA412" s="36"/>
      <c r="AB412" s="36"/>
      <c r="AC412" s="36"/>
      <c r="AD412" s="36"/>
      <c r="AE412" s="36"/>
      <c r="AR412" s="206" t="s">
        <v>330</v>
      </c>
      <c r="AT412" s="206" t="s">
        <v>568</v>
      </c>
      <c r="AU412" s="206" t="s">
        <v>84</v>
      </c>
      <c r="AY412" s="19" t="s">
        <v>273</v>
      </c>
      <c r="BE412" s="207">
        <f>IF(N412="základní",J412,0)</f>
        <v>0</v>
      </c>
      <c r="BF412" s="207">
        <f>IF(N412="snížená",J412,0)</f>
        <v>0</v>
      </c>
      <c r="BG412" s="207">
        <f>IF(N412="zákl. přenesená",J412,0)</f>
        <v>0</v>
      </c>
      <c r="BH412" s="207">
        <f>IF(N412="sníž. přenesená",J412,0)</f>
        <v>0</v>
      </c>
      <c r="BI412" s="207">
        <f>IF(N412="nulová",J412,0)</f>
        <v>0</v>
      </c>
      <c r="BJ412" s="19" t="s">
        <v>23</v>
      </c>
      <c r="BK412" s="207">
        <f>ROUND(I412*H412,2)</f>
        <v>0</v>
      </c>
      <c r="BL412" s="19" t="s">
        <v>99</v>
      </c>
      <c r="BM412" s="206" t="s">
        <v>587</v>
      </c>
    </row>
    <row r="413" spans="1:65" s="14" customFormat="1" ht="11.25">
      <c r="B413" s="222"/>
      <c r="C413" s="223"/>
      <c r="D413" s="208" t="s">
        <v>281</v>
      </c>
      <c r="E413" s="223"/>
      <c r="F413" s="225" t="s">
        <v>588</v>
      </c>
      <c r="G413" s="223"/>
      <c r="H413" s="226">
        <v>550.12699999999995</v>
      </c>
      <c r="I413" s="227"/>
      <c r="J413" s="223"/>
      <c r="K413" s="223"/>
      <c r="L413" s="228"/>
      <c r="M413" s="229"/>
      <c r="N413" s="230"/>
      <c r="O413" s="230"/>
      <c r="P413" s="230"/>
      <c r="Q413" s="230"/>
      <c r="R413" s="230"/>
      <c r="S413" s="230"/>
      <c r="T413" s="231"/>
      <c r="AT413" s="232" t="s">
        <v>281</v>
      </c>
      <c r="AU413" s="232" t="s">
        <v>84</v>
      </c>
      <c r="AV413" s="14" t="s">
        <v>84</v>
      </c>
      <c r="AW413" s="14" t="s">
        <v>4</v>
      </c>
      <c r="AX413" s="14" t="s">
        <v>23</v>
      </c>
      <c r="AY413" s="232" t="s">
        <v>273</v>
      </c>
    </row>
    <row r="414" spans="1:65" s="2" customFormat="1" ht="21.75" customHeight="1">
      <c r="A414" s="36"/>
      <c r="B414" s="37"/>
      <c r="C414" s="195" t="s">
        <v>589</v>
      </c>
      <c r="D414" s="195" t="s">
        <v>275</v>
      </c>
      <c r="E414" s="196" t="s">
        <v>590</v>
      </c>
      <c r="F414" s="197" t="s">
        <v>591</v>
      </c>
      <c r="G414" s="198" t="s">
        <v>224</v>
      </c>
      <c r="H414" s="199">
        <v>20.263999999999999</v>
      </c>
      <c r="I414" s="200"/>
      <c r="J414" s="201">
        <f>ROUND(I414*H414,2)</f>
        <v>0</v>
      </c>
      <c r="K414" s="197" t="s">
        <v>306</v>
      </c>
      <c r="L414" s="41"/>
      <c r="M414" s="202" t="s">
        <v>22</v>
      </c>
      <c r="N414" s="203" t="s">
        <v>48</v>
      </c>
      <c r="O414" s="66"/>
      <c r="P414" s="204">
        <f>O414*H414</f>
        <v>0</v>
      </c>
      <c r="Q414" s="204">
        <v>1.1599999999999999E-2</v>
      </c>
      <c r="R414" s="204">
        <f>Q414*H414</f>
        <v>0.23506239999999998</v>
      </c>
      <c r="S414" s="204">
        <v>0</v>
      </c>
      <c r="T414" s="205">
        <f>S414*H414</f>
        <v>0</v>
      </c>
      <c r="U414" s="36"/>
      <c r="V414" s="36"/>
      <c r="W414" s="36"/>
      <c r="X414" s="36"/>
      <c r="Y414" s="36"/>
      <c r="Z414" s="36"/>
      <c r="AA414" s="36"/>
      <c r="AB414" s="36"/>
      <c r="AC414" s="36"/>
      <c r="AD414" s="36"/>
      <c r="AE414" s="36"/>
      <c r="AR414" s="206" t="s">
        <v>99</v>
      </c>
      <c r="AT414" s="206" t="s">
        <v>275</v>
      </c>
      <c r="AU414" s="206" t="s">
        <v>84</v>
      </c>
      <c r="AY414" s="19" t="s">
        <v>273</v>
      </c>
      <c r="BE414" s="207">
        <f>IF(N414="základní",J414,0)</f>
        <v>0</v>
      </c>
      <c r="BF414" s="207">
        <f>IF(N414="snížená",J414,0)</f>
        <v>0</v>
      </c>
      <c r="BG414" s="207">
        <f>IF(N414="zákl. přenesená",J414,0)</f>
        <v>0</v>
      </c>
      <c r="BH414" s="207">
        <f>IF(N414="sníž. přenesená",J414,0)</f>
        <v>0</v>
      </c>
      <c r="BI414" s="207">
        <f>IF(N414="nulová",J414,0)</f>
        <v>0</v>
      </c>
      <c r="BJ414" s="19" t="s">
        <v>23</v>
      </c>
      <c r="BK414" s="207">
        <f>ROUND(I414*H414,2)</f>
        <v>0</v>
      </c>
      <c r="BL414" s="19" t="s">
        <v>99</v>
      </c>
      <c r="BM414" s="206" t="s">
        <v>592</v>
      </c>
    </row>
    <row r="415" spans="1:65" s="2" customFormat="1" ht="165.75">
      <c r="A415" s="36"/>
      <c r="B415" s="37"/>
      <c r="C415" s="38"/>
      <c r="D415" s="208" t="s">
        <v>299</v>
      </c>
      <c r="E415" s="38"/>
      <c r="F415" s="209" t="s">
        <v>593</v>
      </c>
      <c r="G415" s="38"/>
      <c r="H415" s="38"/>
      <c r="I415" s="119"/>
      <c r="J415" s="38"/>
      <c r="K415" s="38"/>
      <c r="L415" s="41"/>
      <c r="M415" s="210"/>
      <c r="N415" s="211"/>
      <c r="O415" s="66"/>
      <c r="P415" s="66"/>
      <c r="Q415" s="66"/>
      <c r="R415" s="66"/>
      <c r="S415" s="66"/>
      <c r="T415" s="67"/>
      <c r="U415" s="36"/>
      <c r="V415" s="36"/>
      <c r="W415" s="36"/>
      <c r="X415" s="36"/>
      <c r="Y415" s="36"/>
      <c r="Z415" s="36"/>
      <c r="AA415" s="36"/>
      <c r="AB415" s="36"/>
      <c r="AC415" s="36"/>
      <c r="AD415" s="36"/>
      <c r="AE415" s="36"/>
      <c r="AT415" s="19" t="s">
        <v>299</v>
      </c>
      <c r="AU415" s="19" t="s">
        <v>84</v>
      </c>
    </row>
    <row r="416" spans="1:65" s="14" customFormat="1" ht="11.25">
      <c r="B416" s="222"/>
      <c r="C416" s="223"/>
      <c r="D416" s="208" t="s">
        <v>281</v>
      </c>
      <c r="E416" s="224" t="s">
        <v>22</v>
      </c>
      <c r="F416" s="225" t="s">
        <v>594</v>
      </c>
      <c r="G416" s="223"/>
      <c r="H416" s="226">
        <v>20.263999999999999</v>
      </c>
      <c r="I416" s="227"/>
      <c r="J416" s="223"/>
      <c r="K416" s="223"/>
      <c r="L416" s="228"/>
      <c r="M416" s="229"/>
      <c r="N416" s="230"/>
      <c r="O416" s="230"/>
      <c r="P416" s="230"/>
      <c r="Q416" s="230"/>
      <c r="R416" s="230"/>
      <c r="S416" s="230"/>
      <c r="T416" s="231"/>
      <c r="AT416" s="232" t="s">
        <v>281</v>
      </c>
      <c r="AU416" s="232" t="s">
        <v>84</v>
      </c>
      <c r="AV416" s="14" t="s">
        <v>84</v>
      </c>
      <c r="AW416" s="14" t="s">
        <v>38</v>
      </c>
      <c r="AX416" s="14" t="s">
        <v>23</v>
      </c>
      <c r="AY416" s="232" t="s">
        <v>273</v>
      </c>
    </row>
    <row r="417" spans="1:65" s="2" customFormat="1" ht="21.75" customHeight="1">
      <c r="A417" s="36"/>
      <c r="B417" s="37"/>
      <c r="C417" s="255" t="s">
        <v>595</v>
      </c>
      <c r="D417" s="255" t="s">
        <v>568</v>
      </c>
      <c r="E417" s="256" t="s">
        <v>596</v>
      </c>
      <c r="F417" s="257" t="s">
        <v>597</v>
      </c>
      <c r="G417" s="258" t="s">
        <v>224</v>
      </c>
      <c r="H417" s="259">
        <v>20.669</v>
      </c>
      <c r="I417" s="260"/>
      <c r="J417" s="261">
        <f>ROUND(I417*H417,2)</f>
        <v>0</v>
      </c>
      <c r="K417" s="257" t="s">
        <v>22</v>
      </c>
      <c r="L417" s="262"/>
      <c r="M417" s="263" t="s">
        <v>22</v>
      </c>
      <c r="N417" s="264" t="s">
        <v>48</v>
      </c>
      <c r="O417" s="66"/>
      <c r="P417" s="204">
        <f>O417*H417</f>
        <v>0</v>
      </c>
      <c r="Q417" s="204">
        <v>0.01</v>
      </c>
      <c r="R417" s="204">
        <f>Q417*H417</f>
        <v>0.20669000000000001</v>
      </c>
      <c r="S417" s="204">
        <v>0</v>
      </c>
      <c r="T417" s="205">
        <f>S417*H417</f>
        <v>0</v>
      </c>
      <c r="U417" s="36"/>
      <c r="V417" s="36"/>
      <c r="W417" s="36"/>
      <c r="X417" s="36"/>
      <c r="Y417" s="36"/>
      <c r="Z417" s="36"/>
      <c r="AA417" s="36"/>
      <c r="AB417" s="36"/>
      <c r="AC417" s="36"/>
      <c r="AD417" s="36"/>
      <c r="AE417" s="36"/>
      <c r="AR417" s="206" t="s">
        <v>330</v>
      </c>
      <c r="AT417" s="206" t="s">
        <v>568</v>
      </c>
      <c r="AU417" s="206" t="s">
        <v>84</v>
      </c>
      <c r="AY417" s="19" t="s">
        <v>273</v>
      </c>
      <c r="BE417" s="207">
        <f>IF(N417="základní",J417,0)</f>
        <v>0</v>
      </c>
      <c r="BF417" s="207">
        <f>IF(N417="snížená",J417,0)</f>
        <v>0</v>
      </c>
      <c r="BG417" s="207">
        <f>IF(N417="zákl. přenesená",J417,0)</f>
        <v>0</v>
      </c>
      <c r="BH417" s="207">
        <f>IF(N417="sníž. přenesená",J417,0)</f>
        <v>0</v>
      </c>
      <c r="BI417" s="207">
        <f>IF(N417="nulová",J417,0)</f>
        <v>0</v>
      </c>
      <c r="BJ417" s="19" t="s">
        <v>23</v>
      </c>
      <c r="BK417" s="207">
        <f>ROUND(I417*H417,2)</f>
        <v>0</v>
      </c>
      <c r="BL417" s="19" t="s">
        <v>99</v>
      </c>
      <c r="BM417" s="206" t="s">
        <v>598</v>
      </c>
    </row>
    <row r="418" spans="1:65" s="14" customFormat="1" ht="11.25">
      <c r="B418" s="222"/>
      <c r="C418" s="223"/>
      <c r="D418" s="208" t="s">
        <v>281</v>
      </c>
      <c r="E418" s="223"/>
      <c r="F418" s="225" t="s">
        <v>599</v>
      </c>
      <c r="G418" s="223"/>
      <c r="H418" s="226">
        <v>20.669</v>
      </c>
      <c r="I418" s="227"/>
      <c r="J418" s="223"/>
      <c r="K418" s="223"/>
      <c r="L418" s="228"/>
      <c r="M418" s="229"/>
      <c r="N418" s="230"/>
      <c r="O418" s="230"/>
      <c r="P418" s="230"/>
      <c r="Q418" s="230"/>
      <c r="R418" s="230"/>
      <c r="S418" s="230"/>
      <c r="T418" s="231"/>
      <c r="AT418" s="232" t="s">
        <v>281</v>
      </c>
      <c r="AU418" s="232" t="s">
        <v>84</v>
      </c>
      <c r="AV418" s="14" t="s">
        <v>84</v>
      </c>
      <c r="AW418" s="14" t="s">
        <v>4</v>
      </c>
      <c r="AX418" s="14" t="s">
        <v>23</v>
      </c>
      <c r="AY418" s="232" t="s">
        <v>273</v>
      </c>
    </row>
    <row r="419" spans="1:65" s="2" customFormat="1" ht="21.75" customHeight="1">
      <c r="A419" s="36"/>
      <c r="B419" s="37"/>
      <c r="C419" s="195" t="s">
        <v>600</v>
      </c>
      <c r="D419" s="195" t="s">
        <v>275</v>
      </c>
      <c r="E419" s="196" t="s">
        <v>601</v>
      </c>
      <c r="F419" s="197" t="s">
        <v>602</v>
      </c>
      <c r="G419" s="198" t="s">
        <v>224</v>
      </c>
      <c r="H419" s="199">
        <v>289.29599999999999</v>
      </c>
      <c r="I419" s="200"/>
      <c r="J419" s="201">
        <f>ROUND(I419*H419,2)</f>
        <v>0</v>
      </c>
      <c r="K419" s="197" t="s">
        <v>306</v>
      </c>
      <c r="L419" s="41"/>
      <c r="M419" s="202" t="s">
        <v>22</v>
      </c>
      <c r="N419" s="203" t="s">
        <v>48</v>
      </c>
      <c r="O419" s="66"/>
      <c r="P419" s="204">
        <f>O419*H419</f>
        <v>0</v>
      </c>
      <c r="Q419" s="204">
        <v>1.1679999999999999E-2</v>
      </c>
      <c r="R419" s="204">
        <f>Q419*H419</f>
        <v>3.3789772799999995</v>
      </c>
      <c r="S419" s="204">
        <v>0</v>
      </c>
      <c r="T419" s="205">
        <f>S419*H419</f>
        <v>0</v>
      </c>
      <c r="U419" s="36"/>
      <c r="V419" s="36"/>
      <c r="W419" s="36"/>
      <c r="X419" s="36"/>
      <c r="Y419" s="36"/>
      <c r="Z419" s="36"/>
      <c r="AA419" s="36"/>
      <c r="AB419" s="36"/>
      <c r="AC419" s="36"/>
      <c r="AD419" s="36"/>
      <c r="AE419" s="36"/>
      <c r="AR419" s="206" t="s">
        <v>99</v>
      </c>
      <c r="AT419" s="206" t="s">
        <v>275</v>
      </c>
      <c r="AU419" s="206" t="s">
        <v>84</v>
      </c>
      <c r="AY419" s="19" t="s">
        <v>273</v>
      </c>
      <c r="BE419" s="207">
        <f>IF(N419="základní",J419,0)</f>
        <v>0</v>
      </c>
      <c r="BF419" s="207">
        <f>IF(N419="snížená",J419,0)</f>
        <v>0</v>
      </c>
      <c r="BG419" s="207">
        <f>IF(N419="zákl. přenesená",J419,0)</f>
        <v>0</v>
      </c>
      <c r="BH419" s="207">
        <f>IF(N419="sníž. přenesená",J419,0)</f>
        <v>0</v>
      </c>
      <c r="BI419" s="207">
        <f>IF(N419="nulová",J419,0)</f>
        <v>0</v>
      </c>
      <c r="BJ419" s="19" t="s">
        <v>23</v>
      </c>
      <c r="BK419" s="207">
        <f>ROUND(I419*H419,2)</f>
        <v>0</v>
      </c>
      <c r="BL419" s="19" t="s">
        <v>99</v>
      </c>
      <c r="BM419" s="206" t="s">
        <v>603</v>
      </c>
    </row>
    <row r="420" spans="1:65" s="2" customFormat="1" ht="165.75">
      <c r="A420" s="36"/>
      <c r="B420" s="37"/>
      <c r="C420" s="38"/>
      <c r="D420" s="208" t="s">
        <v>299</v>
      </c>
      <c r="E420" s="38"/>
      <c r="F420" s="209" t="s">
        <v>593</v>
      </c>
      <c r="G420" s="38"/>
      <c r="H420" s="38"/>
      <c r="I420" s="119"/>
      <c r="J420" s="38"/>
      <c r="K420" s="38"/>
      <c r="L420" s="41"/>
      <c r="M420" s="210"/>
      <c r="N420" s="211"/>
      <c r="O420" s="66"/>
      <c r="P420" s="66"/>
      <c r="Q420" s="66"/>
      <c r="R420" s="66"/>
      <c r="S420" s="66"/>
      <c r="T420" s="67"/>
      <c r="U420" s="36"/>
      <c r="V420" s="36"/>
      <c r="W420" s="36"/>
      <c r="X420" s="36"/>
      <c r="Y420" s="36"/>
      <c r="Z420" s="36"/>
      <c r="AA420" s="36"/>
      <c r="AB420" s="36"/>
      <c r="AC420" s="36"/>
      <c r="AD420" s="36"/>
      <c r="AE420" s="36"/>
      <c r="AT420" s="19" t="s">
        <v>299</v>
      </c>
      <c r="AU420" s="19" t="s">
        <v>84</v>
      </c>
    </row>
    <row r="421" spans="1:65" s="13" customFormat="1" ht="11.25">
      <c r="B421" s="212"/>
      <c r="C421" s="213"/>
      <c r="D421" s="208" t="s">
        <v>281</v>
      </c>
      <c r="E421" s="214" t="s">
        <v>22</v>
      </c>
      <c r="F421" s="215" t="s">
        <v>604</v>
      </c>
      <c r="G421" s="213"/>
      <c r="H421" s="214" t="s">
        <v>22</v>
      </c>
      <c r="I421" s="216"/>
      <c r="J421" s="213"/>
      <c r="K421" s="213"/>
      <c r="L421" s="217"/>
      <c r="M421" s="218"/>
      <c r="N421" s="219"/>
      <c r="O421" s="219"/>
      <c r="P421" s="219"/>
      <c r="Q421" s="219"/>
      <c r="R421" s="219"/>
      <c r="S421" s="219"/>
      <c r="T421" s="220"/>
      <c r="AT421" s="221" t="s">
        <v>281</v>
      </c>
      <c r="AU421" s="221" t="s">
        <v>84</v>
      </c>
      <c r="AV421" s="13" t="s">
        <v>23</v>
      </c>
      <c r="AW421" s="13" t="s">
        <v>38</v>
      </c>
      <c r="AX421" s="13" t="s">
        <v>77</v>
      </c>
      <c r="AY421" s="221" t="s">
        <v>273</v>
      </c>
    </row>
    <row r="422" spans="1:65" s="13" customFormat="1" ht="11.25">
      <c r="B422" s="212"/>
      <c r="C422" s="213"/>
      <c r="D422" s="208" t="s">
        <v>281</v>
      </c>
      <c r="E422" s="214" t="s">
        <v>22</v>
      </c>
      <c r="F422" s="215" t="s">
        <v>605</v>
      </c>
      <c r="G422" s="213"/>
      <c r="H422" s="214" t="s">
        <v>22</v>
      </c>
      <c r="I422" s="216"/>
      <c r="J422" s="213"/>
      <c r="K422" s="213"/>
      <c r="L422" s="217"/>
      <c r="M422" s="218"/>
      <c r="N422" s="219"/>
      <c r="O422" s="219"/>
      <c r="P422" s="219"/>
      <c r="Q422" s="219"/>
      <c r="R422" s="219"/>
      <c r="S422" s="219"/>
      <c r="T422" s="220"/>
      <c r="AT422" s="221" t="s">
        <v>281</v>
      </c>
      <c r="AU422" s="221" t="s">
        <v>84</v>
      </c>
      <c r="AV422" s="13" t="s">
        <v>23</v>
      </c>
      <c r="AW422" s="13" t="s">
        <v>38</v>
      </c>
      <c r="AX422" s="13" t="s">
        <v>77</v>
      </c>
      <c r="AY422" s="221" t="s">
        <v>273</v>
      </c>
    </row>
    <row r="423" spans="1:65" s="14" customFormat="1" ht="11.25">
      <c r="B423" s="222"/>
      <c r="C423" s="223"/>
      <c r="D423" s="208" t="s">
        <v>281</v>
      </c>
      <c r="E423" s="224" t="s">
        <v>22</v>
      </c>
      <c r="F423" s="225" t="s">
        <v>606</v>
      </c>
      <c r="G423" s="223"/>
      <c r="H423" s="226">
        <v>12.88</v>
      </c>
      <c r="I423" s="227"/>
      <c r="J423" s="223"/>
      <c r="K423" s="223"/>
      <c r="L423" s="228"/>
      <c r="M423" s="229"/>
      <c r="N423" s="230"/>
      <c r="O423" s="230"/>
      <c r="P423" s="230"/>
      <c r="Q423" s="230"/>
      <c r="R423" s="230"/>
      <c r="S423" s="230"/>
      <c r="T423" s="231"/>
      <c r="AT423" s="232" t="s">
        <v>281</v>
      </c>
      <c r="AU423" s="232" t="s">
        <v>84</v>
      </c>
      <c r="AV423" s="14" t="s">
        <v>84</v>
      </c>
      <c r="AW423" s="14" t="s">
        <v>38</v>
      </c>
      <c r="AX423" s="14" t="s">
        <v>77</v>
      </c>
      <c r="AY423" s="232" t="s">
        <v>273</v>
      </c>
    </row>
    <row r="424" spans="1:65" s="14" customFormat="1" ht="11.25">
      <c r="B424" s="222"/>
      <c r="C424" s="223"/>
      <c r="D424" s="208" t="s">
        <v>281</v>
      </c>
      <c r="E424" s="224" t="s">
        <v>22</v>
      </c>
      <c r="F424" s="225" t="s">
        <v>607</v>
      </c>
      <c r="G424" s="223"/>
      <c r="H424" s="226">
        <v>91.536000000000001</v>
      </c>
      <c r="I424" s="227"/>
      <c r="J424" s="223"/>
      <c r="K424" s="223"/>
      <c r="L424" s="228"/>
      <c r="M424" s="229"/>
      <c r="N424" s="230"/>
      <c r="O424" s="230"/>
      <c r="P424" s="230"/>
      <c r="Q424" s="230"/>
      <c r="R424" s="230"/>
      <c r="S424" s="230"/>
      <c r="T424" s="231"/>
      <c r="AT424" s="232" t="s">
        <v>281</v>
      </c>
      <c r="AU424" s="232" t="s">
        <v>84</v>
      </c>
      <c r="AV424" s="14" t="s">
        <v>84</v>
      </c>
      <c r="AW424" s="14" t="s">
        <v>38</v>
      </c>
      <c r="AX424" s="14" t="s">
        <v>77</v>
      </c>
      <c r="AY424" s="232" t="s">
        <v>273</v>
      </c>
    </row>
    <row r="425" spans="1:65" s="14" customFormat="1" ht="11.25">
      <c r="B425" s="222"/>
      <c r="C425" s="223"/>
      <c r="D425" s="208" t="s">
        <v>281</v>
      </c>
      <c r="E425" s="224" t="s">
        <v>22</v>
      </c>
      <c r="F425" s="225" t="s">
        <v>608</v>
      </c>
      <c r="G425" s="223"/>
      <c r="H425" s="226">
        <v>89.872</v>
      </c>
      <c r="I425" s="227"/>
      <c r="J425" s="223"/>
      <c r="K425" s="223"/>
      <c r="L425" s="228"/>
      <c r="M425" s="229"/>
      <c r="N425" s="230"/>
      <c r="O425" s="230"/>
      <c r="P425" s="230"/>
      <c r="Q425" s="230"/>
      <c r="R425" s="230"/>
      <c r="S425" s="230"/>
      <c r="T425" s="231"/>
      <c r="AT425" s="232" t="s">
        <v>281</v>
      </c>
      <c r="AU425" s="232" t="s">
        <v>84</v>
      </c>
      <c r="AV425" s="14" t="s">
        <v>84</v>
      </c>
      <c r="AW425" s="14" t="s">
        <v>38</v>
      </c>
      <c r="AX425" s="14" t="s">
        <v>77</v>
      </c>
      <c r="AY425" s="232" t="s">
        <v>273</v>
      </c>
    </row>
    <row r="426" spans="1:65" s="15" customFormat="1" ht="11.25">
      <c r="B426" s="233"/>
      <c r="C426" s="234"/>
      <c r="D426" s="208" t="s">
        <v>281</v>
      </c>
      <c r="E426" s="235" t="s">
        <v>22</v>
      </c>
      <c r="F426" s="236" t="s">
        <v>286</v>
      </c>
      <c r="G426" s="234"/>
      <c r="H426" s="237">
        <v>194.28800000000001</v>
      </c>
      <c r="I426" s="238"/>
      <c r="J426" s="234"/>
      <c r="K426" s="234"/>
      <c r="L426" s="239"/>
      <c r="M426" s="240"/>
      <c r="N426" s="241"/>
      <c r="O426" s="241"/>
      <c r="P426" s="241"/>
      <c r="Q426" s="241"/>
      <c r="R426" s="241"/>
      <c r="S426" s="241"/>
      <c r="T426" s="242"/>
      <c r="AT426" s="243" t="s">
        <v>281</v>
      </c>
      <c r="AU426" s="243" t="s">
        <v>84</v>
      </c>
      <c r="AV426" s="15" t="s">
        <v>92</v>
      </c>
      <c r="AW426" s="15" t="s">
        <v>38</v>
      </c>
      <c r="AX426" s="15" t="s">
        <v>77</v>
      </c>
      <c r="AY426" s="243" t="s">
        <v>273</v>
      </c>
    </row>
    <row r="427" spans="1:65" s="13" customFormat="1" ht="11.25">
      <c r="B427" s="212"/>
      <c r="C427" s="213"/>
      <c r="D427" s="208" t="s">
        <v>281</v>
      </c>
      <c r="E427" s="214" t="s">
        <v>22</v>
      </c>
      <c r="F427" s="215" t="s">
        <v>609</v>
      </c>
      <c r="G427" s="213"/>
      <c r="H427" s="214" t="s">
        <v>22</v>
      </c>
      <c r="I427" s="216"/>
      <c r="J427" s="213"/>
      <c r="K427" s="213"/>
      <c r="L427" s="217"/>
      <c r="M427" s="218"/>
      <c r="N427" s="219"/>
      <c r="O427" s="219"/>
      <c r="P427" s="219"/>
      <c r="Q427" s="219"/>
      <c r="R427" s="219"/>
      <c r="S427" s="219"/>
      <c r="T427" s="220"/>
      <c r="AT427" s="221" t="s">
        <v>281</v>
      </c>
      <c r="AU427" s="221" t="s">
        <v>84</v>
      </c>
      <c r="AV427" s="13" t="s">
        <v>23</v>
      </c>
      <c r="AW427" s="13" t="s">
        <v>38</v>
      </c>
      <c r="AX427" s="13" t="s">
        <v>77</v>
      </c>
      <c r="AY427" s="221" t="s">
        <v>273</v>
      </c>
    </row>
    <row r="428" spans="1:65" s="14" customFormat="1" ht="11.25">
      <c r="B428" s="222"/>
      <c r="C428" s="223"/>
      <c r="D428" s="208" t="s">
        <v>281</v>
      </c>
      <c r="E428" s="224" t="s">
        <v>22</v>
      </c>
      <c r="F428" s="225" t="s">
        <v>610</v>
      </c>
      <c r="G428" s="223"/>
      <c r="H428" s="226">
        <v>95.007999999999996</v>
      </c>
      <c r="I428" s="227"/>
      <c r="J428" s="223"/>
      <c r="K428" s="223"/>
      <c r="L428" s="228"/>
      <c r="M428" s="229"/>
      <c r="N428" s="230"/>
      <c r="O428" s="230"/>
      <c r="P428" s="230"/>
      <c r="Q428" s="230"/>
      <c r="R428" s="230"/>
      <c r="S428" s="230"/>
      <c r="T428" s="231"/>
      <c r="AT428" s="232" t="s">
        <v>281</v>
      </c>
      <c r="AU428" s="232" t="s">
        <v>84</v>
      </c>
      <c r="AV428" s="14" t="s">
        <v>84</v>
      </c>
      <c r="AW428" s="14" t="s">
        <v>38</v>
      </c>
      <c r="AX428" s="14" t="s">
        <v>77</v>
      </c>
      <c r="AY428" s="232" t="s">
        <v>273</v>
      </c>
    </row>
    <row r="429" spans="1:65" s="15" customFormat="1" ht="11.25">
      <c r="B429" s="233"/>
      <c r="C429" s="234"/>
      <c r="D429" s="208" t="s">
        <v>281</v>
      </c>
      <c r="E429" s="235" t="s">
        <v>22</v>
      </c>
      <c r="F429" s="236" t="s">
        <v>286</v>
      </c>
      <c r="G429" s="234"/>
      <c r="H429" s="237">
        <v>95.007999999999996</v>
      </c>
      <c r="I429" s="238"/>
      <c r="J429" s="234"/>
      <c r="K429" s="234"/>
      <c r="L429" s="239"/>
      <c r="M429" s="240"/>
      <c r="N429" s="241"/>
      <c r="O429" s="241"/>
      <c r="P429" s="241"/>
      <c r="Q429" s="241"/>
      <c r="R429" s="241"/>
      <c r="S429" s="241"/>
      <c r="T429" s="242"/>
      <c r="AT429" s="243" t="s">
        <v>281</v>
      </c>
      <c r="AU429" s="243" t="s">
        <v>84</v>
      </c>
      <c r="AV429" s="15" t="s">
        <v>92</v>
      </c>
      <c r="AW429" s="15" t="s">
        <v>38</v>
      </c>
      <c r="AX429" s="15" t="s">
        <v>77</v>
      </c>
      <c r="AY429" s="243" t="s">
        <v>273</v>
      </c>
    </row>
    <row r="430" spans="1:65" s="16" customFormat="1" ht="11.25">
      <c r="B430" s="244"/>
      <c r="C430" s="245"/>
      <c r="D430" s="208" t="s">
        <v>281</v>
      </c>
      <c r="E430" s="246" t="s">
        <v>22</v>
      </c>
      <c r="F430" s="247" t="s">
        <v>288</v>
      </c>
      <c r="G430" s="245"/>
      <c r="H430" s="248">
        <v>289.29599999999999</v>
      </c>
      <c r="I430" s="249"/>
      <c r="J430" s="245"/>
      <c r="K430" s="245"/>
      <c r="L430" s="250"/>
      <c r="M430" s="251"/>
      <c r="N430" s="252"/>
      <c r="O430" s="252"/>
      <c r="P430" s="252"/>
      <c r="Q430" s="252"/>
      <c r="R430" s="252"/>
      <c r="S430" s="252"/>
      <c r="T430" s="253"/>
      <c r="AT430" s="254" t="s">
        <v>281</v>
      </c>
      <c r="AU430" s="254" t="s">
        <v>84</v>
      </c>
      <c r="AV430" s="16" t="s">
        <v>99</v>
      </c>
      <c r="AW430" s="16" t="s">
        <v>38</v>
      </c>
      <c r="AX430" s="16" t="s">
        <v>23</v>
      </c>
      <c r="AY430" s="254" t="s">
        <v>273</v>
      </c>
    </row>
    <row r="431" spans="1:65" s="2" customFormat="1" ht="21.75" customHeight="1">
      <c r="A431" s="36"/>
      <c r="B431" s="37"/>
      <c r="C431" s="255" t="s">
        <v>611</v>
      </c>
      <c r="D431" s="255" t="s">
        <v>568</v>
      </c>
      <c r="E431" s="256" t="s">
        <v>612</v>
      </c>
      <c r="F431" s="257" t="s">
        <v>613</v>
      </c>
      <c r="G431" s="258" t="s">
        <v>224</v>
      </c>
      <c r="H431" s="259">
        <v>198.17400000000001</v>
      </c>
      <c r="I431" s="260"/>
      <c r="J431" s="261">
        <f>ROUND(I431*H431,2)</f>
        <v>0</v>
      </c>
      <c r="K431" s="257" t="s">
        <v>22</v>
      </c>
      <c r="L431" s="262"/>
      <c r="M431" s="263" t="s">
        <v>22</v>
      </c>
      <c r="N431" s="264" t="s">
        <v>48</v>
      </c>
      <c r="O431" s="66"/>
      <c r="P431" s="204">
        <f>O431*H431</f>
        <v>0</v>
      </c>
      <c r="Q431" s="204">
        <v>1.4E-2</v>
      </c>
      <c r="R431" s="204">
        <f>Q431*H431</f>
        <v>2.7744360000000001</v>
      </c>
      <c r="S431" s="204">
        <v>0</v>
      </c>
      <c r="T431" s="205">
        <f>S431*H431</f>
        <v>0</v>
      </c>
      <c r="U431" s="36"/>
      <c r="V431" s="36"/>
      <c r="W431" s="36"/>
      <c r="X431" s="36"/>
      <c r="Y431" s="36"/>
      <c r="Z431" s="36"/>
      <c r="AA431" s="36"/>
      <c r="AB431" s="36"/>
      <c r="AC431" s="36"/>
      <c r="AD431" s="36"/>
      <c r="AE431" s="36"/>
      <c r="AR431" s="206" t="s">
        <v>330</v>
      </c>
      <c r="AT431" s="206" t="s">
        <v>568</v>
      </c>
      <c r="AU431" s="206" t="s">
        <v>84</v>
      </c>
      <c r="AY431" s="19" t="s">
        <v>273</v>
      </c>
      <c r="BE431" s="207">
        <f>IF(N431="základní",J431,0)</f>
        <v>0</v>
      </c>
      <c r="BF431" s="207">
        <f>IF(N431="snížená",J431,0)</f>
        <v>0</v>
      </c>
      <c r="BG431" s="207">
        <f>IF(N431="zákl. přenesená",J431,0)</f>
        <v>0</v>
      </c>
      <c r="BH431" s="207">
        <f>IF(N431="sníž. přenesená",J431,0)</f>
        <v>0</v>
      </c>
      <c r="BI431" s="207">
        <f>IF(N431="nulová",J431,0)</f>
        <v>0</v>
      </c>
      <c r="BJ431" s="19" t="s">
        <v>23</v>
      </c>
      <c r="BK431" s="207">
        <f>ROUND(I431*H431,2)</f>
        <v>0</v>
      </c>
      <c r="BL431" s="19" t="s">
        <v>99</v>
      </c>
      <c r="BM431" s="206" t="s">
        <v>614</v>
      </c>
    </row>
    <row r="432" spans="1:65" s="13" customFormat="1" ht="11.25">
      <c r="B432" s="212"/>
      <c r="C432" s="213"/>
      <c r="D432" s="208" t="s">
        <v>281</v>
      </c>
      <c r="E432" s="214" t="s">
        <v>22</v>
      </c>
      <c r="F432" s="215" t="s">
        <v>604</v>
      </c>
      <c r="G432" s="213"/>
      <c r="H432" s="214" t="s">
        <v>22</v>
      </c>
      <c r="I432" s="216"/>
      <c r="J432" s="213"/>
      <c r="K432" s="213"/>
      <c r="L432" s="217"/>
      <c r="M432" s="218"/>
      <c r="N432" s="219"/>
      <c r="O432" s="219"/>
      <c r="P432" s="219"/>
      <c r="Q432" s="219"/>
      <c r="R432" s="219"/>
      <c r="S432" s="219"/>
      <c r="T432" s="220"/>
      <c r="AT432" s="221" t="s">
        <v>281</v>
      </c>
      <c r="AU432" s="221" t="s">
        <v>84</v>
      </c>
      <c r="AV432" s="13" t="s">
        <v>23</v>
      </c>
      <c r="AW432" s="13" t="s">
        <v>38</v>
      </c>
      <c r="AX432" s="13" t="s">
        <v>77</v>
      </c>
      <c r="AY432" s="221" t="s">
        <v>273</v>
      </c>
    </row>
    <row r="433" spans="1:65" s="13" customFormat="1" ht="11.25">
      <c r="B433" s="212"/>
      <c r="C433" s="213"/>
      <c r="D433" s="208" t="s">
        <v>281</v>
      </c>
      <c r="E433" s="214" t="s">
        <v>22</v>
      </c>
      <c r="F433" s="215" t="s">
        <v>605</v>
      </c>
      <c r="G433" s="213"/>
      <c r="H433" s="214" t="s">
        <v>22</v>
      </c>
      <c r="I433" s="216"/>
      <c r="J433" s="213"/>
      <c r="K433" s="213"/>
      <c r="L433" s="217"/>
      <c r="M433" s="218"/>
      <c r="N433" s="219"/>
      <c r="O433" s="219"/>
      <c r="P433" s="219"/>
      <c r="Q433" s="219"/>
      <c r="R433" s="219"/>
      <c r="S433" s="219"/>
      <c r="T433" s="220"/>
      <c r="AT433" s="221" t="s">
        <v>281</v>
      </c>
      <c r="AU433" s="221" t="s">
        <v>84</v>
      </c>
      <c r="AV433" s="13" t="s">
        <v>23</v>
      </c>
      <c r="AW433" s="13" t="s">
        <v>38</v>
      </c>
      <c r="AX433" s="13" t="s">
        <v>77</v>
      </c>
      <c r="AY433" s="221" t="s">
        <v>273</v>
      </c>
    </row>
    <row r="434" spans="1:65" s="14" customFormat="1" ht="11.25">
      <c r="B434" s="222"/>
      <c r="C434" s="223"/>
      <c r="D434" s="208" t="s">
        <v>281</v>
      </c>
      <c r="E434" s="224" t="s">
        <v>22</v>
      </c>
      <c r="F434" s="225" t="s">
        <v>606</v>
      </c>
      <c r="G434" s="223"/>
      <c r="H434" s="226">
        <v>12.88</v>
      </c>
      <c r="I434" s="227"/>
      <c r="J434" s="223"/>
      <c r="K434" s="223"/>
      <c r="L434" s="228"/>
      <c r="M434" s="229"/>
      <c r="N434" s="230"/>
      <c r="O434" s="230"/>
      <c r="P434" s="230"/>
      <c r="Q434" s="230"/>
      <c r="R434" s="230"/>
      <c r="S434" s="230"/>
      <c r="T434" s="231"/>
      <c r="AT434" s="232" t="s">
        <v>281</v>
      </c>
      <c r="AU434" s="232" t="s">
        <v>84</v>
      </c>
      <c r="AV434" s="14" t="s">
        <v>84</v>
      </c>
      <c r="AW434" s="14" t="s">
        <v>38</v>
      </c>
      <c r="AX434" s="14" t="s">
        <v>77</v>
      </c>
      <c r="AY434" s="232" t="s">
        <v>273</v>
      </c>
    </row>
    <row r="435" spans="1:65" s="14" customFormat="1" ht="11.25">
      <c r="B435" s="222"/>
      <c r="C435" s="223"/>
      <c r="D435" s="208" t="s">
        <v>281</v>
      </c>
      <c r="E435" s="224" t="s">
        <v>22</v>
      </c>
      <c r="F435" s="225" t="s">
        <v>607</v>
      </c>
      <c r="G435" s="223"/>
      <c r="H435" s="226">
        <v>91.536000000000001</v>
      </c>
      <c r="I435" s="227"/>
      <c r="J435" s="223"/>
      <c r="K435" s="223"/>
      <c r="L435" s="228"/>
      <c r="M435" s="229"/>
      <c r="N435" s="230"/>
      <c r="O435" s="230"/>
      <c r="P435" s="230"/>
      <c r="Q435" s="230"/>
      <c r="R435" s="230"/>
      <c r="S435" s="230"/>
      <c r="T435" s="231"/>
      <c r="AT435" s="232" t="s">
        <v>281</v>
      </c>
      <c r="AU435" s="232" t="s">
        <v>84</v>
      </c>
      <c r="AV435" s="14" t="s">
        <v>84</v>
      </c>
      <c r="AW435" s="14" t="s">
        <v>38</v>
      </c>
      <c r="AX435" s="14" t="s">
        <v>77</v>
      </c>
      <c r="AY435" s="232" t="s">
        <v>273</v>
      </c>
    </row>
    <row r="436" spans="1:65" s="14" customFormat="1" ht="11.25">
      <c r="B436" s="222"/>
      <c r="C436" s="223"/>
      <c r="D436" s="208" t="s">
        <v>281</v>
      </c>
      <c r="E436" s="224" t="s">
        <v>22</v>
      </c>
      <c r="F436" s="225" t="s">
        <v>608</v>
      </c>
      <c r="G436" s="223"/>
      <c r="H436" s="226">
        <v>89.872</v>
      </c>
      <c r="I436" s="227"/>
      <c r="J436" s="223"/>
      <c r="K436" s="223"/>
      <c r="L436" s="228"/>
      <c r="M436" s="229"/>
      <c r="N436" s="230"/>
      <c r="O436" s="230"/>
      <c r="P436" s="230"/>
      <c r="Q436" s="230"/>
      <c r="R436" s="230"/>
      <c r="S436" s="230"/>
      <c r="T436" s="231"/>
      <c r="AT436" s="232" t="s">
        <v>281</v>
      </c>
      <c r="AU436" s="232" t="s">
        <v>84</v>
      </c>
      <c r="AV436" s="14" t="s">
        <v>84</v>
      </c>
      <c r="AW436" s="14" t="s">
        <v>38</v>
      </c>
      <c r="AX436" s="14" t="s">
        <v>77</v>
      </c>
      <c r="AY436" s="232" t="s">
        <v>273</v>
      </c>
    </row>
    <row r="437" spans="1:65" s="15" customFormat="1" ht="11.25">
      <c r="B437" s="233"/>
      <c r="C437" s="234"/>
      <c r="D437" s="208" t="s">
        <v>281</v>
      </c>
      <c r="E437" s="235" t="s">
        <v>22</v>
      </c>
      <c r="F437" s="236" t="s">
        <v>286</v>
      </c>
      <c r="G437" s="234"/>
      <c r="H437" s="237">
        <v>194.28800000000001</v>
      </c>
      <c r="I437" s="238"/>
      <c r="J437" s="234"/>
      <c r="K437" s="234"/>
      <c r="L437" s="239"/>
      <c r="M437" s="240"/>
      <c r="N437" s="241"/>
      <c r="O437" s="241"/>
      <c r="P437" s="241"/>
      <c r="Q437" s="241"/>
      <c r="R437" s="241"/>
      <c r="S437" s="241"/>
      <c r="T437" s="242"/>
      <c r="AT437" s="243" t="s">
        <v>281</v>
      </c>
      <c r="AU437" s="243" t="s">
        <v>84</v>
      </c>
      <c r="AV437" s="15" t="s">
        <v>92</v>
      </c>
      <c r="AW437" s="15" t="s">
        <v>38</v>
      </c>
      <c r="AX437" s="15" t="s">
        <v>23</v>
      </c>
      <c r="AY437" s="243" t="s">
        <v>273</v>
      </c>
    </row>
    <row r="438" spans="1:65" s="14" customFormat="1" ht="11.25">
      <c r="B438" s="222"/>
      <c r="C438" s="223"/>
      <c r="D438" s="208" t="s">
        <v>281</v>
      </c>
      <c r="E438" s="223"/>
      <c r="F438" s="225" t="s">
        <v>615</v>
      </c>
      <c r="G438" s="223"/>
      <c r="H438" s="226">
        <v>198.17400000000001</v>
      </c>
      <c r="I438" s="227"/>
      <c r="J438" s="223"/>
      <c r="K438" s="223"/>
      <c r="L438" s="228"/>
      <c r="M438" s="229"/>
      <c r="N438" s="230"/>
      <c r="O438" s="230"/>
      <c r="P438" s="230"/>
      <c r="Q438" s="230"/>
      <c r="R438" s="230"/>
      <c r="S438" s="230"/>
      <c r="T438" s="231"/>
      <c r="AT438" s="232" t="s">
        <v>281</v>
      </c>
      <c r="AU438" s="232" t="s">
        <v>84</v>
      </c>
      <c r="AV438" s="14" t="s">
        <v>84</v>
      </c>
      <c r="AW438" s="14" t="s">
        <v>4</v>
      </c>
      <c r="AX438" s="14" t="s">
        <v>23</v>
      </c>
      <c r="AY438" s="232" t="s">
        <v>273</v>
      </c>
    </row>
    <row r="439" spans="1:65" s="2" customFormat="1" ht="21.75" customHeight="1">
      <c r="A439" s="36"/>
      <c r="B439" s="37"/>
      <c r="C439" s="255" t="s">
        <v>616</v>
      </c>
      <c r="D439" s="255" t="s">
        <v>568</v>
      </c>
      <c r="E439" s="256" t="s">
        <v>617</v>
      </c>
      <c r="F439" s="257" t="s">
        <v>618</v>
      </c>
      <c r="G439" s="258" t="s">
        <v>224</v>
      </c>
      <c r="H439" s="259">
        <v>96.908000000000001</v>
      </c>
      <c r="I439" s="260"/>
      <c r="J439" s="261">
        <f>ROUND(I439*H439,2)</f>
        <v>0</v>
      </c>
      <c r="K439" s="257" t="s">
        <v>22</v>
      </c>
      <c r="L439" s="262"/>
      <c r="M439" s="263" t="s">
        <v>22</v>
      </c>
      <c r="N439" s="264" t="s">
        <v>48</v>
      </c>
      <c r="O439" s="66"/>
      <c r="P439" s="204">
        <f>O439*H439</f>
        <v>0</v>
      </c>
      <c r="Q439" s="204">
        <v>1.6E-2</v>
      </c>
      <c r="R439" s="204">
        <f>Q439*H439</f>
        <v>1.5505280000000001</v>
      </c>
      <c r="S439" s="204">
        <v>0</v>
      </c>
      <c r="T439" s="205">
        <f>S439*H439</f>
        <v>0</v>
      </c>
      <c r="U439" s="36"/>
      <c r="V439" s="36"/>
      <c r="W439" s="36"/>
      <c r="X439" s="36"/>
      <c r="Y439" s="36"/>
      <c r="Z439" s="36"/>
      <c r="AA439" s="36"/>
      <c r="AB439" s="36"/>
      <c r="AC439" s="36"/>
      <c r="AD439" s="36"/>
      <c r="AE439" s="36"/>
      <c r="AR439" s="206" t="s">
        <v>330</v>
      </c>
      <c r="AT439" s="206" t="s">
        <v>568</v>
      </c>
      <c r="AU439" s="206" t="s">
        <v>84</v>
      </c>
      <c r="AY439" s="19" t="s">
        <v>273</v>
      </c>
      <c r="BE439" s="207">
        <f>IF(N439="základní",J439,0)</f>
        <v>0</v>
      </c>
      <c r="BF439" s="207">
        <f>IF(N439="snížená",J439,0)</f>
        <v>0</v>
      </c>
      <c r="BG439" s="207">
        <f>IF(N439="zákl. přenesená",J439,0)</f>
        <v>0</v>
      </c>
      <c r="BH439" s="207">
        <f>IF(N439="sníž. přenesená",J439,0)</f>
        <v>0</v>
      </c>
      <c r="BI439" s="207">
        <f>IF(N439="nulová",J439,0)</f>
        <v>0</v>
      </c>
      <c r="BJ439" s="19" t="s">
        <v>23</v>
      </c>
      <c r="BK439" s="207">
        <f>ROUND(I439*H439,2)</f>
        <v>0</v>
      </c>
      <c r="BL439" s="19" t="s">
        <v>99</v>
      </c>
      <c r="BM439" s="206" t="s">
        <v>619</v>
      </c>
    </row>
    <row r="440" spans="1:65" s="13" customFormat="1" ht="11.25">
      <c r="B440" s="212"/>
      <c r="C440" s="213"/>
      <c r="D440" s="208" t="s">
        <v>281</v>
      </c>
      <c r="E440" s="214" t="s">
        <v>22</v>
      </c>
      <c r="F440" s="215" t="s">
        <v>604</v>
      </c>
      <c r="G440" s="213"/>
      <c r="H440" s="214" t="s">
        <v>22</v>
      </c>
      <c r="I440" s="216"/>
      <c r="J440" s="213"/>
      <c r="K440" s="213"/>
      <c r="L440" s="217"/>
      <c r="M440" s="218"/>
      <c r="N440" s="219"/>
      <c r="O440" s="219"/>
      <c r="P440" s="219"/>
      <c r="Q440" s="219"/>
      <c r="R440" s="219"/>
      <c r="S440" s="219"/>
      <c r="T440" s="220"/>
      <c r="AT440" s="221" t="s">
        <v>281</v>
      </c>
      <c r="AU440" s="221" t="s">
        <v>84</v>
      </c>
      <c r="AV440" s="13" t="s">
        <v>23</v>
      </c>
      <c r="AW440" s="13" t="s">
        <v>38</v>
      </c>
      <c r="AX440" s="13" t="s">
        <v>77</v>
      </c>
      <c r="AY440" s="221" t="s">
        <v>273</v>
      </c>
    </row>
    <row r="441" spans="1:65" s="13" customFormat="1" ht="11.25">
      <c r="B441" s="212"/>
      <c r="C441" s="213"/>
      <c r="D441" s="208" t="s">
        <v>281</v>
      </c>
      <c r="E441" s="214" t="s">
        <v>22</v>
      </c>
      <c r="F441" s="215" t="s">
        <v>609</v>
      </c>
      <c r="G441" s="213"/>
      <c r="H441" s="214" t="s">
        <v>22</v>
      </c>
      <c r="I441" s="216"/>
      <c r="J441" s="213"/>
      <c r="K441" s="213"/>
      <c r="L441" s="217"/>
      <c r="M441" s="218"/>
      <c r="N441" s="219"/>
      <c r="O441" s="219"/>
      <c r="P441" s="219"/>
      <c r="Q441" s="219"/>
      <c r="R441" s="219"/>
      <c r="S441" s="219"/>
      <c r="T441" s="220"/>
      <c r="AT441" s="221" t="s">
        <v>281</v>
      </c>
      <c r="AU441" s="221" t="s">
        <v>84</v>
      </c>
      <c r="AV441" s="13" t="s">
        <v>23</v>
      </c>
      <c r="AW441" s="13" t="s">
        <v>38</v>
      </c>
      <c r="AX441" s="13" t="s">
        <v>77</v>
      </c>
      <c r="AY441" s="221" t="s">
        <v>273</v>
      </c>
    </row>
    <row r="442" spans="1:65" s="14" customFormat="1" ht="11.25">
      <c r="B442" s="222"/>
      <c r="C442" s="223"/>
      <c r="D442" s="208" t="s">
        <v>281</v>
      </c>
      <c r="E442" s="224" t="s">
        <v>22</v>
      </c>
      <c r="F442" s="225" t="s">
        <v>610</v>
      </c>
      <c r="G442" s="223"/>
      <c r="H442" s="226">
        <v>95.007999999999996</v>
      </c>
      <c r="I442" s="227"/>
      <c r="J442" s="223"/>
      <c r="K442" s="223"/>
      <c r="L442" s="228"/>
      <c r="M442" s="229"/>
      <c r="N442" s="230"/>
      <c r="O442" s="230"/>
      <c r="P442" s="230"/>
      <c r="Q442" s="230"/>
      <c r="R442" s="230"/>
      <c r="S442" s="230"/>
      <c r="T442" s="231"/>
      <c r="AT442" s="232" t="s">
        <v>281</v>
      </c>
      <c r="AU442" s="232" t="s">
        <v>84</v>
      </c>
      <c r="AV442" s="14" t="s">
        <v>84</v>
      </c>
      <c r="AW442" s="14" t="s">
        <v>38</v>
      </c>
      <c r="AX442" s="14" t="s">
        <v>77</v>
      </c>
      <c r="AY442" s="232" t="s">
        <v>273</v>
      </c>
    </row>
    <row r="443" spans="1:65" s="15" customFormat="1" ht="11.25">
      <c r="B443" s="233"/>
      <c r="C443" s="234"/>
      <c r="D443" s="208" t="s">
        <v>281</v>
      </c>
      <c r="E443" s="235" t="s">
        <v>22</v>
      </c>
      <c r="F443" s="236" t="s">
        <v>286</v>
      </c>
      <c r="G443" s="234"/>
      <c r="H443" s="237">
        <v>95.007999999999996</v>
      </c>
      <c r="I443" s="238"/>
      <c r="J443" s="234"/>
      <c r="K443" s="234"/>
      <c r="L443" s="239"/>
      <c r="M443" s="240"/>
      <c r="N443" s="241"/>
      <c r="O443" s="241"/>
      <c r="P443" s="241"/>
      <c r="Q443" s="241"/>
      <c r="R443" s="241"/>
      <c r="S443" s="241"/>
      <c r="T443" s="242"/>
      <c r="AT443" s="243" t="s">
        <v>281</v>
      </c>
      <c r="AU443" s="243" t="s">
        <v>84</v>
      </c>
      <c r="AV443" s="15" t="s">
        <v>92</v>
      </c>
      <c r="AW443" s="15" t="s">
        <v>38</v>
      </c>
      <c r="AX443" s="15" t="s">
        <v>23</v>
      </c>
      <c r="AY443" s="243" t="s">
        <v>273</v>
      </c>
    </row>
    <row r="444" spans="1:65" s="14" customFormat="1" ht="11.25">
      <c r="B444" s="222"/>
      <c r="C444" s="223"/>
      <c r="D444" s="208" t="s">
        <v>281</v>
      </c>
      <c r="E444" s="223"/>
      <c r="F444" s="225" t="s">
        <v>620</v>
      </c>
      <c r="G444" s="223"/>
      <c r="H444" s="226">
        <v>96.908000000000001</v>
      </c>
      <c r="I444" s="227"/>
      <c r="J444" s="223"/>
      <c r="K444" s="223"/>
      <c r="L444" s="228"/>
      <c r="M444" s="229"/>
      <c r="N444" s="230"/>
      <c r="O444" s="230"/>
      <c r="P444" s="230"/>
      <c r="Q444" s="230"/>
      <c r="R444" s="230"/>
      <c r="S444" s="230"/>
      <c r="T444" s="231"/>
      <c r="AT444" s="232" t="s">
        <v>281</v>
      </c>
      <c r="AU444" s="232" t="s">
        <v>84</v>
      </c>
      <c r="AV444" s="14" t="s">
        <v>84</v>
      </c>
      <c r="AW444" s="14" t="s">
        <v>4</v>
      </c>
      <c r="AX444" s="14" t="s">
        <v>23</v>
      </c>
      <c r="AY444" s="232" t="s">
        <v>273</v>
      </c>
    </row>
    <row r="445" spans="1:65" s="2" customFormat="1" ht="21.75" customHeight="1">
      <c r="A445" s="36"/>
      <c r="B445" s="37"/>
      <c r="C445" s="195" t="s">
        <v>621</v>
      </c>
      <c r="D445" s="195" t="s">
        <v>275</v>
      </c>
      <c r="E445" s="196" t="s">
        <v>622</v>
      </c>
      <c r="F445" s="197" t="s">
        <v>623</v>
      </c>
      <c r="G445" s="198" t="s">
        <v>224</v>
      </c>
      <c r="H445" s="199">
        <v>104.87</v>
      </c>
      <c r="I445" s="200"/>
      <c r="J445" s="201">
        <f>ROUND(I445*H445,2)</f>
        <v>0</v>
      </c>
      <c r="K445" s="197" t="s">
        <v>306</v>
      </c>
      <c r="L445" s="41"/>
      <c r="M445" s="202" t="s">
        <v>22</v>
      </c>
      <c r="N445" s="203" t="s">
        <v>48</v>
      </c>
      <c r="O445" s="66"/>
      <c r="P445" s="204">
        <f>O445*H445</f>
        <v>0</v>
      </c>
      <c r="Q445" s="204">
        <v>1.176E-2</v>
      </c>
      <c r="R445" s="204">
        <f>Q445*H445</f>
        <v>1.2332712000000001</v>
      </c>
      <c r="S445" s="204">
        <v>0</v>
      </c>
      <c r="T445" s="205">
        <f>S445*H445</f>
        <v>0</v>
      </c>
      <c r="U445" s="36"/>
      <c r="V445" s="36"/>
      <c r="W445" s="36"/>
      <c r="X445" s="36"/>
      <c r="Y445" s="36"/>
      <c r="Z445" s="36"/>
      <c r="AA445" s="36"/>
      <c r="AB445" s="36"/>
      <c r="AC445" s="36"/>
      <c r="AD445" s="36"/>
      <c r="AE445" s="36"/>
      <c r="AR445" s="206" t="s">
        <v>99</v>
      </c>
      <c r="AT445" s="206" t="s">
        <v>275</v>
      </c>
      <c r="AU445" s="206" t="s">
        <v>84</v>
      </c>
      <c r="AY445" s="19" t="s">
        <v>273</v>
      </c>
      <c r="BE445" s="207">
        <f>IF(N445="základní",J445,0)</f>
        <v>0</v>
      </c>
      <c r="BF445" s="207">
        <f>IF(N445="snížená",J445,0)</f>
        <v>0</v>
      </c>
      <c r="BG445" s="207">
        <f>IF(N445="zákl. přenesená",J445,0)</f>
        <v>0</v>
      </c>
      <c r="BH445" s="207">
        <f>IF(N445="sníž. přenesená",J445,0)</f>
        <v>0</v>
      </c>
      <c r="BI445" s="207">
        <f>IF(N445="nulová",J445,0)</f>
        <v>0</v>
      </c>
      <c r="BJ445" s="19" t="s">
        <v>23</v>
      </c>
      <c r="BK445" s="207">
        <f>ROUND(I445*H445,2)</f>
        <v>0</v>
      </c>
      <c r="BL445" s="19" t="s">
        <v>99</v>
      </c>
      <c r="BM445" s="206" t="s">
        <v>624</v>
      </c>
    </row>
    <row r="446" spans="1:65" s="2" customFormat="1" ht="165.75">
      <c r="A446" s="36"/>
      <c r="B446" s="37"/>
      <c r="C446" s="38"/>
      <c r="D446" s="208" t="s">
        <v>299</v>
      </c>
      <c r="E446" s="38"/>
      <c r="F446" s="209" t="s">
        <v>593</v>
      </c>
      <c r="G446" s="38"/>
      <c r="H446" s="38"/>
      <c r="I446" s="119"/>
      <c r="J446" s="38"/>
      <c r="K446" s="38"/>
      <c r="L446" s="41"/>
      <c r="M446" s="210"/>
      <c r="N446" s="211"/>
      <c r="O446" s="66"/>
      <c r="P446" s="66"/>
      <c r="Q446" s="66"/>
      <c r="R446" s="66"/>
      <c r="S446" s="66"/>
      <c r="T446" s="67"/>
      <c r="U446" s="36"/>
      <c r="V446" s="36"/>
      <c r="W446" s="36"/>
      <c r="X446" s="36"/>
      <c r="Y446" s="36"/>
      <c r="Z446" s="36"/>
      <c r="AA446" s="36"/>
      <c r="AB446" s="36"/>
      <c r="AC446" s="36"/>
      <c r="AD446" s="36"/>
      <c r="AE446" s="36"/>
      <c r="AT446" s="19" t="s">
        <v>299</v>
      </c>
      <c r="AU446" s="19" t="s">
        <v>84</v>
      </c>
    </row>
    <row r="447" spans="1:65" s="13" customFormat="1" ht="11.25">
      <c r="B447" s="212"/>
      <c r="C447" s="213"/>
      <c r="D447" s="208" t="s">
        <v>281</v>
      </c>
      <c r="E447" s="214" t="s">
        <v>22</v>
      </c>
      <c r="F447" s="215" t="s">
        <v>625</v>
      </c>
      <c r="G447" s="213"/>
      <c r="H447" s="214" t="s">
        <v>22</v>
      </c>
      <c r="I447" s="216"/>
      <c r="J447" s="213"/>
      <c r="K447" s="213"/>
      <c r="L447" s="217"/>
      <c r="M447" s="218"/>
      <c r="N447" s="219"/>
      <c r="O447" s="219"/>
      <c r="P447" s="219"/>
      <c r="Q447" s="219"/>
      <c r="R447" s="219"/>
      <c r="S447" s="219"/>
      <c r="T447" s="220"/>
      <c r="AT447" s="221" t="s">
        <v>281</v>
      </c>
      <c r="AU447" s="221" t="s">
        <v>84</v>
      </c>
      <c r="AV447" s="13" t="s">
        <v>23</v>
      </c>
      <c r="AW447" s="13" t="s">
        <v>38</v>
      </c>
      <c r="AX447" s="13" t="s">
        <v>77</v>
      </c>
      <c r="AY447" s="221" t="s">
        <v>273</v>
      </c>
    </row>
    <row r="448" spans="1:65" s="14" customFormat="1" ht="11.25">
      <c r="B448" s="222"/>
      <c r="C448" s="223"/>
      <c r="D448" s="208" t="s">
        <v>281</v>
      </c>
      <c r="E448" s="224" t="s">
        <v>22</v>
      </c>
      <c r="F448" s="225" t="s">
        <v>626</v>
      </c>
      <c r="G448" s="223"/>
      <c r="H448" s="226">
        <v>44.18</v>
      </c>
      <c r="I448" s="227"/>
      <c r="J448" s="223"/>
      <c r="K448" s="223"/>
      <c r="L448" s="228"/>
      <c r="M448" s="229"/>
      <c r="N448" s="230"/>
      <c r="O448" s="230"/>
      <c r="P448" s="230"/>
      <c r="Q448" s="230"/>
      <c r="R448" s="230"/>
      <c r="S448" s="230"/>
      <c r="T448" s="231"/>
      <c r="AT448" s="232" t="s">
        <v>281</v>
      </c>
      <c r="AU448" s="232" t="s">
        <v>84</v>
      </c>
      <c r="AV448" s="14" t="s">
        <v>84</v>
      </c>
      <c r="AW448" s="14" t="s">
        <v>38</v>
      </c>
      <c r="AX448" s="14" t="s">
        <v>77</v>
      </c>
      <c r="AY448" s="232" t="s">
        <v>273</v>
      </c>
    </row>
    <row r="449" spans="1:65" s="14" customFormat="1" ht="11.25">
      <c r="B449" s="222"/>
      <c r="C449" s="223"/>
      <c r="D449" s="208" t="s">
        <v>281</v>
      </c>
      <c r="E449" s="224" t="s">
        <v>22</v>
      </c>
      <c r="F449" s="225" t="s">
        <v>627</v>
      </c>
      <c r="G449" s="223"/>
      <c r="H449" s="226">
        <v>26.76</v>
      </c>
      <c r="I449" s="227"/>
      <c r="J449" s="223"/>
      <c r="K449" s="223"/>
      <c r="L449" s="228"/>
      <c r="M449" s="229"/>
      <c r="N449" s="230"/>
      <c r="O449" s="230"/>
      <c r="P449" s="230"/>
      <c r="Q449" s="230"/>
      <c r="R449" s="230"/>
      <c r="S449" s="230"/>
      <c r="T449" s="231"/>
      <c r="AT449" s="232" t="s">
        <v>281</v>
      </c>
      <c r="AU449" s="232" t="s">
        <v>84</v>
      </c>
      <c r="AV449" s="14" t="s">
        <v>84</v>
      </c>
      <c r="AW449" s="14" t="s">
        <v>38</v>
      </c>
      <c r="AX449" s="14" t="s">
        <v>77</v>
      </c>
      <c r="AY449" s="232" t="s">
        <v>273</v>
      </c>
    </row>
    <row r="450" spans="1:65" s="14" customFormat="1" ht="11.25">
      <c r="B450" s="222"/>
      <c r="C450" s="223"/>
      <c r="D450" s="208" t="s">
        <v>281</v>
      </c>
      <c r="E450" s="224" t="s">
        <v>22</v>
      </c>
      <c r="F450" s="225" t="s">
        <v>628</v>
      </c>
      <c r="G450" s="223"/>
      <c r="H450" s="226">
        <v>33.93</v>
      </c>
      <c r="I450" s="227"/>
      <c r="J450" s="223"/>
      <c r="K450" s="223"/>
      <c r="L450" s="228"/>
      <c r="M450" s="229"/>
      <c r="N450" s="230"/>
      <c r="O450" s="230"/>
      <c r="P450" s="230"/>
      <c r="Q450" s="230"/>
      <c r="R450" s="230"/>
      <c r="S450" s="230"/>
      <c r="T450" s="231"/>
      <c r="AT450" s="232" t="s">
        <v>281</v>
      </c>
      <c r="AU450" s="232" t="s">
        <v>84</v>
      </c>
      <c r="AV450" s="14" t="s">
        <v>84</v>
      </c>
      <c r="AW450" s="14" t="s">
        <v>38</v>
      </c>
      <c r="AX450" s="14" t="s">
        <v>77</v>
      </c>
      <c r="AY450" s="232" t="s">
        <v>273</v>
      </c>
    </row>
    <row r="451" spans="1:65" s="15" customFormat="1" ht="11.25">
      <c r="B451" s="233"/>
      <c r="C451" s="234"/>
      <c r="D451" s="208" t="s">
        <v>281</v>
      </c>
      <c r="E451" s="235" t="s">
        <v>22</v>
      </c>
      <c r="F451" s="236" t="s">
        <v>286</v>
      </c>
      <c r="G451" s="234"/>
      <c r="H451" s="237">
        <v>104.87</v>
      </c>
      <c r="I451" s="238"/>
      <c r="J451" s="234"/>
      <c r="K451" s="234"/>
      <c r="L451" s="239"/>
      <c r="M451" s="240"/>
      <c r="N451" s="241"/>
      <c r="O451" s="241"/>
      <c r="P451" s="241"/>
      <c r="Q451" s="241"/>
      <c r="R451" s="241"/>
      <c r="S451" s="241"/>
      <c r="T451" s="242"/>
      <c r="AT451" s="243" t="s">
        <v>281</v>
      </c>
      <c r="AU451" s="243" t="s">
        <v>84</v>
      </c>
      <c r="AV451" s="15" t="s">
        <v>92</v>
      </c>
      <c r="AW451" s="15" t="s">
        <v>38</v>
      </c>
      <c r="AX451" s="15" t="s">
        <v>23</v>
      </c>
      <c r="AY451" s="243" t="s">
        <v>273</v>
      </c>
    </row>
    <row r="452" spans="1:65" s="2" customFormat="1" ht="21.75" customHeight="1">
      <c r="A452" s="36"/>
      <c r="B452" s="37"/>
      <c r="C452" s="255" t="s">
        <v>629</v>
      </c>
      <c r="D452" s="255" t="s">
        <v>568</v>
      </c>
      <c r="E452" s="256" t="s">
        <v>630</v>
      </c>
      <c r="F452" s="257" t="s">
        <v>631</v>
      </c>
      <c r="G452" s="258" t="s">
        <v>224</v>
      </c>
      <c r="H452" s="259">
        <v>106.967</v>
      </c>
      <c r="I452" s="260"/>
      <c r="J452" s="261">
        <f>ROUND(I452*H452,2)</f>
        <v>0</v>
      </c>
      <c r="K452" s="257" t="s">
        <v>22</v>
      </c>
      <c r="L452" s="262"/>
      <c r="M452" s="263" t="s">
        <v>22</v>
      </c>
      <c r="N452" s="264" t="s">
        <v>48</v>
      </c>
      <c r="O452" s="66"/>
      <c r="P452" s="204">
        <f>O452*H452</f>
        <v>0</v>
      </c>
      <c r="Q452" s="204">
        <v>1.7999999999999999E-2</v>
      </c>
      <c r="R452" s="204">
        <f>Q452*H452</f>
        <v>1.9254059999999997</v>
      </c>
      <c r="S452" s="204">
        <v>0</v>
      </c>
      <c r="T452" s="205">
        <f>S452*H452</f>
        <v>0</v>
      </c>
      <c r="U452" s="36"/>
      <c r="V452" s="36"/>
      <c r="W452" s="36"/>
      <c r="X452" s="36"/>
      <c r="Y452" s="36"/>
      <c r="Z452" s="36"/>
      <c r="AA452" s="36"/>
      <c r="AB452" s="36"/>
      <c r="AC452" s="36"/>
      <c r="AD452" s="36"/>
      <c r="AE452" s="36"/>
      <c r="AR452" s="206" t="s">
        <v>330</v>
      </c>
      <c r="AT452" s="206" t="s">
        <v>568</v>
      </c>
      <c r="AU452" s="206" t="s">
        <v>84</v>
      </c>
      <c r="AY452" s="19" t="s">
        <v>273</v>
      </c>
      <c r="BE452" s="207">
        <f>IF(N452="základní",J452,0)</f>
        <v>0</v>
      </c>
      <c r="BF452" s="207">
        <f>IF(N452="snížená",J452,0)</f>
        <v>0</v>
      </c>
      <c r="BG452" s="207">
        <f>IF(N452="zákl. přenesená",J452,0)</f>
        <v>0</v>
      </c>
      <c r="BH452" s="207">
        <f>IF(N452="sníž. přenesená",J452,0)</f>
        <v>0</v>
      </c>
      <c r="BI452" s="207">
        <f>IF(N452="nulová",J452,0)</f>
        <v>0</v>
      </c>
      <c r="BJ452" s="19" t="s">
        <v>23</v>
      </c>
      <c r="BK452" s="207">
        <f>ROUND(I452*H452,2)</f>
        <v>0</v>
      </c>
      <c r="BL452" s="19" t="s">
        <v>99</v>
      </c>
      <c r="BM452" s="206" t="s">
        <v>632</v>
      </c>
    </row>
    <row r="453" spans="1:65" s="14" customFormat="1" ht="11.25">
      <c r="B453" s="222"/>
      <c r="C453" s="223"/>
      <c r="D453" s="208" t="s">
        <v>281</v>
      </c>
      <c r="E453" s="223"/>
      <c r="F453" s="225" t="s">
        <v>633</v>
      </c>
      <c r="G453" s="223"/>
      <c r="H453" s="226">
        <v>106.967</v>
      </c>
      <c r="I453" s="227"/>
      <c r="J453" s="223"/>
      <c r="K453" s="223"/>
      <c r="L453" s="228"/>
      <c r="M453" s="229"/>
      <c r="N453" s="230"/>
      <c r="O453" s="230"/>
      <c r="P453" s="230"/>
      <c r="Q453" s="230"/>
      <c r="R453" s="230"/>
      <c r="S453" s="230"/>
      <c r="T453" s="231"/>
      <c r="AT453" s="232" t="s">
        <v>281</v>
      </c>
      <c r="AU453" s="232" t="s">
        <v>84</v>
      </c>
      <c r="AV453" s="14" t="s">
        <v>84</v>
      </c>
      <c r="AW453" s="14" t="s">
        <v>4</v>
      </c>
      <c r="AX453" s="14" t="s">
        <v>23</v>
      </c>
      <c r="AY453" s="232" t="s">
        <v>273</v>
      </c>
    </row>
    <row r="454" spans="1:65" s="2" customFormat="1" ht="21.75" customHeight="1">
      <c r="A454" s="36"/>
      <c r="B454" s="37"/>
      <c r="C454" s="195" t="s">
        <v>634</v>
      </c>
      <c r="D454" s="195" t="s">
        <v>275</v>
      </c>
      <c r="E454" s="196" t="s">
        <v>635</v>
      </c>
      <c r="F454" s="197" t="s">
        <v>636</v>
      </c>
      <c r="G454" s="198" t="s">
        <v>224</v>
      </c>
      <c r="H454" s="199">
        <v>414.43</v>
      </c>
      <c r="I454" s="200"/>
      <c r="J454" s="201">
        <f>ROUND(I454*H454,2)</f>
        <v>0</v>
      </c>
      <c r="K454" s="197" t="s">
        <v>306</v>
      </c>
      <c r="L454" s="41"/>
      <c r="M454" s="202" t="s">
        <v>22</v>
      </c>
      <c r="N454" s="203" t="s">
        <v>48</v>
      </c>
      <c r="O454" s="66"/>
      <c r="P454" s="204">
        <f>O454*H454</f>
        <v>0</v>
      </c>
      <c r="Q454" s="204">
        <v>6.0000000000000002E-5</v>
      </c>
      <c r="R454" s="204">
        <f>Q454*H454</f>
        <v>2.48658E-2</v>
      </c>
      <c r="S454" s="204">
        <v>0</v>
      </c>
      <c r="T454" s="205">
        <f>S454*H454</f>
        <v>0</v>
      </c>
      <c r="U454" s="36"/>
      <c r="V454" s="36"/>
      <c r="W454" s="36"/>
      <c r="X454" s="36"/>
      <c r="Y454" s="36"/>
      <c r="Z454" s="36"/>
      <c r="AA454" s="36"/>
      <c r="AB454" s="36"/>
      <c r="AC454" s="36"/>
      <c r="AD454" s="36"/>
      <c r="AE454" s="36"/>
      <c r="AR454" s="206" t="s">
        <v>99</v>
      </c>
      <c r="AT454" s="206" t="s">
        <v>275</v>
      </c>
      <c r="AU454" s="206" t="s">
        <v>84</v>
      </c>
      <c r="AY454" s="19" t="s">
        <v>273</v>
      </c>
      <c r="BE454" s="207">
        <f>IF(N454="základní",J454,0)</f>
        <v>0</v>
      </c>
      <c r="BF454" s="207">
        <f>IF(N454="snížená",J454,0)</f>
        <v>0</v>
      </c>
      <c r="BG454" s="207">
        <f>IF(N454="zákl. přenesená",J454,0)</f>
        <v>0</v>
      </c>
      <c r="BH454" s="207">
        <f>IF(N454="sníž. přenesená",J454,0)</f>
        <v>0</v>
      </c>
      <c r="BI454" s="207">
        <f>IF(N454="nulová",J454,0)</f>
        <v>0</v>
      </c>
      <c r="BJ454" s="19" t="s">
        <v>23</v>
      </c>
      <c r="BK454" s="207">
        <f>ROUND(I454*H454,2)</f>
        <v>0</v>
      </c>
      <c r="BL454" s="19" t="s">
        <v>99</v>
      </c>
      <c r="BM454" s="206" t="s">
        <v>637</v>
      </c>
    </row>
    <row r="455" spans="1:65" s="2" customFormat="1" ht="165.75">
      <c r="A455" s="36"/>
      <c r="B455" s="37"/>
      <c r="C455" s="38"/>
      <c r="D455" s="208" t="s">
        <v>299</v>
      </c>
      <c r="E455" s="38"/>
      <c r="F455" s="209" t="s">
        <v>593</v>
      </c>
      <c r="G455" s="38"/>
      <c r="H455" s="38"/>
      <c r="I455" s="119"/>
      <c r="J455" s="38"/>
      <c r="K455" s="38"/>
      <c r="L455" s="41"/>
      <c r="M455" s="210"/>
      <c r="N455" s="211"/>
      <c r="O455" s="66"/>
      <c r="P455" s="66"/>
      <c r="Q455" s="66"/>
      <c r="R455" s="66"/>
      <c r="S455" s="66"/>
      <c r="T455" s="67"/>
      <c r="U455" s="36"/>
      <c r="V455" s="36"/>
      <c r="W455" s="36"/>
      <c r="X455" s="36"/>
      <c r="Y455" s="36"/>
      <c r="Z455" s="36"/>
      <c r="AA455" s="36"/>
      <c r="AB455" s="36"/>
      <c r="AC455" s="36"/>
      <c r="AD455" s="36"/>
      <c r="AE455" s="36"/>
      <c r="AT455" s="19" t="s">
        <v>299</v>
      </c>
      <c r="AU455" s="19" t="s">
        <v>84</v>
      </c>
    </row>
    <row r="456" spans="1:65" s="14" customFormat="1" ht="11.25">
      <c r="B456" s="222"/>
      <c r="C456" s="223"/>
      <c r="D456" s="208" t="s">
        <v>281</v>
      </c>
      <c r="E456" s="224" t="s">
        <v>22</v>
      </c>
      <c r="F456" s="225" t="s">
        <v>638</v>
      </c>
      <c r="G456" s="223"/>
      <c r="H456" s="226">
        <v>20.263999999999999</v>
      </c>
      <c r="I456" s="227"/>
      <c r="J456" s="223"/>
      <c r="K456" s="223"/>
      <c r="L456" s="228"/>
      <c r="M456" s="229"/>
      <c r="N456" s="230"/>
      <c r="O456" s="230"/>
      <c r="P456" s="230"/>
      <c r="Q456" s="230"/>
      <c r="R456" s="230"/>
      <c r="S456" s="230"/>
      <c r="T456" s="231"/>
      <c r="AT456" s="232" t="s">
        <v>281</v>
      </c>
      <c r="AU456" s="232" t="s">
        <v>84</v>
      </c>
      <c r="AV456" s="14" t="s">
        <v>84</v>
      </c>
      <c r="AW456" s="14" t="s">
        <v>38</v>
      </c>
      <c r="AX456" s="14" t="s">
        <v>77</v>
      </c>
      <c r="AY456" s="232" t="s">
        <v>273</v>
      </c>
    </row>
    <row r="457" spans="1:65" s="14" customFormat="1" ht="11.25">
      <c r="B457" s="222"/>
      <c r="C457" s="223"/>
      <c r="D457" s="208" t="s">
        <v>281</v>
      </c>
      <c r="E457" s="224" t="s">
        <v>22</v>
      </c>
      <c r="F457" s="225" t="s">
        <v>639</v>
      </c>
      <c r="G457" s="223"/>
      <c r="H457" s="226">
        <v>289.29599999999999</v>
      </c>
      <c r="I457" s="227"/>
      <c r="J457" s="223"/>
      <c r="K457" s="223"/>
      <c r="L457" s="228"/>
      <c r="M457" s="229"/>
      <c r="N457" s="230"/>
      <c r="O457" s="230"/>
      <c r="P457" s="230"/>
      <c r="Q457" s="230"/>
      <c r="R457" s="230"/>
      <c r="S457" s="230"/>
      <c r="T457" s="231"/>
      <c r="AT457" s="232" t="s">
        <v>281</v>
      </c>
      <c r="AU457" s="232" t="s">
        <v>84</v>
      </c>
      <c r="AV457" s="14" t="s">
        <v>84</v>
      </c>
      <c r="AW457" s="14" t="s">
        <v>38</v>
      </c>
      <c r="AX457" s="14" t="s">
        <v>77</v>
      </c>
      <c r="AY457" s="232" t="s">
        <v>273</v>
      </c>
    </row>
    <row r="458" spans="1:65" s="14" customFormat="1" ht="11.25">
      <c r="B458" s="222"/>
      <c r="C458" s="223"/>
      <c r="D458" s="208" t="s">
        <v>281</v>
      </c>
      <c r="E458" s="224" t="s">
        <v>22</v>
      </c>
      <c r="F458" s="225" t="s">
        <v>640</v>
      </c>
      <c r="G458" s="223"/>
      <c r="H458" s="226">
        <v>104.87</v>
      </c>
      <c r="I458" s="227"/>
      <c r="J458" s="223"/>
      <c r="K458" s="223"/>
      <c r="L458" s="228"/>
      <c r="M458" s="229"/>
      <c r="N458" s="230"/>
      <c r="O458" s="230"/>
      <c r="P458" s="230"/>
      <c r="Q458" s="230"/>
      <c r="R458" s="230"/>
      <c r="S458" s="230"/>
      <c r="T458" s="231"/>
      <c r="AT458" s="232" t="s">
        <v>281</v>
      </c>
      <c r="AU458" s="232" t="s">
        <v>84</v>
      </c>
      <c r="AV458" s="14" t="s">
        <v>84</v>
      </c>
      <c r="AW458" s="14" t="s">
        <v>38</v>
      </c>
      <c r="AX458" s="14" t="s">
        <v>77</v>
      </c>
      <c r="AY458" s="232" t="s">
        <v>273</v>
      </c>
    </row>
    <row r="459" spans="1:65" s="15" customFormat="1" ht="11.25">
      <c r="B459" s="233"/>
      <c r="C459" s="234"/>
      <c r="D459" s="208" t="s">
        <v>281</v>
      </c>
      <c r="E459" s="235" t="s">
        <v>22</v>
      </c>
      <c r="F459" s="236" t="s">
        <v>286</v>
      </c>
      <c r="G459" s="234"/>
      <c r="H459" s="237">
        <v>414.43</v>
      </c>
      <c r="I459" s="238"/>
      <c r="J459" s="234"/>
      <c r="K459" s="234"/>
      <c r="L459" s="239"/>
      <c r="M459" s="240"/>
      <c r="N459" s="241"/>
      <c r="O459" s="241"/>
      <c r="P459" s="241"/>
      <c r="Q459" s="241"/>
      <c r="R459" s="241"/>
      <c r="S459" s="241"/>
      <c r="T459" s="242"/>
      <c r="AT459" s="243" t="s">
        <v>281</v>
      </c>
      <c r="AU459" s="243" t="s">
        <v>84</v>
      </c>
      <c r="AV459" s="15" t="s">
        <v>92</v>
      </c>
      <c r="AW459" s="15" t="s">
        <v>38</v>
      </c>
      <c r="AX459" s="15" t="s">
        <v>23</v>
      </c>
      <c r="AY459" s="243" t="s">
        <v>273</v>
      </c>
    </row>
    <row r="460" spans="1:65" s="2" customFormat="1" ht="33" customHeight="1">
      <c r="A460" s="36"/>
      <c r="B460" s="37"/>
      <c r="C460" s="195" t="s">
        <v>641</v>
      </c>
      <c r="D460" s="195" t="s">
        <v>275</v>
      </c>
      <c r="E460" s="196" t="s">
        <v>642</v>
      </c>
      <c r="F460" s="197" t="s">
        <v>643</v>
      </c>
      <c r="G460" s="198" t="s">
        <v>224</v>
      </c>
      <c r="H460" s="199">
        <v>116.63</v>
      </c>
      <c r="I460" s="200"/>
      <c r="J460" s="201">
        <f>ROUND(I460*H460,2)</f>
        <v>0</v>
      </c>
      <c r="K460" s="197" t="s">
        <v>306</v>
      </c>
      <c r="L460" s="41"/>
      <c r="M460" s="202" t="s">
        <v>22</v>
      </c>
      <c r="N460" s="203" t="s">
        <v>48</v>
      </c>
      <c r="O460" s="66"/>
      <c r="P460" s="204">
        <f>O460*H460</f>
        <v>0</v>
      </c>
      <c r="Q460" s="204">
        <v>5.0800000000000003E-3</v>
      </c>
      <c r="R460" s="204">
        <f>Q460*H460</f>
        <v>0.59248040000000002</v>
      </c>
      <c r="S460" s="204">
        <v>0</v>
      </c>
      <c r="T460" s="205">
        <f>S460*H460</f>
        <v>0</v>
      </c>
      <c r="U460" s="36"/>
      <c r="V460" s="36"/>
      <c r="W460" s="36"/>
      <c r="X460" s="36"/>
      <c r="Y460" s="36"/>
      <c r="Z460" s="36"/>
      <c r="AA460" s="36"/>
      <c r="AB460" s="36"/>
      <c r="AC460" s="36"/>
      <c r="AD460" s="36"/>
      <c r="AE460" s="36"/>
      <c r="AR460" s="206" t="s">
        <v>99</v>
      </c>
      <c r="AT460" s="206" t="s">
        <v>275</v>
      </c>
      <c r="AU460" s="206" t="s">
        <v>84</v>
      </c>
      <c r="AY460" s="19" t="s">
        <v>273</v>
      </c>
      <c r="BE460" s="207">
        <f>IF(N460="základní",J460,0)</f>
        <v>0</v>
      </c>
      <c r="BF460" s="207">
        <f>IF(N460="snížená",J460,0)</f>
        <v>0</v>
      </c>
      <c r="BG460" s="207">
        <f>IF(N460="zákl. přenesená",J460,0)</f>
        <v>0</v>
      </c>
      <c r="BH460" s="207">
        <f>IF(N460="sníž. přenesená",J460,0)</f>
        <v>0</v>
      </c>
      <c r="BI460" s="207">
        <f>IF(N460="nulová",J460,0)</f>
        <v>0</v>
      </c>
      <c r="BJ460" s="19" t="s">
        <v>23</v>
      </c>
      <c r="BK460" s="207">
        <f>ROUND(I460*H460,2)</f>
        <v>0</v>
      </c>
      <c r="BL460" s="19" t="s">
        <v>99</v>
      </c>
      <c r="BM460" s="206" t="s">
        <v>644</v>
      </c>
    </row>
    <row r="461" spans="1:65" s="2" customFormat="1" ht="126.75">
      <c r="A461" s="36"/>
      <c r="B461" s="37"/>
      <c r="C461" s="38"/>
      <c r="D461" s="208" t="s">
        <v>299</v>
      </c>
      <c r="E461" s="38"/>
      <c r="F461" s="209" t="s">
        <v>645</v>
      </c>
      <c r="G461" s="38"/>
      <c r="H461" s="38"/>
      <c r="I461" s="119"/>
      <c r="J461" s="38"/>
      <c r="K461" s="38"/>
      <c r="L461" s="41"/>
      <c r="M461" s="210"/>
      <c r="N461" s="211"/>
      <c r="O461" s="66"/>
      <c r="P461" s="66"/>
      <c r="Q461" s="66"/>
      <c r="R461" s="66"/>
      <c r="S461" s="66"/>
      <c r="T461" s="67"/>
      <c r="U461" s="36"/>
      <c r="V461" s="36"/>
      <c r="W461" s="36"/>
      <c r="X461" s="36"/>
      <c r="Y461" s="36"/>
      <c r="Z461" s="36"/>
      <c r="AA461" s="36"/>
      <c r="AB461" s="36"/>
      <c r="AC461" s="36"/>
      <c r="AD461" s="36"/>
      <c r="AE461" s="36"/>
      <c r="AT461" s="19" t="s">
        <v>299</v>
      </c>
      <c r="AU461" s="19" t="s">
        <v>84</v>
      </c>
    </row>
    <row r="462" spans="1:65" s="13" customFormat="1" ht="11.25">
      <c r="B462" s="212"/>
      <c r="C462" s="213"/>
      <c r="D462" s="208" t="s">
        <v>281</v>
      </c>
      <c r="E462" s="214" t="s">
        <v>22</v>
      </c>
      <c r="F462" s="215" t="s">
        <v>625</v>
      </c>
      <c r="G462" s="213"/>
      <c r="H462" s="214" t="s">
        <v>22</v>
      </c>
      <c r="I462" s="216"/>
      <c r="J462" s="213"/>
      <c r="K462" s="213"/>
      <c r="L462" s="217"/>
      <c r="M462" s="218"/>
      <c r="N462" s="219"/>
      <c r="O462" s="219"/>
      <c r="P462" s="219"/>
      <c r="Q462" s="219"/>
      <c r="R462" s="219"/>
      <c r="S462" s="219"/>
      <c r="T462" s="220"/>
      <c r="AT462" s="221" t="s">
        <v>281</v>
      </c>
      <c r="AU462" s="221" t="s">
        <v>84</v>
      </c>
      <c r="AV462" s="13" t="s">
        <v>23</v>
      </c>
      <c r="AW462" s="13" t="s">
        <v>38</v>
      </c>
      <c r="AX462" s="13" t="s">
        <v>77</v>
      </c>
      <c r="AY462" s="221" t="s">
        <v>273</v>
      </c>
    </row>
    <row r="463" spans="1:65" s="14" customFormat="1" ht="11.25">
      <c r="B463" s="222"/>
      <c r="C463" s="223"/>
      <c r="D463" s="208" t="s">
        <v>281</v>
      </c>
      <c r="E463" s="224" t="s">
        <v>22</v>
      </c>
      <c r="F463" s="225" t="s">
        <v>646</v>
      </c>
      <c r="G463" s="223"/>
      <c r="H463" s="226">
        <v>50.06</v>
      </c>
      <c r="I463" s="227"/>
      <c r="J463" s="223"/>
      <c r="K463" s="223"/>
      <c r="L463" s="228"/>
      <c r="M463" s="229"/>
      <c r="N463" s="230"/>
      <c r="O463" s="230"/>
      <c r="P463" s="230"/>
      <c r="Q463" s="230"/>
      <c r="R463" s="230"/>
      <c r="S463" s="230"/>
      <c r="T463" s="231"/>
      <c r="AT463" s="232" t="s">
        <v>281</v>
      </c>
      <c r="AU463" s="232" t="s">
        <v>84</v>
      </c>
      <c r="AV463" s="14" t="s">
        <v>84</v>
      </c>
      <c r="AW463" s="14" t="s">
        <v>38</v>
      </c>
      <c r="AX463" s="14" t="s">
        <v>77</v>
      </c>
      <c r="AY463" s="232" t="s">
        <v>273</v>
      </c>
    </row>
    <row r="464" spans="1:65" s="14" customFormat="1" ht="11.25">
      <c r="B464" s="222"/>
      <c r="C464" s="223"/>
      <c r="D464" s="208" t="s">
        <v>281</v>
      </c>
      <c r="E464" s="224" t="s">
        <v>22</v>
      </c>
      <c r="F464" s="225" t="s">
        <v>627</v>
      </c>
      <c r="G464" s="223"/>
      <c r="H464" s="226">
        <v>26.76</v>
      </c>
      <c r="I464" s="227"/>
      <c r="J464" s="223"/>
      <c r="K464" s="223"/>
      <c r="L464" s="228"/>
      <c r="M464" s="229"/>
      <c r="N464" s="230"/>
      <c r="O464" s="230"/>
      <c r="P464" s="230"/>
      <c r="Q464" s="230"/>
      <c r="R464" s="230"/>
      <c r="S464" s="230"/>
      <c r="T464" s="231"/>
      <c r="AT464" s="232" t="s">
        <v>281</v>
      </c>
      <c r="AU464" s="232" t="s">
        <v>84</v>
      </c>
      <c r="AV464" s="14" t="s">
        <v>84</v>
      </c>
      <c r="AW464" s="14" t="s">
        <v>38</v>
      </c>
      <c r="AX464" s="14" t="s">
        <v>77</v>
      </c>
      <c r="AY464" s="232" t="s">
        <v>273</v>
      </c>
    </row>
    <row r="465" spans="1:65" s="14" customFormat="1" ht="11.25">
      <c r="B465" s="222"/>
      <c r="C465" s="223"/>
      <c r="D465" s="208" t="s">
        <v>281</v>
      </c>
      <c r="E465" s="224" t="s">
        <v>22</v>
      </c>
      <c r="F465" s="225" t="s">
        <v>647</v>
      </c>
      <c r="G465" s="223"/>
      <c r="H465" s="226">
        <v>39.81</v>
      </c>
      <c r="I465" s="227"/>
      <c r="J465" s="223"/>
      <c r="K465" s="223"/>
      <c r="L465" s="228"/>
      <c r="M465" s="229"/>
      <c r="N465" s="230"/>
      <c r="O465" s="230"/>
      <c r="P465" s="230"/>
      <c r="Q465" s="230"/>
      <c r="R465" s="230"/>
      <c r="S465" s="230"/>
      <c r="T465" s="231"/>
      <c r="AT465" s="232" t="s">
        <v>281</v>
      </c>
      <c r="AU465" s="232" t="s">
        <v>84</v>
      </c>
      <c r="AV465" s="14" t="s">
        <v>84</v>
      </c>
      <c r="AW465" s="14" t="s">
        <v>38</v>
      </c>
      <c r="AX465" s="14" t="s">
        <v>77</v>
      </c>
      <c r="AY465" s="232" t="s">
        <v>273</v>
      </c>
    </row>
    <row r="466" spans="1:65" s="15" customFormat="1" ht="11.25">
      <c r="B466" s="233"/>
      <c r="C466" s="234"/>
      <c r="D466" s="208" t="s">
        <v>281</v>
      </c>
      <c r="E466" s="235" t="s">
        <v>22</v>
      </c>
      <c r="F466" s="236" t="s">
        <v>286</v>
      </c>
      <c r="G466" s="234"/>
      <c r="H466" s="237">
        <v>116.63</v>
      </c>
      <c r="I466" s="238"/>
      <c r="J466" s="234"/>
      <c r="K466" s="234"/>
      <c r="L466" s="239"/>
      <c r="M466" s="240"/>
      <c r="N466" s="241"/>
      <c r="O466" s="241"/>
      <c r="P466" s="241"/>
      <c r="Q466" s="241"/>
      <c r="R466" s="241"/>
      <c r="S466" s="241"/>
      <c r="T466" s="242"/>
      <c r="AT466" s="243" t="s">
        <v>281</v>
      </c>
      <c r="AU466" s="243" t="s">
        <v>84</v>
      </c>
      <c r="AV466" s="15" t="s">
        <v>92</v>
      </c>
      <c r="AW466" s="15" t="s">
        <v>38</v>
      </c>
      <c r="AX466" s="15" t="s">
        <v>23</v>
      </c>
      <c r="AY466" s="243" t="s">
        <v>273</v>
      </c>
    </row>
    <row r="467" spans="1:65" s="2" customFormat="1" ht="21.75" customHeight="1">
      <c r="A467" s="36"/>
      <c r="B467" s="37"/>
      <c r="C467" s="255" t="s">
        <v>648</v>
      </c>
      <c r="D467" s="255" t="s">
        <v>568</v>
      </c>
      <c r="E467" s="256" t="s">
        <v>649</v>
      </c>
      <c r="F467" s="257" t="s">
        <v>650</v>
      </c>
      <c r="G467" s="258" t="s">
        <v>224</v>
      </c>
      <c r="H467" s="259">
        <v>145.78800000000001</v>
      </c>
      <c r="I467" s="260"/>
      <c r="J467" s="261">
        <f>ROUND(I467*H467,2)</f>
        <v>0</v>
      </c>
      <c r="K467" s="257" t="s">
        <v>22</v>
      </c>
      <c r="L467" s="262"/>
      <c r="M467" s="263" t="s">
        <v>22</v>
      </c>
      <c r="N467" s="264" t="s">
        <v>48</v>
      </c>
      <c r="O467" s="66"/>
      <c r="P467" s="204">
        <f>O467*H467</f>
        <v>0</v>
      </c>
      <c r="Q467" s="204">
        <v>1.2500000000000001E-2</v>
      </c>
      <c r="R467" s="204">
        <f>Q467*H467</f>
        <v>1.8223500000000001</v>
      </c>
      <c r="S467" s="204">
        <v>0</v>
      </c>
      <c r="T467" s="205">
        <f>S467*H467</f>
        <v>0</v>
      </c>
      <c r="U467" s="36"/>
      <c r="V467" s="36"/>
      <c r="W467" s="36"/>
      <c r="X467" s="36"/>
      <c r="Y467" s="36"/>
      <c r="Z467" s="36"/>
      <c r="AA467" s="36"/>
      <c r="AB467" s="36"/>
      <c r="AC467" s="36"/>
      <c r="AD467" s="36"/>
      <c r="AE467" s="36"/>
      <c r="AR467" s="206" t="s">
        <v>330</v>
      </c>
      <c r="AT467" s="206" t="s">
        <v>568</v>
      </c>
      <c r="AU467" s="206" t="s">
        <v>84</v>
      </c>
      <c r="AY467" s="19" t="s">
        <v>273</v>
      </c>
      <c r="BE467" s="207">
        <f>IF(N467="základní",J467,0)</f>
        <v>0</v>
      </c>
      <c r="BF467" s="207">
        <f>IF(N467="snížená",J467,0)</f>
        <v>0</v>
      </c>
      <c r="BG467" s="207">
        <f>IF(N467="zákl. přenesená",J467,0)</f>
        <v>0</v>
      </c>
      <c r="BH467" s="207">
        <f>IF(N467="sníž. přenesená",J467,0)</f>
        <v>0</v>
      </c>
      <c r="BI467" s="207">
        <f>IF(N467="nulová",J467,0)</f>
        <v>0</v>
      </c>
      <c r="BJ467" s="19" t="s">
        <v>23</v>
      </c>
      <c r="BK467" s="207">
        <f>ROUND(I467*H467,2)</f>
        <v>0</v>
      </c>
      <c r="BL467" s="19" t="s">
        <v>99</v>
      </c>
      <c r="BM467" s="206" t="s">
        <v>651</v>
      </c>
    </row>
    <row r="468" spans="1:65" s="2" customFormat="1" ht="19.5">
      <c r="A468" s="36"/>
      <c r="B468" s="37"/>
      <c r="C468" s="38"/>
      <c r="D468" s="208" t="s">
        <v>279</v>
      </c>
      <c r="E468" s="38"/>
      <c r="F468" s="209" t="s">
        <v>652</v>
      </c>
      <c r="G468" s="38"/>
      <c r="H468" s="38"/>
      <c r="I468" s="119"/>
      <c r="J468" s="38"/>
      <c r="K468" s="38"/>
      <c r="L468" s="41"/>
      <c r="M468" s="210"/>
      <c r="N468" s="211"/>
      <c r="O468" s="66"/>
      <c r="P468" s="66"/>
      <c r="Q468" s="66"/>
      <c r="R468" s="66"/>
      <c r="S468" s="66"/>
      <c r="T468" s="67"/>
      <c r="U468" s="36"/>
      <c r="V468" s="36"/>
      <c r="W468" s="36"/>
      <c r="X468" s="36"/>
      <c r="Y468" s="36"/>
      <c r="Z468" s="36"/>
      <c r="AA468" s="36"/>
      <c r="AB468" s="36"/>
      <c r="AC468" s="36"/>
      <c r="AD468" s="36"/>
      <c r="AE468" s="36"/>
      <c r="AT468" s="19" t="s">
        <v>279</v>
      </c>
      <c r="AU468" s="19" t="s">
        <v>84</v>
      </c>
    </row>
    <row r="469" spans="1:65" s="14" customFormat="1" ht="11.25">
      <c r="B469" s="222"/>
      <c r="C469" s="223"/>
      <c r="D469" s="208" t="s">
        <v>281</v>
      </c>
      <c r="E469" s="223"/>
      <c r="F469" s="225" t="s">
        <v>653</v>
      </c>
      <c r="G469" s="223"/>
      <c r="H469" s="226">
        <v>145.78800000000001</v>
      </c>
      <c r="I469" s="227"/>
      <c r="J469" s="223"/>
      <c r="K469" s="223"/>
      <c r="L469" s="228"/>
      <c r="M469" s="229"/>
      <c r="N469" s="230"/>
      <c r="O469" s="230"/>
      <c r="P469" s="230"/>
      <c r="Q469" s="230"/>
      <c r="R469" s="230"/>
      <c r="S469" s="230"/>
      <c r="T469" s="231"/>
      <c r="AT469" s="232" t="s">
        <v>281</v>
      </c>
      <c r="AU469" s="232" t="s">
        <v>84</v>
      </c>
      <c r="AV469" s="14" t="s">
        <v>84</v>
      </c>
      <c r="AW469" s="14" t="s">
        <v>4</v>
      </c>
      <c r="AX469" s="14" t="s">
        <v>23</v>
      </c>
      <c r="AY469" s="232" t="s">
        <v>273</v>
      </c>
    </row>
    <row r="470" spans="1:65" s="2" customFormat="1" ht="33" customHeight="1">
      <c r="A470" s="36"/>
      <c r="B470" s="37"/>
      <c r="C470" s="195" t="s">
        <v>654</v>
      </c>
      <c r="D470" s="195" t="s">
        <v>275</v>
      </c>
      <c r="E470" s="196" t="s">
        <v>655</v>
      </c>
      <c r="F470" s="197" t="s">
        <v>656</v>
      </c>
      <c r="G470" s="198" t="s">
        <v>305</v>
      </c>
      <c r="H470" s="199">
        <v>84.3</v>
      </c>
      <c r="I470" s="200"/>
      <c r="J470" s="201">
        <f>ROUND(I470*H470,2)</f>
        <v>0</v>
      </c>
      <c r="K470" s="197" t="s">
        <v>306</v>
      </c>
      <c r="L470" s="41"/>
      <c r="M470" s="202" t="s">
        <v>22</v>
      </c>
      <c r="N470" s="203" t="s">
        <v>48</v>
      </c>
      <c r="O470" s="66"/>
      <c r="P470" s="204">
        <f>O470*H470</f>
        <v>0</v>
      </c>
      <c r="Q470" s="204">
        <v>3.2200000000000002E-3</v>
      </c>
      <c r="R470" s="204">
        <f>Q470*H470</f>
        <v>0.27144600000000002</v>
      </c>
      <c r="S470" s="204">
        <v>0</v>
      </c>
      <c r="T470" s="205">
        <f>S470*H470</f>
        <v>0</v>
      </c>
      <c r="U470" s="36"/>
      <c r="V470" s="36"/>
      <c r="W470" s="36"/>
      <c r="X470" s="36"/>
      <c r="Y470" s="36"/>
      <c r="Z470" s="36"/>
      <c r="AA470" s="36"/>
      <c r="AB470" s="36"/>
      <c r="AC470" s="36"/>
      <c r="AD470" s="36"/>
      <c r="AE470" s="36"/>
      <c r="AR470" s="206" t="s">
        <v>99</v>
      </c>
      <c r="AT470" s="206" t="s">
        <v>275</v>
      </c>
      <c r="AU470" s="206" t="s">
        <v>84</v>
      </c>
      <c r="AY470" s="19" t="s">
        <v>273</v>
      </c>
      <c r="BE470" s="207">
        <f>IF(N470="základní",J470,0)</f>
        <v>0</v>
      </c>
      <c r="BF470" s="207">
        <f>IF(N470="snížená",J470,0)</f>
        <v>0</v>
      </c>
      <c r="BG470" s="207">
        <f>IF(N470="zákl. přenesená",J470,0)</f>
        <v>0</v>
      </c>
      <c r="BH470" s="207">
        <f>IF(N470="sníž. přenesená",J470,0)</f>
        <v>0</v>
      </c>
      <c r="BI470" s="207">
        <f>IF(N470="nulová",J470,0)</f>
        <v>0</v>
      </c>
      <c r="BJ470" s="19" t="s">
        <v>23</v>
      </c>
      <c r="BK470" s="207">
        <f>ROUND(I470*H470,2)</f>
        <v>0</v>
      </c>
      <c r="BL470" s="19" t="s">
        <v>99</v>
      </c>
      <c r="BM470" s="206" t="s">
        <v>657</v>
      </c>
    </row>
    <row r="471" spans="1:65" s="2" customFormat="1" ht="126.75">
      <c r="A471" s="36"/>
      <c r="B471" s="37"/>
      <c r="C471" s="38"/>
      <c r="D471" s="208" t="s">
        <v>299</v>
      </c>
      <c r="E471" s="38"/>
      <c r="F471" s="209" t="s">
        <v>645</v>
      </c>
      <c r="G471" s="38"/>
      <c r="H471" s="38"/>
      <c r="I471" s="119"/>
      <c r="J471" s="38"/>
      <c r="K471" s="38"/>
      <c r="L471" s="41"/>
      <c r="M471" s="210"/>
      <c r="N471" s="211"/>
      <c r="O471" s="66"/>
      <c r="P471" s="66"/>
      <c r="Q471" s="66"/>
      <c r="R471" s="66"/>
      <c r="S471" s="66"/>
      <c r="T471" s="67"/>
      <c r="U471" s="36"/>
      <c r="V471" s="36"/>
      <c r="W471" s="36"/>
      <c r="X471" s="36"/>
      <c r="Y471" s="36"/>
      <c r="Z471" s="36"/>
      <c r="AA471" s="36"/>
      <c r="AB471" s="36"/>
      <c r="AC471" s="36"/>
      <c r="AD471" s="36"/>
      <c r="AE471" s="36"/>
      <c r="AT471" s="19" t="s">
        <v>299</v>
      </c>
      <c r="AU471" s="19" t="s">
        <v>84</v>
      </c>
    </row>
    <row r="472" spans="1:65" s="13" customFormat="1" ht="11.25">
      <c r="B472" s="212"/>
      <c r="C472" s="213"/>
      <c r="D472" s="208" t="s">
        <v>281</v>
      </c>
      <c r="E472" s="214" t="s">
        <v>22</v>
      </c>
      <c r="F472" s="215" t="s">
        <v>658</v>
      </c>
      <c r="G472" s="213"/>
      <c r="H472" s="214" t="s">
        <v>22</v>
      </c>
      <c r="I472" s="216"/>
      <c r="J472" s="213"/>
      <c r="K472" s="213"/>
      <c r="L472" s="217"/>
      <c r="M472" s="218"/>
      <c r="N472" s="219"/>
      <c r="O472" s="219"/>
      <c r="P472" s="219"/>
      <c r="Q472" s="219"/>
      <c r="R472" s="219"/>
      <c r="S472" s="219"/>
      <c r="T472" s="220"/>
      <c r="AT472" s="221" t="s">
        <v>281</v>
      </c>
      <c r="AU472" s="221" t="s">
        <v>84</v>
      </c>
      <c r="AV472" s="13" t="s">
        <v>23</v>
      </c>
      <c r="AW472" s="13" t="s">
        <v>38</v>
      </c>
      <c r="AX472" s="13" t="s">
        <v>77</v>
      </c>
      <c r="AY472" s="221" t="s">
        <v>273</v>
      </c>
    </row>
    <row r="473" spans="1:65" s="14" customFormat="1" ht="11.25">
      <c r="B473" s="222"/>
      <c r="C473" s="223"/>
      <c r="D473" s="208" t="s">
        <v>281</v>
      </c>
      <c r="E473" s="224" t="s">
        <v>22</v>
      </c>
      <c r="F473" s="225" t="s">
        <v>659</v>
      </c>
      <c r="G473" s="223"/>
      <c r="H473" s="226">
        <v>84.3</v>
      </c>
      <c r="I473" s="227"/>
      <c r="J473" s="223"/>
      <c r="K473" s="223"/>
      <c r="L473" s="228"/>
      <c r="M473" s="229"/>
      <c r="N473" s="230"/>
      <c r="O473" s="230"/>
      <c r="P473" s="230"/>
      <c r="Q473" s="230"/>
      <c r="R473" s="230"/>
      <c r="S473" s="230"/>
      <c r="T473" s="231"/>
      <c r="AT473" s="232" t="s">
        <v>281</v>
      </c>
      <c r="AU473" s="232" t="s">
        <v>84</v>
      </c>
      <c r="AV473" s="14" t="s">
        <v>84</v>
      </c>
      <c r="AW473" s="14" t="s">
        <v>38</v>
      </c>
      <c r="AX473" s="14" t="s">
        <v>23</v>
      </c>
      <c r="AY473" s="232" t="s">
        <v>273</v>
      </c>
    </row>
    <row r="474" spans="1:65" s="2" customFormat="1" ht="21.75" customHeight="1">
      <c r="A474" s="36"/>
      <c r="B474" s="37"/>
      <c r="C474" s="255" t="s">
        <v>660</v>
      </c>
      <c r="D474" s="255" t="s">
        <v>568</v>
      </c>
      <c r="E474" s="256" t="s">
        <v>649</v>
      </c>
      <c r="F474" s="257" t="s">
        <v>650</v>
      </c>
      <c r="G474" s="258" t="s">
        <v>224</v>
      </c>
      <c r="H474" s="259">
        <v>26.344000000000001</v>
      </c>
      <c r="I474" s="260"/>
      <c r="J474" s="261">
        <f>ROUND(I474*H474,2)</f>
        <v>0</v>
      </c>
      <c r="K474" s="257" t="s">
        <v>22</v>
      </c>
      <c r="L474" s="262"/>
      <c r="M474" s="263" t="s">
        <v>22</v>
      </c>
      <c r="N474" s="264" t="s">
        <v>48</v>
      </c>
      <c r="O474" s="66"/>
      <c r="P474" s="204">
        <f>O474*H474</f>
        <v>0</v>
      </c>
      <c r="Q474" s="204">
        <v>1.2500000000000001E-2</v>
      </c>
      <c r="R474" s="204">
        <f>Q474*H474</f>
        <v>0.32930000000000004</v>
      </c>
      <c r="S474" s="204">
        <v>0</v>
      </c>
      <c r="T474" s="205">
        <f>S474*H474</f>
        <v>0</v>
      </c>
      <c r="U474" s="36"/>
      <c r="V474" s="36"/>
      <c r="W474" s="36"/>
      <c r="X474" s="36"/>
      <c r="Y474" s="36"/>
      <c r="Z474" s="36"/>
      <c r="AA474" s="36"/>
      <c r="AB474" s="36"/>
      <c r="AC474" s="36"/>
      <c r="AD474" s="36"/>
      <c r="AE474" s="36"/>
      <c r="AR474" s="206" t="s">
        <v>330</v>
      </c>
      <c r="AT474" s="206" t="s">
        <v>568</v>
      </c>
      <c r="AU474" s="206" t="s">
        <v>84</v>
      </c>
      <c r="AY474" s="19" t="s">
        <v>273</v>
      </c>
      <c r="BE474" s="207">
        <f>IF(N474="základní",J474,0)</f>
        <v>0</v>
      </c>
      <c r="BF474" s="207">
        <f>IF(N474="snížená",J474,0)</f>
        <v>0</v>
      </c>
      <c r="BG474" s="207">
        <f>IF(N474="zákl. přenesená",J474,0)</f>
        <v>0</v>
      </c>
      <c r="BH474" s="207">
        <f>IF(N474="sníž. přenesená",J474,0)</f>
        <v>0</v>
      </c>
      <c r="BI474" s="207">
        <f>IF(N474="nulová",J474,0)</f>
        <v>0</v>
      </c>
      <c r="BJ474" s="19" t="s">
        <v>23</v>
      </c>
      <c r="BK474" s="207">
        <f>ROUND(I474*H474,2)</f>
        <v>0</v>
      </c>
      <c r="BL474" s="19" t="s">
        <v>99</v>
      </c>
      <c r="BM474" s="206" t="s">
        <v>661</v>
      </c>
    </row>
    <row r="475" spans="1:65" s="13" customFormat="1" ht="11.25">
      <c r="B475" s="212"/>
      <c r="C475" s="213"/>
      <c r="D475" s="208" t="s">
        <v>281</v>
      </c>
      <c r="E475" s="214" t="s">
        <v>22</v>
      </c>
      <c r="F475" s="215" t="s">
        <v>658</v>
      </c>
      <c r="G475" s="213"/>
      <c r="H475" s="214" t="s">
        <v>22</v>
      </c>
      <c r="I475" s="216"/>
      <c r="J475" s="213"/>
      <c r="K475" s="213"/>
      <c r="L475" s="217"/>
      <c r="M475" s="218"/>
      <c r="N475" s="219"/>
      <c r="O475" s="219"/>
      <c r="P475" s="219"/>
      <c r="Q475" s="219"/>
      <c r="R475" s="219"/>
      <c r="S475" s="219"/>
      <c r="T475" s="220"/>
      <c r="AT475" s="221" t="s">
        <v>281</v>
      </c>
      <c r="AU475" s="221" t="s">
        <v>84</v>
      </c>
      <c r="AV475" s="13" t="s">
        <v>23</v>
      </c>
      <c r="AW475" s="13" t="s">
        <v>38</v>
      </c>
      <c r="AX475" s="13" t="s">
        <v>77</v>
      </c>
      <c r="AY475" s="221" t="s">
        <v>273</v>
      </c>
    </row>
    <row r="476" spans="1:65" s="14" customFormat="1" ht="11.25">
      <c r="B476" s="222"/>
      <c r="C476" s="223"/>
      <c r="D476" s="208" t="s">
        <v>281</v>
      </c>
      <c r="E476" s="224" t="s">
        <v>22</v>
      </c>
      <c r="F476" s="225" t="s">
        <v>662</v>
      </c>
      <c r="G476" s="223"/>
      <c r="H476" s="226">
        <v>21.074999999999999</v>
      </c>
      <c r="I476" s="227"/>
      <c r="J476" s="223"/>
      <c r="K476" s="223"/>
      <c r="L476" s="228"/>
      <c r="M476" s="229"/>
      <c r="N476" s="230"/>
      <c r="O476" s="230"/>
      <c r="P476" s="230"/>
      <c r="Q476" s="230"/>
      <c r="R476" s="230"/>
      <c r="S476" s="230"/>
      <c r="T476" s="231"/>
      <c r="AT476" s="232" t="s">
        <v>281</v>
      </c>
      <c r="AU476" s="232" t="s">
        <v>84</v>
      </c>
      <c r="AV476" s="14" t="s">
        <v>84</v>
      </c>
      <c r="AW476" s="14" t="s">
        <v>38</v>
      </c>
      <c r="AX476" s="14" t="s">
        <v>23</v>
      </c>
      <c r="AY476" s="232" t="s">
        <v>273</v>
      </c>
    </row>
    <row r="477" spans="1:65" s="14" customFormat="1" ht="11.25">
      <c r="B477" s="222"/>
      <c r="C477" s="223"/>
      <c r="D477" s="208" t="s">
        <v>281</v>
      </c>
      <c r="E477" s="223"/>
      <c r="F477" s="225" t="s">
        <v>663</v>
      </c>
      <c r="G477" s="223"/>
      <c r="H477" s="226">
        <v>26.344000000000001</v>
      </c>
      <c r="I477" s="227"/>
      <c r="J477" s="223"/>
      <c r="K477" s="223"/>
      <c r="L477" s="228"/>
      <c r="M477" s="229"/>
      <c r="N477" s="230"/>
      <c r="O477" s="230"/>
      <c r="P477" s="230"/>
      <c r="Q477" s="230"/>
      <c r="R477" s="230"/>
      <c r="S477" s="230"/>
      <c r="T477" s="231"/>
      <c r="AT477" s="232" t="s">
        <v>281</v>
      </c>
      <c r="AU477" s="232" t="s">
        <v>84</v>
      </c>
      <c r="AV477" s="14" t="s">
        <v>84</v>
      </c>
      <c r="AW477" s="14" t="s">
        <v>4</v>
      </c>
      <c r="AX477" s="14" t="s">
        <v>23</v>
      </c>
      <c r="AY477" s="232" t="s">
        <v>273</v>
      </c>
    </row>
    <row r="478" spans="1:65" s="2" customFormat="1" ht="21.75" customHeight="1">
      <c r="A478" s="36"/>
      <c r="B478" s="37"/>
      <c r="C478" s="195" t="s">
        <v>664</v>
      </c>
      <c r="D478" s="195" t="s">
        <v>275</v>
      </c>
      <c r="E478" s="196" t="s">
        <v>665</v>
      </c>
      <c r="F478" s="197" t="s">
        <v>666</v>
      </c>
      <c r="G478" s="198" t="s">
        <v>224</v>
      </c>
      <c r="H478" s="199">
        <v>342.97199999999998</v>
      </c>
      <c r="I478" s="200"/>
      <c r="J478" s="201">
        <f>ROUND(I478*H478,2)</f>
        <v>0</v>
      </c>
      <c r="K478" s="197" t="s">
        <v>22</v>
      </c>
      <c r="L478" s="41"/>
      <c r="M478" s="202" t="s">
        <v>22</v>
      </c>
      <c r="N478" s="203" t="s">
        <v>48</v>
      </c>
      <c r="O478" s="66"/>
      <c r="P478" s="204">
        <f>O478*H478</f>
        <v>0</v>
      </c>
      <c r="Q478" s="204">
        <v>3.48E-3</v>
      </c>
      <c r="R478" s="204">
        <f>Q478*H478</f>
        <v>1.19354256</v>
      </c>
      <c r="S478" s="204">
        <v>0</v>
      </c>
      <c r="T478" s="205">
        <f>S478*H478</f>
        <v>0</v>
      </c>
      <c r="U478" s="36"/>
      <c r="V478" s="36"/>
      <c r="W478" s="36"/>
      <c r="X478" s="36"/>
      <c r="Y478" s="36"/>
      <c r="Z478" s="36"/>
      <c r="AA478" s="36"/>
      <c r="AB478" s="36"/>
      <c r="AC478" s="36"/>
      <c r="AD478" s="36"/>
      <c r="AE478" s="36"/>
      <c r="AR478" s="206" t="s">
        <v>99</v>
      </c>
      <c r="AT478" s="206" t="s">
        <v>275</v>
      </c>
      <c r="AU478" s="206" t="s">
        <v>84</v>
      </c>
      <c r="AY478" s="19" t="s">
        <v>273</v>
      </c>
      <c r="BE478" s="207">
        <f>IF(N478="základní",J478,0)</f>
        <v>0</v>
      </c>
      <c r="BF478" s="207">
        <f>IF(N478="snížená",J478,0)</f>
        <v>0</v>
      </c>
      <c r="BG478" s="207">
        <f>IF(N478="zákl. přenesená",J478,0)</f>
        <v>0</v>
      </c>
      <c r="BH478" s="207">
        <f>IF(N478="sníž. přenesená",J478,0)</f>
        <v>0</v>
      </c>
      <c r="BI478" s="207">
        <f>IF(N478="nulová",J478,0)</f>
        <v>0</v>
      </c>
      <c r="BJ478" s="19" t="s">
        <v>23</v>
      </c>
      <c r="BK478" s="207">
        <f>ROUND(I478*H478,2)</f>
        <v>0</v>
      </c>
      <c r="BL478" s="19" t="s">
        <v>99</v>
      </c>
      <c r="BM478" s="206" t="s">
        <v>667</v>
      </c>
    </row>
    <row r="479" spans="1:65" s="13" customFormat="1" ht="11.25">
      <c r="B479" s="212"/>
      <c r="C479" s="213"/>
      <c r="D479" s="208" t="s">
        <v>281</v>
      </c>
      <c r="E479" s="214" t="s">
        <v>22</v>
      </c>
      <c r="F479" s="215" t="s">
        <v>668</v>
      </c>
      <c r="G479" s="213"/>
      <c r="H479" s="214" t="s">
        <v>22</v>
      </c>
      <c r="I479" s="216"/>
      <c r="J479" s="213"/>
      <c r="K479" s="213"/>
      <c r="L479" s="217"/>
      <c r="M479" s="218"/>
      <c r="N479" s="219"/>
      <c r="O479" s="219"/>
      <c r="P479" s="219"/>
      <c r="Q479" s="219"/>
      <c r="R479" s="219"/>
      <c r="S479" s="219"/>
      <c r="T479" s="220"/>
      <c r="AT479" s="221" t="s">
        <v>281</v>
      </c>
      <c r="AU479" s="221" t="s">
        <v>84</v>
      </c>
      <c r="AV479" s="13" t="s">
        <v>23</v>
      </c>
      <c r="AW479" s="13" t="s">
        <v>38</v>
      </c>
      <c r="AX479" s="13" t="s">
        <v>77</v>
      </c>
      <c r="AY479" s="221" t="s">
        <v>273</v>
      </c>
    </row>
    <row r="480" spans="1:65" s="14" customFormat="1" ht="11.25">
      <c r="B480" s="222"/>
      <c r="C480" s="223"/>
      <c r="D480" s="208" t="s">
        <v>281</v>
      </c>
      <c r="E480" s="224" t="s">
        <v>22</v>
      </c>
      <c r="F480" s="225" t="s">
        <v>638</v>
      </c>
      <c r="G480" s="223"/>
      <c r="H480" s="226">
        <v>20.263999999999999</v>
      </c>
      <c r="I480" s="227"/>
      <c r="J480" s="223"/>
      <c r="K480" s="223"/>
      <c r="L480" s="228"/>
      <c r="M480" s="229"/>
      <c r="N480" s="230"/>
      <c r="O480" s="230"/>
      <c r="P480" s="230"/>
      <c r="Q480" s="230"/>
      <c r="R480" s="230"/>
      <c r="S480" s="230"/>
      <c r="T480" s="231"/>
      <c r="AT480" s="232" t="s">
        <v>281</v>
      </c>
      <c r="AU480" s="232" t="s">
        <v>84</v>
      </c>
      <c r="AV480" s="14" t="s">
        <v>84</v>
      </c>
      <c r="AW480" s="14" t="s">
        <v>38</v>
      </c>
      <c r="AX480" s="14" t="s">
        <v>77</v>
      </c>
      <c r="AY480" s="232" t="s">
        <v>273</v>
      </c>
    </row>
    <row r="481" spans="1:65" s="14" customFormat="1" ht="11.25">
      <c r="B481" s="222"/>
      <c r="C481" s="223"/>
      <c r="D481" s="208" t="s">
        <v>281</v>
      </c>
      <c r="E481" s="224" t="s">
        <v>22</v>
      </c>
      <c r="F481" s="225" t="s">
        <v>639</v>
      </c>
      <c r="G481" s="223"/>
      <c r="H481" s="226">
        <v>289.29599999999999</v>
      </c>
      <c r="I481" s="227"/>
      <c r="J481" s="223"/>
      <c r="K481" s="223"/>
      <c r="L481" s="228"/>
      <c r="M481" s="229"/>
      <c r="N481" s="230"/>
      <c r="O481" s="230"/>
      <c r="P481" s="230"/>
      <c r="Q481" s="230"/>
      <c r="R481" s="230"/>
      <c r="S481" s="230"/>
      <c r="T481" s="231"/>
      <c r="AT481" s="232" t="s">
        <v>281</v>
      </c>
      <c r="AU481" s="232" t="s">
        <v>84</v>
      </c>
      <c r="AV481" s="14" t="s">
        <v>84</v>
      </c>
      <c r="AW481" s="14" t="s">
        <v>38</v>
      </c>
      <c r="AX481" s="14" t="s">
        <v>77</v>
      </c>
      <c r="AY481" s="232" t="s">
        <v>273</v>
      </c>
    </row>
    <row r="482" spans="1:65" s="14" customFormat="1" ht="11.25">
      <c r="B482" s="222"/>
      <c r="C482" s="223"/>
      <c r="D482" s="208" t="s">
        <v>281</v>
      </c>
      <c r="E482" s="224" t="s">
        <v>22</v>
      </c>
      <c r="F482" s="225" t="s">
        <v>669</v>
      </c>
      <c r="G482" s="223"/>
      <c r="H482" s="226">
        <v>17.079999999999998</v>
      </c>
      <c r="I482" s="227"/>
      <c r="J482" s="223"/>
      <c r="K482" s="223"/>
      <c r="L482" s="228"/>
      <c r="M482" s="229"/>
      <c r="N482" s="230"/>
      <c r="O482" s="230"/>
      <c r="P482" s="230"/>
      <c r="Q482" s="230"/>
      <c r="R482" s="230"/>
      <c r="S482" s="230"/>
      <c r="T482" s="231"/>
      <c r="AT482" s="232" t="s">
        <v>281</v>
      </c>
      <c r="AU482" s="232" t="s">
        <v>84</v>
      </c>
      <c r="AV482" s="14" t="s">
        <v>84</v>
      </c>
      <c r="AW482" s="14" t="s">
        <v>38</v>
      </c>
      <c r="AX482" s="14" t="s">
        <v>77</v>
      </c>
      <c r="AY482" s="232" t="s">
        <v>273</v>
      </c>
    </row>
    <row r="483" spans="1:65" s="15" customFormat="1" ht="11.25">
      <c r="B483" s="233"/>
      <c r="C483" s="234"/>
      <c r="D483" s="208" t="s">
        <v>281</v>
      </c>
      <c r="E483" s="235" t="s">
        <v>22</v>
      </c>
      <c r="F483" s="236" t="s">
        <v>286</v>
      </c>
      <c r="G483" s="234"/>
      <c r="H483" s="237">
        <v>326.64</v>
      </c>
      <c r="I483" s="238"/>
      <c r="J483" s="234"/>
      <c r="K483" s="234"/>
      <c r="L483" s="239"/>
      <c r="M483" s="240"/>
      <c r="N483" s="241"/>
      <c r="O483" s="241"/>
      <c r="P483" s="241"/>
      <c r="Q483" s="241"/>
      <c r="R483" s="241"/>
      <c r="S483" s="241"/>
      <c r="T483" s="242"/>
      <c r="AT483" s="243" t="s">
        <v>281</v>
      </c>
      <c r="AU483" s="243" t="s">
        <v>84</v>
      </c>
      <c r="AV483" s="15" t="s">
        <v>92</v>
      </c>
      <c r="AW483" s="15" t="s">
        <v>38</v>
      </c>
      <c r="AX483" s="15" t="s">
        <v>77</v>
      </c>
      <c r="AY483" s="243" t="s">
        <v>273</v>
      </c>
    </row>
    <row r="484" spans="1:65" s="14" customFormat="1" ht="11.25">
      <c r="B484" s="222"/>
      <c r="C484" s="223"/>
      <c r="D484" s="208" t="s">
        <v>281</v>
      </c>
      <c r="E484" s="224" t="s">
        <v>22</v>
      </c>
      <c r="F484" s="225" t="s">
        <v>670</v>
      </c>
      <c r="G484" s="223"/>
      <c r="H484" s="226">
        <v>16.332000000000001</v>
      </c>
      <c r="I484" s="227"/>
      <c r="J484" s="223"/>
      <c r="K484" s="223"/>
      <c r="L484" s="228"/>
      <c r="M484" s="229"/>
      <c r="N484" s="230"/>
      <c r="O484" s="230"/>
      <c r="P484" s="230"/>
      <c r="Q484" s="230"/>
      <c r="R484" s="230"/>
      <c r="S484" s="230"/>
      <c r="T484" s="231"/>
      <c r="AT484" s="232" t="s">
        <v>281</v>
      </c>
      <c r="AU484" s="232" t="s">
        <v>84</v>
      </c>
      <c r="AV484" s="14" t="s">
        <v>84</v>
      </c>
      <c r="AW484" s="14" t="s">
        <v>38</v>
      </c>
      <c r="AX484" s="14" t="s">
        <v>77</v>
      </c>
      <c r="AY484" s="232" t="s">
        <v>273</v>
      </c>
    </row>
    <row r="485" spans="1:65" s="16" customFormat="1" ht="11.25">
      <c r="B485" s="244"/>
      <c r="C485" s="245"/>
      <c r="D485" s="208" t="s">
        <v>281</v>
      </c>
      <c r="E485" s="246" t="s">
        <v>22</v>
      </c>
      <c r="F485" s="247" t="s">
        <v>288</v>
      </c>
      <c r="G485" s="245"/>
      <c r="H485" s="248">
        <v>342.97199999999998</v>
      </c>
      <c r="I485" s="249"/>
      <c r="J485" s="245"/>
      <c r="K485" s="245"/>
      <c r="L485" s="250"/>
      <c r="M485" s="251"/>
      <c r="N485" s="252"/>
      <c r="O485" s="252"/>
      <c r="P485" s="252"/>
      <c r="Q485" s="252"/>
      <c r="R485" s="252"/>
      <c r="S485" s="252"/>
      <c r="T485" s="253"/>
      <c r="AT485" s="254" t="s">
        <v>281</v>
      </c>
      <c r="AU485" s="254" t="s">
        <v>84</v>
      </c>
      <c r="AV485" s="16" t="s">
        <v>99</v>
      </c>
      <c r="AW485" s="16" t="s">
        <v>38</v>
      </c>
      <c r="AX485" s="16" t="s">
        <v>23</v>
      </c>
      <c r="AY485" s="254" t="s">
        <v>273</v>
      </c>
    </row>
    <row r="486" spans="1:65" s="2" customFormat="1" ht="21.75" customHeight="1">
      <c r="A486" s="36"/>
      <c r="B486" s="37"/>
      <c r="C486" s="195" t="s">
        <v>671</v>
      </c>
      <c r="D486" s="195" t="s">
        <v>275</v>
      </c>
      <c r="E486" s="196" t="s">
        <v>672</v>
      </c>
      <c r="F486" s="197" t="s">
        <v>673</v>
      </c>
      <c r="G486" s="198" t="s">
        <v>224</v>
      </c>
      <c r="H486" s="199">
        <v>63.975000000000001</v>
      </c>
      <c r="I486" s="200"/>
      <c r="J486" s="201">
        <f>ROUND(I486*H486,2)</f>
        <v>0</v>
      </c>
      <c r="K486" s="197" t="s">
        <v>306</v>
      </c>
      <c r="L486" s="41"/>
      <c r="M486" s="202" t="s">
        <v>22</v>
      </c>
      <c r="N486" s="203" t="s">
        <v>48</v>
      </c>
      <c r="O486" s="66"/>
      <c r="P486" s="204">
        <f>O486*H486</f>
        <v>0</v>
      </c>
      <c r="Q486" s="204">
        <v>0</v>
      </c>
      <c r="R486" s="204">
        <f>Q486*H486</f>
        <v>0</v>
      </c>
      <c r="S486" s="204">
        <v>0</v>
      </c>
      <c r="T486" s="205">
        <f>S486*H486</f>
        <v>0</v>
      </c>
      <c r="U486" s="36"/>
      <c r="V486" s="36"/>
      <c r="W486" s="36"/>
      <c r="X486" s="36"/>
      <c r="Y486" s="36"/>
      <c r="Z486" s="36"/>
      <c r="AA486" s="36"/>
      <c r="AB486" s="36"/>
      <c r="AC486" s="36"/>
      <c r="AD486" s="36"/>
      <c r="AE486" s="36"/>
      <c r="AR486" s="206" t="s">
        <v>99</v>
      </c>
      <c r="AT486" s="206" t="s">
        <v>275</v>
      </c>
      <c r="AU486" s="206" t="s">
        <v>84</v>
      </c>
      <c r="AY486" s="19" t="s">
        <v>273</v>
      </c>
      <c r="BE486" s="207">
        <f>IF(N486="základní",J486,0)</f>
        <v>0</v>
      </c>
      <c r="BF486" s="207">
        <f>IF(N486="snížená",J486,0)</f>
        <v>0</v>
      </c>
      <c r="BG486" s="207">
        <f>IF(N486="zákl. přenesená",J486,0)</f>
        <v>0</v>
      </c>
      <c r="BH486" s="207">
        <f>IF(N486="sníž. přenesená",J486,0)</f>
        <v>0</v>
      </c>
      <c r="BI486" s="207">
        <f>IF(N486="nulová",J486,0)</f>
        <v>0</v>
      </c>
      <c r="BJ486" s="19" t="s">
        <v>23</v>
      </c>
      <c r="BK486" s="207">
        <f>ROUND(I486*H486,2)</f>
        <v>0</v>
      </c>
      <c r="BL486" s="19" t="s">
        <v>99</v>
      </c>
      <c r="BM486" s="206" t="s">
        <v>674</v>
      </c>
    </row>
    <row r="487" spans="1:65" s="2" customFormat="1" ht="39">
      <c r="A487" s="36"/>
      <c r="B487" s="37"/>
      <c r="C487" s="38"/>
      <c r="D487" s="208" t="s">
        <v>299</v>
      </c>
      <c r="E487" s="38"/>
      <c r="F487" s="209" t="s">
        <v>675</v>
      </c>
      <c r="G487" s="38"/>
      <c r="H487" s="38"/>
      <c r="I487" s="119"/>
      <c r="J487" s="38"/>
      <c r="K487" s="38"/>
      <c r="L487" s="41"/>
      <c r="M487" s="210"/>
      <c r="N487" s="211"/>
      <c r="O487" s="66"/>
      <c r="P487" s="66"/>
      <c r="Q487" s="66"/>
      <c r="R487" s="66"/>
      <c r="S487" s="66"/>
      <c r="T487" s="67"/>
      <c r="U487" s="36"/>
      <c r="V487" s="36"/>
      <c r="W487" s="36"/>
      <c r="X487" s="36"/>
      <c r="Y487" s="36"/>
      <c r="Z487" s="36"/>
      <c r="AA487" s="36"/>
      <c r="AB487" s="36"/>
      <c r="AC487" s="36"/>
      <c r="AD487" s="36"/>
      <c r="AE487" s="36"/>
      <c r="AT487" s="19" t="s">
        <v>299</v>
      </c>
      <c r="AU487" s="19" t="s">
        <v>84</v>
      </c>
    </row>
    <row r="488" spans="1:65" s="14" customFormat="1" ht="11.25">
      <c r="B488" s="222"/>
      <c r="C488" s="223"/>
      <c r="D488" s="208" t="s">
        <v>281</v>
      </c>
      <c r="E488" s="224" t="s">
        <v>22</v>
      </c>
      <c r="F488" s="225" t="s">
        <v>676</v>
      </c>
      <c r="G488" s="223"/>
      <c r="H488" s="226">
        <v>63.975000000000001</v>
      </c>
      <c r="I488" s="227"/>
      <c r="J488" s="223"/>
      <c r="K488" s="223"/>
      <c r="L488" s="228"/>
      <c r="M488" s="229"/>
      <c r="N488" s="230"/>
      <c r="O488" s="230"/>
      <c r="P488" s="230"/>
      <c r="Q488" s="230"/>
      <c r="R488" s="230"/>
      <c r="S488" s="230"/>
      <c r="T488" s="231"/>
      <c r="AT488" s="232" t="s">
        <v>281</v>
      </c>
      <c r="AU488" s="232" t="s">
        <v>84</v>
      </c>
      <c r="AV488" s="14" t="s">
        <v>84</v>
      </c>
      <c r="AW488" s="14" t="s">
        <v>38</v>
      </c>
      <c r="AX488" s="14" t="s">
        <v>23</v>
      </c>
      <c r="AY488" s="232" t="s">
        <v>273</v>
      </c>
    </row>
    <row r="489" spans="1:65" s="2" customFormat="1" ht="21.75" customHeight="1">
      <c r="A489" s="36"/>
      <c r="B489" s="37"/>
      <c r="C489" s="195" t="s">
        <v>677</v>
      </c>
      <c r="D489" s="195" t="s">
        <v>275</v>
      </c>
      <c r="E489" s="196" t="s">
        <v>678</v>
      </c>
      <c r="F489" s="197" t="s">
        <v>679</v>
      </c>
      <c r="G489" s="198" t="s">
        <v>224</v>
      </c>
      <c r="H489" s="199">
        <v>127.75</v>
      </c>
      <c r="I489" s="200"/>
      <c r="J489" s="201">
        <f>ROUND(I489*H489,2)</f>
        <v>0</v>
      </c>
      <c r="K489" s="197" t="s">
        <v>306</v>
      </c>
      <c r="L489" s="41"/>
      <c r="M489" s="202" t="s">
        <v>22</v>
      </c>
      <c r="N489" s="203" t="s">
        <v>48</v>
      </c>
      <c r="O489" s="66"/>
      <c r="P489" s="204">
        <f>O489*H489</f>
        <v>0</v>
      </c>
      <c r="Q489" s="204">
        <v>0</v>
      </c>
      <c r="R489" s="204">
        <f>Q489*H489</f>
        <v>0</v>
      </c>
      <c r="S489" s="204">
        <v>0</v>
      </c>
      <c r="T489" s="205">
        <f>S489*H489</f>
        <v>0</v>
      </c>
      <c r="U489" s="36"/>
      <c r="V489" s="36"/>
      <c r="W489" s="36"/>
      <c r="X489" s="36"/>
      <c r="Y489" s="36"/>
      <c r="Z489" s="36"/>
      <c r="AA489" s="36"/>
      <c r="AB489" s="36"/>
      <c r="AC489" s="36"/>
      <c r="AD489" s="36"/>
      <c r="AE489" s="36"/>
      <c r="AR489" s="206" t="s">
        <v>99</v>
      </c>
      <c r="AT489" s="206" t="s">
        <v>275</v>
      </c>
      <c r="AU489" s="206" t="s">
        <v>84</v>
      </c>
      <c r="AY489" s="19" t="s">
        <v>273</v>
      </c>
      <c r="BE489" s="207">
        <f>IF(N489="základní",J489,0)</f>
        <v>0</v>
      </c>
      <c r="BF489" s="207">
        <f>IF(N489="snížená",J489,0)</f>
        <v>0</v>
      </c>
      <c r="BG489" s="207">
        <f>IF(N489="zákl. přenesená",J489,0)</f>
        <v>0</v>
      </c>
      <c r="BH489" s="207">
        <f>IF(N489="sníž. přenesená",J489,0)</f>
        <v>0</v>
      </c>
      <c r="BI489" s="207">
        <f>IF(N489="nulová",J489,0)</f>
        <v>0</v>
      </c>
      <c r="BJ489" s="19" t="s">
        <v>23</v>
      </c>
      <c r="BK489" s="207">
        <f>ROUND(I489*H489,2)</f>
        <v>0</v>
      </c>
      <c r="BL489" s="19" t="s">
        <v>99</v>
      </c>
      <c r="BM489" s="206" t="s">
        <v>680</v>
      </c>
    </row>
    <row r="490" spans="1:65" s="2" customFormat="1" ht="39">
      <c r="A490" s="36"/>
      <c r="B490" s="37"/>
      <c r="C490" s="38"/>
      <c r="D490" s="208" t="s">
        <v>299</v>
      </c>
      <c r="E490" s="38"/>
      <c r="F490" s="209" t="s">
        <v>675</v>
      </c>
      <c r="G490" s="38"/>
      <c r="H490" s="38"/>
      <c r="I490" s="119"/>
      <c r="J490" s="38"/>
      <c r="K490" s="38"/>
      <c r="L490" s="41"/>
      <c r="M490" s="210"/>
      <c r="N490" s="211"/>
      <c r="O490" s="66"/>
      <c r="P490" s="66"/>
      <c r="Q490" s="66"/>
      <c r="R490" s="66"/>
      <c r="S490" s="66"/>
      <c r="T490" s="67"/>
      <c r="U490" s="36"/>
      <c r="V490" s="36"/>
      <c r="W490" s="36"/>
      <c r="X490" s="36"/>
      <c r="Y490" s="36"/>
      <c r="Z490" s="36"/>
      <c r="AA490" s="36"/>
      <c r="AB490" s="36"/>
      <c r="AC490" s="36"/>
      <c r="AD490" s="36"/>
      <c r="AE490" s="36"/>
      <c r="AT490" s="19" t="s">
        <v>299</v>
      </c>
      <c r="AU490" s="19" t="s">
        <v>84</v>
      </c>
    </row>
    <row r="491" spans="1:65" s="13" customFormat="1" ht="11.25">
      <c r="B491" s="212"/>
      <c r="C491" s="213"/>
      <c r="D491" s="208" t="s">
        <v>281</v>
      </c>
      <c r="E491" s="214" t="s">
        <v>22</v>
      </c>
      <c r="F491" s="215" t="s">
        <v>551</v>
      </c>
      <c r="G491" s="213"/>
      <c r="H491" s="214" t="s">
        <v>22</v>
      </c>
      <c r="I491" s="216"/>
      <c r="J491" s="213"/>
      <c r="K491" s="213"/>
      <c r="L491" s="217"/>
      <c r="M491" s="218"/>
      <c r="N491" s="219"/>
      <c r="O491" s="219"/>
      <c r="P491" s="219"/>
      <c r="Q491" s="219"/>
      <c r="R491" s="219"/>
      <c r="S491" s="219"/>
      <c r="T491" s="220"/>
      <c r="AT491" s="221" t="s">
        <v>281</v>
      </c>
      <c r="AU491" s="221" t="s">
        <v>84</v>
      </c>
      <c r="AV491" s="13" t="s">
        <v>23</v>
      </c>
      <c r="AW491" s="13" t="s">
        <v>38</v>
      </c>
      <c r="AX491" s="13" t="s">
        <v>77</v>
      </c>
      <c r="AY491" s="221" t="s">
        <v>273</v>
      </c>
    </row>
    <row r="492" spans="1:65" s="14" customFormat="1" ht="11.25">
      <c r="B492" s="222"/>
      <c r="C492" s="223"/>
      <c r="D492" s="208" t="s">
        <v>281</v>
      </c>
      <c r="E492" s="224" t="s">
        <v>22</v>
      </c>
      <c r="F492" s="225" t="s">
        <v>552</v>
      </c>
      <c r="G492" s="223"/>
      <c r="H492" s="226">
        <v>63</v>
      </c>
      <c r="I492" s="227"/>
      <c r="J492" s="223"/>
      <c r="K492" s="223"/>
      <c r="L492" s="228"/>
      <c r="M492" s="229"/>
      <c r="N492" s="230"/>
      <c r="O492" s="230"/>
      <c r="P492" s="230"/>
      <c r="Q492" s="230"/>
      <c r="R492" s="230"/>
      <c r="S492" s="230"/>
      <c r="T492" s="231"/>
      <c r="AT492" s="232" t="s">
        <v>281</v>
      </c>
      <c r="AU492" s="232" t="s">
        <v>84</v>
      </c>
      <c r="AV492" s="14" t="s">
        <v>84</v>
      </c>
      <c r="AW492" s="14" t="s">
        <v>38</v>
      </c>
      <c r="AX492" s="14" t="s">
        <v>77</v>
      </c>
      <c r="AY492" s="232" t="s">
        <v>273</v>
      </c>
    </row>
    <row r="493" spans="1:65" s="14" customFormat="1" ht="11.25">
      <c r="B493" s="222"/>
      <c r="C493" s="223"/>
      <c r="D493" s="208" t="s">
        <v>281</v>
      </c>
      <c r="E493" s="224" t="s">
        <v>22</v>
      </c>
      <c r="F493" s="225" t="s">
        <v>553</v>
      </c>
      <c r="G493" s="223"/>
      <c r="H493" s="226">
        <v>64.75</v>
      </c>
      <c r="I493" s="227"/>
      <c r="J493" s="223"/>
      <c r="K493" s="223"/>
      <c r="L493" s="228"/>
      <c r="M493" s="229"/>
      <c r="N493" s="230"/>
      <c r="O493" s="230"/>
      <c r="P493" s="230"/>
      <c r="Q493" s="230"/>
      <c r="R493" s="230"/>
      <c r="S493" s="230"/>
      <c r="T493" s="231"/>
      <c r="AT493" s="232" t="s">
        <v>281</v>
      </c>
      <c r="AU493" s="232" t="s">
        <v>84</v>
      </c>
      <c r="AV493" s="14" t="s">
        <v>84</v>
      </c>
      <c r="AW493" s="14" t="s">
        <v>38</v>
      </c>
      <c r="AX493" s="14" t="s">
        <v>77</v>
      </c>
      <c r="AY493" s="232" t="s">
        <v>273</v>
      </c>
    </row>
    <row r="494" spans="1:65" s="15" customFormat="1" ht="11.25">
      <c r="B494" s="233"/>
      <c r="C494" s="234"/>
      <c r="D494" s="208" t="s">
        <v>281</v>
      </c>
      <c r="E494" s="235" t="s">
        <v>22</v>
      </c>
      <c r="F494" s="236" t="s">
        <v>286</v>
      </c>
      <c r="G494" s="234"/>
      <c r="H494" s="237">
        <v>127.75</v>
      </c>
      <c r="I494" s="238"/>
      <c r="J494" s="234"/>
      <c r="K494" s="234"/>
      <c r="L494" s="239"/>
      <c r="M494" s="240"/>
      <c r="N494" s="241"/>
      <c r="O494" s="241"/>
      <c r="P494" s="241"/>
      <c r="Q494" s="241"/>
      <c r="R494" s="241"/>
      <c r="S494" s="241"/>
      <c r="T494" s="242"/>
      <c r="AT494" s="243" t="s">
        <v>281</v>
      </c>
      <c r="AU494" s="243" t="s">
        <v>84</v>
      </c>
      <c r="AV494" s="15" t="s">
        <v>92</v>
      </c>
      <c r="AW494" s="15" t="s">
        <v>38</v>
      </c>
      <c r="AX494" s="15" t="s">
        <v>23</v>
      </c>
      <c r="AY494" s="243" t="s">
        <v>273</v>
      </c>
    </row>
    <row r="495" spans="1:65" s="2" customFormat="1" ht="16.5" customHeight="1">
      <c r="A495" s="36"/>
      <c r="B495" s="37"/>
      <c r="C495" s="195" t="s">
        <v>681</v>
      </c>
      <c r="D495" s="195" t="s">
        <v>275</v>
      </c>
      <c r="E495" s="196" t="s">
        <v>682</v>
      </c>
      <c r="F495" s="197" t="s">
        <v>683</v>
      </c>
      <c r="G495" s="198" t="s">
        <v>305</v>
      </c>
      <c r="H495" s="199">
        <v>28.2</v>
      </c>
      <c r="I495" s="200"/>
      <c r="J495" s="201">
        <f>ROUND(I495*H495,2)</f>
        <v>0</v>
      </c>
      <c r="K495" s="197" t="s">
        <v>306</v>
      </c>
      <c r="L495" s="41"/>
      <c r="M495" s="202" t="s">
        <v>22</v>
      </c>
      <c r="N495" s="203" t="s">
        <v>48</v>
      </c>
      <c r="O495" s="66"/>
      <c r="P495" s="204">
        <f>O495*H495</f>
        <v>0</v>
      </c>
      <c r="Q495" s="204">
        <v>0</v>
      </c>
      <c r="R495" s="204">
        <f>Q495*H495</f>
        <v>0</v>
      </c>
      <c r="S495" s="204">
        <v>0</v>
      </c>
      <c r="T495" s="205">
        <f>S495*H495</f>
        <v>0</v>
      </c>
      <c r="U495" s="36"/>
      <c r="V495" s="36"/>
      <c r="W495" s="36"/>
      <c r="X495" s="36"/>
      <c r="Y495" s="36"/>
      <c r="Z495" s="36"/>
      <c r="AA495" s="36"/>
      <c r="AB495" s="36"/>
      <c r="AC495" s="36"/>
      <c r="AD495" s="36"/>
      <c r="AE495" s="36"/>
      <c r="AR495" s="206" t="s">
        <v>99</v>
      </c>
      <c r="AT495" s="206" t="s">
        <v>275</v>
      </c>
      <c r="AU495" s="206" t="s">
        <v>84</v>
      </c>
      <c r="AY495" s="19" t="s">
        <v>273</v>
      </c>
      <c r="BE495" s="207">
        <f>IF(N495="základní",J495,0)</f>
        <v>0</v>
      </c>
      <c r="BF495" s="207">
        <f>IF(N495="snížená",J495,0)</f>
        <v>0</v>
      </c>
      <c r="BG495" s="207">
        <f>IF(N495="zákl. přenesená",J495,0)</f>
        <v>0</v>
      </c>
      <c r="BH495" s="207">
        <f>IF(N495="sníž. přenesená",J495,0)</f>
        <v>0</v>
      </c>
      <c r="BI495" s="207">
        <f>IF(N495="nulová",J495,0)</f>
        <v>0</v>
      </c>
      <c r="BJ495" s="19" t="s">
        <v>23</v>
      </c>
      <c r="BK495" s="207">
        <f>ROUND(I495*H495,2)</f>
        <v>0</v>
      </c>
      <c r="BL495" s="19" t="s">
        <v>99</v>
      </c>
      <c r="BM495" s="206" t="s">
        <v>684</v>
      </c>
    </row>
    <row r="496" spans="1:65" s="2" customFormat="1" ht="165.75">
      <c r="A496" s="36"/>
      <c r="B496" s="37"/>
      <c r="C496" s="38"/>
      <c r="D496" s="208" t="s">
        <v>299</v>
      </c>
      <c r="E496" s="38"/>
      <c r="F496" s="209" t="s">
        <v>685</v>
      </c>
      <c r="G496" s="38"/>
      <c r="H496" s="38"/>
      <c r="I496" s="119"/>
      <c r="J496" s="38"/>
      <c r="K496" s="38"/>
      <c r="L496" s="41"/>
      <c r="M496" s="210"/>
      <c r="N496" s="211"/>
      <c r="O496" s="66"/>
      <c r="P496" s="66"/>
      <c r="Q496" s="66"/>
      <c r="R496" s="66"/>
      <c r="S496" s="66"/>
      <c r="T496" s="67"/>
      <c r="U496" s="36"/>
      <c r="V496" s="36"/>
      <c r="W496" s="36"/>
      <c r="X496" s="36"/>
      <c r="Y496" s="36"/>
      <c r="Z496" s="36"/>
      <c r="AA496" s="36"/>
      <c r="AB496" s="36"/>
      <c r="AC496" s="36"/>
      <c r="AD496" s="36"/>
      <c r="AE496" s="36"/>
      <c r="AT496" s="19" t="s">
        <v>299</v>
      </c>
      <c r="AU496" s="19" t="s">
        <v>84</v>
      </c>
    </row>
    <row r="497" spans="1:65" s="13" customFormat="1" ht="11.25">
      <c r="B497" s="212"/>
      <c r="C497" s="213"/>
      <c r="D497" s="208" t="s">
        <v>281</v>
      </c>
      <c r="E497" s="214" t="s">
        <v>22</v>
      </c>
      <c r="F497" s="215" t="s">
        <v>668</v>
      </c>
      <c r="G497" s="213"/>
      <c r="H497" s="214" t="s">
        <v>22</v>
      </c>
      <c r="I497" s="216"/>
      <c r="J497" s="213"/>
      <c r="K497" s="213"/>
      <c r="L497" s="217"/>
      <c r="M497" s="218"/>
      <c r="N497" s="219"/>
      <c r="O497" s="219"/>
      <c r="P497" s="219"/>
      <c r="Q497" s="219"/>
      <c r="R497" s="219"/>
      <c r="S497" s="219"/>
      <c r="T497" s="220"/>
      <c r="AT497" s="221" t="s">
        <v>281</v>
      </c>
      <c r="AU497" s="221" t="s">
        <v>84</v>
      </c>
      <c r="AV497" s="13" t="s">
        <v>23</v>
      </c>
      <c r="AW497" s="13" t="s">
        <v>38</v>
      </c>
      <c r="AX497" s="13" t="s">
        <v>77</v>
      </c>
      <c r="AY497" s="221" t="s">
        <v>273</v>
      </c>
    </row>
    <row r="498" spans="1:65" s="14" customFormat="1" ht="11.25">
      <c r="B498" s="222"/>
      <c r="C498" s="223"/>
      <c r="D498" s="208" t="s">
        <v>281</v>
      </c>
      <c r="E498" s="224" t="s">
        <v>22</v>
      </c>
      <c r="F498" s="225" t="s">
        <v>686</v>
      </c>
      <c r="G498" s="223"/>
      <c r="H498" s="226">
        <v>5</v>
      </c>
      <c r="I498" s="227"/>
      <c r="J498" s="223"/>
      <c r="K498" s="223"/>
      <c r="L498" s="228"/>
      <c r="M498" s="229"/>
      <c r="N498" s="230"/>
      <c r="O498" s="230"/>
      <c r="P498" s="230"/>
      <c r="Q498" s="230"/>
      <c r="R498" s="230"/>
      <c r="S498" s="230"/>
      <c r="T498" s="231"/>
      <c r="AT498" s="232" t="s">
        <v>281</v>
      </c>
      <c r="AU498" s="232" t="s">
        <v>84</v>
      </c>
      <c r="AV498" s="14" t="s">
        <v>84</v>
      </c>
      <c r="AW498" s="14" t="s">
        <v>38</v>
      </c>
      <c r="AX498" s="14" t="s">
        <v>77</v>
      </c>
      <c r="AY498" s="232" t="s">
        <v>273</v>
      </c>
    </row>
    <row r="499" spans="1:65" s="14" customFormat="1" ht="11.25">
      <c r="B499" s="222"/>
      <c r="C499" s="223"/>
      <c r="D499" s="208" t="s">
        <v>281</v>
      </c>
      <c r="E499" s="224" t="s">
        <v>22</v>
      </c>
      <c r="F499" s="225" t="s">
        <v>687</v>
      </c>
      <c r="G499" s="223"/>
      <c r="H499" s="226">
        <v>18.2</v>
      </c>
      <c r="I499" s="227"/>
      <c r="J499" s="223"/>
      <c r="K499" s="223"/>
      <c r="L499" s="228"/>
      <c r="M499" s="229"/>
      <c r="N499" s="230"/>
      <c r="O499" s="230"/>
      <c r="P499" s="230"/>
      <c r="Q499" s="230"/>
      <c r="R499" s="230"/>
      <c r="S499" s="230"/>
      <c r="T499" s="231"/>
      <c r="AT499" s="232" t="s">
        <v>281</v>
      </c>
      <c r="AU499" s="232" t="s">
        <v>84</v>
      </c>
      <c r="AV499" s="14" t="s">
        <v>84</v>
      </c>
      <c r="AW499" s="14" t="s">
        <v>38</v>
      </c>
      <c r="AX499" s="14" t="s">
        <v>77</v>
      </c>
      <c r="AY499" s="232" t="s">
        <v>273</v>
      </c>
    </row>
    <row r="500" spans="1:65" s="14" customFormat="1" ht="11.25">
      <c r="B500" s="222"/>
      <c r="C500" s="223"/>
      <c r="D500" s="208" t="s">
        <v>281</v>
      </c>
      <c r="E500" s="224" t="s">
        <v>22</v>
      </c>
      <c r="F500" s="225" t="s">
        <v>688</v>
      </c>
      <c r="G500" s="223"/>
      <c r="H500" s="226">
        <v>5</v>
      </c>
      <c r="I500" s="227"/>
      <c r="J500" s="223"/>
      <c r="K500" s="223"/>
      <c r="L500" s="228"/>
      <c r="M500" s="229"/>
      <c r="N500" s="230"/>
      <c r="O500" s="230"/>
      <c r="P500" s="230"/>
      <c r="Q500" s="230"/>
      <c r="R500" s="230"/>
      <c r="S500" s="230"/>
      <c r="T500" s="231"/>
      <c r="AT500" s="232" t="s">
        <v>281</v>
      </c>
      <c r="AU500" s="232" t="s">
        <v>84</v>
      </c>
      <c r="AV500" s="14" t="s">
        <v>84</v>
      </c>
      <c r="AW500" s="14" t="s">
        <v>38</v>
      </c>
      <c r="AX500" s="14" t="s">
        <v>77</v>
      </c>
      <c r="AY500" s="232" t="s">
        <v>273</v>
      </c>
    </row>
    <row r="501" spans="1:65" s="15" customFormat="1" ht="11.25">
      <c r="B501" s="233"/>
      <c r="C501" s="234"/>
      <c r="D501" s="208" t="s">
        <v>281</v>
      </c>
      <c r="E501" s="235" t="s">
        <v>22</v>
      </c>
      <c r="F501" s="236" t="s">
        <v>286</v>
      </c>
      <c r="G501" s="234"/>
      <c r="H501" s="237">
        <v>28.2</v>
      </c>
      <c r="I501" s="238"/>
      <c r="J501" s="234"/>
      <c r="K501" s="234"/>
      <c r="L501" s="239"/>
      <c r="M501" s="240"/>
      <c r="N501" s="241"/>
      <c r="O501" s="241"/>
      <c r="P501" s="241"/>
      <c r="Q501" s="241"/>
      <c r="R501" s="241"/>
      <c r="S501" s="241"/>
      <c r="T501" s="242"/>
      <c r="AT501" s="243" t="s">
        <v>281</v>
      </c>
      <c r="AU501" s="243" t="s">
        <v>84</v>
      </c>
      <c r="AV501" s="15" t="s">
        <v>92</v>
      </c>
      <c r="AW501" s="15" t="s">
        <v>38</v>
      </c>
      <c r="AX501" s="15" t="s">
        <v>23</v>
      </c>
      <c r="AY501" s="243" t="s">
        <v>273</v>
      </c>
    </row>
    <row r="502" spans="1:65" s="2" customFormat="1" ht="16.5" customHeight="1">
      <c r="A502" s="36"/>
      <c r="B502" s="37"/>
      <c r="C502" s="195" t="s">
        <v>689</v>
      </c>
      <c r="D502" s="195" t="s">
        <v>275</v>
      </c>
      <c r="E502" s="196" t="s">
        <v>690</v>
      </c>
      <c r="F502" s="197" t="s">
        <v>691</v>
      </c>
      <c r="G502" s="198" t="s">
        <v>333</v>
      </c>
      <c r="H502" s="199">
        <v>1.6559999999999999</v>
      </c>
      <c r="I502" s="200"/>
      <c r="J502" s="201">
        <f>ROUND(I502*H502,2)</f>
        <v>0</v>
      </c>
      <c r="K502" s="197" t="s">
        <v>306</v>
      </c>
      <c r="L502" s="41"/>
      <c r="M502" s="202" t="s">
        <v>22</v>
      </c>
      <c r="N502" s="203" t="s">
        <v>48</v>
      </c>
      <c r="O502" s="66"/>
      <c r="P502" s="204">
        <f>O502*H502</f>
        <v>0</v>
      </c>
      <c r="Q502" s="204">
        <v>1.06277</v>
      </c>
      <c r="R502" s="204">
        <f>Q502*H502</f>
        <v>1.7599471199999999</v>
      </c>
      <c r="S502" s="204">
        <v>0</v>
      </c>
      <c r="T502" s="205">
        <f>S502*H502</f>
        <v>0</v>
      </c>
      <c r="U502" s="36"/>
      <c r="V502" s="36"/>
      <c r="W502" s="36"/>
      <c r="X502" s="36"/>
      <c r="Y502" s="36"/>
      <c r="Z502" s="36"/>
      <c r="AA502" s="36"/>
      <c r="AB502" s="36"/>
      <c r="AC502" s="36"/>
      <c r="AD502" s="36"/>
      <c r="AE502" s="36"/>
      <c r="AR502" s="206" t="s">
        <v>99</v>
      </c>
      <c r="AT502" s="206" t="s">
        <v>275</v>
      </c>
      <c r="AU502" s="206" t="s">
        <v>84</v>
      </c>
      <c r="AY502" s="19" t="s">
        <v>273</v>
      </c>
      <c r="BE502" s="207">
        <f>IF(N502="základní",J502,0)</f>
        <v>0</v>
      </c>
      <c r="BF502" s="207">
        <f>IF(N502="snížená",J502,0)</f>
        <v>0</v>
      </c>
      <c r="BG502" s="207">
        <f>IF(N502="zákl. přenesená",J502,0)</f>
        <v>0</v>
      </c>
      <c r="BH502" s="207">
        <f>IF(N502="sníž. přenesená",J502,0)</f>
        <v>0</v>
      </c>
      <c r="BI502" s="207">
        <f>IF(N502="nulová",J502,0)</f>
        <v>0</v>
      </c>
      <c r="BJ502" s="19" t="s">
        <v>23</v>
      </c>
      <c r="BK502" s="207">
        <f>ROUND(I502*H502,2)</f>
        <v>0</v>
      </c>
      <c r="BL502" s="19" t="s">
        <v>99</v>
      </c>
      <c r="BM502" s="206" t="s">
        <v>692</v>
      </c>
    </row>
    <row r="503" spans="1:65" s="2" customFormat="1" ht="29.25">
      <c r="A503" s="36"/>
      <c r="B503" s="37"/>
      <c r="C503" s="38"/>
      <c r="D503" s="208" t="s">
        <v>299</v>
      </c>
      <c r="E503" s="38"/>
      <c r="F503" s="209" t="s">
        <v>693</v>
      </c>
      <c r="G503" s="38"/>
      <c r="H503" s="38"/>
      <c r="I503" s="119"/>
      <c r="J503" s="38"/>
      <c r="K503" s="38"/>
      <c r="L503" s="41"/>
      <c r="M503" s="210"/>
      <c r="N503" s="211"/>
      <c r="O503" s="66"/>
      <c r="P503" s="66"/>
      <c r="Q503" s="66"/>
      <c r="R503" s="66"/>
      <c r="S503" s="66"/>
      <c r="T503" s="67"/>
      <c r="U503" s="36"/>
      <c r="V503" s="36"/>
      <c r="W503" s="36"/>
      <c r="X503" s="36"/>
      <c r="Y503" s="36"/>
      <c r="Z503" s="36"/>
      <c r="AA503" s="36"/>
      <c r="AB503" s="36"/>
      <c r="AC503" s="36"/>
      <c r="AD503" s="36"/>
      <c r="AE503" s="36"/>
      <c r="AT503" s="19" t="s">
        <v>299</v>
      </c>
      <c r="AU503" s="19" t="s">
        <v>84</v>
      </c>
    </row>
    <row r="504" spans="1:65" s="13" customFormat="1" ht="11.25">
      <c r="B504" s="212"/>
      <c r="C504" s="213"/>
      <c r="D504" s="208" t="s">
        <v>281</v>
      </c>
      <c r="E504" s="214" t="s">
        <v>22</v>
      </c>
      <c r="F504" s="215" t="s">
        <v>694</v>
      </c>
      <c r="G504" s="213"/>
      <c r="H504" s="214" t="s">
        <v>22</v>
      </c>
      <c r="I504" s="216"/>
      <c r="J504" s="213"/>
      <c r="K504" s="213"/>
      <c r="L504" s="217"/>
      <c r="M504" s="218"/>
      <c r="N504" s="219"/>
      <c r="O504" s="219"/>
      <c r="P504" s="219"/>
      <c r="Q504" s="219"/>
      <c r="R504" s="219"/>
      <c r="S504" s="219"/>
      <c r="T504" s="220"/>
      <c r="AT504" s="221" t="s">
        <v>281</v>
      </c>
      <c r="AU504" s="221" t="s">
        <v>84</v>
      </c>
      <c r="AV504" s="13" t="s">
        <v>23</v>
      </c>
      <c r="AW504" s="13" t="s">
        <v>38</v>
      </c>
      <c r="AX504" s="13" t="s">
        <v>77</v>
      </c>
      <c r="AY504" s="221" t="s">
        <v>273</v>
      </c>
    </row>
    <row r="505" spans="1:65" s="14" customFormat="1" ht="11.25">
      <c r="B505" s="222"/>
      <c r="C505" s="223"/>
      <c r="D505" s="208" t="s">
        <v>281</v>
      </c>
      <c r="E505" s="224" t="s">
        <v>22</v>
      </c>
      <c r="F505" s="225" t="s">
        <v>695</v>
      </c>
      <c r="G505" s="223"/>
      <c r="H505" s="226">
        <v>1.6559999999999999</v>
      </c>
      <c r="I505" s="227"/>
      <c r="J505" s="223"/>
      <c r="K505" s="223"/>
      <c r="L505" s="228"/>
      <c r="M505" s="229"/>
      <c r="N505" s="230"/>
      <c r="O505" s="230"/>
      <c r="P505" s="230"/>
      <c r="Q505" s="230"/>
      <c r="R505" s="230"/>
      <c r="S505" s="230"/>
      <c r="T505" s="231"/>
      <c r="AT505" s="232" t="s">
        <v>281</v>
      </c>
      <c r="AU505" s="232" t="s">
        <v>84</v>
      </c>
      <c r="AV505" s="14" t="s">
        <v>84</v>
      </c>
      <c r="AW505" s="14" t="s">
        <v>38</v>
      </c>
      <c r="AX505" s="14" t="s">
        <v>23</v>
      </c>
      <c r="AY505" s="232" t="s">
        <v>273</v>
      </c>
    </row>
    <row r="506" spans="1:65" s="2" customFormat="1" ht="16.5" customHeight="1">
      <c r="A506" s="36"/>
      <c r="B506" s="37"/>
      <c r="C506" s="195" t="s">
        <v>696</v>
      </c>
      <c r="D506" s="195" t="s">
        <v>275</v>
      </c>
      <c r="E506" s="196" t="s">
        <v>697</v>
      </c>
      <c r="F506" s="197" t="s">
        <v>698</v>
      </c>
      <c r="G506" s="198" t="s">
        <v>224</v>
      </c>
      <c r="H506" s="199">
        <v>473.17</v>
      </c>
      <c r="I506" s="200"/>
      <c r="J506" s="201">
        <f>ROUND(I506*H506,2)</f>
        <v>0</v>
      </c>
      <c r="K506" s="197" t="s">
        <v>306</v>
      </c>
      <c r="L506" s="41"/>
      <c r="M506" s="202" t="s">
        <v>22</v>
      </c>
      <c r="N506" s="203" t="s">
        <v>48</v>
      </c>
      <c r="O506" s="66"/>
      <c r="P506" s="204">
        <f>O506*H506</f>
        <v>0</v>
      </c>
      <c r="Q506" s="204">
        <v>0.11</v>
      </c>
      <c r="R506" s="204">
        <f>Q506*H506</f>
        <v>52.048700000000004</v>
      </c>
      <c r="S506" s="204">
        <v>0</v>
      </c>
      <c r="T506" s="205">
        <f>S506*H506</f>
        <v>0</v>
      </c>
      <c r="U506" s="36"/>
      <c r="V506" s="36"/>
      <c r="W506" s="36"/>
      <c r="X506" s="36"/>
      <c r="Y506" s="36"/>
      <c r="Z506" s="36"/>
      <c r="AA506" s="36"/>
      <c r="AB506" s="36"/>
      <c r="AC506" s="36"/>
      <c r="AD506" s="36"/>
      <c r="AE506" s="36"/>
      <c r="AR506" s="206" t="s">
        <v>99</v>
      </c>
      <c r="AT506" s="206" t="s">
        <v>275</v>
      </c>
      <c r="AU506" s="206" t="s">
        <v>84</v>
      </c>
      <c r="AY506" s="19" t="s">
        <v>273</v>
      </c>
      <c r="BE506" s="207">
        <f>IF(N506="základní",J506,0)</f>
        <v>0</v>
      </c>
      <c r="BF506" s="207">
        <f>IF(N506="snížená",J506,0)</f>
        <v>0</v>
      </c>
      <c r="BG506" s="207">
        <f>IF(N506="zákl. přenesená",J506,0)</f>
        <v>0</v>
      </c>
      <c r="BH506" s="207">
        <f>IF(N506="sníž. přenesená",J506,0)</f>
        <v>0</v>
      </c>
      <c r="BI506" s="207">
        <f>IF(N506="nulová",J506,0)</f>
        <v>0</v>
      </c>
      <c r="BJ506" s="19" t="s">
        <v>23</v>
      </c>
      <c r="BK506" s="207">
        <f>ROUND(I506*H506,2)</f>
        <v>0</v>
      </c>
      <c r="BL506" s="19" t="s">
        <v>99</v>
      </c>
      <c r="BM506" s="206" t="s">
        <v>699</v>
      </c>
    </row>
    <row r="507" spans="1:65" s="14" customFormat="1" ht="11.25">
      <c r="B507" s="222"/>
      <c r="C507" s="223"/>
      <c r="D507" s="208" t="s">
        <v>281</v>
      </c>
      <c r="E507" s="224" t="s">
        <v>22</v>
      </c>
      <c r="F507" s="225" t="s">
        <v>700</v>
      </c>
      <c r="G507" s="223"/>
      <c r="H507" s="226">
        <v>473.17</v>
      </c>
      <c r="I507" s="227"/>
      <c r="J507" s="223"/>
      <c r="K507" s="223"/>
      <c r="L507" s="228"/>
      <c r="M507" s="229"/>
      <c r="N507" s="230"/>
      <c r="O507" s="230"/>
      <c r="P507" s="230"/>
      <c r="Q507" s="230"/>
      <c r="R507" s="230"/>
      <c r="S507" s="230"/>
      <c r="T507" s="231"/>
      <c r="AT507" s="232" t="s">
        <v>281</v>
      </c>
      <c r="AU507" s="232" t="s">
        <v>84</v>
      </c>
      <c r="AV507" s="14" t="s">
        <v>84</v>
      </c>
      <c r="AW507" s="14" t="s">
        <v>38</v>
      </c>
      <c r="AX507" s="14" t="s">
        <v>23</v>
      </c>
      <c r="AY507" s="232" t="s">
        <v>273</v>
      </c>
    </row>
    <row r="508" spans="1:65" s="2" customFormat="1" ht="21.75" customHeight="1">
      <c r="A508" s="36"/>
      <c r="B508" s="37"/>
      <c r="C508" s="195" t="s">
        <v>701</v>
      </c>
      <c r="D508" s="195" t="s">
        <v>275</v>
      </c>
      <c r="E508" s="196" t="s">
        <v>702</v>
      </c>
      <c r="F508" s="197" t="s">
        <v>703</v>
      </c>
      <c r="G508" s="198" t="s">
        <v>224</v>
      </c>
      <c r="H508" s="199">
        <v>1892.68</v>
      </c>
      <c r="I508" s="200"/>
      <c r="J508" s="201">
        <f>ROUND(I508*H508,2)</f>
        <v>0</v>
      </c>
      <c r="K508" s="197" t="s">
        <v>306</v>
      </c>
      <c r="L508" s="41"/>
      <c r="M508" s="202" t="s">
        <v>22</v>
      </c>
      <c r="N508" s="203" t="s">
        <v>48</v>
      </c>
      <c r="O508" s="66"/>
      <c r="P508" s="204">
        <f>O508*H508</f>
        <v>0</v>
      </c>
      <c r="Q508" s="204">
        <v>1.0999999999999999E-2</v>
      </c>
      <c r="R508" s="204">
        <f>Q508*H508</f>
        <v>20.819479999999999</v>
      </c>
      <c r="S508" s="204">
        <v>0</v>
      </c>
      <c r="T508" s="205">
        <f>S508*H508</f>
        <v>0</v>
      </c>
      <c r="U508" s="36"/>
      <c r="V508" s="36"/>
      <c r="W508" s="36"/>
      <c r="X508" s="36"/>
      <c r="Y508" s="36"/>
      <c r="Z508" s="36"/>
      <c r="AA508" s="36"/>
      <c r="AB508" s="36"/>
      <c r="AC508" s="36"/>
      <c r="AD508" s="36"/>
      <c r="AE508" s="36"/>
      <c r="AR508" s="206" t="s">
        <v>99</v>
      </c>
      <c r="AT508" s="206" t="s">
        <v>275</v>
      </c>
      <c r="AU508" s="206" t="s">
        <v>84</v>
      </c>
      <c r="AY508" s="19" t="s">
        <v>273</v>
      </c>
      <c r="BE508" s="207">
        <f>IF(N508="základní",J508,0)</f>
        <v>0</v>
      </c>
      <c r="BF508" s="207">
        <f>IF(N508="snížená",J508,0)</f>
        <v>0</v>
      </c>
      <c r="BG508" s="207">
        <f>IF(N508="zákl. přenesená",J508,0)</f>
        <v>0</v>
      </c>
      <c r="BH508" s="207">
        <f>IF(N508="sníž. přenesená",J508,0)</f>
        <v>0</v>
      </c>
      <c r="BI508" s="207">
        <f>IF(N508="nulová",J508,0)</f>
        <v>0</v>
      </c>
      <c r="BJ508" s="19" t="s">
        <v>23</v>
      </c>
      <c r="BK508" s="207">
        <f>ROUND(I508*H508,2)</f>
        <v>0</v>
      </c>
      <c r="BL508" s="19" t="s">
        <v>99</v>
      </c>
      <c r="BM508" s="206" t="s">
        <v>704</v>
      </c>
    </row>
    <row r="509" spans="1:65" s="14" customFormat="1" ht="11.25">
      <c r="B509" s="222"/>
      <c r="C509" s="223"/>
      <c r="D509" s="208" t="s">
        <v>281</v>
      </c>
      <c r="E509" s="224" t="s">
        <v>22</v>
      </c>
      <c r="F509" s="225" t="s">
        <v>705</v>
      </c>
      <c r="G509" s="223"/>
      <c r="H509" s="226">
        <v>1892.68</v>
      </c>
      <c r="I509" s="227"/>
      <c r="J509" s="223"/>
      <c r="K509" s="223"/>
      <c r="L509" s="228"/>
      <c r="M509" s="229"/>
      <c r="N509" s="230"/>
      <c r="O509" s="230"/>
      <c r="P509" s="230"/>
      <c r="Q509" s="230"/>
      <c r="R509" s="230"/>
      <c r="S509" s="230"/>
      <c r="T509" s="231"/>
      <c r="AT509" s="232" t="s">
        <v>281</v>
      </c>
      <c r="AU509" s="232" t="s">
        <v>84</v>
      </c>
      <c r="AV509" s="14" t="s">
        <v>84</v>
      </c>
      <c r="AW509" s="14" t="s">
        <v>38</v>
      </c>
      <c r="AX509" s="14" t="s">
        <v>23</v>
      </c>
      <c r="AY509" s="232" t="s">
        <v>273</v>
      </c>
    </row>
    <row r="510" spans="1:65" s="2" customFormat="1" ht="16.5" customHeight="1">
      <c r="A510" s="36"/>
      <c r="B510" s="37"/>
      <c r="C510" s="195" t="s">
        <v>706</v>
      </c>
      <c r="D510" s="195" t="s">
        <v>275</v>
      </c>
      <c r="E510" s="196" t="s">
        <v>707</v>
      </c>
      <c r="F510" s="197" t="s">
        <v>708</v>
      </c>
      <c r="G510" s="198" t="s">
        <v>224</v>
      </c>
      <c r="H510" s="199">
        <v>473.17</v>
      </c>
      <c r="I510" s="200"/>
      <c r="J510" s="201">
        <f>ROUND(I510*H510,2)</f>
        <v>0</v>
      </c>
      <c r="K510" s="197" t="s">
        <v>306</v>
      </c>
      <c r="L510" s="41"/>
      <c r="M510" s="202" t="s">
        <v>22</v>
      </c>
      <c r="N510" s="203" t="s">
        <v>48</v>
      </c>
      <c r="O510" s="66"/>
      <c r="P510" s="204">
        <f>O510*H510</f>
        <v>0</v>
      </c>
      <c r="Q510" s="204">
        <v>1.2999999999999999E-4</v>
      </c>
      <c r="R510" s="204">
        <f>Q510*H510</f>
        <v>6.15121E-2</v>
      </c>
      <c r="S510" s="204">
        <v>0</v>
      </c>
      <c r="T510" s="205">
        <f>S510*H510</f>
        <v>0</v>
      </c>
      <c r="U510" s="36"/>
      <c r="V510" s="36"/>
      <c r="W510" s="36"/>
      <c r="X510" s="36"/>
      <c r="Y510" s="36"/>
      <c r="Z510" s="36"/>
      <c r="AA510" s="36"/>
      <c r="AB510" s="36"/>
      <c r="AC510" s="36"/>
      <c r="AD510" s="36"/>
      <c r="AE510" s="36"/>
      <c r="AR510" s="206" t="s">
        <v>99</v>
      </c>
      <c r="AT510" s="206" t="s">
        <v>275</v>
      </c>
      <c r="AU510" s="206" t="s">
        <v>84</v>
      </c>
      <c r="AY510" s="19" t="s">
        <v>273</v>
      </c>
      <c r="BE510" s="207">
        <f>IF(N510="základní",J510,0)</f>
        <v>0</v>
      </c>
      <c r="BF510" s="207">
        <f>IF(N510="snížená",J510,0)</f>
        <v>0</v>
      </c>
      <c r="BG510" s="207">
        <f>IF(N510="zákl. přenesená",J510,0)</f>
        <v>0</v>
      </c>
      <c r="BH510" s="207">
        <f>IF(N510="sníž. přenesená",J510,0)</f>
        <v>0</v>
      </c>
      <c r="BI510" s="207">
        <f>IF(N510="nulová",J510,0)</f>
        <v>0</v>
      </c>
      <c r="BJ510" s="19" t="s">
        <v>23</v>
      </c>
      <c r="BK510" s="207">
        <f>ROUND(I510*H510,2)</f>
        <v>0</v>
      </c>
      <c r="BL510" s="19" t="s">
        <v>99</v>
      </c>
      <c r="BM510" s="206" t="s">
        <v>709</v>
      </c>
    </row>
    <row r="511" spans="1:65" s="14" customFormat="1" ht="11.25">
      <c r="B511" s="222"/>
      <c r="C511" s="223"/>
      <c r="D511" s="208" t="s">
        <v>281</v>
      </c>
      <c r="E511" s="224" t="s">
        <v>22</v>
      </c>
      <c r="F511" s="225" t="s">
        <v>700</v>
      </c>
      <c r="G511" s="223"/>
      <c r="H511" s="226">
        <v>473.17</v>
      </c>
      <c r="I511" s="227"/>
      <c r="J511" s="223"/>
      <c r="K511" s="223"/>
      <c r="L511" s="228"/>
      <c r="M511" s="229"/>
      <c r="N511" s="230"/>
      <c r="O511" s="230"/>
      <c r="P511" s="230"/>
      <c r="Q511" s="230"/>
      <c r="R511" s="230"/>
      <c r="S511" s="230"/>
      <c r="T511" s="231"/>
      <c r="AT511" s="232" t="s">
        <v>281</v>
      </c>
      <c r="AU511" s="232" t="s">
        <v>84</v>
      </c>
      <c r="AV511" s="14" t="s">
        <v>84</v>
      </c>
      <c r="AW511" s="14" t="s">
        <v>38</v>
      </c>
      <c r="AX511" s="14" t="s">
        <v>23</v>
      </c>
      <c r="AY511" s="232" t="s">
        <v>273</v>
      </c>
    </row>
    <row r="512" spans="1:65" s="2" customFormat="1" ht="21.75" customHeight="1">
      <c r="A512" s="36"/>
      <c r="B512" s="37"/>
      <c r="C512" s="195" t="s">
        <v>710</v>
      </c>
      <c r="D512" s="195" t="s">
        <v>275</v>
      </c>
      <c r="E512" s="196" t="s">
        <v>711</v>
      </c>
      <c r="F512" s="197" t="s">
        <v>712</v>
      </c>
      <c r="G512" s="198" t="s">
        <v>305</v>
      </c>
      <c r="H512" s="199">
        <v>317.33100000000002</v>
      </c>
      <c r="I512" s="200"/>
      <c r="J512" s="201">
        <f>ROUND(I512*H512,2)</f>
        <v>0</v>
      </c>
      <c r="K512" s="197" t="s">
        <v>306</v>
      </c>
      <c r="L512" s="41"/>
      <c r="M512" s="202" t="s">
        <v>22</v>
      </c>
      <c r="N512" s="203" t="s">
        <v>48</v>
      </c>
      <c r="O512" s="66"/>
      <c r="P512" s="204">
        <f>O512*H512</f>
        <v>0</v>
      </c>
      <c r="Q512" s="204">
        <v>2.0000000000000002E-5</v>
      </c>
      <c r="R512" s="204">
        <f>Q512*H512</f>
        <v>6.3466200000000007E-3</v>
      </c>
      <c r="S512" s="204">
        <v>0</v>
      </c>
      <c r="T512" s="205">
        <f>S512*H512</f>
        <v>0</v>
      </c>
      <c r="U512" s="36"/>
      <c r="V512" s="36"/>
      <c r="W512" s="36"/>
      <c r="X512" s="36"/>
      <c r="Y512" s="36"/>
      <c r="Z512" s="36"/>
      <c r="AA512" s="36"/>
      <c r="AB512" s="36"/>
      <c r="AC512" s="36"/>
      <c r="AD512" s="36"/>
      <c r="AE512" s="36"/>
      <c r="AR512" s="206" t="s">
        <v>99</v>
      </c>
      <c r="AT512" s="206" t="s">
        <v>275</v>
      </c>
      <c r="AU512" s="206" t="s">
        <v>84</v>
      </c>
      <c r="AY512" s="19" t="s">
        <v>273</v>
      </c>
      <c r="BE512" s="207">
        <f>IF(N512="základní",J512,0)</f>
        <v>0</v>
      </c>
      <c r="BF512" s="207">
        <f>IF(N512="snížená",J512,0)</f>
        <v>0</v>
      </c>
      <c r="BG512" s="207">
        <f>IF(N512="zákl. přenesená",J512,0)</f>
        <v>0</v>
      </c>
      <c r="BH512" s="207">
        <f>IF(N512="sníž. přenesená",J512,0)</f>
        <v>0</v>
      </c>
      <c r="BI512" s="207">
        <f>IF(N512="nulová",J512,0)</f>
        <v>0</v>
      </c>
      <c r="BJ512" s="19" t="s">
        <v>23</v>
      </c>
      <c r="BK512" s="207">
        <f>ROUND(I512*H512,2)</f>
        <v>0</v>
      </c>
      <c r="BL512" s="19" t="s">
        <v>99</v>
      </c>
      <c r="BM512" s="206" t="s">
        <v>713</v>
      </c>
    </row>
    <row r="513" spans="2:51" s="13" customFormat="1" ht="11.25">
      <c r="B513" s="212"/>
      <c r="C513" s="213"/>
      <c r="D513" s="208" t="s">
        <v>281</v>
      </c>
      <c r="E513" s="214" t="s">
        <v>22</v>
      </c>
      <c r="F513" s="215" t="s">
        <v>292</v>
      </c>
      <c r="G513" s="213"/>
      <c r="H513" s="214" t="s">
        <v>22</v>
      </c>
      <c r="I513" s="216"/>
      <c r="J513" s="213"/>
      <c r="K513" s="213"/>
      <c r="L513" s="217"/>
      <c r="M513" s="218"/>
      <c r="N513" s="219"/>
      <c r="O513" s="219"/>
      <c r="P513" s="219"/>
      <c r="Q513" s="219"/>
      <c r="R513" s="219"/>
      <c r="S513" s="219"/>
      <c r="T513" s="220"/>
      <c r="AT513" s="221" t="s">
        <v>281</v>
      </c>
      <c r="AU513" s="221" t="s">
        <v>84</v>
      </c>
      <c r="AV513" s="13" t="s">
        <v>23</v>
      </c>
      <c r="AW513" s="13" t="s">
        <v>38</v>
      </c>
      <c r="AX513" s="13" t="s">
        <v>77</v>
      </c>
      <c r="AY513" s="221" t="s">
        <v>273</v>
      </c>
    </row>
    <row r="514" spans="2:51" s="14" customFormat="1" ht="11.25">
      <c r="B514" s="222"/>
      <c r="C514" s="223"/>
      <c r="D514" s="208" t="s">
        <v>281</v>
      </c>
      <c r="E514" s="224" t="s">
        <v>22</v>
      </c>
      <c r="F514" s="225" t="s">
        <v>714</v>
      </c>
      <c r="G514" s="223"/>
      <c r="H514" s="226">
        <v>33.200000000000003</v>
      </c>
      <c r="I514" s="227"/>
      <c r="J514" s="223"/>
      <c r="K514" s="223"/>
      <c r="L514" s="228"/>
      <c r="M514" s="229"/>
      <c r="N514" s="230"/>
      <c r="O514" s="230"/>
      <c r="P514" s="230"/>
      <c r="Q514" s="230"/>
      <c r="R514" s="230"/>
      <c r="S514" s="230"/>
      <c r="T514" s="231"/>
      <c r="AT514" s="232" t="s">
        <v>281</v>
      </c>
      <c r="AU514" s="232" t="s">
        <v>84</v>
      </c>
      <c r="AV514" s="14" t="s">
        <v>84</v>
      </c>
      <c r="AW514" s="14" t="s">
        <v>38</v>
      </c>
      <c r="AX514" s="14" t="s">
        <v>77</v>
      </c>
      <c r="AY514" s="232" t="s">
        <v>273</v>
      </c>
    </row>
    <row r="515" spans="2:51" s="14" customFormat="1" ht="11.25">
      <c r="B515" s="222"/>
      <c r="C515" s="223"/>
      <c r="D515" s="208" t="s">
        <v>281</v>
      </c>
      <c r="E515" s="224" t="s">
        <v>22</v>
      </c>
      <c r="F515" s="225" t="s">
        <v>715</v>
      </c>
      <c r="G515" s="223"/>
      <c r="H515" s="226">
        <v>37.15</v>
      </c>
      <c r="I515" s="227"/>
      <c r="J515" s="223"/>
      <c r="K515" s="223"/>
      <c r="L515" s="228"/>
      <c r="M515" s="229"/>
      <c r="N515" s="230"/>
      <c r="O515" s="230"/>
      <c r="P515" s="230"/>
      <c r="Q515" s="230"/>
      <c r="R515" s="230"/>
      <c r="S515" s="230"/>
      <c r="T515" s="231"/>
      <c r="AT515" s="232" t="s">
        <v>281</v>
      </c>
      <c r="AU515" s="232" t="s">
        <v>84</v>
      </c>
      <c r="AV515" s="14" t="s">
        <v>84</v>
      </c>
      <c r="AW515" s="14" t="s">
        <v>38</v>
      </c>
      <c r="AX515" s="14" t="s">
        <v>77</v>
      </c>
      <c r="AY515" s="232" t="s">
        <v>273</v>
      </c>
    </row>
    <row r="516" spans="2:51" s="14" customFormat="1" ht="11.25">
      <c r="B516" s="222"/>
      <c r="C516" s="223"/>
      <c r="D516" s="208" t="s">
        <v>281</v>
      </c>
      <c r="E516" s="224" t="s">
        <v>22</v>
      </c>
      <c r="F516" s="225" t="s">
        <v>716</v>
      </c>
      <c r="G516" s="223"/>
      <c r="H516" s="226">
        <v>13.55</v>
      </c>
      <c r="I516" s="227"/>
      <c r="J516" s="223"/>
      <c r="K516" s="223"/>
      <c r="L516" s="228"/>
      <c r="M516" s="229"/>
      <c r="N516" s="230"/>
      <c r="O516" s="230"/>
      <c r="P516" s="230"/>
      <c r="Q516" s="230"/>
      <c r="R516" s="230"/>
      <c r="S516" s="230"/>
      <c r="T516" s="231"/>
      <c r="AT516" s="232" t="s">
        <v>281</v>
      </c>
      <c r="AU516" s="232" t="s">
        <v>84</v>
      </c>
      <c r="AV516" s="14" t="s">
        <v>84</v>
      </c>
      <c r="AW516" s="14" t="s">
        <v>38</v>
      </c>
      <c r="AX516" s="14" t="s">
        <v>77</v>
      </c>
      <c r="AY516" s="232" t="s">
        <v>273</v>
      </c>
    </row>
    <row r="517" spans="2:51" s="14" customFormat="1" ht="11.25">
      <c r="B517" s="222"/>
      <c r="C517" s="223"/>
      <c r="D517" s="208" t="s">
        <v>281</v>
      </c>
      <c r="E517" s="224" t="s">
        <v>22</v>
      </c>
      <c r="F517" s="225" t="s">
        <v>717</v>
      </c>
      <c r="G517" s="223"/>
      <c r="H517" s="226">
        <v>16.05</v>
      </c>
      <c r="I517" s="227"/>
      <c r="J517" s="223"/>
      <c r="K517" s="223"/>
      <c r="L517" s="228"/>
      <c r="M517" s="229"/>
      <c r="N517" s="230"/>
      <c r="O517" s="230"/>
      <c r="P517" s="230"/>
      <c r="Q517" s="230"/>
      <c r="R517" s="230"/>
      <c r="S517" s="230"/>
      <c r="T517" s="231"/>
      <c r="AT517" s="232" t="s">
        <v>281</v>
      </c>
      <c r="AU517" s="232" t="s">
        <v>84</v>
      </c>
      <c r="AV517" s="14" t="s">
        <v>84</v>
      </c>
      <c r="AW517" s="14" t="s">
        <v>38</v>
      </c>
      <c r="AX517" s="14" t="s">
        <v>77</v>
      </c>
      <c r="AY517" s="232" t="s">
        <v>273</v>
      </c>
    </row>
    <row r="518" spans="2:51" s="14" customFormat="1" ht="11.25">
      <c r="B518" s="222"/>
      <c r="C518" s="223"/>
      <c r="D518" s="208" t="s">
        <v>281</v>
      </c>
      <c r="E518" s="224" t="s">
        <v>22</v>
      </c>
      <c r="F518" s="225" t="s">
        <v>718</v>
      </c>
      <c r="G518" s="223"/>
      <c r="H518" s="226">
        <v>37.700000000000003</v>
      </c>
      <c r="I518" s="227"/>
      <c r="J518" s="223"/>
      <c r="K518" s="223"/>
      <c r="L518" s="228"/>
      <c r="M518" s="229"/>
      <c r="N518" s="230"/>
      <c r="O518" s="230"/>
      <c r="P518" s="230"/>
      <c r="Q518" s="230"/>
      <c r="R518" s="230"/>
      <c r="S518" s="230"/>
      <c r="T518" s="231"/>
      <c r="AT518" s="232" t="s">
        <v>281</v>
      </c>
      <c r="AU518" s="232" t="s">
        <v>84</v>
      </c>
      <c r="AV518" s="14" t="s">
        <v>84</v>
      </c>
      <c r="AW518" s="14" t="s">
        <v>38</v>
      </c>
      <c r="AX518" s="14" t="s">
        <v>77</v>
      </c>
      <c r="AY518" s="232" t="s">
        <v>273</v>
      </c>
    </row>
    <row r="519" spans="2:51" s="14" customFormat="1" ht="11.25">
      <c r="B519" s="222"/>
      <c r="C519" s="223"/>
      <c r="D519" s="208" t="s">
        <v>281</v>
      </c>
      <c r="E519" s="224" t="s">
        <v>22</v>
      </c>
      <c r="F519" s="225" t="s">
        <v>719</v>
      </c>
      <c r="G519" s="223"/>
      <c r="H519" s="226">
        <v>33.17</v>
      </c>
      <c r="I519" s="227"/>
      <c r="J519" s="223"/>
      <c r="K519" s="223"/>
      <c r="L519" s="228"/>
      <c r="M519" s="229"/>
      <c r="N519" s="230"/>
      <c r="O519" s="230"/>
      <c r="P519" s="230"/>
      <c r="Q519" s="230"/>
      <c r="R519" s="230"/>
      <c r="S519" s="230"/>
      <c r="T519" s="231"/>
      <c r="AT519" s="232" t="s">
        <v>281</v>
      </c>
      <c r="AU519" s="232" t="s">
        <v>84</v>
      </c>
      <c r="AV519" s="14" t="s">
        <v>84</v>
      </c>
      <c r="AW519" s="14" t="s">
        <v>38</v>
      </c>
      <c r="AX519" s="14" t="s">
        <v>77</v>
      </c>
      <c r="AY519" s="232" t="s">
        <v>273</v>
      </c>
    </row>
    <row r="520" spans="2:51" s="14" customFormat="1" ht="11.25">
      <c r="B520" s="222"/>
      <c r="C520" s="223"/>
      <c r="D520" s="208" t="s">
        <v>281</v>
      </c>
      <c r="E520" s="224" t="s">
        <v>22</v>
      </c>
      <c r="F520" s="225" t="s">
        <v>720</v>
      </c>
      <c r="G520" s="223"/>
      <c r="H520" s="226">
        <v>31.57</v>
      </c>
      <c r="I520" s="227"/>
      <c r="J520" s="223"/>
      <c r="K520" s="223"/>
      <c r="L520" s="228"/>
      <c r="M520" s="229"/>
      <c r="N520" s="230"/>
      <c r="O520" s="230"/>
      <c r="P520" s="230"/>
      <c r="Q520" s="230"/>
      <c r="R520" s="230"/>
      <c r="S520" s="230"/>
      <c r="T520" s="231"/>
      <c r="AT520" s="232" t="s">
        <v>281</v>
      </c>
      <c r="AU520" s="232" t="s">
        <v>84</v>
      </c>
      <c r="AV520" s="14" t="s">
        <v>84</v>
      </c>
      <c r="AW520" s="14" t="s">
        <v>38</v>
      </c>
      <c r="AX520" s="14" t="s">
        <v>77</v>
      </c>
      <c r="AY520" s="232" t="s">
        <v>273</v>
      </c>
    </row>
    <row r="521" spans="2:51" s="13" customFormat="1" ht="11.25">
      <c r="B521" s="212"/>
      <c r="C521" s="213"/>
      <c r="D521" s="208" t="s">
        <v>281</v>
      </c>
      <c r="E521" s="214" t="s">
        <v>22</v>
      </c>
      <c r="F521" s="215" t="s">
        <v>282</v>
      </c>
      <c r="G521" s="213"/>
      <c r="H521" s="214" t="s">
        <v>22</v>
      </c>
      <c r="I521" s="216"/>
      <c r="J521" s="213"/>
      <c r="K521" s="213"/>
      <c r="L521" s="217"/>
      <c r="M521" s="218"/>
      <c r="N521" s="219"/>
      <c r="O521" s="219"/>
      <c r="P521" s="219"/>
      <c r="Q521" s="219"/>
      <c r="R521" s="219"/>
      <c r="S521" s="219"/>
      <c r="T521" s="220"/>
      <c r="AT521" s="221" t="s">
        <v>281</v>
      </c>
      <c r="AU521" s="221" t="s">
        <v>84</v>
      </c>
      <c r="AV521" s="13" t="s">
        <v>23</v>
      </c>
      <c r="AW521" s="13" t="s">
        <v>38</v>
      </c>
      <c r="AX521" s="13" t="s">
        <v>77</v>
      </c>
      <c r="AY521" s="221" t="s">
        <v>273</v>
      </c>
    </row>
    <row r="522" spans="2:51" s="14" customFormat="1" ht="11.25">
      <c r="B522" s="222"/>
      <c r="C522" s="223"/>
      <c r="D522" s="208" t="s">
        <v>281</v>
      </c>
      <c r="E522" s="224" t="s">
        <v>22</v>
      </c>
      <c r="F522" s="225" t="s">
        <v>721</v>
      </c>
      <c r="G522" s="223"/>
      <c r="H522" s="226">
        <v>27</v>
      </c>
      <c r="I522" s="227"/>
      <c r="J522" s="223"/>
      <c r="K522" s="223"/>
      <c r="L522" s="228"/>
      <c r="M522" s="229"/>
      <c r="N522" s="230"/>
      <c r="O522" s="230"/>
      <c r="P522" s="230"/>
      <c r="Q522" s="230"/>
      <c r="R522" s="230"/>
      <c r="S522" s="230"/>
      <c r="T522" s="231"/>
      <c r="AT522" s="232" t="s">
        <v>281</v>
      </c>
      <c r="AU522" s="232" t="s">
        <v>84</v>
      </c>
      <c r="AV522" s="14" t="s">
        <v>84</v>
      </c>
      <c r="AW522" s="14" t="s">
        <v>38</v>
      </c>
      <c r="AX522" s="14" t="s">
        <v>77</v>
      </c>
      <c r="AY522" s="232" t="s">
        <v>273</v>
      </c>
    </row>
    <row r="523" spans="2:51" s="14" customFormat="1" ht="11.25">
      <c r="B523" s="222"/>
      <c r="C523" s="223"/>
      <c r="D523" s="208" t="s">
        <v>281</v>
      </c>
      <c r="E523" s="224" t="s">
        <v>22</v>
      </c>
      <c r="F523" s="225" t="s">
        <v>722</v>
      </c>
      <c r="G523" s="223"/>
      <c r="H523" s="226">
        <v>31.55</v>
      </c>
      <c r="I523" s="227"/>
      <c r="J523" s="223"/>
      <c r="K523" s="223"/>
      <c r="L523" s="228"/>
      <c r="M523" s="229"/>
      <c r="N523" s="230"/>
      <c r="O523" s="230"/>
      <c r="P523" s="230"/>
      <c r="Q523" s="230"/>
      <c r="R523" s="230"/>
      <c r="S523" s="230"/>
      <c r="T523" s="231"/>
      <c r="AT523" s="232" t="s">
        <v>281</v>
      </c>
      <c r="AU523" s="232" t="s">
        <v>84</v>
      </c>
      <c r="AV523" s="14" t="s">
        <v>84</v>
      </c>
      <c r="AW523" s="14" t="s">
        <v>38</v>
      </c>
      <c r="AX523" s="14" t="s">
        <v>77</v>
      </c>
      <c r="AY523" s="232" t="s">
        <v>273</v>
      </c>
    </row>
    <row r="524" spans="2:51" s="14" customFormat="1" ht="11.25">
      <c r="B524" s="222"/>
      <c r="C524" s="223"/>
      <c r="D524" s="208" t="s">
        <v>281</v>
      </c>
      <c r="E524" s="224" t="s">
        <v>22</v>
      </c>
      <c r="F524" s="225" t="s">
        <v>723</v>
      </c>
      <c r="G524" s="223"/>
      <c r="H524" s="226">
        <v>18.55</v>
      </c>
      <c r="I524" s="227"/>
      <c r="J524" s="223"/>
      <c r="K524" s="223"/>
      <c r="L524" s="228"/>
      <c r="M524" s="229"/>
      <c r="N524" s="230"/>
      <c r="O524" s="230"/>
      <c r="P524" s="230"/>
      <c r="Q524" s="230"/>
      <c r="R524" s="230"/>
      <c r="S524" s="230"/>
      <c r="T524" s="231"/>
      <c r="AT524" s="232" t="s">
        <v>281</v>
      </c>
      <c r="AU524" s="232" t="s">
        <v>84</v>
      </c>
      <c r="AV524" s="14" t="s">
        <v>84</v>
      </c>
      <c r="AW524" s="14" t="s">
        <v>38</v>
      </c>
      <c r="AX524" s="14" t="s">
        <v>77</v>
      </c>
      <c r="AY524" s="232" t="s">
        <v>273</v>
      </c>
    </row>
    <row r="525" spans="2:51" s="14" customFormat="1" ht="11.25">
      <c r="B525" s="222"/>
      <c r="C525" s="223"/>
      <c r="D525" s="208" t="s">
        <v>281</v>
      </c>
      <c r="E525" s="224" t="s">
        <v>22</v>
      </c>
      <c r="F525" s="225" t="s">
        <v>724</v>
      </c>
      <c r="G525" s="223"/>
      <c r="H525" s="226">
        <v>36.14</v>
      </c>
      <c r="I525" s="227"/>
      <c r="J525" s="223"/>
      <c r="K525" s="223"/>
      <c r="L525" s="228"/>
      <c r="M525" s="229"/>
      <c r="N525" s="230"/>
      <c r="O525" s="230"/>
      <c r="P525" s="230"/>
      <c r="Q525" s="230"/>
      <c r="R525" s="230"/>
      <c r="S525" s="230"/>
      <c r="T525" s="231"/>
      <c r="AT525" s="232" t="s">
        <v>281</v>
      </c>
      <c r="AU525" s="232" t="s">
        <v>84</v>
      </c>
      <c r="AV525" s="14" t="s">
        <v>84</v>
      </c>
      <c r="AW525" s="14" t="s">
        <v>38</v>
      </c>
      <c r="AX525" s="14" t="s">
        <v>77</v>
      </c>
      <c r="AY525" s="232" t="s">
        <v>273</v>
      </c>
    </row>
    <row r="526" spans="2:51" s="14" customFormat="1" ht="11.25">
      <c r="B526" s="222"/>
      <c r="C526" s="223"/>
      <c r="D526" s="208" t="s">
        <v>281</v>
      </c>
      <c r="E526" s="224" t="s">
        <v>22</v>
      </c>
      <c r="F526" s="225" t="s">
        <v>725</v>
      </c>
      <c r="G526" s="223"/>
      <c r="H526" s="226">
        <v>16.440000000000001</v>
      </c>
      <c r="I526" s="227"/>
      <c r="J526" s="223"/>
      <c r="K526" s="223"/>
      <c r="L526" s="228"/>
      <c r="M526" s="229"/>
      <c r="N526" s="230"/>
      <c r="O526" s="230"/>
      <c r="P526" s="230"/>
      <c r="Q526" s="230"/>
      <c r="R526" s="230"/>
      <c r="S526" s="230"/>
      <c r="T526" s="231"/>
      <c r="AT526" s="232" t="s">
        <v>281</v>
      </c>
      <c r="AU526" s="232" t="s">
        <v>84</v>
      </c>
      <c r="AV526" s="14" t="s">
        <v>84</v>
      </c>
      <c r="AW526" s="14" t="s">
        <v>38</v>
      </c>
      <c r="AX526" s="14" t="s">
        <v>77</v>
      </c>
      <c r="AY526" s="232" t="s">
        <v>273</v>
      </c>
    </row>
    <row r="527" spans="2:51" s="14" customFormat="1" ht="11.25">
      <c r="B527" s="222"/>
      <c r="C527" s="223"/>
      <c r="D527" s="208" t="s">
        <v>281</v>
      </c>
      <c r="E527" s="224" t="s">
        <v>22</v>
      </c>
      <c r="F527" s="225" t="s">
        <v>726</v>
      </c>
      <c r="G527" s="223"/>
      <c r="H527" s="226">
        <v>18.14</v>
      </c>
      <c r="I527" s="227"/>
      <c r="J527" s="223"/>
      <c r="K527" s="223"/>
      <c r="L527" s="228"/>
      <c r="M527" s="229"/>
      <c r="N527" s="230"/>
      <c r="O527" s="230"/>
      <c r="P527" s="230"/>
      <c r="Q527" s="230"/>
      <c r="R527" s="230"/>
      <c r="S527" s="230"/>
      <c r="T527" s="231"/>
      <c r="AT527" s="232" t="s">
        <v>281</v>
      </c>
      <c r="AU527" s="232" t="s">
        <v>84</v>
      </c>
      <c r="AV527" s="14" t="s">
        <v>84</v>
      </c>
      <c r="AW527" s="14" t="s">
        <v>38</v>
      </c>
      <c r="AX527" s="14" t="s">
        <v>77</v>
      </c>
      <c r="AY527" s="232" t="s">
        <v>273</v>
      </c>
    </row>
    <row r="528" spans="2:51" s="15" customFormat="1" ht="11.25">
      <c r="B528" s="233"/>
      <c r="C528" s="234"/>
      <c r="D528" s="208" t="s">
        <v>281</v>
      </c>
      <c r="E528" s="235" t="s">
        <v>22</v>
      </c>
      <c r="F528" s="236" t="s">
        <v>286</v>
      </c>
      <c r="G528" s="234"/>
      <c r="H528" s="237">
        <v>350.21</v>
      </c>
      <c r="I528" s="238"/>
      <c r="J528" s="234"/>
      <c r="K528" s="234"/>
      <c r="L528" s="239"/>
      <c r="M528" s="240"/>
      <c r="N528" s="241"/>
      <c r="O528" s="241"/>
      <c r="P528" s="241"/>
      <c r="Q528" s="241"/>
      <c r="R528" s="241"/>
      <c r="S528" s="241"/>
      <c r="T528" s="242"/>
      <c r="AT528" s="243" t="s">
        <v>281</v>
      </c>
      <c r="AU528" s="243" t="s">
        <v>84</v>
      </c>
      <c r="AV528" s="15" t="s">
        <v>92</v>
      </c>
      <c r="AW528" s="15" t="s">
        <v>38</v>
      </c>
      <c r="AX528" s="15" t="s">
        <v>77</v>
      </c>
      <c r="AY528" s="243" t="s">
        <v>273</v>
      </c>
    </row>
    <row r="529" spans="1:65" s="13" customFormat="1" ht="11.25">
      <c r="B529" s="212"/>
      <c r="C529" s="213"/>
      <c r="D529" s="208" t="s">
        <v>281</v>
      </c>
      <c r="E529" s="214" t="s">
        <v>22</v>
      </c>
      <c r="F529" s="215" t="s">
        <v>727</v>
      </c>
      <c r="G529" s="213"/>
      <c r="H529" s="214" t="s">
        <v>22</v>
      </c>
      <c r="I529" s="216"/>
      <c r="J529" s="213"/>
      <c r="K529" s="213"/>
      <c r="L529" s="217"/>
      <c r="M529" s="218"/>
      <c r="N529" s="219"/>
      <c r="O529" s="219"/>
      <c r="P529" s="219"/>
      <c r="Q529" s="219"/>
      <c r="R529" s="219"/>
      <c r="S529" s="219"/>
      <c r="T529" s="220"/>
      <c r="AT529" s="221" t="s">
        <v>281</v>
      </c>
      <c r="AU529" s="221" t="s">
        <v>84</v>
      </c>
      <c r="AV529" s="13" t="s">
        <v>23</v>
      </c>
      <c r="AW529" s="13" t="s">
        <v>38</v>
      </c>
      <c r="AX529" s="13" t="s">
        <v>77</v>
      </c>
      <c r="AY529" s="221" t="s">
        <v>273</v>
      </c>
    </row>
    <row r="530" spans="1:65" s="14" customFormat="1" ht="11.25">
      <c r="B530" s="222"/>
      <c r="C530" s="223"/>
      <c r="D530" s="208" t="s">
        <v>281</v>
      </c>
      <c r="E530" s="224" t="s">
        <v>22</v>
      </c>
      <c r="F530" s="225" t="s">
        <v>728</v>
      </c>
      <c r="G530" s="223"/>
      <c r="H530" s="226">
        <v>-31.55</v>
      </c>
      <c r="I530" s="227"/>
      <c r="J530" s="223"/>
      <c r="K530" s="223"/>
      <c r="L530" s="228"/>
      <c r="M530" s="229"/>
      <c r="N530" s="230"/>
      <c r="O530" s="230"/>
      <c r="P530" s="230"/>
      <c r="Q530" s="230"/>
      <c r="R530" s="230"/>
      <c r="S530" s="230"/>
      <c r="T530" s="231"/>
      <c r="AT530" s="232" t="s">
        <v>281</v>
      </c>
      <c r="AU530" s="232" t="s">
        <v>84</v>
      </c>
      <c r="AV530" s="14" t="s">
        <v>84</v>
      </c>
      <c r="AW530" s="14" t="s">
        <v>38</v>
      </c>
      <c r="AX530" s="14" t="s">
        <v>77</v>
      </c>
      <c r="AY530" s="232" t="s">
        <v>273</v>
      </c>
    </row>
    <row r="531" spans="1:65" s="14" customFormat="1" ht="11.25">
      <c r="B531" s="222"/>
      <c r="C531" s="223"/>
      <c r="D531" s="208" t="s">
        <v>281</v>
      </c>
      <c r="E531" s="224" t="s">
        <v>22</v>
      </c>
      <c r="F531" s="225" t="s">
        <v>729</v>
      </c>
      <c r="G531" s="223"/>
      <c r="H531" s="226">
        <v>-16.440000000000001</v>
      </c>
      <c r="I531" s="227"/>
      <c r="J531" s="223"/>
      <c r="K531" s="223"/>
      <c r="L531" s="228"/>
      <c r="M531" s="229"/>
      <c r="N531" s="230"/>
      <c r="O531" s="230"/>
      <c r="P531" s="230"/>
      <c r="Q531" s="230"/>
      <c r="R531" s="230"/>
      <c r="S531" s="230"/>
      <c r="T531" s="231"/>
      <c r="AT531" s="232" t="s">
        <v>281</v>
      </c>
      <c r="AU531" s="232" t="s">
        <v>84</v>
      </c>
      <c r="AV531" s="14" t="s">
        <v>84</v>
      </c>
      <c r="AW531" s="14" t="s">
        <v>38</v>
      </c>
      <c r="AX531" s="14" t="s">
        <v>77</v>
      </c>
      <c r="AY531" s="232" t="s">
        <v>273</v>
      </c>
    </row>
    <row r="532" spans="1:65" s="15" customFormat="1" ht="11.25">
      <c r="B532" s="233"/>
      <c r="C532" s="234"/>
      <c r="D532" s="208" t="s">
        <v>281</v>
      </c>
      <c r="E532" s="235" t="s">
        <v>22</v>
      </c>
      <c r="F532" s="236" t="s">
        <v>286</v>
      </c>
      <c r="G532" s="234"/>
      <c r="H532" s="237">
        <v>-47.99</v>
      </c>
      <c r="I532" s="238"/>
      <c r="J532" s="234"/>
      <c r="K532" s="234"/>
      <c r="L532" s="239"/>
      <c r="M532" s="240"/>
      <c r="N532" s="241"/>
      <c r="O532" s="241"/>
      <c r="P532" s="241"/>
      <c r="Q532" s="241"/>
      <c r="R532" s="241"/>
      <c r="S532" s="241"/>
      <c r="T532" s="242"/>
      <c r="AT532" s="243" t="s">
        <v>281</v>
      </c>
      <c r="AU532" s="243" t="s">
        <v>84</v>
      </c>
      <c r="AV532" s="15" t="s">
        <v>92</v>
      </c>
      <c r="AW532" s="15" t="s">
        <v>38</v>
      </c>
      <c r="AX532" s="15" t="s">
        <v>77</v>
      </c>
      <c r="AY532" s="243" t="s">
        <v>273</v>
      </c>
    </row>
    <row r="533" spans="1:65" s="14" customFormat="1" ht="11.25">
      <c r="B533" s="222"/>
      <c r="C533" s="223"/>
      <c r="D533" s="208" t="s">
        <v>281</v>
      </c>
      <c r="E533" s="224" t="s">
        <v>22</v>
      </c>
      <c r="F533" s="225" t="s">
        <v>730</v>
      </c>
      <c r="G533" s="223"/>
      <c r="H533" s="226">
        <v>15.111000000000001</v>
      </c>
      <c r="I533" s="227"/>
      <c r="J533" s="223"/>
      <c r="K533" s="223"/>
      <c r="L533" s="228"/>
      <c r="M533" s="229"/>
      <c r="N533" s="230"/>
      <c r="O533" s="230"/>
      <c r="P533" s="230"/>
      <c r="Q533" s="230"/>
      <c r="R533" s="230"/>
      <c r="S533" s="230"/>
      <c r="T533" s="231"/>
      <c r="AT533" s="232" t="s">
        <v>281</v>
      </c>
      <c r="AU533" s="232" t="s">
        <v>84</v>
      </c>
      <c r="AV533" s="14" t="s">
        <v>84</v>
      </c>
      <c r="AW533" s="14" t="s">
        <v>38</v>
      </c>
      <c r="AX533" s="14" t="s">
        <v>77</v>
      </c>
      <c r="AY533" s="232" t="s">
        <v>273</v>
      </c>
    </row>
    <row r="534" spans="1:65" s="16" customFormat="1" ht="11.25">
      <c r="B534" s="244"/>
      <c r="C534" s="245"/>
      <c r="D534" s="208" t="s">
        <v>281</v>
      </c>
      <c r="E534" s="246" t="s">
        <v>22</v>
      </c>
      <c r="F534" s="247" t="s">
        <v>288</v>
      </c>
      <c r="G534" s="245"/>
      <c r="H534" s="248">
        <v>317.33100000000002</v>
      </c>
      <c r="I534" s="249"/>
      <c r="J534" s="245"/>
      <c r="K534" s="245"/>
      <c r="L534" s="250"/>
      <c r="M534" s="251"/>
      <c r="N534" s="252"/>
      <c r="O534" s="252"/>
      <c r="P534" s="252"/>
      <c r="Q534" s="252"/>
      <c r="R534" s="252"/>
      <c r="S534" s="252"/>
      <c r="T534" s="253"/>
      <c r="AT534" s="254" t="s">
        <v>281</v>
      </c>
      <c r="AU534" s="254" t="s">
        <v>84</v>
      </c>
      <c r="AV534" s="16" t="s">
        <v>99</v>
      </c>
      <c r="AW534" s="16" t="s">
        <v>38</v>
      </c>
      <c r="AX534" s="16" t="s">
        <v>23</v>
      </c>
      <c r="AY534" s="254" t="s">
        <v>273</v>
      </c>
    </row>
    <row r="535" spans="1:65" s="2" customFormat="1" ht="16.5" customHeight="1">
      <c r="A535" s="36"/>
      <c r="B535" s="37"/>
      <c r="C535" s="195" t="s">
        <v>731</v>
      </c>
      <c r="D535" s="195" t="s">
        <v>275</v>
      </c>
      <c r="E535" s="196" t="s">
        <v>732</v>
      </c>
      <c r="F535" s="197" t="s">
        <v>733</v>
      </c>
      <c r="G535" s="198" t="s">
        <v>305</v>
      </c>
      <c r="H535" s="199">
        <v>276.31799999999998</v>
      </c>
      <c r="I535" s="200"/>
      <c r="J535" s="201">
        <f>ROUND(I535*H535,2)</f>
        <v>0</v>
      </c>
      <c r="K535" s="197" t="s">
        <v>306</v>
      </c>
      <c r="L535" s="41"/>
      <c r="M535" s="202" t="s">
        <v>22</v>
      </c>
      <c r="N535" s="203" t="s">
        <v>48</v>
      </c>
      <c r="O535" s="66"/>
      <c r="P535" s="204">
        <f>O535*H535</f>
        <v>0</v>
      </c>
      <c r="Q535" s="204">
        <v>8.0000000000000007E-5</v>
      </c>
      <c r="R535" s="204">
        <f>Q535*H535</f>
        <v>2.2105440000000001E-2</v>
      </c>
      <c r="S535" s="204">
        <v>0</v>
      </c>
      <c r="T535" s="205">
        <f>S535*H535</f>
        <v>0</v>
      </c>
      <c r="U535" s="36"/>
      <c r="V535" s="36"/>
      <c r="W535" s="36"/>
      <c r="X535" s="36"/>
      <c r="Y535" s="36"/>
      <c r="Z535" s="36"/>
      <c r="AA535" s="36"/>
      <c r="AB535" s="36"/>
      <c r="AC535" s="36"/>
      <c r="AD535" s="36"/>
      <c r="AE535" s="36"/>
      <c r="AR535" s="206" t="s">
        <v>99</v>
      </c>
      <c r="AT535" s="206" t="s">
        <v>275</v>
      </c>
      <c r="AU535" s="206" t="s">
        <v>84</v>
      </c>
      <c r="AY535" s="19" t="s">
        <v>273</v>
      </c>
      <c r="BE535" s="207">
        <f>IF(N535="základní",J535,0)</f>
        <v>0</v>
      </c>
      <c r="BF535" s="207">
        <f>IF(N535="snížená",J535,0)</f>
        <v>0</v>
      </c>
      <c r="BG535" s="207">
        <f>IF(N535="zákl. přenesená",J535,0)</f>
        <v>0</v>
      </c>
      <c r="BH535" s="207">
        <f>IF(N535="sníž. přenesená",J535,0)</f>
        <v>0</v>
      </c>
      <c r="BI535" s="207">
        <f>IF(N535="nulová",J535,0)</f>
        <v>0</v>
      </c>
      <c r="BJ535" s="19" t="s">
        <v>23</v>
      </c>
      <c r="BK535" s="207">
        <f>ROUND(I535*H535,2)</f>
        <v>0</v>
      </c>
      <c r="BL535" s="19" t="s">
        <v>99</v>
      </c>
      <c r="BM535" s="206" t="s">
        <v>734</v>
      </c>
    </row>
    <row r="536" spans="1:65" s="2" customFormat="1" ht="39">
      <c r="A536" s="36"/>
      <c r="B536" s="37"/>
      <c r="C536" s="38"/>
      <c r="D536" s="208" t="s">
        <v>299</v>
      </c>
      <c r="E536" s="38"/>
      <c r="F536" s="209" t="s">
        <v>735</v>
      </c>
      <c r="G536" s="38"/>
      <c r="H536" s="38"/>
      <c r="I536" s="119"/>
      <c r="J536" s="38"/>
      <c r="K536" s="38"/>
      <c r="L536" s="41"/>
      <c r="M536" s="210"/>
      <c r="N536" s="211"/>
      <c r="O536" s="66"/>
      <c r="P536" s="66"/>
      <c r="Q536" s="66"/>
      <c r="R536" s="66"/>
      <c r="S536" s="66"/>
      <c r="T536" s="67"/>
      <c r="U536" s="36"/>
      <c r="V536" s="36"/>
      <c r="W536" s="36"/>
      <c r="X536" s="36"/>
      <c r="Y536" s="36"/>
      <c r="Z536" s="36"/>
      <c r="AA536" s="36"/>
      <c r="AB536" s="36"/>
      <c r="AC536" s="36"/>
      <c r="AD536" s="36"/>
      <c r="AE536" s="36"/>
      <c r="AT536" s="19" t="s">
        <v>299</v>
      </c>
      <c r="AU536" s="19" t="s">
        <v>84</v>
      </c>
    </row>
    <row r="537" spans="1:65" s="14" customFormat="1" ht="11.25">
      <c r="B537" s="222"/>
      <c r="C537" s="223"/>
      <c r="D537" s="208" t="s">
        <v>281</v>
      </c>
      <c r="E537" s="224" t="s">
        <v>22</v>
      </c>
      <c r="F537" s="225" t="s">
        <v>736</v>
      </c>
      <c r="G537" s="223"/>
      <c r="H537" s="226">
        <v>276.31799999999998</v>
      </c>
      <c r="I537" s="227"/>
      <c r="J537" s="223"/>
      <c r="K537" s="223"/>
      <c r="L537" s="228"/>
      <c r="M537" s="229"/>
      <c r="N537" s="230"/>
      <c r="O537" s="230"/>
      <c r="P537" s="230"/>
      <c r="Q537" s="230"/>
      <c r="R537" s="230"/>
      <c r="S537" s="230"/>
      <c r="T537" s="231"/>
      <c r="AT537" s="232" t="s">
        <v>281</v>
      </c>
      <c r="AU537" s="232" t="s">
        <v>84</v>
      </c>
      <c r="AV537" s="14" t="s">
        <v>84</v>
      </c>
      <c r="AW537" s="14" t="s">
        <v>38</v>
      </c>
      <c r="AX537" s="14" t="s">
        <v>23</v>
      </c>
      <c r="AY537" s="232" t="s">
        <v>273</v>
      </c>
    </row>
    <row r="538" spans="1:65" s="2" customFormat="1" ht="21.75" customHeight="1">
      <c r="A538" s="36"/>
      <c r="B538" s="37"/>
      <c r="C538" s="195" t="s">
        <v>737</v>
      </c>
      <c r="D538" s="195" t="s">
        <v>275</v>
      </c>
      <c r="E538" s="196" t="s">
        <v>738</v>
      </c>
      <c r="F538" s="197" t="s">
        <v>739</v>
      </c>
      <c r="G538" s="198" t="s">
        <v>305</v>
      </c>
      <c r="H538" s="199">
        <v>276.31799999999998</v>
      </c>
      <c r="I538" s="200"/>
      <c r="J538" s="201">
        <f>ROUND(I538*H538,2)</f>
        <v>0</v>
      </c>
      <c r="K538" s="197" t="s">
        <v>306</v>
      </c>
      <c r="L538" s="41"/>
      <c r="M538" s="202" t="s">
        <v>22</v>
      </c>
      <c r="N538" s="203" t="s">
        <v>48</v>
      </c>
      <c r="O538" s="66"/>
      <c r="P538" s="204">
        <f>O538*H538</f>
        <v>0</v>
      </c>
      <c r="Q538" s="204">
        <v>1.0000000000000001E-5</v>
      </c>
      <c r="R538" s="204">
        <f>Q538*H538</f>
        <v>2.7631800000000001E-3</v>
      </c>
      <c r="S538" s="204">
        <v>0</v>
      </c>
      <c r="T538" s="205">
        <f>S538*H538</f>
        <v>0</v>
      </c>
      <c r="U538" s="36"/>
      <c r="V538" s="36"/>
      <c r="W538" s="36"/>
      <c r="X538" s="36"/>
      <c r="Y538" s="36"/>
      <c r="Z538" s="36"/>
      <c r="AA538" s="36"/>
      <c r="AB538" s="36"/>
      <c r="AC538" s="36"/>
      <c r="AD538" s="36"/>
      <c r="AE538" s="36"/>
      <c r="AR538" s="206" t="s">
        <v>99</v>
      </c>
      <c r="AT538" s="206" t="s">
        <v>275</v>
      </c>
      <c r="AU538" s="206" t="s">
        <v>84</v>
      </c>
      <c r="AY538" s="19" t="s">
        <v>273</v>
      </c>
      <c r="BE538" s="207">
        <f>IF(N538="základní",J538,0)</f>
        <v>0</v>
      </c>
      <c r="BF538" s="207">
        <f>IF(N538="snížená",J538,0)</f>
        <v>0</v>
      </c>
      <c r="BG538" s="207">
        <f>IF(N538="zákl. přenesená",J538,0)</f>
        <v>0</v>
      </c>
      <c r="BH538" s="207">
        <f>IF(N538="sníž. přenesená",J538,0)</f>
        <v>0</v>
      </c>
      <c r="BI538" s="207">
        <f>IF(N538="nulová",J538,0)</f>
        <v>0</v>
      </c>
      <c r="BJ538" s="19" t="s">
        <v>23</v>
      </c>
      <c r="BK538" s="207">
        <f>ROUND(I538*H538,2)</f>
        <v>0</v>
      </c>
      <c r="BL538" s="19" t="s">
        <v>99</v>
      </c>
      <c r="BM538" s="206" t="s">
        <v>740</v>
      </c>
    </row>
    <row r="539" spans="1:65" s="2" customFormat="1" ht="29.25">
      <c r="A539" s="36"/>
      <c r="B539" s="37"/>
      <c r="C539" s="38"/>
      <c r="D539" s="208" t="s">
        <v>299</v>
      </c>
      <c r="E539" s="38"/>
      <c r="F539" s="209" t="s">
        <v>741</v>
      </c>
      <c r="G539" s="38"/>
      <c r="H539" s="38"/>
      <c r="I539" s="119"/>
      <c r="J539" s="38"/>
      <c r="K539" s="38"/>
      <c r="L539" s="41"/>
      <c r="M539" s="210"/>
      <c r="N539" s="211"/>
      <c r="O539" s="66"/>
      <c r="P539" s="66"/>
      <c r="Q539" s="66"/>
      <c r="R539" s="66"/>
      <c r="S539" s="66"/>
      <c r="T539" s="67"/>
      <c r="U539" s="36"/>
      <c r="V539" s="36"/>
      <c r="W539" s="36"/>
      <c r="X539" s="36"/>
      <c r="Y539" s="36"/>
      <c r="Z539" s="36"/>
      <c r="AA539" s="36"/>
      <c r="AB539" s="36"/>
      <c r="AC539" s="36"/>
      <c r="AD539" s="36"/>
      <c r="AE539" s="36"/>
      <c r="AT539" s="19" t="s">
        <v>299</v>
      </c>
      <c r="AU539" s="19" t="s">
        <v>84</v>
      </c>
    </row>
    <row r="540" spans="1:65" s="14" customFormat="1" ht="11.25">
      <c r="B540" s="222"/>
      <c r="C540" s="223"/>
      <c r="D540" s="208" t="s">
        <v>281</v>
      </c>
      <c r="E540" s="224" t="s">
        <v>22</v>
      </c>
      <c r="F540" s="225" t="s">
        <v>742</v>
      </c>
      <c r="G540" s="223"/>
      <c r="H540" s="226">
        <v>172.54</v>
      </c>
      <c r="I540" s="227"/>
      <c r="J540" s="223"/>
      <c r="K540" s="223"/>
      <c r="L540" s="228"/>
      <c r="M540" s="229"/>
      <c r="N540" s="230"/>
      <c r="O540" s="230"/>
      <c r="P540" s="230"/>
      <c r="Q540" s="230"/>
      <c r="R540" s="230"/>
      <c r="S540" s="230"/>
      <c r="T540" s="231"/>
      <c r="AT540" s="232" t="s">
        <v>281</v>
      </c>
      <c r="AU540" s="232" t="s">
        <v>84</v>
      </c>
      <c r="AV540" s="14" t="s">
        <v>84</v>
      </c>
      <c r="AW540" s="14" t="s">
        <v>38</v>
      </c>
      <c r="AX540" s="14" t="s">
        <v>77</v>
      </c>
      <c r="AY540" s="232" t="s">
        <v>273</v>
      </c>
    </row>
    <row r="541" spans="1:65" s="14" customFormat="1" ht="11.25">
      <c r="B541" s="222"/>
      <c r="C541" s="223"/>
      <c r="D541" s="208" t="s">
        <v>281</v>
      </c>
      <c r="E541" s="224" t="s">
        <v>22</v>
      </c>
      <c r="F541" s="225" t="s">
        <v>743</v>
      </c>
      <c r="G541" s="223"/>
      <c r="H541" s="226">
        <v>110.42</v>
      </c>
      <c r="I541" s="227"/>
      <c r="J541" s="223"/>
      <c r="K541" s="223"/>
      <c r="L541" s="228"/>
      <c r="M541" s="229"/>
      <c r="N541" s="230"/>
      <c r="O541" s="230"/>
      <c r="P541" s="230"/>
      <c r="Q541" s="230"/>
      <c r="R541" s="230"/>
      <c r="S541" s="230"/>
      <c r="T541" s="231"/>
      <c r="AT541" s="232" t="s">
        <v>281</v>
      </c>
      <c r="AU541" s="232" t="s">
        <v>84</v>
      </c>
      <c r="AV541" s="14" t="s">
        <v>84</v>
      </c>
      <c r="AW541" s="14" t="s">
        <v>38</v>
      </c>
      <c r="AX541" s="14" t="s">
        <v>77</v>
      </c>
      <c r="AY541" s="232" t="s">
        <v>273</v>
      </c>
    </row>
    <row r="542" spans="1:65" s="14" customFormat="1" ht="11.25">
      <c r="B542" s="222"/>
      <c r="C542" s="223"/>
      <c r="D542" s="208" t="s">
        <v>281</v>
      </c>
      <c r="E542" s="224" t="s">
        <v>22</v>
      </c>
      <c r="F542" s="225" t="s">
        <v>744</v>
      </c>
      <c r="G542" s="223"/>
      <c r="H542" s="226">
        <v>-19.8</v>
      </c>
      <c r="I542" s="227"/>
      <c r="J542" s="223"/>
      <c r="K542" s="223"/>
      <c r="L542" s="228"/>
      <c r="M542" s="229"/>
      <c r="N542" s="230"/>
      <c r="O542" s="230"/>
      <c r="P542" s="230"/>
      <c r="Q542" s="230"/>
      <c r="R542" s="230"/>
      <c r="S542" s="230"/>
      <c r="T542" s="231"/>
      <c r="AT542" s="232" t="s">
        <v>281</v>
      </c>
      <c r="AU542" s="232" t="s">
        <v>84</v>
      </c>
      <c r="AV542" s="14" t="s">
        <v>84</v>
      </c>
      <c r="AW542" s="14" t="s">
        <v>38</v>
      </c>
      <c r="AX542" s="14" t="s">
        <v>77</v>
      </c>
      <c r="AY542" s="232" t="s">
        <v>273</v>
      </c>
    </row>
    <row r="543" spans="1:65" s="15" customFormat="1" ht="11.25">
      <c r="B543" s="233"/>
      <c r="C543" s="234"/>
      <c r="D543" s="208" t="s">
        <v>281</v>
      </c>
      <c r="E543" s="235" t="s">
        <v>22</v>
      </c>
      <c r="F543" s="236" t="s">
        <v>286</v>
      </c>
      <c r="G543" s="234"/>
      <c r="H543" s="237">
        <v>263.16000000000003</v>
      </c>
      <c r="I543" s="238"/>
      <c r="J543" s="234"/>
      <c r="K543" s="234"/>
      <c r="L543" s="239"/>
      <c r="M543" s="240"/>
      <c r="N543" s="241"/>
      <c r="O543" s="241"/>
      <c r="P543" s="241"/>
      <c r="Q543" s="241"/>
      <c r="R543" s="241"/>
      <c r="S543" s="241"/>
      <c r="T543" s="242"/>
      <c r="AT543" s="243" t="s">
        <v>281</v>
      </c>
      <c r="AU543" s="243" t="s">
        <v>84</v>
      </c>
      <c r="AV543" s="15" t="s">
        <v>92</v>
      </c>
      <c r="AW543" s="15" t="s">
        <v>38</v>
      </c>
      <c r="AX543" s="15" t="s">
        <v>77</v>
      </c>
      <c r="AY543" s="243" t="s">
        <v>273</v>
      </c>
    </row>
    <row r="544" spans="1:65" s="14" customFormat="1" ht="11.25">
      <c r="B544" s="222"/>
      <c r="C544" s="223"/>
      <c r="D544" s="208" t="s">
        <v>281</v>
      </c>
      <c r="E544" s="224" t="s">
        <v>22</v>
      </c>
      <c r="F544" s="225" t="s">
        <v>745</v>
      </c>
      <c r="G544" s="223"/>
      <c r="H544" s="226">
        <v>13.157999999999999</v>
      </c>
      <c r="I544" s="227"/>
      <c r="J544" s="223"/>
      <c r="K544" s="223"/>
      <c r="L544" s="228"/>
      <c r="M544" s="229"/>
      <c r="N544" s="230"/>
      <c r="O544" s="230"/>
      <c r="P544" s="230"/>
      <c r="Q544" s="230"/>
      <c r="R544" s="230"/>
      <c r="S544" s="230"/>
      <c r="T544" s="231"/>
      <c r="AT544" s="232" t="s">
        <v>281</v>
      </c>
      <c r="AU544" s="232" t="s">
        <v>84</v>
      </c>
      <c r="AV544" s="14" t="s">
        <v>84</v>
      </c>
      <c r="AW544" s="14" t="s">
        <v>38</v>
      </c>
      <c r="AX544" s="14" t="s">
        <v>77</v>
      </c>
      <c r="AY544" s="232" t="s">
        <v>273</v>
      </c>
    </row>
    <row r="545" spans="1:65" s="16" customFormat="1" ht="11.25">
      <c r="B545" s="244"/>
      <c r="C545" s="245"/>
      <c r="D545" s="208" t="s">
        <v>281</v>
      </c>
      <c r="E545" s="246" t="s">
        <v>22</v>
      </c>
      <c r="F545" s="247" t="s">
        <v>288</v>
      </c>
      <c r="G545" s="245"/>
      <c r="H545" s="248">
        <v>276.31799999999998</v>
      </c>
      <c r="I545" s="249"/>
      <c r="J545" s="245"/>
      <c r="K545" s="245"/>
      <c r="L545" s="250"/>
      <c r="M545" s="251"/>
      <c r="N545" s="252"/>
      <c r="O545" s="252"/>
      <c r="P545" s="252"/>
      <c r="Q545" s="252"/>
      <c r="R545" s="252"/>
      <c r="S545" s="252"/>
      <c r="T545" s="253"/>
      <c r="AT545" s="254" t="s">
        <v>281</v>
      </c>
      <c r="AU545" s="254" t="s">
        <v>84</v>
      </c>
      <c r="AV545" s="16" t="s">
        <v>99</v>
      </c>
      <c r="AW545" s="16" t="s">
        <v>38</v>
      </c>
      <c r="AX545" s="16" t="s">
        <v>23</v>
      </c>
      <c r="AY545" s="254" t="s">
        <v>273</v>
      </c>
    </row>
    <row r="546" spans="1:65" s="12" customFormat="1" ht="22.9" customHeight="1">
      <c r="B546" s="179"/>
      <c r="C546" s="180"/>
      <c r="D546" s="181" t="s">
        <v>76</v>
      </c>
      <c r="E546" s="193" t="s">
        <v>337</v>
      </c>
      <c r="F546" s="193" t="s">
        <v>746</v>
      </c>
      <c r="G546" s="180"/>
      <c r="H546" s="180"/>
      <c r="I546" s="183"/>
      <c r="J546" s="194">
        <f>BK546</f>
        <v>0</v>
      </c>
      <c r="K546" s="180"/>
      <c r="L546" s="185"/>
      <c r="M546" s="186"/>
      <c r="N546" s="187"/>
      <c r="O546" s="187"/>
      <c r="P546" s="188">
        <f>SUM(P547:P575)</f>
        <v>0</v>
      </c>
      <c r="Q546" s="187"/>
      <c r="R546" s="188">
        <f>SUM(R547:R575)</f>
        <v>0.10981703999999999</v>
      </c>
      <c r="S546" s="187"/>
      <c r="T546" s="189">
        <f>SUM(T547:T575)</f>
        <v>0</v>
      </c>
      <c r="AR546" s="190" t="s">
        <v>23</v>
      </c>
      <c r="AT546" s="191" t="s">
        <v>76</v>
      </c>
      <c r="AU546" s="191" t="s">
        <v>23</v>
      </c>
      <c r="AY546" s="190" t="s">
        <v>273</v>
      </c>
      <c r="BK546" s="192">
        <f>SUM(BK547:BK575)</f>
        <v>0</v>
      </c>
    </row>
    <row r="547" spans="1:65" s="2" customFormat="1" ht="21.75" customHeight="1">
      <c r="A547" s="36"/>
      <c r="B547" s="37"/>
      <c r="C547" s="195" t="s">
        <v>747</v>
      </c>
      <c r="D547" s="195" t="s">
        <v>275</v>
      </c>
      <c r="E547" s="196" t="s">
        <v>748</v>
      </c>
      <c r="F547" s="197" t="s">
        <v>749</v>
      </c>
      <c r="G547" s="198" t="s">
        <v>224</v>
      </c>
      <c r="H547" s="199">
        <v>512.86</v>
      </c>
      <c r="I547" s="200"/>
      <c r="J547" s="201">
        <f>ROUND(I547*H547,2)</f>
        <v>0</v>
      </c>
      <c r="K547" s="197" t="s">
        <v>306</v>
      </c>
      <c r="L547" s="41"/>
      <c r="M547" s="202" t="s">
        <v>22</v>
      </c>
      <c r="N547" s="203" t="s">
        <v>48</v>
      </c>
      <c r="O547" s="66"/>
      <c r="P547" s="204">
        <f>O547*H547</f>
        <v>0</v>
      </c>
      <c r="Q547" s="204">
        <v>1.2999999999999999E-4</v>
      </c>
      <c r="R547" s="204">
        <f>Q547*H547</f>
        <v>6.6671799999999989E-2</v>
      </c>
      <c r="S547" s="204">
        <v>0</v>
      </c>
      <c r="T547" s="205">
        <f>S547*H547</f>
        <v>0</v>
      </c>
      <c r="U547" s="36"/>
      <c r="V547" s="36"/>
      <c r="W547" s="36"/>
      <c r="X547" s="36"/>
      <c r="Y547" s="36"/>
      <c r="Z547" s="36"/>
      <c r="AA547" s="36"/>
      <c r="AB547" s="36"/>
      <c r="AC547" s="36"/>
      <c r="AD547" s="36"/>
      <c r="AE547" s="36"/>
      <c r="AR547" s="206" t="s">
        <v>99</v>
      </c>
      <c r="AT547" s="206" t="s">
        <v>275</v>
      </c>
      <c r="AU547" s="206" t="s">
        <v>84</v>
      </c>
      <c r="AY547" s="19" t="s">
        <v>273</v>
      </c>
      <c r="BE547" s="207">
        <f>IF(N547="základní",J547,0)</f>
        <v>0</v>
      </c>
      <c r="BF547" s="207">
        <f>IF(N547="snížená",J547,0)</f>
        <v>0</v>
      </c>
      <c r="BG547" s="207">
        <f>IF(N547="zákl. přenesená",J547,0)</f>
        <v>0</v>
      </c>
      <c r="BH547" s="207">
        <f>IF(N547="sníž. přenesená",J547,0)</f>
        <v>0</v>
      </c>
      <c r="BI547" s="207">
        <f>IF(N547="nulová",J547,0)</f>
        <v>0</v>
      </c>
      <c r="BJ547" s="19" t="s">
        <v>23</v>
      </c>
      <c r="BK547" s="207">
        <f>ROUND(I547*H547,2)</f>
        <v>0</v>
      </c>
      <c r="BL547" s="19" t="s">
        <v>99</v>
      </c>
      <c r="BM547" s="206" t="s">
        <v>750</v>
      </c>
    </row>
    <row r="548" spans="1:65" s="2" customFormat="1" ht="48.75">
      <c r="A548" s="36"/>
      <c r="B548" s="37"/>
      <c r="C548" s="38"/>
      <c r="D548" s="208" t="s">
        <v>299</v>
      </c>
      <c r="E548" s="38"/>
      <c r="F548" s="209" t="s">
        <v>751</v>
      </c>
      <c r="G548" s="38"/>
      <c r="H548" s="38"/>
      <c r="I548" s="119"/>
      <c r="J548" s="38"/>
      <c r="K548" s="38"/>
      <c r="L548" s="41"/>
      <c r="M548" s="210"/>
      <c r="N548" s="211"/>
      <c r="O548" s="66"/>
      <c r="P548" s="66"/>
      <c r="Q548" s="66"/>
      <c r="R548" s="66"/>
      <c r="S548" s="66"/>
      <c r="T548" s="67"/>
      <c r="U548" s="36"/>
      <c r="V548" s="36"/>
      <c r="W548" s="36"/>
      <c r="X548" s="36"/>
      <c r="Y548" s="36"/>
      <c r="Z548" s="36"/>
      <c r="AA548" s="36"/>
      <c r="AB548" s="36"/>
      <c r="AC548" s="36"/>
      <c r="AD548" s="36"/>
      <c r="AE548" s="36"/>
      <c r="AT548" s="19" t="s">
        <v>299</v>
      </c>
      <c r="AU548" s="19" t="s">
        <v>84</v>
      </c>
    </row>
    <row r="549" spans="1:65" s="13" customFormat="1" ht="11.25">
      <c r="B549" s="212"/>
      <c r="C549" s="213"/>
      <c r="D549" s="208" t="s">
        <v>281</v>
      </c>
      <c r="E549" s="214" t="s">
        <v>22</v>
      </c>
      <c r="F549" s="215" t="s">
        <v>752</v>
      </c>
      <c r="G549" s="213"/>
      <c r="H549" s="214" t="s">
        <v>22</v>
      </c>
      <c r="I549" s="216"/>
      <c r="J549" s="213"/>
      <c r="K549" s="213"/>
      <c r="L549" s="217"/>
      <c r="M549" s="218"/>
      <c r="N549" s="219"/>
      <c r="O549" s="219"/>
      <c r="P549" s="219"/>
      <c r="Q549" s="219"/>
      <c r="R549" s="219"/>
      <c r="S549" s="219"/>
      <c r="T549" s="220"/>
      <c r="AT549" s="221" t="s">
        <v>281</v>
      </c>
      <c r="AU549" s="221" t="s">
        <v>84</v>
      </c>
      <c r="AV549" s="13" t="s">
        <v>23</v>
      </c>
      <c r="AW549" s="13" t="s">
        <v>38</v>
      </c>
      <c r="AX549" s="13" t="s">
        <v>77</v>
      </c>
      <c r="AY549" s="221" t="s">
        <v>273</v>
      </c>
    </row>
    <row r="550" spans="1:65" s="14" customFormat="1" ht="11.25">
      <c r="B550" s="222"/>
      <c r="C550" s="223"/>
      <c r="D550" s="208" t="s">
        <v>281</v>
      </c>
      <c r="E550" s="224" t="s">
        <v>22</v>
      </c>
      <c r="F550" s="225" t="s">
        <v>753</v>
      </c>
      <c r="G550" s="223"/>
      <c r="H550" s="226">
        <v>493.36</v>
      </c>
      <c r="I550" s="227"/>
      <c r="J550" s="223"/>
      <c r="K550" s="223"/>
      <c r="L550" s="228"/>
      <c r="M550" s="229"/>
      <c r="N550" s="230"/>
      <c r="O550" s="230"/>
      <c r="P550" s="230"/>
      <c r="Q550" s="230"/>
      <c r="R550" s="230"/>
      <c r="S550" s="230"/>
      <c r="T550" s="231"/>
      <c r="AT550" s="232" t="s">
        <v>281</v>
      </c>
      <c r="AU550" s="232" t="s">
        <v>84</v>
      </c>
      <c r="AV550" s="14" t="s">
        <v>84</v>
      </c>
      <c r="AW550" s="14" t="s">
        <v>38</v>
      </c>
      <c r="AX550" s="14" t="s">
        <v>77</v>
      </c>
      <c r="AY550" s="232" t="s">
        <v>273</v>
      </c>
    </row>
    <row r="551" spans="1:65" s="14" customFormat="1" ht="11.25">
      <c r="B551" s="222"/>
      <c r="C551" s="223"/>
      <c r="D551" s="208" t="s">
        <v>281</v>
      </c>
      <c r="E551" s="224" t="s">
        <v>22</v>
      </c>
      <c r="F551" s="225" t="s">
        <v>754</v>
      </c>
      <c r="G551" s="223"/>
      <c r="H551" s="226">
        <v>52.37</v>
      </c>
      <c r="I551" s="227"/>
      <c r="J551" s="223"/>
      <c r="K551" s="223"/>
      <c r="L551" s="228"/>
      <c r="M551" s="229"/>
      <c r="N551" s="230"/>
      <c r="O551" s="230"/>
      <c r="P551" s="230"/>
      <c r="Q551" s="230"/>
      <c r="R551" s="230"/>
      <c r="S551" s="230"/>
      <c r="T551" s="231"/>
      <c r="AT551" s="232" t="s">
        <v>281</v>
      </c>
      <c r="AU551" s="232" t="s">
        <v>84</v>
      </c>
      <c r="AV551" s="14" t="s">
        <v>84</v>
      </c>
      <c r="AW551" s="14" t="s">
        <v>38</v>
      </c>
      <c r="AX551" s="14" t="s">
        <v>77</v>
      </c>
      <c r="AY551" s="232" t="s">
        <v>273</v>
      </c>
    </row>
    <row r="552" spans="1:65" s="14" customFormat="1" ht="11.25">
      <c r="B552" s="222"/>
      <c r="C552" s="223"/>
      <c r="D552" s="208" t="s">
        <v>281</v>
      </c>
      <c r="E552" s="224" t="s">
        <v>22</v>
      </c>
      <c r="F552" s="225" t="s">
        <v>755</v>
      </c>
      <c r="G552" s="223"/>
      <c r="H552" s="226">
        <v>42.65</v>
      </c>
      <c r="I552" s="227"/>
      <c r="J552" s="223"/>
      <c r="K552" s="223"/>
      <c r="L552" s="228"/>
      <c r="M552" s="229"/>
      <c r="N552" s="230"/>
      <c r="O552" s="230"/>
      <c r="P552" s="230"/>
      <c r="Q552" s="230"/>
      <c r="R552" s="230"/>
      <c r="S552" s="230"/>
      <c r="T552" s="231"/>
      <c r="AT552" s="232" t="s">
        <v>281</v>
      </c>
      <c r="AU552" s="232" t="s">
        <v>84</v>
      </c>
      <c r="AV552" s="14" t="s">
        <v>84</v>
      </c>
      <c r="AW552" s="14" t="s">
        <v>38</v>
      </c>
      <c r="AX552" s="14" t="s">
        <v>77</v>
      </c>
      <c r="AY552" s="232" t="s">
        <v>273</v>
      </c>
    </row>
    <row r="553" spans="1:65" s="14" customFormat="1" ht="11.25">
      <c r="B553" s="222"/>
      <c r="C553" s="223"/>
      <c r="D553" s="208" t="s">
        <v>281</v>
      </c>
      <c r="E553" s="224" t="s">
        <v>22</v>
      </c>
      <c r="F553" s="225" t="s">
        <v>756</v>
      </c>
      <c r="G553" s="223"/>
      <c r="H553" s="226">
        <v>-75.52</v>
      </c>
      <c r="I553" s="227"/>
      <c r="J553" s="223"/>
      <c r="K553" s="223"/>
      <c r="L553" s="228"/>
      <c r="M553" s="229"/>
      <c r="N553" s="230"/>
      <c r="O553" s="230"/>
      <c r="P553" s="230"/>
      <c r="Q553" s="230"/>
      <c r="R553" s="230"/>
      <c r="S553" s="230"/>
      <c r="T553" s="231"/>
      <c r="AT553" s="232" t="s">
        <v>281</v>
      </c>
      <c r="AU553" s="232" t="s">
        <v>84</v>
      </c>
      <c r="AV553" s="14" t="s">
        <v>84</v>
      </c>
      <c r="AW553" s="14" t="s">
        <v>38</v>
      </c>
      <c r="AX553" s="14" t="s">
        <v>77</v>
      </c>
      <c r="AY553" s="232" t="s">
        <v>273</v>
      </c>
    </row>
    <row r="554" spans="1:65" s="15" customFormat="1" ht="11.25">
      <c r="B554" s="233"/>
      <c r="C554" s="234"/>
      <c r="D554" s="208" t="s">
        <v>281</v>
      </c>
      <c r="E554" s="235" t="s">
        <v>22</v>
      </c>
      <c r="F554" s="236" t="s">
        <v>286</v>
      </c>
      <c r="G554" s="234"/>
      <c r="H554" s="237">
        <v>512.86</v>
      </c>
      <c r="I554" s="238"/>
      <c r="J554" s="234"/>
      <c r="K554" s="234"/>
      <c r="L554" s="239"/>
      <c r="M554" s="240"/>
      <c r="N554" s="241"/>
      <c r="O554" s="241"/>
      <c r="P554" s="241"/>
      <c r="Q554" s="241"/>
      <c r="R554" s="241"/>
      <c r="S554" s="241"/>
      <c r="T554" s="242"/>
      <c r="AT554" s="243" t="s">
        <v>281</v>
      </c>
      <c r="AU554" s="243" t="s">
        <v>84</v>
      </c>
      <c r="AV554" s="15" t="s">
        <v>92</v>
      </c>
      <c r="AW554" s="15" t="s">
        <v>38</v>
      </c>
      <c r="AX554" s="15" t="s">
        <v>23</v>
      </c>
      <c r="AY554" s="243" t="s">
        <v>273</v>
      </c>
    </row>
    <row r="555" spans="1:65" s="2" customFormat="1" ht="16.5" customHeight="1">
      <c r="A555" s="36"/>
      <c r="B555" s="37"/>
      <c r="C555" s="195" t="s">
        <v>757</v>
      </c>
      <c r="D555" s="195" t="s">
        <v>275</v>
      </c>
      <c r="E555" s="196" t="s">
        <v>758</v>
      </c>
      <c r="F555" s="197" t="s">
        <v>759</v>
      </c>
      <c r="G555" s="198" t="s">
        <v>760</v>
      </c>
      <c r="H555" s="199">
        <v>140</v>
      </c>
      <c r="I555" s="200"/>
      <c r="J555" s="201">
        <f>ROUND(I555*H555,2)</f>
        <v>0</v>
      </c>
      <c r="K555" s="197" t="s">
        <v>22</v>
      </c>
      <c r="L555" s="41"/>
      <c r="M555" s="202" t="s">
        <v>22</v>
      </c>
      <c r="N555" s="203" t="s">
        <v>48</v>
      </c>
      <c r="O555" s="66"/>
      <c r="P555" s="204">
        <f>O555*H555</f>
        <v>0</v>
      </c>
      <c r="Q555" s="204">
        <v>0</v>
      </c>
      <c r="R555" s="204">
        <f>Q555*H555</f>
        <v>0</v>
      </c>
      <c r="S555" s="204">
        <v>0</v>
      </c>
      <c r="T555" s="205">
        <f>S555*H555</f>
        <v>0</v>
      </c>
      <c r="U555" s="36"/>
      <c r="V555" s="36"/>
      <c r="W555" s="36"/>
      <c r="X555" s="36"/>
      <c r="Y555" s="36"/>
      <c r="Z555" s="36"/>
      <c r="AA555" s="36"/>
      <c r="AB555" s="36"/>
      <c r="AC555" s="36"/>
      <c r="AD555" s="36"/>
      <c r="AE555" s="36"/>
      <c r="AR555" s="206" t="s">
        <v>99</v>
      </c>
      <c r="AT555" s="206" t="s">
        <v>275</v>
      </c>
      <c r="AU555" s="206" t="s">
        <v>84</v>
      </c>
      <c r="AY555" s="19" t="s">
        <v>273</v>
      </c>
      <c r="BE555" s="207">
        <f>IF(N555="základní",J555,0)</f>
        <v>0</v>
      </c>
      <c r="BF555" s="207">
        <f>IF(N555="snížená",J555,0)</f>
        <v>0</v>
      </c>
      <c r="BG555" s="207">
        <f>IF(N555="zákl. přenesená",J555,0)</f>
        <v>0</v>
      </c>
      <c r="BH555" s="207">
        <f>IF(N555="sníž. přenesená",J555,0)</f>
        <v>0</v>
      </c>
      <c r="BI555" s="207">
        <f>IF(N555="nulová",J555,0)</f>
        <v>0</v>
      </c>
      <c r="BJ555" s="19" t="s">
        <v>23</v>
      </c>
      <c r="BK555" s="207">
        <f>ROUND(I555*H555,2)</f>
        <v>0</v>
      </c>
      <c r="BL555" s="19" t="s">
        <v>99</v>
      </c>
      <c r="BM555" s="206" t="s">
        <v>761</v>
      </c>
    </row>
    <row r="556" spans="1:65" s="2" customFormat="1" ht="16.5" customHeight="1">
      <c r="A556" s="36"/>
      <c r="B556" s="37"/>
      <c r="C556" s="195" t="s">
        <v>762</v>
      </c>
      <c r="D556" s="195" t="s">
        <v>275</v>
      </c>
      <c r="E556" s="196" t="s">
        <v>763</v>
      </c>
      <c r="F556" s="197" t="s">
        <v>764</v>
      </c>
      <c r="G556" s="198" t="s">
        <v>765</v>
      </c>
      <c r="H556" s="199">
        <v>6</v>
      </c>
      <c r="I556" s="200"/>
      <c r="J556" s="201">
        <f>ROUND(I556*H556,2)</f>
        <v>0</v>
      </c>
      <c r="K556" s="197" t="s">
        <v>22</v>
      </c>
      <c r="L556" s="41"/>
      <c r="M556" s="202" t="s">
        <v>22</v>
      </c>
      <c r="N556" s="203" t="s">
        <v>48</v>
      </c>
      <c r="O556" s="66"/>
      <c r="P556" s="204">
        <f>O556*H556</f>
        <v>0</v>
      </c>
      <c r="Q556" s="204">
        <v>0</v>
      </c>
      <c r="R556" s="204">
        <f>Q556*H556</f>
        <v>0</v>
      </c>
      <c r="S556" s="204">
        <v>0</v>
      </c>
      <c r="T556" s="205">
        <f>S556*H556</f>
        <v>0</v>
      </c>
      <c r="U556" s="36"/>
      <c r="V556" s="36"/>
      <c r="W556" s="36"/>
      <c r="X556" s="36"/>
      <c r="Y556" s="36"/>
      <c r="Z556" s="36"/>
      <c r="AA556" s="36"/>
      <c r="AB556" s="36"/>
      <c r="AC556" s="36"/>
      <c r="AD556" s="36"/>
      <c r="AE556" s="36"/>
      <c r="AR556" s="206" t="s">
        <v>99</v>
      </c>
      <c r="AT556" s="206" t="s">
        <v>275</v>
      </c>
      <c r="AU556" s="206" t="s">
        <v>84</v>
      </c>
      <c r="AY556" s="19" t="s">
        <v>273</v>
      </c>
      <c r="BE556" s="207">
        <f>IF(N556="základní",J556,0)</f>
        <v>0</v>
      </c>
      <c r="BF556" s="207">
        <f>IF(N556="snížená",J556,0)</f>
        <v>0</v>
      </c>
      <c r="BG556" s="207">
        <f>IF(N556="zákl. přenesená",J556,0)</f>
        <v>0</v>
      </c>
      <c r="BH556" s="207">
        <f>IF(N556="sníž. přenesená",J556,0)</f>
        <v>0</v>
      </c>
      <c r="BI556" s="207">
        <f>IF(N556="nulová",J556,0)</f>
        <v>0</v>
      </c>
      <c r="BJ556" s="19" t="s">
        <v>23</v>
      </c>
      <c r="BK556" s="207">
        <f>ROUND(I556*H556,2)</f>
        <v>0</v>
      </c>
      <c r="BL556" s="19" t="s">
        <v>99</v>
      </c>
      <c r="BM556" s="206" t="s">
        <v>766</v>
      </c>
    </row>
    <row r="557" spans="1:65" s="2" customFormat="1" ht="68.25">
      <c r="A557" s="36"/>
      <c r="B557" s="37"/>
      <c r="C557" s="38"/>
      <c r="D557" s="208" t="s">
        <v>279</v>
      </c>
      <c r="E557" s="38"/>
      <c r="F557" s="209" t="s">
        <v>767</v>
      </c>
      <c r="G557" s="38"/>
      <c r="H557" s="38"/>
      <c r="I557" s="119"/>
      <c r="J557" s="38"/>
      <c r="K557" s="38"/>
      <c r="L557" s="41"/>
      <c r="M557" s="210"/>
      <c r="N557" s="211"/>
      <c r="O557" s="66"/>
      <c r="P557" s="66"/>
      <c r="Q557" s="66"/>
      <c r="R557" s="66"/>
      <c r="S557" s="66"/>
      <c r="T557" s="67"/>
      <c r="U557" s="36"/>
      <c r="V557" s="36"/>
      <c r="W557" s="36"/>
      <c r="X557" s="36"/>
      <c r="Y557" s="36"/>
      <c r="Z557" s="36"/>
      <c r="AA557" s="36"/>
      <c r="AB557" s="36"/>
      <c r="AC557" s="36"/>
      <c r="AD557" s="36"/>
      <c r="AE557" s="36"/>
      <c r="AT557" s="19" t="s">
        <v>279</v>
      </c>
      <c r="AU557" s="19" t="s">
        <v>84</v>
      </c>
    </row>
    <row r="558" spans="1:65" s="13" customFormat="1" ht="11.25">
      <c r="B558" s="212"/>
      <c r="C558" s="213"/>
      <c r="D558" s="208" t="s">
        <v>281</v>
      </c>
      <c r="E558" s="214" t="s">
        <v>22</v>
      </c>
      <c r="F558" s="215" t="s">
        <v>768</v>
      </c>
      <c r="G558" s="213"/>
      <c r="H558" s="214" t="s">
        <v>22</v>
      </c>
      <c r="I558" s="216"/>
      <c r="J558" s="213"/>
      <c r="K558" s="213"/>
      <c r="L558" s="217"/>
      <c r="M558" s="218"/>
      <c r="N558" s="219"/>
      <c r="O558" s="219"/>
      <c r="P558" s="219"/>
      <c r="Q558" s="219"/>
      <c r="R558" s="219"/>
      <c r="S558" s="219"/>
      <c r="T558" s="220"/>
      <c r="AT558" s="221" t="s">
        <v>281</v>
      </c>
      <c r="AU558" s="221" t="s">
        <v>84</v>
      </c>
      <c r="AV558" s="13" t="s">
        <v>23</v>
      </c>
      <c r="AW558" s="13" t="s">
        <v>38</v>
      </c>
      <c r="AX558" s="13" t="s">
        <v>77</v>
      </c>
      <c r="AY558" s="221" t="s">
        <v>273</v>
      </c>
    </row>
    <row r="559" spans="1:65" s="14" customFormat="1" ht="11.25">
      <c r="B559" s="222"/>
      <c r="C559" s="223"/>
      <c r="D559" s="208" t="s">
        <v>281</v>
      </c>
      <c r="E559" s="224" t="s">
        <v>22</v>
      </c>
      <c r="F559" s="225" t="s">
        <v>769</v>
      </c>
      <c r="G559" s="223"/>
      <c r="H559" s="226">
        <v>3</v>
      </c>
      <c r="I559" s="227"/>
      <c r="J559" s="223"/>
      <c r="K559" s="223"/>
      <c r="L559" s="228"/>
      <c r="M559" s="229"/>
      <c r="N559" s="230"/>
      <c r="O559" s="230"/>
      <c r="P559" s="230"/>
      <c r="Q559" s="230"/>
      <c r="R559" s="230"/>
      <c r="S559" s="230"/>
      <c r="T559" s="231"/>
      <c r="AT559" s="232" t="s">
        <v>281</v>
      </c>
      <c r="AU559" s="232" t="s">
        <v>84</v>
      </c>
      <c r="AV559" s="14" t="s">
        <v>84</v>
      </c>
      <c r="AW559" s="14" t="s">
        <v>38</v>
      </c>
      <c r="AX559" s="14" t="s">
        <v>77</v>
      </c>
      <c r="AY559" s="232" t="s">
        <v>273</v>
      </c>
    </row>
    <row r="560" spans="1:65" s="14" customFormat="1" ht="11.25">
      <c r="B560" s="222"/>
      <c r="C560" s="223"/>
      <c r="D560" s="208" t="s">
        <v>281</v>
      </c>
      <c r="E560" s="224" t="s">
        <v>22</v>
      </c>
      <c r="F560" s="225" t="s">
        <v>770</v>
      </c>
      <c r="G560" s="223"/>
      <c r="H560" s="226">
        <v>3</v>
      </c>
      <c r="I560" s="227"/>
      <c r="J560" s="223"/>
      <c r="K560" s="223"/>
      <c r="L560" s="228"/>
      <c r="M560" s="229"/>
      <c r="N560" s="230"/>
      <c r="O560" s="230"/>
      <c r="P560" s="230"/>
      <c r="Q560" s="230"/>
      <c r="R560" s="230"/>
      <c r="S560" s="230"/>
      <c r="T560" s="231"/>
      <c r="AT560" s="232" t="s">
        <v>281</v>
      </c>
      <c r="AU560" s="232" t="s">
        <v>84</v>
      </c>
      <c r="AV560" s="14" t="s">
        <v>84</v>
      </c>
      <c r="AW560" s="14" t="s">
        <v>38</v>
      </c>
      <c r="AX560" s="14" t="s">
        <v>77</v>
      </c>
      <c r="AY560" s="232" t="s">
        <v>273</v>
      </c>
    </row>
    <row r="561" spans="1:65" s="15" customFormat="1" ht="11.25">
      <c r="B561" s="233"/>
      <c r="C561" s="234"/>
      <c r="D561" s="208" t="s">
        <v>281</v>
      </c>
      <c r="E561" s="235" t="s">
        <v>22</v>
      </c>
      <c r="F561" s="236" t="s">
        <v>286</v>
      </c>
      <c r="G561" s="234"/>
      <c r="H561" s="237">
        <v>6</v>
      </c>
      <c r="I561" s="238"/>
      <c r="J561" s="234"/>
      <c r="K561" s="234"/>
      <c r="L561" s="239"/>
      <c r="M561" s="240"/>
      <c r="N561" s="241"/>
      <c r="O561" s="241"/>
      <c r="P561" s="241"/>
      <c r="Q561" s="241"/>
      <c r="R561" s="241"/>
      <c r="S561" s="241"/>
      <c r="T561" s="242"/>
      <c r="AT561" s="243" t="s">
        <v>281</v>
      </c>
      <c r="AU561" s="243" t="s">
        <v>84</v>
      </c>
      <c r="AV561" s="15" t="s">
        <v>92</v>
      </c>
      <c r="AW561" s="15" t="s">
        <v>38</v>
      </c>
      <c r="AX561" s="15" t="s">
        <v>23</v>
      </c>
      <c r="AY561" s="243" t="s">
        <v>273</v>
      </c>
    </row>
    <row r="562" spans="1:65" s="2" customFormat="1" ht="21.75" customHeight="1">
      <c r="A562" s="36"/>
      <c r="B562" s="37"/>
      <c r="C562" s="195" t="s">
        <v>771</v>
      </c>
      <c r="D562" s="195" t="s">
        <v>275</v>
      </c>
      <c r="E562" s="196" t="s">
        <v>772</v>
      </c>
      <c r="F562" s="197" t="s">
        <v>773</v>
      </c>
      <c r="G562" s="198" t="s">
        <v>224</v>
      </c>
      <c r="H562" s="199">
        <v>797.14700000000005</v>
      </c>
      <c r="I562" s="200"/>
      <c r="J562" s="201">
        <f>ROUND(I562*H562,2)</f>
        <v>0</v>
      </c>
      <c r="K562" s="197" t="s">
        <v>306</v>
      </c>
      <c r="L562" s="41"/>
      <c r="M562" s="202" t="s">
        <v>22</v>
      </c>
      <c r="N562" s="203" t="s">
        <v>48</v>
      </c>
      <c r="O562" s="66"/>
      <c r="P562" s="204">
        <f>O562*H562</f>
        <v>0</v>
      </c>
      <c r="Q562" s="204">
        <v>4.0000000000000003E-5</v>
      </c>
      <c r="R562" s="204">
        <f>Q562*H562</f>
        <v>3.1885880000000005E-2</v>
      </c>
      <c r="S562" s="204">
        <v>0</v>
      </c>
      <c r="T562" s="205">
        <f>S562*H562</f>
        <v>0</v>
      </c>
      <c r="U562" s="36"/>
      <c r="V562" s="36"/>
      <c r="W562" s="36"/>
      <c r="X562" s="36"/>
      <c r="Y562" s="36"/>
      <c r="Z562" s="36"/>
      <c r="AA562" s="36"/>
      <c r="AB562" s="36"/>
      <c r="AC562" s="36"/>
      <c r="AD562" s="36"/>
      <c r="AE562" s="36"/>
      <c r="AR562" s="206" t="s">
        <v>99</v>
      </c>
      <c r="AT562" s="206" t="s">
        <v>275</v>
      </c>
      <c r="AU562" s="206" t="s">
        <v>84</v>
      </c>
      <c r="AY562" s="19" t="s">
        <v>273</v>
      </c>
      <c r="BE562" s="207">
        <f>IF(N562="základní",J562,0)</f>
        <v>0</v>
      </c>
      <c r="BF562" s="207">
        <f>IF(N562="snížená",J562,0)</f>
        <v>0</v>
      </c>
      <c r="BG562" s="207">
        <f>IF(N562="zákl. přenesená",J562,0)</f>
        <v>0</v>
      </c>
      <c r="BH562" s="207">
        <f>IF(N562="sníž. přenesená",J562,0)</f>
        <v>0</v>
      </c>
      <c r="BI562" s="207">
        <f>IF(N562="nulová",J562,0)</f>
        <v>0</v>
      </c>
      <c r="BJ562" s="19" t="s">
        <v>23</v>
      </c>
      <c r="BK562" s="207">
        <f>ROUND(I562*H562,2)</f>
        <v>0</v>
      </c>
      <c r="BL562" s="19" t="s">
        <v>99</v>
      </c>
      <c r="BM562" s="206" t="s">
        <v>774</v>
      </c>
    </row>
    <row r="563" spans="1:65" s="2" customFormat="1" ht="156">
      <c r="A563" s="36"/>
      <c r="B563" s="37"/>
      <c r="C563" s="38"/>
      <c r="D563" s="208" t="s">
        <v>299</v>
      </c>
      <c r="E563" s="38"/>
      <c r="F563" s="209" t="s">
        <v>775</v>
      </c>
      <c r="G563" s="38"/>
      <c r="H563" s="38"/>
      <c r="I563" s="119"/>
      <c r="J563" s="38"/>
      <c r="K563" s="38"/>
      <c r="L563" s="41"/>
      <c r="M563" s="210"/>
      <c r="N563" s="211"/>
      <c r="O563" s="66"/>
      <c r="P563" s="66"/>
      <c r="Q563" s="66"/>
      <c r="R563" s="66"/>
      <c r="S563" s="66"/>
      <c r="T563" s="67"/>
      <c r="U563" s="36"/>
      <c r="V563" s="36"/>
      <c r="W563" s="36"/>
      <c r="X563" s="36"/>
      <c r="Y563" s="36"/>
      <c r="Z563" s="36"/>
      <c r="AA563" s="36"/>
      <c r="AB563" s="36"/>
      <c r="AC563" s="36"/>
      <c r="AD563" s="36"/>
      <c r="AE563" s="36"/>
      <c r="AT563" s="19" t="s">
        <v>299</v>
      </c>
      <c r="AU563" s="19" t="s">
        <v>84</v>
      </c>
    </row>
    <row r="564" spans="1:65" s="14" customFormat="1" ht="11.25">
      <c r="B564" s="222"/>
      <c r="C564" s="223"/>
      <c r="D564" s="208" t="s">
        <v>281</v>
      </c>
      <c r="E564" s="224" t="s">
        <v>22</v>
      </c>
      <c r="F564" s="225" t="s">
        <v>776</v>
      </c>
      <c r="G564" s="223"/>
      <c r="H564" s="226">
        <v>385</v>
      </c>
      <c r="I564" s="227"/>
      <c r="J564" s="223"/>
      <c r="K564" s="223"/>
      <c r="L564" s="228"/>
      <c r="M564" s="229"/>
      <c r="N564" s="230"/>
      <c r="O564" s="230"/>
      <c r="P564" s="230"/>
      <c r="Q564" s="230"/>
      <c r="R564" s="230"/>
      <c r="S564" s="230"/>
      <c r="T564" s="231"/>
      <c r="AT564" s="232" t="s">
        <v>281</v>
      </c>
      <c r="AU564" s="232" t="s">
        <v>84</v>
      </c>
      <c r="AV564" s="14" t="s">
        <v>84</v>
      </c>
      <c r="AW564" s="14" t="s">
        <v>38</v>
      </c>
      <c r="AX564" s="14" t="s">
        <v>77</v>
      </c>
      <c r="AY564" s="232" t="s">
        <v>273</v>
      </c>
    </row>
    <row r="565" spans="1:65" s="14" customFormat="1" ht="11.25">
      <c r="B565" s="222"/>
      <c r="C565" s="223"/>
      <c r="D565" s="208" t="s">
        <v>281</v>
      </c>
      <c r="E565" s="224" t="s">
        <v>22</v>
      </c>
      <c r="F565" s="225" t="s">
        <v>777</v>
      </c>
      <c r="G565" s="223"/>
      <c r="H565" s="226">
        <v>408</v>
      </c>
      <c r="I565" s="227"/>
      <c r="J565" s="223"/>
      <c r="K565" s="223"/>
      <c r="L565" s="228"/>
      <c r="M565" s="229"/>
      <c r="N565" s="230"/>
      <c r="O565" s="230"/>
      <c r="P565" s="230"/>
      <c r="Q565" s="230"/>
      <c r="R565" s="230"/>
      <c r="S565" s="230"/>
      <c r="T565" s="231"/>
      <c r="AT565" s="232" t="s">
        <v>281</v>
      </c>
      <c r="AU565" s="232" t="s">
        <v>84</v>
      </c>
      <c r="AV565" s="14" t="s">
        <v>84</v>
      </c>
      <c r="AW565" s="14" t="s">
        <v>38</v>
      </c>
      <c r="AX565" s="14" t="s">
        <v>77</v>
      </c>
      <c r="AY565" s="232" t="s">
        <v>273</v>
      </c>
    </row>
    <row r="566" spans="1:65" s="14" customFormat="1" ht="11.25">
      <c r="B566" s="222"/>
      <c r="C566" s="223"/>
      <c r="D566" s="208" t="s">
        <v>281</v>
      </c>
      <c r="E566" s="224" t="s">
        <v>22</v>
      </c>
      <c r="F566" s="225" t="s">
        <v>778</v>
      </c>
      <c r="G566" s="223"/>
      <c r="H566" s="226">
        <v>79.667000000000002</v>
      </c>
      <c r="I566" s="227"/>
      <c r="J566" s="223"/>
      <c r="K566" s="223"/>
      <c r="L566" s="228"/>
      <c r="M566" s="229"/>
      <c r="N566" s="230"/>
      <c r="O566" s="230"/>
      <c r="P566" s="230"/>
      <c r="Q566" s="230"/>
      <c r="R566" s="230"/>
      <c r="S566" s="230"/>
      <c r="T566" s="231"/>
      <c r="AT566" s="232" t="s">
        <v>281</v>
      </c>
      <c r="AU566" s="232" t="s">
        <v>84</v>
      </c>
      <c r="AV566" s="14" t="s">
        <v>84</v>
      </c>
      <c r="AW566" s="14" t="s">
        <v>38</v>
      </c>
      <c r="AX566" s="14" t="s">
        <v>77</v>
      </c>
      <c r="AY566" s="232" t="s">
        <v>273</v>
      </c>
    </row>
    <row r="567" spans="1:65" s="14" customFormat="1" ht="11.25">
      <c r="B567" s="222"/>
      <c r="C567" s="223"/>
      <c r="D567" s="208" t="s">
        <v>281</v>
      </c>
      <c r="E567" s="224" t="s">
        <v>22</v>
      </c>
      <c r="F567" s="225" t="s">
        <v>779</v>
      </c>
      <c r="G567" s="223"/>
      <c r="H567" s="226">
        <v>-75.52</v>
      </c>
      <c r="I567" s="227"/>
      <c r="J567" s="223"/>
      <c r="K567" s="223"/>
      <c r="L567" s="228"/>
      <c r="M567" s="229"/>
      <c r="N567" s="230"/>
      <c r="O567" s="230"/>
      <c r="P567" s="230"/>
      <c r="Q567" s="230"/>
      <c r="R567" s="230"/>
      <c r="S567" s="230"/>
      <c r="T567" s="231"/>
      <c r="AT567" s="232" t="s">
        <v>281</v>
      </c>
      <c r="AU567" s="232" t="s">
        <v>84</v>
      </c>
      <c r="AV567" s="14" t="s">
        <v>84</v>
      </c>
      <c r="AW567" s="14" t="s">
        <v>38</v>
      </c>
      <c r="AX567" s="14" t="s">
        <v>77</v>
      </c>
      <c r="AY567" s="232" t="s">
        <v>273</v>
      </c>
    </row>
    <row r="568" spans="1:65" s="15" customFormat="1" ht="11.25">
      <c r="B568" s="233"/>
      <c r="C568" s="234"/>
      <c r="D568" s="208" t="s">
        <v>281</v>
      </c>
      <c r="E568" s="235" t="s">
        <v>22</v>
      </c>
      <c r="F568" s="236" t="s">
        <v>286</v>
      </c>
      <c r="G568" s="234"/>
      <c r="H568" s="237">
        <v>797.14700000000005</v>
      </c>
      <c r="I568" s="238"/>
      <c r="J568" s="234"/>
      <c r="K568" s="234"/>
      <c r="L568" s="239"/>
      <c r="M568" s="240"/>
      <c r="N568" s="241"/>
      <c r="O568" s="241"/>
      <c r="P568" s="241"/>
      <c r="Q568" s="241"/>
      <c r="R568" s="241"/>
      <c r="S568" s="241"/>
      <c r="T568" s="242"/>
      <c r="AT568" s="243" t="s">
        <v>281</v>
      </c>
      <c r="AU568" s="243" t="s">
        <v>84</v>
      </c>
      <c r="AV568" s="15" t="s">
        <v>92</v>
      </c>
      <c r="AW568" s="15" t="s">
        <v>38</v>
      </c>
      <c r="AX568" s="15" t="s">
        <v>23</v>
      </c>
      <c r="AY568" s="243" t="s">
        <v>273</v>
      </c>
    </row>
    <row r="569" spans="1:65" s="2" customFormat="1" ht="21.75" customHeight="1">
      <c r="A569" s="36"/>
      <c r="B569" s="37"/>
      <c r="C569" s="195" t="s">
        <v>780</v>
      </c>
      <c r="D569" s="195" t="s">
        <v>275</v>
      </c>
      <c r="E569" s="196" t="s">
        <v>781</v>
      </c>
      <c r="F569" s="197" t="s">
        <v>782</v>
      </c>
      <c r="G569" s="198" t="s">
        <v>224</v>
      </c>
      <c r="H569" s="199">
        <v>17.872</v>
      </c>
      <c r="I569" s="200"/>
      <c r="J569" s="201">
        <f>ROUND(I569*H569,2)</f>
        <v>0</v>
      </c>
      <c r="K569" s="197" t="s">
        <v>306</v>
      </c>
      <c r="L569" s="41"/>
      <c r="M569" s="202" t="s">
        <v>22</v>
      </c>
      <c r="N569" s="203" t="s">
        <v>48</v>
      </c>
      <c r="O569" s="66"/>
      <c r="P569" s="204">
        <f>O569*H569</f>
        <v>0</v>
      </c>
      <c r="Q569" s="204">
        <v>6.3000000000000003E-4</v>
      </c>
      <c r="R569" s="204">
        <f>Q569*H569</f>
        <v>1.1259360000000001E-2</v>
      </c>
      <c r="S569" s="204">
        <v>0</v>
      </c>
      <c r="T569" s="205">
        <f>S569*H569</f>
        <v>0</v>
      </c>
      <c r="U569" s="36"/>
      <c r="V569" s="36"/>
      <c r="W569" s="36"/>
      <c r="X569" s="36"/>
      <c r="Y569" s="36"/>
      <c r="Z569" s="36"/>
      <c r="AA569" s="36"/>
      <c r="AB569" s="36"/>
      <c r="AC569" s="36"/>
      <c r="AD569" s="36"/>
      <c r="AE569" s="36"/>
      <c r="AR569" s="206" t="s">
        <v>99</v>
      </c>
      <c r="AT569" s="206" t="s">
        <v>275</v>
      </c>
      <c r="AU569" s="206" t="s">
        <v>84</v>
      </c>
      <c r="AY569" s="19" t="s">
        <v>273</v>
      </c>
      <c r="BE569" s="207">
        <f>IF(N569="základní",J569,0)</f>
        <v>0</v>
      </c>
      <c r="BF569" s="207">
        <f>IF(N569="snížená",J569,0)</f>
        <v>0</v>
      </c>
      <c r="BG569" s="207">
        <f>IF(N569="zákl. přenesená",J569,0)</f>
        <v>0</v>
      </c>
      <c r="BH569" s="207">
        <f>IF(N569="sníž. přenesená",J569,0)</f>
        <v>0</v>
      </c>
      <c r="BI569" s="207">
        <f>IF(N569="nulová",J569,0)</f>
        <v>0</v>
      </c>
      <c r="BJ569" s="19" t="s">
        <v>23</v>
      </c>
      <c r="BK569" s="207">
        <f>ROUND(I569*H569,2)</f>
        <v>0</v>
      </c>
      <c r="BL569" s="19" t="s">
        <v>99</v>
      </c>
      <c r="BM569" s="206" t="s">
        <v>783</v>
      </c>
    </row>
    <row r="570" spans="1:65" s="13" customFormat="1" ht="11.25">
      <c r="B570" s="212"/>
      <c r="C570" s="213"/>
      <c r="D570" s="208" t="s">
        <v>281</v>
      </c>
      <c r="E570" s="214" t="s">
        <v>22</v>
      </c>
      <c r="F570" s="215" t="s">
        <v>784</v>
      </c>
      <c r="G570" s="213"/>
      <c r="H570" s="214" t="s">
        <v>22</v>
      </c>
      <c r="I570" s="216"/>
      <c r="J570" s="213"/>
      <c r="K570" s="213"/>
      <c r="L570" s="217"/>
      <c r="M570" s="218"/>
      <c r="N570" s="219"/>
      <c r="O570" s="219"/>
      <c r="P570" s="219"/>
      <c r="Q570" s="219"/>
      <c r="R570" s="219"/>
      <c r="S570" s="219"/>
      <c r="T570" s="220"/>
      <c r="AT570" s="221" t="s">
        <v>281</v>
      </c>
      <c r="AU570" s="221" t="s">
        <v>84</v>
      </c>
      <c r="AV570" s="13" t="s">
        <v>23</v>
      </c>
      <c r="AW570" s="13" t="s">
        <v>38</v>
      </c>
      <c r="AX570" s="13" t="s">
        <v>77</v>
      </c>
      <c r="AY570" s="221" t="s">
        <v>273</v>
      </c>
    </row>
    <row r="571" spans="1:65" s="14" customFormat="1" ht="11.25">
      <c r="B571" s="222"/>
      <c r="C571" s="223"/>
      <c r="D571" s="208" t="s">
        <v>281</v>
      </c>
      <c r="E571" s="224" t="s">
        <v>22</v>
      </c>
      <c r="F571" s="225" t="s">
        <v>785</v>
      </c>
      <c r="G571" s="223"/>
      <c r="H571" s="226">
        <v>10.505000000000001</v>
      </c>
      <c r="I571" s="227"/>
      <c r="J571" s="223"/>
      <c r="K571" s="223"/>
      <c r="L571" s="228"/>
      <c r="M571" s="229"/>
      <c r="N571" s="230"/>
      <c r="O571" s="230"/>
      <c r="P571" s="230"/>
      <c r="Q571" s="230"/>
      <c r="R571" s="230"/>
      <c r="S571" s="230"/>
      <c r="T571" s="231"/>
      <c r="AT571" s="232" t="s">
        <v>281</v>
      </c>
      <c r="AU571" s="232" t="s">
        <v>84</v>
      </c>
      <c r="AV571" s="14" t="s">
        <v>84</v>
      </c>
      <c r="AW571" s="14" t="s">
        <v>38</v>
      </c>
      <c r="AX571" s="14" t="s">
        <v>77</v>
      </c>
      <c r="AY571" s="232" t="s">
        <v>273</v>
      </c>
    </row>
    <row r="572" spans="1:65" s="14" customFormat="1" ht="11.25">
      <c r="B572" s="222"/>
      <c r="C572" s="223"/>
      <c r="D572" s="208" t="s">
        <v>281</v>
      </c>
      <c r="E572" s="224" t="s">
        <v>22</v>
      </c>
      <c r="F572" s="225" t="s">
        <v>786</v>
      </c>
      <c r="G572" s="223"/>
      <c r="H572" s="226">
        <v>6.516</v>
      </c>
      <c r="I572" s="227"/>
      <c r="J572" s="223"/>
      <c r="K572" s="223"/>
      <c r="L572" s="228"/>
      <c r="M572" s="229"/>
      <c r="N572" s="230"/>
      <c r="O572" s="230"/>
      <c r="P572" s="230"/>
      <c r="Q572" s="230"/>
      <c r="R572" s="230"/>
      <c r="S572" s="230"/>
      <c r="T572" s="231"/>
      <c r="AT572" s="232" t="s">
        <v>281</v>
      </c>
      <c r="AU572" s="232" t="s">
        <v>84</v>
      </c>
      <c r="AV572" s="14" t="s">
        <v>84</v>
      </c>
      <c r="AW572" s="14" t="s">
        <v>38</v>
      </c>
      <c r="AX572" s="14" t="s">
        <v>77</v>
      </c>
      <c r="AY572" s="232" t="s">
        <v>273</v>
      </c>
    </row>
    <row r="573" spans="1:65" s="15" customFormat="1" ht="11.25">
      <c r="B573" s="233"/>
      <c r="C573" s="234"/>
      <c r="D573" s="208" t="s">
        <v>281</v>
      </c>
      <c r="E573" s="235" t="s">
        <v>22</v>
      </c>
      <c r="F573" s="236" t="s">
        <v>286</v>
      </c>
      <c r="G573" s="234"/>
      <c r="H573" s="237">
        <v>17.021000000000001</v>
      </c>
      <c r="I573" s="238"/>
      <c r="J573" s="234"/>
      <c r="K573" s="234"/>
      <c r="L573" s="239"/>
      <c r="M573" s="240"/>
      <c r="N573" s="241"/>
      <c r="O573" s="241"/>
      <c r="P573" s="241"/>
      <c r="Q573" s="241"/>
      <c r="R573" s="241"/>
      <c r="S573" s="241"/>
      <c r="T573" s="242"/>
      <c r="AT573" s="243" t="s">
        <v>281</v>
      </c>
      <c r="AU573" s="243" t="s">
        <v>84</v>
      </c>
      <c r="AV573" s="15" t="s">
        <v>92</v>
      </c>
      <c r="AW573" s="15" t="s">
        <v>38</v>
      </c>
      <c r="AX573" s="15" t="s">
        <v>77</v>
      </c>
      <c r="AY573" s="243" t="s">
        <v>273</v>
      </c>
    </row>
    <row r="574" spans="1:65" s="14" customFormat="1" ht="11.25">
      <c r="B574" s="222"/>
      <c r="C574" s="223"/>
      <c r="D574" s="208" t="s">
        <v>281</v>
      </c>
      <c r="E574" s="224" t="s">
        <v>22</v>
      </c>
      <c r="F574" s="225" t="s">
        <v>787</v>
      </c>
      <c r="G574" s="223"/>
      <c r="H574" s="226">
        <v>0.85099999999999998</v>
      </c>
      <c r="I574" s="227"/>
      <c r="J574" s="223"/>
      <c r="K574" s="223"/>
      <c r="L574" s="228"/>
      <c r="M574" s="229"/>
      <c r="N574" s="230"/>
      <c r="O574" s="230"/>
      <c r="P574" s="230"/>
      <c r="Q574" s="230"/>
      <c r="R574" s="230"/>
      <c r="S574" s="230"/>
      <c r="T574" s="231"/>
      <c r="AT574" s="232" t="s">
        <v>281</v>
      </c>
      <c r="AU574" s="232" t="s">
        <v>84</v>
      </c>
      <c r="AV574" s="14" t="s">
        <v>84</v>
      </c>
      <c r="AW574" s="14" t="s">
        <v>38</v>
      </c>
      <c r="AX574" s="14" t="s">
        <v>77</v>
      </c>
      <c r="AY574" s="232" t="s">
        <v>273</v>
      </c>
    </row>
    <row r="575" spans="1:65" s="16" customFormat="1" ht="11.25">
      <c r="B575" s="244"/>
      <c r="C575" s="245"/>
      <c r="D575" s="208" t="s">
        <v>281</v>
      </c>
      <c r="E575" s="246" t="s">
        <v>22</v>
      </c>
      <c r="F575" s="247" t="s">
        <v>288</v>
      </c>
      <c r="G575" s="245"/>
      <c r="H575" s="248">
        <v>17.872</v>
      </c>
      <c r="I575" s="249"/>
      <c r="J575" s="245"/>
      <c r="K575" s="245"/>
      <c r="L575" s="250"/>
      <c r="M575" s="251"/>
      <c r="N575" s="252"/>
      <c r="O575" s="252"/>
      <c r="P575" s="252"/>
      <c r="Q575" s="252"/>
      <c r="R575" s="252"/>
      <c r="S575" s="252"/>
      <c r="T575" s="253"/>
      <c r="AT575" s="254" t="s">
        <v>281</v>
      </c>
      <c r="AU575" s="254" t="s">
        <v>84</v>
      </c>
      <c r="AV575" s="16" t="s">
        <v>99</v>
      </c>
      <c r="AW575" s="16" t="s">
        <v>38</v>
      </c>
      <c r="AX575" s="16" t="s">
        <v>23</v>
      </c>
      <c r="AY575" s="254" t="s">
        <v>273</v>
      </c>
    </row>
    <row r="576" spans="1:65" s="12" customFormat="1" ht="22.9" customHeight="1">
      <c r="B576" s="179"/>
      <c r="C576" s="180"/>
      <c r="D576" s="181" t="s">
        <v>76</v>
      </c>
      <c r="E576" s="193" t="s">
        <v>788</v>
      </c>
      <c r="F576" s="193" t="s">
        <v>789</v>
      </c>
      <c r="G576" s="180"/>
      <c r="H576" s="180"/>
      <c r="I576" s="183"/>
      <c r="J576" s="194">
        <f>BK576</f>
        <v>0</v>
      </c>
      <c r="K576" s="180"/>
      <c r="L576" s="185"/>
      <c r="M576" s="186"/>
      <c r="N576" s="187"/>
      <c r="O576" s="187"/>
      <c r="P576" s="188">
        <f>SUM(P577:P578)</f>
        <v>0</v>
      </c>
      <c r="Q576" s="187"/>
      <c r="R576" s="188">
        <f>SUM(R577:R578)</f>
        <v>0</v>
      </c>
      <c r="S576" s="187"/>
      <c r="T576" s="189">
        <f>SUM(T577:T578)</f>
        <v>0</v>
      </c>
      <c r="AR576" s="190" t="s">
        <v>23</v>
      </c>
      <c r="AT576" s="191" t="s">
        <v>76</v>
      </c>
      <c r="AU576" s="191" t="s">
        <v>23</v>
      </c>
      <c r="AY576" s="190" t="s">
        <v>273</v>
      </c>
      <c r="BK576" s="192">
        <f>SUM(BK577:BK578)</f>
        <v>0</v>
      </c>
    </row>
    <row r="577" spans="1:65" s="2" customFormat="1" ht="21.75" customHeight="1">
      <c r="A577" s="36"/>
      <c r="B577" s="37"/>
      <c r="C577" s="195" t="s">
        <v>790</v>
      </c>
      <c r="D577" s="195" t="s">
        <v>275</v>
      </c>
      <c r="E577" s="196" t="s">
        <v>791</v>
      </c>
      <c r="F577" s="197" t="s">
        <v>792</v>
      </c>
      <c r="G577" s="198" t="s">
        <v>333</v>
      </c>
      <c r="H577" s="199">
        <v>661.90300000000002</v>
      </c>
      <c r="I577" s="200"/>
      <c r="J577" s="201">
        <f>ROUND(I577*H577,2)</f>
        <v>0</v>
      </c>
      <c r="K577" s="197" t="s">
        <v>306</v>
      </c>
      <c r="L577" s="41"/>
      <c r="M577" s="202" t="s">
        <v>22</v>
      </c>
      <c r="N577" s="203" t="s">
        <v>48</v>
      </c>
      <c r="O577" s="66"/>
      <c r="P577" s="204">
        <f>O577*H577</f>
        <v>0</v>
      </c>
      <c r="Q577" s="204">
        <v>0</v>
      </c>
      <c r="R577" s="204">
        <f>Q577*H577</f>
        <v>0</v>
      </c>
      <c r="S577" s="204">
        <v>0</v>
      </c>
      <c r="T577" s="205">
        <f>S577*H577</f>
        <v>0</v>
      </c>
      <c r="U577" s="36"/>
      <c r="V577" s="36"/>
      <c r="W577" s="36"/>
      <c r="X577" s="36"/>
      <c r="Y577" s="36"/>
      <c r="Z577" s="36"/>
      <c r="AA577" s="36"/>
      <c r="AB577" s="36"/>
      <c r="AC577" s="36"/>
      <c r="AD577" s="36"/>
      <c r="AE577" s="36"/>
      <c r="AR577" s="206" t="s">
        <v>99</v>
      </c>
      <c r="AT577" s="206" t="s">
        <v>275</v>
      </c>
      <c r="AU577" s="206" t="s">
        <v>84</v>
      </c>
      <c r="AY577" s="19" t="s">
        <v>273</v>
      </c>
      <c r="BE577" s="207">
        <f>IF(N577="základní",J577,0)</f>
        <v>0</v>
      </c>
      <c r="BF577" s="207">
        <f>IF(N577="snížená",J577,0)</f>
        <v>0</v>
      </c>
      <c r="BG577" s="207">
        <f>IF(N577="zákl. přenesená",J577,0)</f>
        <v>0</v>
      </c>
      <c r="BH577" s="207">
        <f>IF(N577="sníž. přenesená",J577,0)</f>
        <v>0</v>
      </c>
      <c r="BI577" s="207">
        <f>IF(N577="nulová",J577,0)</f>
        <v>0</v>
      </c>
      <c r="BJ577" s="19" t="s">
        <v>23</v>
      </c>
      <c r="BK577" s="207">
        <f>ROUND(I577*H577,2)</f>
        <v>0</v>
      </c>
      <c r="BL577" s="19" t="s">
        <v>99</v>
      </c>
      <c r="BM577" s="206" t="s">
        <v>793</v>
      </c>
    </row>
    <row r="578" spans="1:65" s="2" customFormat="1" ht="58.5">
      <c r="A578" s="36"/>
      <c r="B578" s="37"/>
      <c r="C578" s="38"/>
      <c r="D578" s="208" t="s">
        <v>299</v>
      </c>
      <c r="E578" s="38"/>
      <c r="F578" s="209" t="s">
        <v>794</v>
      </c>
      <c r="G578" s="38"/>
      <c r="H578" s="38"/>
      <c r="I578" s="119"/>
      <c r="J578" s="38"/>
      <c r="K578" s="38"/>
      <c r="L578" s="41"/>
      <c r="M578" s="210"/>
      <c r="N578" s="211"/>
      <c r="O578" s="66"/>
      <c r="P578" s="66"/>
      <c r="Q578" s="66"/>
      <c r="R578" s="66"/>
      <c r="S578" s="66"/>
      <c r="T578" s="67"/>
      <c r="U578" s="36"/>
      <c r="V578" s="36"/>
      <c r="W578" s="36"/>
      <c r="X578" s="36"/>
      <c r="Y578" s="36"/>
      <c r="Z578" s="36"/>
      <c r="AA578" s="36"/>
      <c r="AB578" s="36"/>
      <c r="AC578" s="36"/>
      <c r="AD578" s="36"/>
      <c r="AE578" s="36"/>
      <c r="AT578" s="19" t="s">
        <v>299</v>
      </c>
      <c r="AU578" s="19" t="s">
        <v>84</v>
      </c>
    </row>
    <row r="579" spans="1:65" s="12" customFormat="1" ht="25.9" customHeight="1">
      <c r="B579" s="179"/>
      <c r="C579" s="180"/>
      <c r="D579" s="181" t="s">
        <v>76</v>
      </c>
      <c r="E579" s="182" t="s">
        <v>795</v>
      </c>
      <c r="F579" s="182" t="s">
        <v>796</v>
      </c>
      <c r="G579" s="180"/>
      <c r="H579" s="180"/>
      <c r="I579" s="183"/>
      <c r="J579" s="184">
        <f>BK579</f>
        <v>0</v>
      </c>
      <c r="K579" s="180"/>
      <c r="L579" s="185"/>
      <c r="M579" s="186"/>
      <c r="N579" s="187"/>
      <c r="O579" s="187"/>
      <c r="P579" s="188">
        <f>P580+P588+P710+P843+P857+P951+P1000+P1007+P1027+P1114+P1119+P1181+P1242</f>
        <v>0</v>
      </c>
      <c r="Q579" s="187"/>
      <c r="R579" s="188">
        <f>R580+R588+R710+R843+R857+R951+R1000+R1007+R1027+R1114+R1119+R1181+R1242</f>
        <v>47.051453339999988</v>
      </c>
      <c r="S579" s="187"/>
      <c r="T579" s="189">
        <f>T580+T588+T710+T843+T857+T951+T1000+T1007+T1027+T1114+T1119+T1181+T1242</f>
        <v>0</v>
      </c>
      <c r="AR579" s="190" t="s">
        <v>84</v>
      </c>
      <c r="AT579" s="191" t="s">
        <v>76</v>
      </c>
      <c r="AU579" s="191" t="s">
        <v>77</v>
      </c>
      <c r="AY579" s="190" t="s">
        <v>273</v>
      </c>
      <c r="BK579" s="192">
        <f>BK580+BK588+BK710+BK843+BK857+BK951+BK1000+BK1007+BK1027+BK1114+BK1119+BK1181+BK1242</f>
        <v>0</v>
      </c>
    </row>
    <row r="580" spans="1:65" s="12" customFormat="1" ht="22.9" customHeight="1">
      <c r="B580" s="179"/>
      <c r="C580" s="180"/>
      <c r="D580" s="181" t="s">
        <v>76</v>
      </c>
      <c r="E580" s="193" t="s">
        <v>797</v>
      </c>
      <c r="F580" s="193" t="s">
        <v>798</v>
      </c>
      <c r="G580" s="180"/>
      <c r="H580" s="180"/>
      <c r="I580" s="183"/>
      <c r="J580" s="194">
        <f>BK580</f>
        <v>0</v>
      </c>
      <c r="K580" s="180"/>
      <c r="L580" s="185"/>
      <c r="M580" s="186"/>
      <c r="N580" s="187"/>
      <c r="O580" s="187"/>
      <c r="P580" s="188">
        <f>SUM(P581:P587)</f>
        <v>0</v>
      </c>
      <c r="Q580" s="187"/>
      <c r="R580" s="188">
        <f>SUM(R581:R587)</f>
        <v>0.10998899999999999</v>
      </c>
      <c r="S580" s="187"/>
      <c r="T580" s="189">
        <f>SUM(T581:T587)</f>
        <v>0</v>
      </c>
      <c r="AR580" s="190" t="s">
        <v>84</v>
      </c>
      <c r="AT580" s="191" t="s">
        <v>76</v>
      </c>
      <c r="AU580" s="191" t="s">
        <v>23</v>
      </c>
      <c r="AY580" s="190" t="s">
        <v>273</v>
      </c>
      <c r="BK580" s="192">
        <f>SUM(BK581:BK587)</f>
        <v>0</v>
      </c>
    </row>
    <row r="581" spans="1:65" s="2" customFormat="1" ht="16.5" customHeight="1">
      <c r="A581" s="36"/>
      <c r="B581" s="37"/>
      <c r="C581" s="195" t="s">
        <v>799</v>
      </c>
      <c r="D581" s="195" t="s">
        <v>275</v>
      </c>
      <c r="E581" s="196" t="s">
        <v>800</v>
      </c>
      <c r="F581" s="197" t="s">
        <v>801</v>
      </c>
      <c r="G581" s="198" t="s">
        <v>224</v>
      </c>
      <c r="H581" s="199">
        <v>24.442</v>
      </c>
      <c r="I581" s="200"/>
      <c r="J581" s="201">
        <f>ROUND(I581*H581,2)</f>
        <v>0</v>
      </c>
      <c r="K581" s="197" t="s">
        <v>22</v>
      </c>
      <c r="L581" s="41"/>
      <c r="M581" s="202" t="s">
        <v>22</v>
      </c>
      <c r="N581" s="203" t="s">
        <v>48</v>
      </c>
      <c r="O581" s="66"/>
      <c r="P581" s="204">
        <f>O581*H581</f>
        <v>0</v>
      </c>
      <c r="Q581" s="204">
        <v>4.4999999999999997E-3</v>
      </c>
      <c r="R581" s="204">
        <f>Q581*H581</f>
        <v>0.10998899999999999</v>
      </c>
      <c r="S581" s="204">
        <v>0</v>
      </c>
      <c r="T581" s="205">
        <f>S581*H581</f>
        <v>0</v>
      </c>
      <c r="U581" s="36"/>
      <c r="V581" s="36"/>
      <c r="W581" s="36"/>
      <c r="X581" s="36"/>
      <c r="Y581" s="36"/>
      <c r="Z581" s="36"/>
      <c r="AA581" s="36"/>
      <c r="AB581" s="36"/>
      <c r="AC581" s="36"/>
      <c r="AD581" s="36"/>
      <c r="AE581" s="36"/>
      <c r="AR581" s="206" t="s">
        <v>386</v>
      </c>
      <c r="AT581" s="206" t="s">
        <v>275</v>
      </c>
      <c r="AU581" s="206" t="s">
        <v>84</v>
      </c>
      <c r="AY581" s="19" t="s">
        <v>273</v>
      </c>
      <c r="BE581" s="207">
        <f>IF(N581="základní",J581,0)</f>
        <v>0</v>
      </c>
      <c r="BF581" s="207">
        <f>IF(N581="snížená",J581,0)</f>
        <v>0</v>
      </c>
      <c r="BG581" s="207">
        <f>IF(N581="zákl. přenesená",J581,0)</f>
        <v>0</v>
      </c>
      <c r="BH581" s="207">
        <f>IF(N581="sníž. přenesená",J581,0)</f>
        <v>0</v>
      </c>
      <c r="BI581" s="207">
        <f>IF(N581="nulová",J581,0)</f>
        <v>0</v>
      </c>
      <c r="BJ581" s="19" t="s">
        <v>23</v>
      </c>
      <c r="BK581" s="207">
        <f>ROUND(I581*H581,2)</f>
        <v>0</v>
      </c>
      <c r="BL581" s="19" t="s">
        <v>386</v>
      </c>
      <c r="BM581" s="206" t="s">
        <v>802</v>
      </c>
    </row>
    <row r="582" spans="1:65" s="14" customFormat="1" ht="11.25">
      <c r="B582" s="222"/>
      <c r="C582" s="223"/>
      <c r="D582" s="208" t="s">
        <v>281</v>
      </c>
      <c r="E582" s="224" t="s">
        <v>22</v>
      </c>
      <c r="F582" s="225" t="s">
        <v>803</v>
      </c>
      <c r="G582" s="223"/>
      <c r="H582" s="226">
        <v>22.22</v>
      </c>
      <c r="I582" s="227"/>
      <c r="J582" s="223"/>
      <c r="K582" s="223"/>
      <c r="L582" s="228"/>
      <c r="M582" s="229"/>
      <c r="N582" s="230"/>
      <c r="O582" s="230"/>
      <c r="P582" s="230"/>
      <c r="Q582" s="230"/>
      <c r="R582" s="230"/>
      <c r="S582" s="230"/>
      <c r="T582" s="231"/>
      <c r="AT582" s="232" t="s">
        <v>281</v>
      </c>
      <c r="AU582" s="232" t="s">
        <v>84</v>
      </c>
      <c r="AV582" s="14" t="s">
        <v>84</v>
      </c>
      <c r="AW582" s="14" t="s">
        <v>38</v>
      </c>
      <c r="AX582" s="14" t="s">
        <v>77</v>
      </c>
      <c r="AY582" s="232" t="s">
        <v>273</v>
      </c>
    </row>
    <row r="583" spans="1:65" s="15" customFormat="1" ht="11.25">
      <c r="B583" s="233"/>
      <c r="C583" s="234"/>
      <c r="D583" s="208" t="s">
        <v>281</v>
      </c>
      <c r="E583" s="235" t="s">
        <v>22</v>
      </c>
      <c r="F583" s="236" t="s">
        <v>286</v>
      </c>
      <c r="G583" s="234"/>
      <c r="H583" s="237">
        <v>22.22</v>
      </c>
      <c r="I583" s="238"/>
      <c r="J583" s="234"/>
      <c r="K583" s="234"/>
      <c r="L583" s="239"/>
      <c r="M583" s="240"/>
      <c r="N583" s="241"/>
      <c r="O583" s="241"/>
      <c r="P583" s="241"/>
      <c r="Q583" s="241"/>
      <c r="R583" s="241"/>
      <c r="S583" s="241"/>
      <c r="T583" s="242"/>
      <c r="AT583" s="243" t="s">
        <v>281</v>
      </c>
      <c r="AU583" s="243" t="s">
        <v>84</v>
      </c>
      <c r="AV583" s="15" t="s">
        <v>92</v>
      </c>
      <c r="AW583" s="15" t="s">
        <v>38</v>
      </c>
      <c r="AX583" s="15" t="s">
        <v>77</v>
      </c>
      <c r="AY583" s="243" t="s">
        <v>273</v>
      </c>
    </row>
    <row r="584" spans="1:65" s="14" customFormat="1" ht="11.25">
      <c r="B584" s="222"/>
      <c r="C584" s="223"/>
      <c r="D584" s="208" t="s">
        <v>281</v>
      </c>
      <c r="E584" s="224" t="s">
        <v>22</v>
      </c>
      <c r="F584" s="225" t="s">
        <v>804</v>
      </c>
      <c r="G584" s="223"/>
      <c r="H584" s="226">
        <v>2.222</v>
      </c>
      <c r="I584" s="227"/>
      <c r="J584" s="223"/>
      <c r="K584" s="223"/>
      <c r="L584" s="228"/>
      <c r="M584" s="229"/>
      <c r="N584" s="230"/>
      <c r="O584" s="230"/>
      <c r="P584" s="230"/>
      <c r="Q584" s="230"/>
      <c r="R584" s="230"/>
      <c r="S584" s="230"/>
      <c r="T584" s="231"/>
      <c r="AT584" s="232" t="s">
        <v>281</v>
      </c>
      <c r="AU584" s="232" t="s">
        <v>84</v>
      </c>
      <c r="AV584" s="14" t="s">
        <v>84</v>
      </c>
      <c r="AW584" s="14" t="s">
        <v>38</v>
      </c>
      <c r="AX584" s="14" t="s">
        <v>77</v>
      </c>
      <c r="AY584" s="232" t="s">
        <v>273</v>
      </c>
    </row>
    <row r="585" spans="1:65" s="16" customFormat="1" ht="11.25">
      <c r="B585" s="244"/>
      <c r="C585" s="245"/>
      <c r="D585" s="208" t="s">
        <v>281</v>
      </c>
      <c r="E585" s="246" t="s">
        <v>22</v>
      </c>
      <c r="F585" s="247" t="s">
        <v>288</v>
      </c>
      <c r="G585" s="245"/>
      <c r="H585" s="248">
        <v>24.442</v>
      </c>
      <c r="I585" s="249"/>
      <c r="J585" s="245"/>
      <c r="K585" s="245"/>
      <c r="L585" s="250"/>
      <c r="M585" s="251"/>
      <c r="N585" s="252"/>
      <c r="O585" s="252"/>
      <c r="P585" s="252"/>
      <c r="Q585" s="252"/>
      <c r="R585" s="252"/>
      <c r="S585" s="252"/>
      <c r="T585" s="253"/>
      <c r="AT585" s="254" t="s">
        <v>281</v>
      </c>
      <c r="AU585" s="254" t="s">
        <v>84</v>
      </c>
      <c r="AV585" s="16" t="s">
        <v>99</v>
      </c>
      <c r="AW585" s="16" t="s">
        <v>38</v>
      </c>
      <c r="AX585" s="16" t="s">
        <v>23</v>
      </c>
      <c r="AY585" s="254" t="s">
        <v>273</v>
      </c>
    </row>
    <row r="586" spans="1:65" s="2" customFormat="1" ht="21.75" customHeight="1">
      <c r="A586" s="36"/>
      <c r="B586" s="37"/>
      <c r="C586" s="195" t="s">
        <v>805</v>
      </c>
      <c r="D586" s="195" t="s">
        <v>275</v>
      </c>
      <c r="E586" s="196" t="s">
        <v>806</v>
      </c>
      <c r="F586" s="197" t="s">
        <v>807</v>
      </c>
      <c r="G586" s="198" t="s">
        <v>333</v>
      </c>
      <c r="H586" s="199">
        <v>0.11</v>
      </c>
      <c r="I586" s="200"/>
      <c r="J586" s="201">
        <f>ROUND(I586*H586,2)</f>
        <v>0</v>
      </c>
      <c r="K586" s="197" t="s">
        <v>306</v>
      </c>
      <c r="L586" s="41"/>
      <c r="M586" s="202" t="s">
        <v>22</v>
      </c>
      <c r="N586" s="203" t="s">
        <v>48</v>
      </c>
      <c r="O586" s="66"/>
      <c r="P586" s="204">
        <f>O586*H586</f>
        <v>0</v>
      </c>
      <c r="Q586" s="204">
        <v>0</v>
      </c>
      <c r="R586" s="204">
        <f>Q586*H586</f>
        <v>0</v>
      </c>
      <c r="S586" s="204">
        <v>0</v>
      </c>
      <c r="T586" s="205">
        <f>S586*H586</f>
        <v>0</v>
      </c>
      <c r="U586" s="36"/>
      <c r="V586" s="36"/>
      <c r="W586" s="36"/>
      <c r="X586" s="36"/>
      <c r="Y586" s="36"/>
      <c r="Z586" s="36"/>
      <c r="AA586" s="36"/>
      <c r="AB586" s="36"/>
      <c r="AC586" s="36"/>
      <c r="AD586" s="36"/>
      <c r="AE586" s="36"/>
      <c r="AR586" s="206" t="s">
        <v>386</v>
      </c>
      <c r="AT586" s="206" t="s">
        <v>275</v>
      </c>
      <c r="AU586" s="206" t="s">
        <v>84</v>
      </c>
      <c r="AY586" s="19" t="s">
        <v>273</v>
      </c>
      <c r="BE586" s="207">
        <f>IF(N586="základní",J586,0)</f>
        <v>0</v>
      </c>
      <c r="BF586" s="207">
        <f>IF(N586="snížená",J586,0)</f>
        <v>0</v>
      </c>
      <c r="BG586" s="207">
        <f>IF(N586="zákl. přenesená",J586,0)</f>
        <v>0</v>
      </c>
      <c r="BH586" s="207">
        <f>IF(N586="sníž. přenesená",J586,0)</f>
        <v>0</v>
      </c>
      <c r="BI586" s="207">
        <f>IF(N586="nulová",J586,0)</f>
        <v>0</v>
      </c>
      <c r="BJ586" s="19" t="s">
        <v>23</v>
      </c>
      <c r="BK586" s="207">
        <f>ROUND(I586*H586,2)</f>
        <v>0</v>
      </c>
      <c r="BL586" s="19" t="s">
        <v>386</v>
      </c>
      <c r="BM586" s="206" t="s">
        <v>808</v>
      </c>
    </row>
    <row r="587" spans="1:65" s="2" customFormat="1" ht="78">
      <c r="A587" s="36"/>
      <c r="B587" s="37"/>
      <c r="C587" s="38"/>
      <c r="D587" s="208" t="s">
        <v>299</v>
      </c>
      <c r="E587" s="38"/>
      <c r="F587" s="209" t="s">
        <v>809</v>
      </c>
      <c r="G587" s="38"/>
      <c r="H587" s="38"/>
      <c r="I587" s="119"/>
      <c r="J587" s="38"/>
      <c r="K587" s="38"/>
      <c r="L587" s="41"/>
      <c r="M587" s="210"/>
      <c r="N587" s="211"/>
      <c r="O587" s="66"/>
      <c r="P587" s="66"/>
      <c r="Q587" s="66"/>
      <c r="R587" s="66"/>
      <c r="S587" s="66"/>
      <c r="T587" s="67"/>
      <c r="U587" s="36"/>
      <c r="V587" s="36"/>
      <c r="W587" s="36"/>
      <c r="X587" s="36"/>
      <c r="Y587" s="36"/>
      <c r="Z587" s="36"/>
      <c r="AA587" s="36"/>
      <c r="AB587" s="36"/>
      <c r="AC587" s="36"/>
      <c r="AD587" s="36"/>
      <c r="AE587" s="36"/>
      <c r="AT587" s="19" t="s">
        <v>299</v>
      </c>
      <c r="AU587" s="19" t="s">
        <v>84</v>
      </c>
    </row>
    <row r="588" spans="1:65" s="12" customFormat="1" ht="22.9" customHeight="1">
      <c r="B588" s="179"/>
      <c r="C588" s="180"/>
      <c r="D588" s="181" t="s">
        <v>76</v>
      </c>
      <c r="E588" s="193" t="s">
        <v>810</v>
      </c>
      <c r="F588" s="193" t="s">
        <v>811</v>
      </c>
      <c r="G588" s="180"/>
      <c r="H588" s="180"/>
      <c r="I588" s="183"/>
      <c r="J588" s="194">
        <f>BK588</f>
        <v>0</v>
      </c>
      <c r="K588" s="180"/>
      <c r="L588" s="185"/>
      <c r="M588" s="186"/>
      <c r="N588" s="187"/>
      <c r="O588" s="187"/>
      <c r="P588" s="188">
        <f>SUM(P589:P709)</f>
        <v>0</v>
      </c>
      <c r="Q588" s="187"/>
      <c r="R588" s="188">
        <f>SUM(R589:R709)</f>
        <v>2.0457709999999998</v>
      </c>
      <c r="S588" s="187"/>
      <c r="T588" s="189">
        <f>SUM(T589:T709)</f>
        <v>0</v>
      </c>
      <c r="AR588" s="190" t="s">
        <v>84</v>
      </c>
      <c r="AT588" s="191" t="s">
        <v>76</v>
      </c>
      <c r="AU588" s="191" t="s">
        <v>23</v>
      </c>
      <c r="AY588" s="190" t="s">
        <v>273</v>
      </c>
      <c r="BK588" s="192">
        <f>SUM(BK589:BK709)</f>
        <v>0</v>
      </c>
    </row>
    <row r="589" spans="1:65" s="2" customFormat="1" ht="16.5" customHeight="1">
      <c r="A589" s="36"/>
      <c r="B589" s="37"/>
      <c r="C589" s="195" t="s">
        <v>812</v>
      </c>
      <c r="D589" s="195" t="s">
        <v>275</v>
      </c>
      <c r="E589" s="196" t="s">
        <v>813</v>
      </c>
      <c r="F589" s="197" t="s">
        <v>814</v>
      </c>
      <c r="G589" s="198" t="s">
        <v>224</v>
      </c>
      <c r="H589" s="199">
        <v>343.57799999999997</v>
      </c>
      <c r="I589" s="200"/>
      <c r="J589" s="201">
        <f>ROUND(I589*H589,2)</f>
        <v>0</v>
      </c>
      <c r="K589" s="197" t="s">
        <v>22</v>
      </c>
      <c r="L589" s="41"/>
      <c r="M589" s="202" t="s">
        <v>22</v>
      </c>
      <c r="N589" s="203" t="s">
        <v>48</v>
      </c>
      <c r="O589" s="66"/>
      <c r="P589" s="204">
        <f>O589*H589</f>
        <v>0</v>
      </c>
      <c r="Q589" s="204">
        <v>3.0000000000000001E-3</v>
      </c>
      <c r="R589" s="204">
        <f>Q589*H589</f>
        <v>1.030734</v>
      </c>
      <c r="S589" s="204">
        <v>0</v>
      </c>
      <c r="T589" s="205">
        <f>S589*H589</f>
        <v>0</v>
      </c>
      <c r="U589" s="36"/>
      <c r="V589" s="36"/>
      <c r="W589" s="36"/>
      <c r="X589" s="36"/>
      <c r="Y589" s="36"/>
      <c r="Z589" s="36"/>
      <c r="AA589" s="36"/>
      <c r="AB589" s="36"/>
      <c r="AC589" s="36"/>
      <c r="AD589" s="36"/>
      <c r="AE589" s="36"/>
      <c r="AR589" s="206" t="s">
        <v>386</v>
      </c>
      <c r="AT589" s="206" t="s">
        <v>275</v>
      </c>
      <c r="AU589" s="206" t="s">
        <v>84</v>
      </c>
      <c r="AY589" s="19" t="s">
        <v>273</v>
      </c>
      <c r="BE589" s="207">
        <f>IF(N589="základní",J589,0)</f>
        <v>0</v>
      </c>
      <c r="BF589" s="207">
        <f>IF(N589="snížená",J589,0)</f>
        <v>0</v>
      </c>
      <c r="BG589" s="207">
        <f>IF(N589="zákl. přenesená",J589,0)</f>
        <v>0</v>
      </c>
      <c r="BH589" s="207">
        <f>IF(N589="sníž. přenesená",J589,0)</f>
        <v>0</v>
      </c>
      <c r="BI589" s="207">
        <f>IF(N589="nulová",J589,0)</f>
        <v>0</v>
      </c>
      <c r="BJ589" s="19" t="s">
        <v>23</v>
      </c>
      <c r="BK589" s="207">
        <f>ROUND(I589*H589,2)</f>
        <v>0</v>
      </c>
      <c r="BL589" s="19" t="s">
        <v>386</v>
      </c>
      <c r="BM589" s="206" t="s">
        <v>815</v>
      </c>
    </row>
    <row r="590" spans="1:65" s="13" customFormat="1" ht="11.25">
      <c r="B590" s="212"/>
      <c r="C590" s="213"/>
      <c r="D590" s="208" t="s">
        <v>281</v>
      </c>
      <c r="E590" s="214" t="s">
        <v>22</v>
      </c>
      <c r="F590" s="215" t="s">
        <v>816</v>
      </c>
      <c r="G590" s="213"/>
      <c r="H590" s="214" t="s">
        <v>22</v>
      </c>
      <c r="I590" s="216"/>
      <c r="J590" s="213"/>
      <c r="K590" s="213"/>
      <c r="L590" s="217"/>
      <c r="M590" s="218"/>
      <c r="N590" s="219"/>
      <c r="O590" s="219"/>
      <c r="P590" s="219"/>
      <c r="Q590" s="219"/>
      <c r="R590" s="219"/>
      <c r="S590" s="219"/>
      <c r="T590" s="220"/>
      <c r="AT590" s="221" t="s">
        <v>281</v>
      </c>
      <c r="AU590" s="221" t="s">
        <v>84</v>
      </c>
      <c r="AV590" s="13" t="s">
        <v>23</v>
      </c>
      <c r="AW590" s="13" t="s">
        <v>38</v>
      </c>
      <c r="AX590" s="13" t="s">
        <v>77</v>
      </c>
      <c r="AY590" s="221" t="s">
        <v>273</v>
      </c>
    </row>
    <row r="591" spans="1:65" s="14" customFormat="1" ht="11.25">
      <c r="B591" s="222"/>
      <c r="C591" s="223"/>
      <c r="D591" s="208" t="s">
        <v>281</v>
      </c>
      <c r="E591" s="224" t="s">
        <v>22</v>
      </c>
      <c r="F591" s="225" t="s">
        <v>817</v>
      </c>
      <c r="G591" s="223"/>
      <c r="H591" s="226">
        <v>239.364</v>
      </c>
      <c r="I591" s="227"/>
      <c r="J591" s="223"/>
      <c r="K591" s="223"/>
      <c r="L591" s="228"/>
      <c r="M591" s="229"/>
      <c r="N591" s="230"/>
      <c r="O591" s="230"/>
      <c r="P591" s="230"/>
      <c r="Q591" s="230"/>
      <c r="R591" s="230"/>
      <c r="S591" s="230"/>
      <c r="T591" s="231"/>
      <c r="AT591" s="232" t="s">
        <v>281</v>
      </c>
      <c r="AU591" s="232" t="s">
        <v>84</v>
      </c>
      <c r="AV591" s="14" t="s">
        <v>84</v>
      </c>
      <c r="AW591" s="14" t="s">
        <v>38</v>
      </c>
      <c r="AX591" s="14" t="s">
        <v>77</v>
      </c>
      <c r="AY591" s="232" t="s">
        <v>273</v>
      </c>
    </row>
    <row r="592" spans="1:65" s="15" customFormat="1" ht="11.25">
      <c r="B592" s="233"/>
      <c r="C592" s="234"/>
      <c r="D592" s="208" t="s">
        <v>281</v>
      </c>
      <c r="E592" s="235" t="s">
        <v>22</v>
      </c>
      <c r="F592" s="236" t="s">
        <v>286</v>
      </c>
      <c r="G592" s="234"/>
      <c r="H592" s="237">
        <v>239.364</v>
      </c>
      <c r="I592" s="238"/>
      <c r="J592" s="234"/>
      <c r="K592" s="234"/>
      <c r="L592" s="239"/>
      <c r="M592" s="240"/>
      <c r="N592" s="241"/>
      <c r="O592" s="241"/>
      <c r="P592" s="241"/>
      <c r="Q592" s="241"/>
      <c r="R592" s="241"/>
      <c r="S592" s="241"/>
      <c r="T592" s="242"/>
      <c r="AT592" s="243" t="s">
        <v>281</v>
      </c>
      <c r="AU592" s="243" t="s">
        <v>84</v>
      </c>
      <c r="AV592" s="15" t="s">
        <v>92</v>
      </c>
      <c r="AW592" s="15" t="s">
        <v>38</v>
      </c>
      <c r="AX592" s="15" t="s">
        <v>77</v>
      </c>
      <c r="AY592" s="243" t="s">
        <v>273</v>
      </c>
    </row>
    <row r="593" spans="1:65" s="13" customFormat="1" ht="11.25">
      <c r="B593" s="212"/>
      <c r="C593" s="213"/>
      <c r="D593" s="208" t="s">
        <v>281</v>
      </c>
      <c r="E593" s="214" t="s">
        <v>22</v>
      </c>
      <c r="F593" s="215" t="s">
        <v>818</v>
      </c>
      <c r="G593" s="213"/>
      <c r="H593" s="214" t="s">
        <v>22</v>
      </c>
      <c r="I593" s="216"/>
      <c r="J593" s="213"/>
      <c r="K593" s="213"/>
      <c r="L593" s="217"/>
      <c r="M593" s="218"/>
      <c r="N593" s="219"/>
      <c r="O593" s="219"/>
      <c r="P593" s="219"/>
      <c r="Q593" s="219"/>
      <c r="R593" s="219"/>
      <c r="S593" s="219"/>
      <c r="T593" s="220"/>
      <c r="AT593" s="221" t="s">
        <v>281</v>
      </c>
      <c r="AU593" s="221" t="s">
        <v>84</v>
      </c>
      <c r="AV593" s="13" t="s">
        <v>23</v>
      </c>
      <c r="AW593" s="13" t="s">
        <v>38</v>
      </c>
      <c r="AX593" s="13" t="s">
        <v>77</v>
      </c>
      <c r="AY593" s="221" t="s">
        <v>273</v>
      </c>
    </row>
    <row r="594" spans="1:65" s="13" customFormat="1" ht="11.25">
      <c r="B594" s="212"/>
      <c r="C594" s="213"/>
      <c r="D594" s="208" t="s">
        <v>281</v>
      </c>
      <c r="E594" s="214" t="s">
        <v>22</v>
      </c>
      <c r="F594" s="215" t="s">
        <v>819</v>
      </c>
      <c r="G594" s="213"/>
      <c r="H594" s="214" t="s">
        <v>22</v>
      </c>
      <c r="I594" s="216"/>
      <c r="J594" s="213"/>
      <c r="K594" s="213"/>
      <c r="L594" s="217"/>
      <c r="M594" s="218"/>
      <c r="N594" s="219"/>
      <c r="O594" s="219"/>
      <c r="P594" s="219"/>
      <c r="Q594" s="219"/>
      <c r="R594" s="219"/>
      <c r="S594" s="219"/>
      <c r="T594" s="220"/>
      <c r="AT594" s="221" t="s">
        <v>281</v>
      </c>
      <c r="AU594" s="221" t="s">
        <v>84</v>
      </c>
      <c r="AV594" s="13" t="s">
        <v>23</v>
      </c>
      <c r="AW594" s="13" t="s">
        <v>38</v>
      </c>
      <c r="AX594" s="13" t="s">
        <v>77</v>
      </c>
      <c r="AY594" s="221" t="s">
        <v>273</v>
      </c>
    </row>
    <row r="595" spans="1:65" s="13" customFormat="1" ht="11.25">
      <c r="B595" s="212"/>
      <c r="C595" s="213"/>
      <c r="D595" s="208" t="s">
        <v>281</v>
      </c>
      <c r="E595" s="214" t="s">
        <v>22</v>
      </c>
      <c r="F595" s="215" t="s">
        <v>820</v>
      </c>
      <c r="G595" s="213"/>
      <c r="H595" s="214" t="s">
        <v>22</v>
      </c>
      <c r="I595" s="216"/>
      <c r="J595" s="213"/>
      <c r="K595" s="213"/>
      <c r="L595" s="217"/>
      <c r="M595" s="218"/>
      <c r="N595" s="219"/>
      <c r="O595" s="219"/>
      <c r="P595" s="219"/>
      <c r="Q595" s="219"/>
      <c r="R595" s="219"/>
      <c r="S595" s="219"/>
      <c r="T595" s="220"/>
      <c r="AT595" s="221" t="s">
        <v>281</v>
      </c>
      <c r="AU595" s="221" t="s">
        <v>84</v>
      </c>
      <c r="AV595" s="13" t="s">
        <v>23</v>
      </c>
      <c r="AW595" s="13" t="s">
        <v>38</v>
      </c>
      <c r="AX595" s="13" t="s">
        <v>77</v>
      </c>
      <c r="AY595" s="221" t="s">
        <v>273</v>
      </c>
    </row>
    <row r="596" spans="1:65" s="14" customFormat="1" ht="11.25">
      <c r="B596" s="222"/>
      <c r="C596" s="223"/>
      <c r="D596" s="208" t="s">
        <v>281</v>
      </c>
      <c r="E596" s="224" t="s">
        <v>22</v>
      </c>
      <c r="F596" s="225" t="s">
        <v>821</v>
      </c>
      <c r="G596" s="223"/>
      <c r="H596" s="226">
        <v>22.488</v>
      </c>
      <c r="I596" s="227"/>
      <c r="J596" s="223"/>
      <c r="K596" s="223"/>
      <c r="L596" s="228"/>
      <c r="M596" s="229"/>
      <c r="N596" s="230"/>
      <c r="O596" s="230"/>
      <c r="P596" s="230"/>
      <c r="Q596" s="230"/>
      <c r="R596" s="230"/>
      <c r="S596" s="230"/>
      <c r="T596" s="231"/>
      <c r="AT596" s="232" t="s">
        <v>281</v>
      </c>
      <c r="AU596" s="232" t="s">
        <v>84</v>
      </c>
      <c r="AV596" s="14" t="s">
        <v>84</v>
      </c>
      <c r="AW596" s="14" t="s">
        <v>38</v>
      </c>
      <c r="AX596" s="14" t="s">
        <v>77</v>
      </c>
      <c r="AY596" s="232" t="s">
        <v>273</v>
      </c>
    </row>
    <row r="597" spans="1:65" s="14" customFormat="1" ht="11.25">
      <c r="B597" s="222"/>
      <c r="C597" s="223"/>
      <c r="D597" s="208" t="s">
        <v>281</v>
      </c>
      <c r="E597" s="224" t="s">
        <v>22</v>
      </c>
      <c r="F597" s="225" t="s">
        <v>822</v>
      </c>
      <c r="G597" s="223"/>
      <c r="H597" s="226">
        <v>16.866</v>
      </c>
      <c r="I597" s="227"/>
      <c r="J597" s="223"/>
      <c r="K597" s="223"/>
      <c r="L597" s="228"/>
      <c r="M597" s="229"/>
      <c r="N597" s="230"/>
      <c r="O597" s="230"/>
      <c r="P597" s="230"/>
      <c r="Q597" s="230"/>
      <c r="R597" s="230"/>
      <c r="S597" s="230"/>
      <c r="T597" s="231"/>
      <c r="AT597" s="232" t="s">
        <v>281</v>
      </c>
      <c r="AU597" s="232" t="s">
        <v>84</v>
      </c>
      <c r="AV597" s="14" t="s">
        <v>84</v>
      </c>
      <c r="AW597" s="14" t="s">
        <v>38</v>
      </c>
      <c r="AX597" s="14" t="s">
        <v>77</v>
      </c>
      <c r="AY597" s="232" t="s">
        <v>273</v>
      </c>
    </row>
    <row r="598" spans="1:65" s="13" customFormat="1" ht="11.25">
      <c r="B598" s="212"/>
      <c r="C598" s="213"/>
      <c r="D598" s="208" t="s">
        <v>281</v>
      </c>
      <c r="E598" s="214" t="s">
        <v>22</v>
      </c>
      <c r="F598" s="215" t="s">
        <v>823</v>
      </c>
      <c r="G598" s="213"/>
      <c r="H598" s="214" t="s">
        <v>22</v>
      </c>
      <c r="I598" s="216"/>
      <c r="J598" s="213"/>
      <c r="K598" s="213"/>
      <c r="L598" s="217"/>
      <c r="M598" s="218"/>
      <c r="N598" s="219"/>
      <c r="O598" s="219"/>
      <c r="P598" s="219"/>
      <c r="Q598" s="219"/>
      <c r="R598" s="219"/>
      <c r="S598" s="219"/>
      <c r="T598" s="220"/>
      <c r="AT598" s="221" t="s">
        <v>281</v>
      </c>
      <c r="AU598" s="221" t="s">
        <v>84</v>
      </c>
      <c r="AV598" s="13" t="s">
        <v>23</v>
      </c>
      <c r="AW598" s="13" t="s">
        <v>38</v>
      </c>
      <c r="AX598" s="13" t="s">
        <v>77</v>
      </c>
      <c r="AY598" s="221" t="s">
        <v>273</v>
      </c>
    </row>
    <row r="599" spans="1:65" s="14" customFormat="1" ht="11.25">
      <c r="B599" s="222"/>
      <c r="C599" s="223"/>
      <c r="D599" s="208" t="s">
        <v>281</v>
      </c>
      <c r="E599" s="224" t="s">
        <v>22</v>
      </c>
      <c r="F599" s="225" t="s">
        <v>824</v>
      </c>
      <c r="G599" s="223"/>
      <c r="H599" s="226">
        <v>18</v>
      </c>
      <c r="I599" s="227"/>
      <c r="J599" s="223"/>
      <c r="K599" s="223"/>
      <c r="L599" s="228"/>
      <c r="M599" s="229"/>
      <c r="N599" s="230"/>
      <c r="O599" s="230"/>
      <c r="P599" s="230"/>
      <c r="Q599" s="230"/>
      <c r="R599" s="230"/>
      <c r="S599" s="230"/>
      <c r="T599" s="231"/>
      <c r="AT599" s="232" t="s">
        <v>281</v>
      </c>
      <c r="AU599" s="232" t="s">
        <v>84</v>
      </c>
      <c r="AV599" s="14" t="s">
        <v>84</v>
      </c>
      <c r="AW599" s="14" t="s">
        <v>38</v>
      </c>
      <c r="AX599" s="14" t="s">
        <v>77</v>
      </c>
      <c r="AY599" s="232" t="s">
        <v>273</v>
      </c>
    </row>
    <row r="600" spans="1:65" s="14" customFormat="1" ht="11.25">
      <c r="B600" s="222"/>
      <c r="C600" s="223"/>
      <c r="D600" s="208" t="s">
        <v>281</v>
      </c>
      <c r="E600" s="224" t="s">
        <v>22</v>
      </c>
      <c r="F600" s="225" t="s">
        <v>825</v>
      </c>
      <c r="G600" s="223"/>
      <c r="H600" s="226">
        <v>11.46</v>
      </c>
      <c r="I600" s="227"/>
      <c r="J600" s="223"/>
      <c r="K600" s="223"/>
      <c r="L600" s="228"/>
      <c r="M600" s="229"/>
      <c r="N600" s="230"/>
      <c r="O600" s="230"/>
      <c r="P600" s="230"/>
      <c r="Q600" s="230"/>
      <c r="R600" s="230"/>
      <c r="S600" s="230"/>
      <c r="T600" s="231"/>
      <c r="AT600" s="232" t="s">
        <v>281</v>
      </c>
      <c r="AU600" s="232" t="s">
        <v>84</v>
      </c>
      <c r="AV600" s="14" t="s">
        <v>84</v>
      </c>
      <c r="AW600" s="14" t="s">
        <v>38</v>
      </c>
      <c r="AX600" s="14" t="s">
        <v>77</v>
      </c>
      <c r="AY600" s="232" t="s">
        <v>273</v>
      </c>
    </row>
    <row r="601" spans="1:65" s="13" customFormat="1" ht="11.25">
      <c r="B601" s="212"/>
      <c r="C601" s="213"/>
      <c r="D601" s="208" t="s">
        <v>281</v>
      </c>
      <c r="E601" s="214" t="s">
        <v>22</v>
      </c>
      <c r="F601" s="215" t="s">
        <v>826</v>
      </c>
      <c r="G601" s="213"/>
      <c r="H601" s="214" t="s">
        <v>22</v>
      </c>
      <c r="I601" s="216"/>
      <c r="J601" s="213"/>
      <c r="K601" s="213"/>
      <c r="L601" s="217"/>
      <c r="M601" s="218"/>
      <c r="N601" s="219"/>
      <c r="O601" s="219"/>
      <c r="P601" s="219"/>
      <c r="Q601" s="219"/>
      <c r="R601" s="219"/>
      <c r="S601" s="219"/>
      <c r="T601" s="220"/>
      <c r="AT601" s="221" t="s">
        <v>281</v>
      </c>
      <c r="AU601" s="221" t="s">
        <v>84</v>
      </c>
      <c r="AV601" s="13" t="s">
        <v>23</v>
      </c>
      <c r="AW601" s="13" t="s">
        <v>38</v>
      </c>
      <c r="AX601" s="13" t="s">
        <v>77</v>
      </c>
      <c r="AY601" s="221" t="s">
        <v>273</v>
      </c>
    </row>
    <row r="602" spans="1:65" s="14" customFormat="1" ht="11.25">
      <c r="B602" s="222"/>
      <c r="C602" s="223"/>
      <c r="D602" s="208" t="s">
        <v>281</v>
      </c>
      <c r="E602" s="224" t="s">
        <v>22</v>
      </c>
      <c r="F602" s="225" t="s">
        <v>827</v>
      </c>
      <c r="G602" s="223"/>
      <c r="H602" s="226">
        <v>35.4</v>
      </c>
      <c r="I602" s="227"/>
      <c r="J602" s="223"/>
      <c r="K602" s="223"/>
      <c r="L602" s="228"/>
      <c r="M602" s="229"/>
      <c r="N602" s="230"/>
      <c r="O602" s="230"/>
      <c r="P602" s="230"/>
      <c r="Q602" s="230"/>
      <c r="R602" s="230"/>
      <c r="S602" s="230"/>
      <c r="T602" s="231"/>
      <c r="AT602" s="232" t="s">
        <v>281</v>
      </c>
      <c r="AU602" s="232" t="s">
        <v>84</v>
      </c>
      <c r="AV602" s="14" t="s">
        <v>84</v>
      </c>
      <c r="AW602" s="14" t="s">
        <v>38</v>
      </c>
      <c r="AX602" s="14" t="s">
        <v>77</v>
      </c>
      <c r="AY602" s="232" t="s">
        <v>273</v>
      </c>
    </row>
    <row r="603" spans="1:65" s="15" customFormat="1" ht="11.25">
      <c r="B603" s="233"/>
      <c r="C603" s="234"/>
      <c r="D603" s="208" t="s">
        <v>281</v>
      </c>
      <c r="E603" s="235" t="s">
        <v>22</v>
      </c>
      <c r="F603" s="236" t="s">
        <v>286</v>
      </c>
      <c r="G603" s="234"/>
      <c r="H603" s="237">
        <v>104.214</v>
      </c>
      <c r="I603" s="238"/>
      <c r="J603" s="234"/>
      <c r="K603" s="234"/>
      <c r="L603" s="239"/>
      <c r="M603" s="240"/>
      <c r="N603" s="241"/>
      <c r="O603" s="241"/>
      <c r="P603" s="241"/>
      <c r="Q603" s="241"/>
      <c r="R603" s="241"/>
      <c r="S603" s="241"/>
      <c r="T603" s="242"/>
      <c r="AT603" s="243" t="s">
        <v>281</v>
      </c>
      <c r="AU603" s="243" t="s">
        <v>84</v>
      </c>
      <c r="AV603" s="15" t="s">
        <v>92</v>
      </c>
      <c r="AW603" s="15" t="s">
        <v>38</v>
      </c>
      <c r="AX603" s="15" t="s">
        <v>77</v>
      </c>
      <c r="AY603" s="243" t="s">
        <v>273</v>
      </c>
    </row>
    <row r="604" spans="1:65" s="16" customFormat="1" ht="11.25">
      <c r="B604" s="244"/>
      <c r="C604" s="245"/>
      <c r="D604" s="208" t="s">
        <v>281</v>
      </c>
      <c r="E604" s="246" t="s">
        <v>22</v>
      </c>
      <c r="F604" s="247" t="s">
        <v>288</v>
      </c>
      <c r="G604" s="245"/>
      <c r="H604" s="248">
        <v>343.57799999999997</v>
      </c>
      <c r="I604" s="249"/>
      <c r="J604" s="245"/>
      <c r="K604" s="245"/>
      <c r="L604" s="250"/>
      <c r="M604" s="251"/>
      <c r="N604" s="252"/>
      <c r="O604" s="252"/>
      <c r="P604" s="252"/>
      <c r="Q604" s="252"/>
      <c r="R604" s="252"/>
      <c r="S604" s="252"/>
      <c r="T604" s="253"/>
      <c r="AT604" s="254" t="s">
        <v>281</v>
      </c>
      <c r="AU604" s="254" t="s">
        <v>84</v>
      </c>
      <c r="AV604" s="16" t="s">
        <v>99</v>
      </c>
      <c r="AW604" s="16" t="s">
        <v>38</v>
      </c>
      <c r="AX604" s="16" t="s">
        <v>23</v>
      </c>
      <c r="AY604" s="254" t="s">
        <v>273</v>
      </c>
    </row>
    <row r="605" spans="1:65" s="2" customFormat="1" ht="21.75" customHeight="1">
      <c r="A605" s="36"/>
      <c r="B605" s="37"/>
      <c r="C605" s="195" t="s">
        <v>828</v>
      </c>
      <c r="D605" s="195" t="s">
        <v>275</v>
      </c>
      <c r="E605" s="196" t="s">
        <v>829</v>
      </c>
      <c r="F605" s="197" t="s">
        <v>830</v>
      </c>
      <c r="G605" s="198" t="s">
        <v>224</v>
      </c>
      <c r="H605" s="199">
        <v>407.83</v>
      </c>
      <c r="I605" s="200"/>
      <c r="J605" s="201">
        <f>ROUND(I605*H605,2)</f>
        <v>0</v>
      </c>
      <c r="K605" s="197" t="s">
        <v>306</v>
      </c>
      <c r="L605" s="41"/>
      <c r="M605" s="202" t="s">
        <v>22</v>
      </c>
      <c r="N605" s="203" t="s">
        <v>48</v>
      </c>
      <c r="O605" s="66"/>
      <c r="P605" s="204">
        <f>O605*H605</f>
        <v>0</v>
      </c>
      <c r="Q605" s="204">
        <v>0</v>
      </c>
      <c r="R605" s="204">
        <f>Q605*H605</f>
        <v>0</v>
      </c>
      <c r="S605" s="204">
        <v>0</v>
      </c>
      <c r="T605" s="205">
        <f>S605*H605</f>
        <v>0</v>
      </c>
      <c r="U605" s="36"/>
      <c r="V605" s="36"/>
      <c r="W605" s="36"/>
      <c r="X605" s="36"/>
      <c r="Y605" s="36"/>
      <c r="Z605" s="36"/>
      <c r="AA605" s="36"/>
      <c r="AB605" s="36"/>
      <c r="AC605" s="36"/>
      <c r="AD605" s="36"/>
      <c r="AE605" s="36"/>
      <c r="AR605" s="206" t="s">
        <v>386</v>
      </c>
      <c r="AT605" s="206" t="s">
        <v>275</v>
      </c>
      <c r="AU605" s="206" t="s">
        <v>84</v>
      </c>
      <c r="AY605" s="19" t="s">
        <v>273</v>
      </c>
      <c r="BE605" s="207">
        <f>IF(N605="základní",J605,0)</f>
        <v>0</v>
      </c>
      <c r="BF605" s="207">
        <f>IF(N605="snížená",J605,0)</f>
        <v>0</v>
      </c>
      <c r="BG605" s="207">
        <f>IF(N605="zákl. přenesená",J605,0)</f>
        <v>0</v>
      </c>
      <c r="BH605" s="207">
        <f>IF(N605="sníž. přenesená",J605,0)</f>
        <v>0</v>
      </c>
      <c r="BI605" s="207">
        <f>IF(N605="nulová",J605,0)</f>
        <v>0</v>
      </c>
      <c r="BJ605" s="19" t="s">
        <v>23</v>
      </c>
      <c r="BK605" s="207">
        <f>ROUND(I605*H605,2)</f>
        <v>0</v>
      </c>
      <c r="BL605" s="19" t="s">
        <v>386</v>
      </c>
      <c r="BM605" s="206" t="s">
        <v>831</v>
      </c>
    </row>
    <row r="606" spans="1:65" s="2" customFormat="1" ht="39">
      <c r="A606" s="36"/>
      <c r="B606" s="37"/>
      <c r="C606" s="38"/>
      <c r="D606" s="208" t="s">
        <v>299</v>
      </c>
      <c r="E606" s="38"/>
      <c r="F606" s="209" t="s">
        <v>832</v>
      </c>
      <c r="G606" s="38"/>
      <c r="H606" s="38"/>
      <c r="I606" s="119"/>
      <c r="J606" s="38"/>
      <c r="K606" s="38"/>
      <c r="L606" s="41"/>
      <c r="M606" s="210"/>
      <c r="N606" s="211"/>
      <c r="O606" s="66"/>
      <c r="P606" s="66"/>
      <c r="Q606" s="66"/>
      <c r="R606" s="66"/>
      <c r="S606" s="66"/>
      <c r="T606" s="67"/>
      <c r="U606" s="36"/>
      <c r="V606" s="36"/>
      <c r="W606" s="36"/>
      <c r="X606" s="36"/>
      <c r="Y606" s="36"/>
      <c r="Z606" s="36"/>
      <c r="AA606" s="36"/>
      <c r="AB606" s="36"/>
      <c r="AC606" s="36"/>
      <c r="AD606" s="36"/>
      <c r="AE606" s="36"/>
      <c r="AT606" s="19" t="s">
        <v>299</v>
      </c>
      <c r="AU606" s="19" t="s">
        <v>84</v>
      </c>
    </row>
    <row r="607" spans="1:65" s="13" customFormat="1" ht="11.25">
      <c r="B607" s="212"/>
      <c r="C607" s="213"/>
      <c r="D607" s="208" t="s">
        <v>281</v>
      </c>
      <c r="E607" s="214" t="s">
        <v>22</v>
      </c>
      <c r="F607" s="215" t="s">
        <v>833</v>
      </c>
      <c r="G607" s="213"/>
      <c r="H607" s="214" t="s">
        <v>22</v>
      </c>
      <c r="I607" s="216"/>
      <c r="J607" s="213"/>
      <c r="K607" s="213"/>
      <c r="L607" s="217"/>
      <c r="M607" s="218"/>
      <c r="N607" s="219"/>
      <c r="O607" s="219"/>
      <c r="P607" s="219"/>
      <c r="Q607" s="219"/>
      <c r="R607" s="219"/>
      <c r="S607" s="219"/>
      <c r="T607" s="220"/>
      <c r="AT607" s="221" t="s">
        <v>281</v>
      </c>
      <c r="AU607" s="221" t="s">
        <v>84</v>
      </c>
      <c r="AV607" s="13" t="s">
        <v>23</v>
      </c>
      <c r="AW607" s="13" t="s">
        <v>38</v>
      </c>
      <c r="AX607" s="13" t="s">
        <v>77</v>
      </c>
      <c r="AY607" s="221" t="s">
        <v>273</v>
      </c>
    </row>
    <row r="608" spans="1:65" s="14" customFormat="1" ht="11.25">
      <c r="B608" s="222"/>
      <c r="C608" s="223"/>
      <c r="D608" s="208" t="s">
        <v>281</v>
      </c>
      <c r="E608" s="224" t="s">
        <v>22</v>
      </c>
      <c r="F608" s="225" t="s">
        <v>834</v>
      </c>
      <c r="G608" s="223"/>
      <c r="H608" s="226">
        <v>168.46600000000001</v>
      </c>
      <c r="I608" s="227"/>
      <c r="J608" s="223"/>
      <c r="K608" s="223"/>
      <c r="L608" s="228"/>
      <c r="M608" s="229"/>
      <c r="N608" s="230"/>
      <c r="O608" s="230"/>
      <c r="P608" s="230"/>
      <c r="Q608" s="230"/>
      <c r="R608" s="230"/>
      <c r="S608" s="230"/>
      <c r="T608" s="231"/>
      <c r="AT608" s="232" t="s">
        <v>281</v>
      </c>
      <c r="AU608" s="232" t="s">
        <v>84</v>
      </c>
      <c r="AV608" s="14" t="s">
        <v>84</v>
      </c>
      <c r="AW608" s="14" t="s">
        <v>38</v>
      </c>
      <c r="AX608" s="14" t="s">
        <v>77</v>
      </c>
      <c r="AY608" s="232" t="s">
        <v>273</v>
      </c>
    </row>
    <row r="609" spans="1:65" s="15" customFormat="1" ht="11.25">
      <c r="B609" s="233"/>
      <c r="C609" s="234"/>
      <c r="D609" s="208" t="s">
        <v>281</v>
      </c>
      <c r="E609" s="235" t="s">
        <v>22</v>
      </c>
      <c r="F609" s="236" t="s">
        <v>286</v>
      </c>
      <c r="G609" s="234"/>
      <c r="H609" s="237">
        <v>168.46600000000001</v>
      </c>
      <c r="I609" s="238"/>
      <c r="J609" s="234"/>
      <c r="K609" s="234"/>
      <c r="L609" s="239"/>
      <c r="M609" s="240"/>
      <c r="N609" s="241"/>
      <c r="O609" s="241"/>
      <c r="P609" s="241"/>
      <c r="Q609" s="241"/>
      <c r="R609" s="241"/>
      <c r="S609" s="241"/>
      <c r="T609" s="242"/>
      <c r="AT609" s="243" t="s">
        <v>281</v>
      </c>
      <c r="AU609" s="243" t="s">
        <v>84</v>
      </c>
      <c r="AV609" s="15" t="s">
        <v>92</v>
      </c>
      <c r="AW609" s="15" t="s">
        <v>38</v>
      </c>
      <c r="AX609" s="15" t="s">
        <v>77</v>
      </c>
      <c r="AY609" s="243" t="s">
        <v>273</v>
      </c>
    </row>
    <row r="610" spans="1:65" s="13" customFormat="1" ht="11.25">
      <c r="B610" s="212"/>
      <c r="C610" s="213"/>
      <c r="D610" s="208" t="s">
        <v>281</v>
      </c>
      <c r="E610" s="214" t="s">
        <v>22</v>
      </c>
      <c r="F610" s="215" t="s">
        <v>816</v>
      </c>
      <c r="G610" s="213"/>
      <c r="H610" s="214" t="s">
        <v>22</v>
      </c>
      <c r="I610" s="216"/>
      <c r="J610" s="213"/>
      <c r="K610" s="213"/>
      <c r="L610" s="217"/>
      <c r="M610" s="218"/>
      <c r="N610" s="219"/>
      <c r="O610" s="219"/>
      <c r="P610" s="219"/>
      <c r="Q610" s="219"/>
      <c r="R610" s="219"/>
      <c r="S610" s="219"/>
      <c r="T610" s="220"/>
      <c r="AT610" s="221" t="s">
        <v>281</v>
      </c>
      <c r="AU610" s="221" t="s">
        <v>84</v>
      </c>
      <c r="AV610" s="13" t="s">
        <v>23</v>
      </c>
      <c r="AW610" s="13" t="s">
        <v>38</v>
      </c>
      <c r="AX610" s="13" t="s">
        <v>77</v>
      </c>
      <c r="AY610" s="221" t="s">
        <v>273</v>
      </c>
    </row>
    <row r="611" spans="1:65" s="14" customFormat="1" ht="11.25">
      <c r="B611" s="222"/>
      <c r="C611" s="223"/>
      <c r="D611" s="208" t="s">
        <v>281</v>
      </c>
      <c r="E611" s="224" t="s">
        <v>22</v>
      </c>
      <c r="F611" s="225" t="s">
        <v>817</v>
      </c>
      <c r="G611" s="223"/>
      <c r="H611" s="226">
        <v>239.364</v>
      </c>
      <c r="I611" s="227"/>
      <c r="J611" s="223"/>
      <c r="K611" s="223"/>
      <c r="L611" s="228"/>
      <c r="M611" s="229"/>
      <c r="N611" s="230"/>
      <c r="O611" s="230"/>
      <c r="P611" s="230"/>
      <c r="Q611" s="230"/>
      <c r="R611" s="230"/>
      <c r="S611" s="230"/>
      <c r="T611" s="231"/>
      <c r="AT611" s="232" t="s">
        <v>281</v>
      </c>
      <c r="AU611" s="232" t="s">
        <v>84</v>
      </c>
      <c r="AV611" s="14" t="s">
        <v>84</v>
      </c>
      <c r="AW611" s="14" t="s">
        <v>38</v>
      </c>
      <c r="AX611" s="14" t="s">
        <v>77</v>
      </c>
      <c r="AY611" s="232" t="s">
        <v>273</v>
      </c>
    </row>
    <row r="612" spans="1:65" s="15" customFormat="1" ht="11.25">
      <c r="B612" s="233"/>
      <c r="C612" s="234"/>
      <c r="D612" s="208" t="s">
        <v>281</v>
      </c>
      <c r="E612" s="235" t="s">
        <v>22</v>
      </c>
      <c r="F612" s="236" t="s">
        <v>286</v>
      </c>
      <c r="G612" s="234"/>
      <c r="H612" s="237">
        <v>239.364</v>
      </c>
      <c r="I612" s="238"/>
      <c r="J612" s="234"/>
      <c r="K612" s="234"/>
      <c r="L612" s="239"/>
      <c r="M612" s="240"/>
      <c r="N612" s="241"/>
      <c r="O612" s="241"/>
      <c r="P612" s="241"/>
      <c r="Q612" s="241"/>
      <c r="R612" s="241"/>
      <c r="S612" s="241"/>
      <c r="T612" s="242"/>
      <c r="AT612" s="243" t="s">
        <v>281</v>
      </c>
      <c r="AU612" s="243" t="s">
        <v>84</v>
      </c>
      <c r="AV612" s="15" t="s">
        <v>92</v>
      </c>
      <c r="AW612" s="15" t="s">
        <v>38</v>
      </c>
      <c r="AX612" s="15" t="s">
        <v>77</v>
      </c>
      <c r="AY612" s="243" t="s">
        <v>273</v>
      </c>
    </row>
    <row r="613" spans="1:65" s="16" customFormat="1" ht="11.25">
      <c r="B613" s="244"/>
      <c r="C613" s="245"/>
      <c r="D613" s="208" t="s">
        <v>281</v>
      </c>
      <c r="E613" s="246" t="s">
        <v>22</v>
      </c>
      <c r="F613" s="247" t="s">
        <v>288</v>
      </c>
      <c r="G613" s="245"/>
      <c r="H613" s="248">
        <v>407.83</v>
      </c>
      <c r="I613" s="249"/>
      <c r="J613" s="245"/>
      <c r="K613" s="245"/>
      <c r="L613" s="250"/>
      <c r="M613" s="251"/>
      <c r="N613" s="252"/>
      <c r="O613" s="252"/>
      <c r="P613" s="252"/>
      <c r="Q613" s="252"/>
      <c r="R613" s="252"/>
      <c r="S613" s="252"/>
      <c r="T613" s="253"/>
      <c r="AT613" s="254" t="s">
        <v>281</v>
      </c>
      <c r="AU613" s="254" t="s">
        <v>84</v>
      </c>
      <c r="AV613" s="16" t="s">
        <v>99</v>
      </c>
      <c r="AW613" s="16" t="s">
        <v>38</v>
      </c>
      <c r="AX613" s="16" t="s">
        <v>23</v>
      </c>
      <c r="AY613" s="254" t="s">
        <v>273</v>
      </c>
    </row>
    <row r="614" spans="1:65" s="2" customFormat="1" ht="21.75" customHeight="1">
      <c r="A614" s="36"/>
      <c r="B614" s="37"/>
      <c r="C614" s="255" t="s">
        <v>835</v>
      </c>
      <c r="D614" s="255" t="s">
        <v>568</v>
      </c>
      <c r="E614" s="256" t="s">
        <v>836</v>
      </c>
      <c r="F614" s="257" t="s">
        <v>837</v>
      </c>
      <c r="G614" s="258" t="s">
        <v>224</v>
      </c>
      <c r="H614" s="259">
        <v>193.73599999999999</v>
      </c>
      <c r="I614" s="260"/>
      <c r="J614" s="261">
        <f>ROUND(I614*H614,2)</f>
        <v>0</v>
      </c>
      <c r="K614" s="257" t="s">
        <v>22</v>
      </c>
      <c r="L614" s="262"/>
      <c r="M614" s="263" t="s">
        <v>22</v>
      </c>
      <c r="N614" s="264" t="s">
        <v>48</v>
      </c>
      <c r="O614" s="66"/>
      <c r="P614" s="204">
        <f>O614*H614</f>
        <v>0</v>
      </c>
      <c r="Q614" s="204">
        <v>1.2999999999999999E-3</v>
      </c>
      <c r="R614" s="204">
        <f>Q614*H614</f>
        <v>0.25185679999999999</v>
      </c>
      <c r="S614" s="204">
        <v>0</v>
      </c>
      <c r="T614" s="205">
        <f>S614*H614</f>
        <v>0</v>
      </c>
      <c r="U614" s="36"/>
      <c r="V614" s="36"/>
      <c r="W614" s="36"/>
      <c r="X614" s="36"/>
      <c r="Y614" s="36"/>
      <c r="Z614" s="36"/>
      <c r="AA614" s="36"/>
      <c r="AB614" s="36"/>
      <c r="AC614" s="36"/>
      <c r="AD614" s="36"/>
      <c r="AE614" s="36"/>
      <c r="AR614" s="206" t="s">
        <v>528</v>
      </c>
      <c r="AT614" s="206" t="s">
        <v>568</v>
      </c>
      <c r="AU614" s="206" t="s">
        <v>84</v>
      </c>
      <c r="AY614" s="19" t="s">
        <v>273</v>
      </c>
      <c r="BE614" s="207">
        <f>IF(N614="základní",J614,0)</f>
        <v>0</v>
      </c>
      <c r="BF614" s="207">
        <f>IF(N614="snížená",J614,0)</f>
        <v>0</v>
      </c>
      <c r="BG614" s="207">
        <f>IF(N614="zákl. přenesená",J614,0)</f>
        <v>0</v>
      </c>
      <c r="BH614" s="207">
        <f>IF(N614="sníž. přenesená",J614,0)</f>
        <v>0</v>
      </c>
      <c r="BI614" s="207">
        <f>IF(N614="nulová",J614,0)</f>
        <v>0</v>
      </c>
      <c r="BJ614" s="19" t="s">
        <v>23</v>
      </c>
      <c r="BK614" s="207">
        <f>ROUND(I614*H614,2)</f>
        <v>0</v>
      </c>
      <c r="BL614" s="19" t="s">
        <v>386</v>
      </c>
      <c r="BM614" s="206" t="s">
        <v>838</v>
      </c>
    </row>
    <row r="615" spans="1:65" s="13" customFormat="1" ht="11.25">
      <c r="B615" s="212"/>
      <c r="C615" s="213"/>
      <c r="D615" s="208" t="s">
        <v>281</v>
      </c>
      <c r="E615" s="214" t="s">
        <v>22</v>
      </c>
      <c r="F615" s="215" t="s">
        <v>833</v>
      </c>
      <c r="G615" s="213"/>
      <c r="H615" s="214" t="s">
        <v>22</v>
      </c>
      <c r="I615" s="216"/>
      <c r="J615" s="213"/>
      <c r="K615" s="213"/>
      <c r="L615" s="217"/>
      <c r="M615" s="218"/>
      <c r="N615" s="219"/>
      <c r="O615" s="219"/>
      <c r="P615" s="219"/>
      <c r="Q615" s="219"/>
      <c r="R615" s="219"/>
      <c r="S615" s="219"/>
      <c r="T615" s="220"/>
      <c r="AT615" s="221" t="s">
        <v>281</v>
      </c>
      <c r="AU615" s="221" t="s">
        <v>84</v>
      </c>
      <c r="AV615" s="13" t="s">
        <v>23</v>
      </c>
      <c r="AW615" s="13" t="s">
        <v>38</v>
      </c>
      <c r="AX615" s="13" t="s">
        <v>77</v>
      </c>
      <c r="AY615" s="221" t="s">
        <v>273</v>
      </c>
    </row>
    <row r="616" spans="1:65" s="14" customFormat="1" ht="11.25">
      <c r="B616" s="222"/>
      <c r="C616" s="223"/>
      <c r="D616" s="208" t="s">
        <v>281</v>
      </c>
      <c r="E616" s="224" t="s">
        <v>22</v>
      </c>
      <c r="F616" s="225" t="s">
        <v>834</v>
      </c>
      <c r="G616" s="223"/>
      <c r="H616" s="226">
        <v>168.46600000000001</v>
      </c>
      <c r="I616" s="227"/>
      <c r="J616" s="223"/>
      <c r="K616" s="223"/>
      <c r="L616" s="228"/>
      <c r="M616" s="229"/>
      <c r="N616" s="230"/>
      <c r="O616" s="230"/>
      <c r="P616" s="230"/>
      <c r="Q616" s="230"/>
      <c r="R616" s="230"/>
      <c r="S616" s="230"/>
      <c r="T616" s="231"/>
      <c r="AT616" s="232" t="s">
        <v>281</v>
      </c>
      <c r="AU616" s="232" t="s">
        <v>84</v>
      </c>
      <c r="AV616" s="14" t="s">
        <v>84</v>
      </c>
      <c r="AW616" s="14" t="s">
        <v>38</v>
      </c>
      <c r="AX616" s="14" t="s">
        <v>77</v>
      </c>
      <c r="AY616" s="232" t="s">
        <v>273</v>
      </c>
    </row>
    <row r="617" spans="1:65" s="15" customFormat="1" ht="11.25">
      <c r="B617" s="233"/>
      <c r="C617" s="234"/>
      <c r="D617" s="208" t="s">
        <v>281</v>
      </c>
      <c r="E617" s="235" t="s">
        <v>22</v>
      </c>
      <c r="F617" s="236" t="s">
        <v>286</v>
      </c>
      <c r="G617" s="234"/>
      <c r="H617" s="237">
        <v>168.46600000000001</v>
      </c>
      <c r="I617" s="238"/>
      <c r="J617" s="234"/>
      <c r="K617" s="234"/>
      <c r="L617" s="239"/>
      <c r="M617" s="240"/>
      <c r="N617" s="241"/>
      <c r="O617" s="241"/>
      <c r="P617" s="241"/>
      <c r="Q617" s="241"/>
      <c r="R617" s="241"/>
      <c r="S617" s="241"/>
      <c r="T617" s="242"/>
      <c r="AT617" s="243" t="s">
        <v>281</v>
      </c>
      <c r="AU617" s="243" t="s">
        <v>84</v>
      </c>
      <c r="AV617" s="15" t="s">
        <v>92</v>
      </c>
      <c r="AW617" s="15" t="s">
        <v>38</v>
      </c>
      <c r="AX617" s="15" t="s">
        <v>23</v>
      </c>
      <c r="AY617" s="243" t="s">
        <v>273</v>
      </c>
    </row>
    <row r="618" spans="1:65" s="14" customFormat="1" ht="11.25">
      <c r="B618" s="222"/>
      <c r="C618" s="223"/>
      <c r="D618" s="208" t="s">
        <v>281</v>
      </c>
      <c r="E618" s="223"/>
      <c r="F618" s="225" t="s">
        <v>839</v>
      </c>
      <c r="G618" s="223"/>
      <c r="H618" s="226">
        <v>193.73599999999999</v>
      </c>
      <c r="I618" s="227"/>
      <c r="J618" s="223"/>
      <c r="K618" s="223"/>
      <c r="L618" s="228"/>
      <c r="M618" s="229"/>
      <c r="N618" s="230"/>
      <c r="O618" s="230"/>
      <c r="P618" s="230"/>
      <c r="Q618" s="230"/>
      <c r="R618" s="230"/>
      <c r="S618" s="230"/>
      <c r="T618" s="231"/>
      <c r="AT618" s="232" t="s">
        <v>281</v>
      </c>
      <c r="AU618" s="232" t="s">
        <v>84</v>
      </c>
      <c r="AV618" s="14" t="s">
        <v>84</v>
      </c>
      <c r="AW618" s="14" t="s">
        <v>4</v>
      </c>
      <c r="AX618" s="14" t="s">
        <v>23</v>
      </c>
      <c r="AY618" s="232" t="s">
        <v>273</v>
      </c>
    </row>
    <row r="619" spans="1:65" s="2" customFormat="1" ht="21.75" customHeight="1">
      <c r="A619" s="36"/>
      <c r="B619" s="37"/>
      <c r="C619" s="255" t="s">
        <v>840</v>
      </c>
      <c r="D619" s="255" t="s">
        <v>568</v>
      </c>
      <c r="E619" s="256" t="s">
        <v>841</v>
      </c>
      <c r="F619" s="257" t="s">
        <v>842</v>
      </c>
      <c r="G619" s="258" t="s">
        <v>224</v>
      </c>
      <c r="H619" s="259">
        <v>275.26900000000001</v>
      </c>
      <c r="I619" s="260"/>
      <c r="J619" s="261">
        <f>ROUND(I619*H619,2)</f>
        <v>0</v>
      </c>
      <c r="K619" s="257" t="s">
        <v>22</v>
      </c>
      <c r="L619" s="262"/>
      <c r="M619" s="263" t="s">
        <v>22</v>
      </c>
      <c r="N619" s="264" t="s">
        <v>48</v>
      </c>
      <c r="O619" s="66"/>
      <c r="P619" s="204">
        <f>O619*H619</f>
        <v>0</v>
      </c>
      <c r="Q619" s="204">
        <v>1.9E-3</v>
      </c>
      <c r="R619" s="204">
        <f>Q619*H619</f>
        <v>0.52301110000000006</v>
      </c>
      <c r="S619" s="204">
        <v>0</v>
      </c>
      <c r="T619" s="205">
        <f>S619*H619</f>
        <v>0</v>
      </c>
      <c r="U619" s="36"/>
      <c r="V619" s="36"/>
      <c r="W619" s="36"/>
      <c r="X619" s="36"/>
      <c r="Y619" s="36"/>
      <c r="Z619" s="36"/>
      <c r="AA619" s="36"/>
      <c r="AB619" s="36"/>
      <c r="AC619" s="36"/>
      <c r="AD619" s="36"/>
      <c r="AE619" s="36"/>
      <c r="AR619" s="206" t="s">
        <v>528</v>
      </c>
      <c r="AT619" s="206" t="s">
        <v>568</v>
      </c>
      <c r="AU619" s="206" t="s">
        <v>84</v>
      </c>
      <c r="AY619" s="19" t="s">
        <v>273</v>
      </c>
      <c r="BE619" s="207">
        <f>IF(N619="základní",J619,0)</f>
        <v>0</v>
      </c>
      <c r="BF619" s="207">
        <f>IF(N619="snížená",J619,0)</f>
        <v>0</v>
      </c>
      <c r="BG619" s="207">
        <f>IF(N619="zákl. přenesená",J619,0)</f>
        <v>0</v>
      </c>
      <c r="BH619" s="207">
        <f>IF(N619="sníž. přenesená",J619,0)</f>
        <v>0</v>
      </c>
      <c r="BI619" s="207">
        <f>IF(N619="nulová",J619,0)</f>
        <v>0</v>
      </c>
      <c r="BJ619" s="19" t="s">
        <v>23</v>
      </c>
      <c r="BK619" s="207">
        <f>ROUND(I619*H619,2)</f>
        <v>0</v>
      </c>
      <c r="BL619" s="19" t="s">
        <v>386</v>
      </c>
      <c r="BM619" s="206" t="s">
        <v>843</v>
      </c>
    </row>
    <row r="620" spans="1:65" s="2" customFormat="1" ht="19.5">
      <c r="A620" s="36"/>
      <c r="B620" s="37"/>
      <c r="C620" s="38"/>
      <c r="D620" s="208" t="s">
        <v>279</v>
      </c>
      <c r="E620" s="38"/>
      <c r="F620" s="209" t="s">
        <v>844</v>
      </c>
      <c r="G620" s="38"/>
      <c r="H620" s="38"/>
      <c r="I620" s="119"/>
      <c r="J620" s="38"/>
      <c r="K620" s="38"/>
      <c r="L620" s="41"/>
      <c r="M620" s="210"/>
      <c r="N620" s="211"/>
      <c r="O620" s="66"/>
      <c r="P620" s="66"/>
      <c r="Q620" s="66"/>
      <c r="R620" s="66"/>
      <c r="S620" s="66"/>
      <c r="T620" s="67"/>
      <c r="U620" s="36"/>
      <c r="V620" s="36"/>
      <c r="W620" s="36"/>
      <c r="X620" s="36"/>
      <c r="Y620" s="36"/>
      <c r="Z620" s="36"/>
      <c r="AA620" s="36"/>
      <c r="AB620" s="36"/>
      <c r="AC620" s="36"/>
      <c r="AD620" s="36"/>
      <c r="AE620" s="36"/>
      <c r="AT620" s="19" t="s">
        <v>279</v>
      </c>
      <c r="AU620" s="19" t="s">
        <v>84</v>
      </c>
    </row>
    <row r="621" spans="1:65" s="13" customFormat="1" ht="11.25">
      <c r="B621" s="212"/>
      <c r="C621" s="213"/>
      <c r="D621" s="208" t="s">
        <v>281</v>
      </c>
      <c r="E621" s="214" t="s">
        <v>22</v>
      </c>
      <c r="F621" s="215" t="s">
        <v>816</v>
      </c>
      <c r="G621" s="213"/>
      <c r="H621" s="214" t="s">
        <v>22</v>
      </c>
      <c r="I621" s="216"/>
      <c r="J621" s="213"/>
      <c r="K621" s="213"/>
      <c r="L621" s="217"/>
      <c r="M621" s="218"/>
      <c r="N621" s="219"/>
      <c r="O621" s="219"/>
      <c r="P621" s="219"/>
      <c r="Q621" s="219"/>
      <c r="R621" s="219"/>
      <c r="S621" s="219"/>
      <c r="T621" s="220"/>
      <c r="AT621" s="221" t="s">
        <v>281</v>
      </c>
      <c r="AU621" s="221" t="s">
        <v>84</v>
      </c>
      <c r="AV621" s="13" t="s">
        <v>23</v>
      </c>
      <c r="AW621" s="13" t="s">
        <v>38</v>
      </c>
      <c r="AX621" s="13" t="s">
        <v>77</v>
      </c>
      <c r="AY621" s="221" t="s">
        <v>273</v>
      </c>
    </row>
    <row r="622" spans="1:65" s="14" customFormat="1" ht="11.25">
      <c r="B622" s="222"/>
      <c r="C622" s="223"/>
      <c r="D622" s="208" t="s">
        <v>281</v>
      </c>
      <c r="E622" s="224" t="s">
        <v>22</v>
      </c>
      <c r="F622" s="225" t="s">
        <v>817</v>
      </c>
      <c r="G622" s="223"/>
      <c r="H622" s="226">
        <v>239.364</v>
      </c>
      <c r="I622" s="227"/>
      <c r="J622" s="223"/>
      <c r="K622" s="223"/>
      <c r="L622" s="228"/>
      <c r="M622" s="229"/>
      <c r="N622" s="230"/>
      <c r="O622" s="230"/>
      <c r="P622" s="230"/>
      <c r="Q622" s="230"/>
      <c r="R622" s="230"/>
      <c r="S622" s="230"/>
      <c r="T622" s="231"/>
      <c r="AT622" s="232" t="s">
        <v>281</v>
      </c>
      <c r="AU622" s="232" t="s">
        <v>84</v>
      </c>
      <c r="AV622" s="14" t="s">
        <v>84</v>
      </c>
      <c r="AW622" s="14" t="s">
        <v>38</v>
      </c>
      <c r="AX622" s="14" t="s">
        <v>77</v>
      </c>
      <c r="AY622" s="232" t="s">
        <v>273</v>
      </c>
    </row>
    <row r="623" spans="1:65" s="15" customFormat="1" ht="11.25">
      <c r="B623" s="233"/>
      <c r="C623" s="234"/>
      <c r="D623" s="208" t="s">
        <v>281</v>
      </c>
      <c r="E623" s="235" t="s">
        <v>22</v>
      </c>
      <c r="F623" s="236" t="s">
        <v>286</v>
      </c>
      <c r="G623" s="234"/>
      <c r="H623" s="237">
        <v>239.364</v>
      </c>
      <c r="I623" s="238"/>
      <c r="J623" s="234"/>
      <c r="K623" s="234"/>
      <c r="L623" s="239"/>
      <c r="M623" s="240"/>
      <c r="N623" s="241"/>
      <c r="O623" s="241"/>
      <c r="P623" s="241"/>
      <c r="Q623" s="241"/>
      <c r="R623" s="241"/>
      <c r="S623" s="241"/>
      <c r="T623" s="242"/>
      <c r="AT623" s="243" t="s">
        <v>281</v>
      </c>
      <c r="AU623" s="243" t="s">
        <v>84</v>
      </c>
      <c r="AV623" s="15" t="s">
        <v>92</v>
      </c>
      <c r="AW623" s="15" t="s">
        <v>38</v>
      </c>
      <c r="AX623" s="15" t="s">
        <v>23</v>
      </c>
      <c r="AY623" s="243" t="s">
        <v>273</v>
      </c>
    </row>
    <row r="624" spans="1:65" s="14" customFormat="1" ht="11.25">
      <c r="B624" s="222"/>
      <c r="C624" s="223"/>
      <c r="D624" s="208" t="s">
        <v>281</v>
      </c>
      <c r="E624" s="223"/>
      <c r="F624" s="225" t="s">
        <v>845</v>
      </c>
      <c r="G624" s="223"/>
      <c r="H624" s="226">
        <v>275.26900000000001</v>
      </c>
      <c r="I624" s="227"/>
      <c r="J624" s="223"/>
      <c r="K624" s="223"/>
      <c r="L624" s="228"/>
      <c r="M624" s="229"/>
      <c r="N624" s="230"/>
      <c r="O624" s="230"/>
      <c r="P624" s="230"/>
      <c r="Q624" s="230"/>
      <c r="R624" s="230"/>
      <c r="S624" s="230"/>
      <c r="T624" s="231"/>
      <c r="AT624" s="232" t="s">
        <v>281</v>
      </c>
      <c r="AU624" s="232" t="s">
        <v>84</v>
      </c>
      <c r="AV624" s="14" t="s">
        <v>84</v>
      </c>
      <c r="AW624" s="14" t="s">
        <v>4</v>
      </c>
      <c r="AX624" s="14" t="s">
        <v>23</v>
      </c>
      <c r="AY624" s="232" t="s">
        <v>273</v>
      </c>
    </row>
    <row r="625" spans="1:65" s="2" customFormat="1" ht="16.5" customHeight="1">
      <c r="A625" s="36"/>
      <c r="B625" s="37"/>
      <c r="C625" s="195" t="s">
        <v>846</v>
      </c>
      <c r="D625" s="195" t="s">
        <v>275</v>
      </c>
      <c r="E625" s="196" t="s">
        <v>847</v>
      </c>
      <c r="F625" s="197" t="s">
        <v>848</v>
      </c>
      <c r="G625" s="198" t="s">
        <v>224</v>
      </c>
      <c r="H625" s="199">
        <v>407.83</v>
      </c>
      <c r="I625" s="200"/>
      <c r="J625" s="201">
        <f>ROUND(I625*H625,2)</f>
        <v>0</v>
      </c>
      <c r="K625" s="197" t="s">
        <v>306</v>
      </c>
      <c r="L625" s="41"/>
      <c r="M625" s="202" t="s">
        <v>22</v>
      </c>
      <c r="N625" s="203" t="s">
        <v>48</v>
      </c>
      <c r="O625" s="66"/>
      <c r="P625" s="204">
        <f>O625*H625</f>
        <v>0</v>
      </c>
      <c r="Q625" s="204">
        <v>0</v>
      </c>
      <c r="R625" s="204">
        <f>Q625*H625</f>
        <v>0</v>
      </c>
      <c r="S625" s="204">
        <v>0</v>
      </c>
      <c r="T625" s="205">
        <f>S625*H625</f>
        <v>0</v>
      </c>
      <c r="U625" s="36"/>
      <c r="V625" s="36"/>
      <c r="W625" s="36"/>
      <c r="X625" s="36"/>
      <c r="Y625" s="36"/>
      <c r="Z625" s="36"/>
      <c r="AA625" s="36"/>
      <c r="AB625" s="36"/>
      <c r="AC625" s="36"/>
      <c r="AD625" s="36"/>
      <c r="AE625" s="36"/>
      <c r="AR625" s="206" t="s">
        <v>386</v>
      </c>
      <c r="AT625" s="206" t="s">
        <v>275</v>
      </c>
      <c r="AU625" s="206" t="s">
        <v>84</v>
      </c>
      <c r="AY625" s="19" t="s">
        <v>273</v>
      </c>
      <c r="BE625" s="207">
        <f>IF(N625="základní",J625,0)</f>
        <v>0</v>
      </c>
      <c r="BF625" s="207">
        <f>IF(N625="snížená",J625,0)</f>
        <v>0</v>
      </c>
      <c r="BG625" s="207">
        <f>IF(N625="zákl. přenesená",J625,0)</f>
        <v>0</v>
      </c>
      <c r="BH625" s="207">
        <f>IF(N625="sníž. přenesená",J625,0)</f>
        <v>0</v>
      </c>
      <c r="BI625" s="207">
        <f>IF(N625="nulová",J625,0)</f>
        <v>0</v>
      </c>
      <c r="BJ625" s="19" t="s">
        <v>23</v>
      </c>
      <c r="BK625" s="207">
        <f>ROUND(I625*H625,2)</f>
        <v>0</v>
      </c>
      <c r="BL625" s="19" t="s">
        <v>386</v>
      </c>
      <c r="BM625" s="206" t="s">
        <v>849</v>
      </c>
    </row>
    <row r="626" spans="1:65" s="2" customFormat="1" ht="39">
      <c r="A626" s="36"/>
      <c r="B626" s="37"/>
      <c r="C626" s="38"/>
      <c r="D626" s="208" t="s">
        <v>299</v>
      </c>
      <c r="E626" s="38"/>
      <c r="F626" s="209" t="s">
        <v>850</v>
      </c>
      <c r="G626" s="38"/>
      <c r="H626" s="38"/>
      <c r="I626" s="119"/>
      <c r="J626" s="38"/>
      <c r="K626" s="38"/>
      <c r="L626" s="41"/>
      <c r="M626" s="210"/>
      <c r="N626" s="211"/>
      <c r="O626" s="66"/>
      <c r="P626" s="66"/>
      <c r="Q626" s="66"/>
      <c r="R626" s="66"/>
      <c r="S626" s="66"/>
      <c r="T626" s="67"/>
      <c r="U626" s="36"/>
      <c r="V626" s="36"/>
      <c r="W626" s="36"/>
      <c r="X626" s="36"/>
      <c r="Y626" s="36"/>
      <c r="Z626" s="36"/>
      <c r="AA626" s="36"/>
      <c r="AB626" s="36"/>
      <c r="AC626" s="36"/>
      <c r="AD626" s="36"/>
      <c r="AE626" s="36"/>
      <c r="AT626" s="19" t="s">
        <v>299</v>
      </c>
      <c r="AU626" s="19" t="s">
        <v>84</v>
      </c>
    </row>
    <row r="627" spans="1:65" s="13" customFormat="1" ht="11.25">
      <c r="B627" s="212"/>
      <c r="C627" s="213"/>
      <c r="D627" s="208" t="s">
        <v>281</v>
      </c>
      <c r="E627" s="214" t="s">
        <v>22</v>
      </c>
      <c r="F627" s="215" t="s">
        <v>833</v>
      </c>
      <c r="G627" s="213"/>
      <c r="H627" s="214" t="s">
        <v>22</v>
      </c>
      <c r="I627" s="216"/>
      <c r="J627" s="213"/>
      <c r="K627" s="213"/>
      <c r="L627" s="217"/>
      <c r="M627" s="218"/>
      <c r="N627" s="219"/>
      <c r="O627" s="219"/>
      <c r="P627" s="219"/>
      <c r="Q627" s="219"/>
      <c r="R627" s="219"/>
      <c r="S627" s="219"/>
      <c r="T627" s="220"/>
      <c r="AT627" s="221" t="s">
        <v>281</v>
      </c>
      <c r="AU627" s="221" t="s">
        <v>84</v>
      </c>
      <c r="AV627" s="13" t="s">
        <v>23</v>
      </c>
      <c r="AW627" s="13" t="s">
        <v>38</v>
      </c>
      <c r="AX627" s="13" t="s">
        <v>77</v>
      </c>
      <c r="AY627" s="221" t="s">
        <v>273</v>
      </c>
    </row>
    <row r="628" spans="1:65" s="14" customFormat="1" ht="11.25">
      <c r="B628" s="222"/>
      <c r="C628" s="223"/>
      <c r="D628" s="208" t="s">
        <v>281</v>
      </c>
      <c r="E628" s="224" t="s">
        <v>22</v>
      </c>
      <c r="F628" s="225" t="s">
        <v>834</v>
      </c>
      <c r="G628" s="223"/>
      <c r="H628" s="226">
        <v>168.46600000000001</v>
      </c>
      <c r="I628" s="227"/>
      <c r="J628" s="223"/>
      <c r="K628" s="223"/>
      <c r="L628" s="228"/>
      <c r="M628" s="229"/>
      <c r="N628" s="230"/>
      <c r="O628" s="230"/>
      <c r="P628" s="230"/>
      <c r="Q628" s="230"/>
      <c r="R628" s="230"/>
      <c r="S628" s="230"/>
      <c r="T628" s="231"/>
      <c r="AT628" s="232" t="s">
        <v>281</v>
      </c>
      <c r="AU628" s="232" t="s">
        <v>84</v>
      </c>
      <c r="AV628" s="14" t="s">
        <v>84</v>
      </c>
      <c r="AW628" s="14" t="s">
        <v>38</v>
      </c>
      <c r="AX628" s="14" t="s">
        <v>77</v>
      </c>
      <c r="AY628" s="232" t="s">
        <v>273</v>
      </c>
    </row>
    <row r="629" spans="1:65" s="15" customFormat="1" ht="11.25">
      <c r="B629" s="233"/>
      <c r="C629" s="234"/>
      <c r="D629" s="208" t="s">
        <v>281</v>
      </c>
      <c r="E629" s="235" t="s">
        <v>22</v>
      </c>
      <c r="F629" s="236" t="s">
        <v>286</v>
      </c>
      <c r="G629" s="234"/>
      <c r="H629" s="237">
        <v>168.46600000000001</v>
      </c>
      <c r="I629" s="238"/>
      <c r="J629" s="234"/>
      <c r="K629" s="234"/>
      <c r="L629" s="239"/>
      <c r="M629" s="240"/>
      <c r="N629" s="241"/>
      <c r="O629" s="241"/>
      <c r="P629" s="241"/>
      <c r="Q629" s="241"/>
      <c r="R629" s="241"/>
      <c r="S629" s="241"/>
      <c r="T629" s="242"/>
      <c r="AT629" s="243" t="s">
        <v>281</v>
      </c>
      <c r="AU629" s="243" t="s">
        <v>84</v>
      </c>
      <c r="AV629" s="15" t="s">
        <v>92</v>
      </c>
      <c r="AW629" s="15" t="s">
        <v>38</v>
      </c>
      <c r="AX629" s="15" t="s">
        <v>77</v>
      </c>
      <c r="AY629" s="243" t="s">
        <v>273</v>
      </c>
    </row>
    <row r="630" spans="1:65" s="13" customFormat="1" ht="11.25">
      <c r="B630" s="212"/>
      <c r="C630" s="213"/>
      <c r="D630" s="208" t="s">
        <v>281</v>
      </c>
      <c r="E630" s="214" t="s">
        <v>22</v>
      </c>
      <c r="F630" s="215" t="s">
        <v>816</v>
      </c>
      <c r="G630" s="213"/>
      <c r="H630" s="214" t="s">
        <v>22</v>
      </c>
      <c r="I630" s="216"/>
      <c r="J630" s="213"/>
      <c r="K630" s="213"/>
      <c r="L630" s="217"/>
      <c r="M630" s="218"/>
      <c r="N630" s="219"/>
      <c r="O630" s="219"/>
      <c r="P630" s="219"/>
      <c r="Q630" s="219"/>
      <c r="R630" s="219"/>
      <c r="S630" s="219"/>
      <c r="T630" s="220"/>
      <c r="AT630" s="221" t="s">
        <v>281</v>
      </c>
      <c r="AU630" s="221" t="s">
        <v>84</v>
      </c>
      <c r="AV630" s="13" t="s">
        <v>23</v>
      </c>
      <c r="AW630" s="13" t="s">
        <v>38</v>
      </c>
      <c r="AX630" s="13" t="s">
        <v>77</v>
      </c>
      <c r="AY630" s="221" t="s">
        <v>273</v>
      </c>
    </row>
    <row r="631" spans="1:65" s="14" customFormat="1" ht="11.25">
      <c r="B631" s="222"/>
      <c r="C631" s="223"/>
      <c r="D631" s="208" t="s">
        <v>281</v>
      </c>
      <c r="E631" s="224" t="s">
        <v>22</v>
      </c>
      <c r="F631" s="225" t="s">
        <v>817</v>
      </c>
      <c r="G631" s="223"/>
      <c r="H631" s="226">
        <v>239.364</v>
      </c>
      <c r="I631" s="227"/>
      <c r="J631" s="223"/>
      <c r="K631" s="223"/>
      <c r="L631" s="228"/>
      <c r="M631" s="229"/>
      <c r="N631" s="230"/>
      <c r="O631" s="230"/>
      <c r="P631" s="230"/>
      <c r="Q631" s="230"/>
      <c r="R631" s="230"/>
      <c r="S631" s="230"/>
      <c r="T631" s="231"/>
      <c r="AT631" s="232" t="s">
        <v>281</v>
      </c>
      <c r="AU631" s="232" t="s">
        <v>84</v>
      </c>
      <c r="AV631" s="14" t="s">
        <v>84</v>
      </c>
      <c r="AW631" s="14" t="s">
        <v>38</v>
      </c>
      <c r="AX631" s="14" t="s">
        <v>77</v>
      </c>
      <c r="AY631" s="232" t="s">
        <v>273</v>
      </c>
    </row>
    <row r="632" spans="1:65" s="15" customFormat="1" ht="11.25">
      <c r="B632" s="233"/>
      <c r="C632" s="234"/>
      <c r="D632" s="208" t="s">
        <v>281</v>
      </c>
      <c r="E632" s="235" t="s">
        <v>22</v>
      </c>
      <c r="F632" s="236" t="s">
        <v>286</v>
      </c>
      <c r="G632" s="234"/>
      <c r="H632" s="237">
        <v>239.364</v>
      </c>
      <c r="I632" s="238"/>
      <c r="J632" s="234"/>
      <c r="K632" s="234"/>
      <c r="L632" s="239"/>
      <c r="M632" s="240"/>
      <c r="N632" s="241"/>
      <c r="O632" s="241"/>
      <c r="P632" s="241"/>
      <c r="Q632" s="241"/>
      <c r="R632" s="241"/>
      <c r="S632" s="241"/>
      <c r="T632" s="242"/>
      <c r="AT632" s="243" t="s">
        <v>281</v>
      </c>
      <c r="AU632" s="243" t="s">
        <v>84</v>
      </c>
      <c r="AV632" s="15" t="s">
        <v>92</v>
      </c>
      <c r="AW632" s="15" t="s">
        <v>38</v>
      </c>
      <c r="AX632" s="15" t="s">
        <v>77</v>
      </c>
      <c r="AY632" s="243" t="s">
        <v>273</v>
      </c>
    </row>
    <row r="633" spans="1:65" s="16" customFormat="1" ht="11.25">
      <c r="B633" s="244"/>
      <c r="C633" s="245"/>
      <c r="D633" s="208" t="s">
        <v>281</v>
      </c>
      <c r="E633" s="246" t="s">
        <v>22</v>
      </c>
      <c r="F633" s="247" t="s">
        <v>288</v>
      </c>
      <c r="G633" s="245"/>
      <c r="H633" s="248">
        <v>407.83</v>
      </c>
      <c r="I633" s="249"/>
      <c r="J633" s="245"/>
      <c r="K633" s="245"/>
      <c r="L633" s="250"/>
      <c r="M633" s="251"/>
      <c r="N633" s="252"/>
      <c r="O633" s="252"/>
      <c r="P633" s="252"/>
      <c r="Q633" s="252"/>
      <c r="R633" s="252"/>
      <c r="S633" s="252"/>
      <c r="T633" s="253"/>
      <c r="AT633" s="254" t="s">
        <v>281</v>
      </c>
      <c r="AU633" s="254" t="s">
        <v>84</v>
      </c>
      <c r="AV633" s="16" t="s">
        <v>99</v>
      </c>
      <c r="AW633" s="16" t="s">
        <v>38</v>
      </c>
      <c r="AX633" s="16" t="s">
        <v>23</v>
      </c>
      <c r="AY633" s="254" t="s">
        <v>273</v>
      </c>
    </row>
    <row r="634" spans="1:65" s="2" customFormat="1" ht="16.5" customHeight="1">
      <c r="A634" s="36"/>
      <c r="B634" s="37"/>
      <c r="C634" s="255" t="s">
        <v>851</v>
      </c>
      <c r="D634" s="255" t="s">
        <v>568</v>
      </c>
      <c r="E634" s="256" t="s">
        <v>852</v>
      </c>
      <c r="F634" s="257" t="s">
        <v>853</v>
      </c>
      <c r="G634" s="258" t="s">
        <v>224</v>
      </c>
      <c r="H634" s="259">
        <v>448.613</v>
      </c>
      <c r="I634" s="260"/>
      <c r="J634" s="261">
        <f>ROUND(I634*H634,2)</f>
        <v>0</v>
      </c>
      <c r="K634" s="257" t="s">
        <v>22</v>
      </c>
      <c r="L634" s="262"/>
      <c r="M634" s="263" t="s">
        <v>22</v>
      </c>
      <c r="N634" s="264" t="s">
        <v>48</v>
      </c>
      <c r="O634" s="66"/>
      <c r="P634" s="204">
        <f>O634*H634</f>
        <v>0</v>
      </c>
      <c r="Q634" s="204">
        <v>0</v>
      </c>
      <c r="R634" s="204">
        <f>Q634*H634</f>
        <v>0</v>
      </c>
      <c r="S634" s="204">
        <v>0</v>
      </c>
      <c r="T634" s="205">
        <f>S634*H634</f>
        <v>0</v>
      </c>
      <c r="U634" s="36"/>
      <c r="V634" s="36"/>
      <c r="W634" s="36"/>
      <c r="X634" s="36"/>
      <c r="Y634" s="36"/>
      <c r="Z634" s="36"/>
      <c r="AA634" s="36"/>
      <c r="AB634" s="36"/>
      <c r="AC634" s="36"/>
      <c r="AD634" s="36"/>
      <c r="AE634" s="36"/>
      <c r="AR634" s="206" t="s">
        <v>528</v>
      </c>
      <c r="AT634" s="206" t="s">
        <v>568</v>
      </c>
      <c r="AU634" s="206" t="s">
        <v>84</v>
      </c>
      <c r="AY634" s="19" t="s">
        <v>273</v>
      </c>
      <c r="BE634" s="207">
        <f>IF(N634="základní",J634,0)</f>
        <v>0</v>
      </c>
      <c r="BF634" s="207">
        <f>IF(N634="snížená",J634,0)</f>
        <v>0</v>
      </c>
      <c r="BG634" s="207">
        <f>IF(N634="zákl. přenesená",J634,0)</f>
        <v>0</v>
      </c>
      <c r="BH634" s="207">
        <f>IF(N634="sníž. přenesená",J634,0)</f>
        <v>0</v>
      </c>
      <c r="BI634" s="207">
        <f>IF(N634="nulová",J634,0)</f>
        <v>0</v>
      </c>
      <c r="BJ634" s="19" t="s">
        <v>23</v>
      </c>
      <c r="BK634" s="207">
        <f>ROUND(I634*H634,2)</f>
        <v>0</v>
      </c>
      <c r="BL634" s="19" t="s">
        <v>386</v>
      </c>
      <c r="BM634" s="206" t="s">
        <v>854</v>
      </c>
    </row>
    <row r="635" spans="1:65" s="2" customFormat="1" ht="19.5">
      <c r="A635" s="36"/>
      <c r="B635" s="37"/>
      <c r="C635" s="38"/>
      <c r="D635" s="208" t="s">
        <v>279</v>
      </c>
      <c r="E635" s="38"/>
      <c r="F635" s="209" t="s">
        <v>844</v>
      </c>
      <c r="G635" s="38"/>
      <c r="H635" s="38"/>
      <c r="I635" s="119"/>
      <c r="J635" s="38"/>
      <c r="K635" s="38"/>
      <c r="L635" s="41"/>
      <c r="M635" s="210"/>
      <c r="N635" s="211"/>
      <c r="O635" s="66"/>
      <c r="P635" s="66"/>
      <c r="Q635" s="66"/>
      <c r="R635" s="66"/>
      <c r="S635" s="66"/>
      <c r="T635" s="67"/>
      <c r="U635" s="36"/>
      <c r="V635" s="36"/>
      <c r="W635" s="36"/>
      <c r="X635" s="36"/>
      <c r="Y635" s="36"/>
      <c r="Z635" s="36"/>
      <c r="AA635" s="36"/>
      <c r="AB635" s="36"/>
      <c r="AC635" s="36"/>
      <c r="AD635" s="36"/>
      <c r="AE635" s="36"/>
      <c r="AT635" s="19" t="s">
        <v>279</v>
      </c>
      <c r="AU635" s="19" t="s">
        <v>84</v>
      </c>
    </row>
    <row r="636" spans="1:65" s="14" customFormat="1" ht="11.25">
      <c r="B636" s="222"/>
      <c r="C636" s="223"/>
      <c r="D636" s="208" t="s">
        <v>281</v>
      </c>
      <c r="E636" s="223"/>
      <c r="F636" s="225" t="s">
        <v>855</v>
      </c>
      <c r="G636" s="223"/>
      <c r="H636" s="226">
        <v>448.613</v>
      </c>
      <c r="I636" s="227"/>
      <c r="J636" s="223"/>
      <c r="K636" s="223"/>
      <c r="L636" s="228"/>
      <c r="M636" s="229"/>
      <c r="N636" s="230"/>
      <c r="O636" s="230"/>
      <c r="P636" s="230"/>
      <c r="Q636" s="230"/>
      <c r="R636" s="230"/>
      <c r="S636" s="230"/>
      <c r="T636" s="231"/>
      <c r="AT636" s="232" t="s">
        <v>281</v>
      </c>
      <c r="AU636" s="232" t="s">
        <v>84</v>
      </c>
      <c r="AV636" s="14" t="s">
        <v>84</v>
      </c>
      <c r="AW636" s="14" t="s">
        <v>4</v>
      </c>
      <c r="AX636" s="14" t="s">
        <v>23</v>
      </c>
      <c r="AY636" s="232" t="s">
        <v>273</v>
      </c>
    </row>
    <row r="637" spans="1:65" s="2" customFormat="1" ht="16.5" customHeight="1">
      <c r="A637" s="36"/>
      <c r="B637" s="37"/>
      <c r="C637" s="195" t="s">
        <v>856</v>
      </c>
      <c r="D637" s="195" t="s">
        <v>275</v>
      </c>
      <c r="E637" s="196" t="s">
        <v>857</v>
      </c>
      <c r="F637" s="197" t="s">
        <v>858</v>
      </c>
      <c r="G637" s="198" t="s">
        <v>224</v>
      </c>
      <c r="H637" s="199">
        <v>419.57400000000001</v>
      </c>
      <c r="I637" s="200"/>
      <c r="J637" s="201">
        <f>ROUND(I637*H637,2)</f>
        <v>0</v>
      </c>
      <c r="K637" s="197" t="s">
        <v>306</v>
      </c>
      <c r="L637" s="41"/>
      <c r="M637" s="202" t="s">
        <v>22</v>
      </c>
      <c r="N637" s="203" t="s">
        <v>48</v>
      </c>
      <c r="O637" s="66"/>
      <c r="P637" s="204">
        <f>O637*H637</f>
        <v>0</v>
      </c>
      <c r="Q637" s="204">
        <v>0</v>
      </c>
      <c r="R637" s="204">
        <f>Q637*H637</f>
        <v>0</v>
      </c>
      <c r="S637" s="204">
        <v>0</v>
      </c>
      <c r="T637" s="205">
        <f>S637*H637</f>
        <v>0</v>
      </c>
      <c r="U637" s="36"/>
      <c r="V637" s="36"/>
      <c r="W637" s="36"/>
      <c r="X637" s="36"/>
      <c r="Y637" s="36"/>
      <c r="Z637" s="36"/>
      <c r="AA637" s="36"/>
      <c r="AB637" s="36"/>
      <c r="AC637" s="36"/>
      <c r="AD637" s="36"/>
      <c r="AE637" s="36"/>
      <c r="AR637" s="206" t="s">
        <v>386</v>
      </c>
      <c r="AT637" s="206" t="s">
        <v>275</v>
      </c>
      <c r="AU637" s="206" t="s">
        <v>84</v>
      </c>
      <c r="AY637" s="19" t="s">
        <v>273</v>
      </c>
      <c r="BE637" s="207">
        <f>IF(N637="základní",J637,0)</f>
        <v>0</v>
      </c>
      <c r="BF637" s="207">
        <f>IF(N637="snížená",J637,0)</f>
        <v>0</v>
      </c>
      <c r="BG637" s="207">
        <f>IF(N637="zákl. přenesená",J637,0)</f>
        <v>0</v>
      </c>
      <c r="BH637" s="207">
        <f>IF(N637="sníž. přenesená",J637,0)</f>
        <v>0</v>
      </c>
      <c r="BI637" s="207">
        <f>IF(N637="nulová",J637,0)</f>
        <v>0</v>
      </c>
      <c r="BJ637" s="19" t="s">
        <v>23</v>
      </c>
      <c r="BK637" s="207">
        <f>ROUND(I637*H637,2)</f>
        <v>0</v>
      </c>
      <c r="BL637" s="19" t="s">
        <v>386</v>
      </c>
      <c r="BM637" s="206" t="s">
        <v>859</v>
      </c>
    </row>
    <row r="638" spans="1:65" s="2" customFormat="1" ht="39">
      <c r="A638" s="36"/>
      <c r="B638" s="37"/>
      <c r="C638" s="38"/>
      <c r="D638" s="208" t="s">
        <v>299</v>
      </c>
      <c r="E638" s="38"/>
      <c r="F638" s="209" t="s">
        <v>850</v>
      </c>
      <c r="G638" s="38"/>
      <c r="H638" s="38"/>
      <c r="I638" s="119"/>
      <c r="J638" s="38"/>
      <c r="K638" s="38"/>
      <c r="L638" s="41"/>
      <c r="M638" s="210"/>
      <c r="N638" s="211"/>
      <c r="O638" s="66"/>
      <c r="P638" s="66"/>
      <c r="Q638" s="66"/>
      <c r="R638" s="66"/>
      <c r="S638" s="66"/>
      <c r="T638" s="67"/>
      <c r="U638" s="36"/>
      <c r="V638" s="36"/>
      <c r="W638" s="36"/>
      <c r="X638" s="36"/>
      <c r="Y638" s="36"/>
      <c r="Z638" s="36"/>
      <c r="AA638" s="36"/>
      <c r="AB638" s="36"/>
      <c r="AC638" s="36"/>
      <c r="AD638" s="36"/>
      <c r="AE638" s="36"/>
      <c r="AT638" s="19" t="s">
        <v>299</v>
      </c>
      <c r="AU638" s="19" t="s">
        <v>84</v>
      </c>
    </row>
    <row r="639" spans="1:65" s="13" customFormat="1" ht="11.25">
      <c r="B639" s="212"/>
      <c r="C639" s="213"/>
      <c r="D639" s="208" t="s">
        <v>281</v>
      </c>
      <c r="E639" s="214" t="s">
        <v>22</v>
      </c>
      <c r="F639" s="215" t="s">
        <v>860</v>
      </c>
      <c r="G639" s="213"/>
      <c r="H639" s="214" t="s">
        <v>22</v>
      </c>
      <c r="I639" s="216"/>
      <c r="J639" s="213"/>
      <c r="K639" s="213"/>
      <c r="L639" s="217"/>
      <c r="M639" s="218"/>
      <c r="N639" s="219"/>
      <c r="O639" s="219"/>
      <c r="P639" s="219"/>
      <c r="Q639" s="219"/>
      <c r="R639" s="219"/>
      <c r="S639" s="219"/>
      <c r="T639" s="220"/>
      <c r="AT639" s="221" t="s">
        <v>281</v>
      </c>
      <c r="AU639" s="221" t="s">
        <v>84</v>
      </c>
      <c r="AV639" s="13" t="s">
        <v>23</v>
      </c>
      <c r="AW639" s="13" t="s">
        <v>38</v>
      </c>
      <c r="AX639" s="13" t="s">
        <v>77</v>
      </c>
      <c r="AY639" s="221" t="s">
        <v>273</v>
      </c>
    </row>
    <row r="640" spans="1:65" s="13" customFormat="1" ht="11.25">
      <c r="B640" s="212"/>
      <c r="C640" s="213"/>
      <c r="D640" s="208" t="s">
        <v>281</v>
      </c>
      <c r="E640" s="214" t="s">
        <v>22</v>
      </c>
      <c r="F640" s="215" t="s">
        <v>861</v>
      </c>
      <c r="G640" s="213"/>
      <c r="H640" s="214" t="s">
        <v>22</v>
      </c>
      <c r="I640" s="216"/>
      <c r="J640" s="213"/>
      <c r="K640" s="213"/>
      <c r="L640" s="217"/>
      <c r="M640" s="218"/>
      <c r="N640" s="219"/>
      <c r="O640" s="219"/>
      <c r="P640" s="219"/>
      <c r="Q640" s="219"/>
      <c r="R640" s="219"/>
      <c r="S640" s="219"/>
      <c r="T640" s="220"/>
      <c r="AT640" s="221" t="s">
        <v>281</v>
      </c>
      <c r="AU640" s="221" t="s">
        <v>84</v>
      </c>
      <c r="AV640" s="13" t="s">
        <v>23</v>
      </c>
      <c r="AW640" s="13" t="s">
        <v>38</v>
      </c>
      <c r="AX640" s="13" t="s">
        <v>77</v>
      </c>
      <c r="AY640" s="221" t="s">
        <v>273</v>
      </c>
    </row>
    <row r="641" spans="1:65" s="14" customFormat="1" ht="11.25">
      <c r="B641" s="222"/>
      <c r="C641" s="223"/>
      <c r="D641" s="208" t="s">
        <v>281</v>
      </c>
      <c r="E641" s="224" t="s">
        <v>22</v>
      </c>
      <c r="F641" s="225" t="s">
        <v>862</v>
      </c>
      <c r="G641" s="223"/>
      <c r="H641" s="226">
        <v>139.858</v>
      </c>
      <c r="I641" s="227"/>
      <c r="J641" s="223"/>
      <c r="K641" s="223"/>
      <c r="L641" s="228"/>
      <c r="M641" s="229"/>
      <c r="N641" s="230"/>
      <c r="O641" s="230"/>
      <c r="P641" s="230"/>
      <c r="Q641" s="230"/>
      <c r="R641" s="230"/>
      <c r="S641" s="230"/>
      <c r="T641" s="231"/>
      <c r="AT641" s="232" t="s">
        <v>281</v>
      </c>
      <c r="AU641" s="232" t="s">
        <v>84</v>
      </c>
      <c r="AV641" s="14" t="s">
        <v>84</v>
      </c>
      <c r="AW641" s="14" t="s">
        <v>38</v>
      </c>
      <c r="AX641" s="14" t="s">
        <v>77</v>
      </c>
      <c r="AY641" s="232" t="s">
        <v>273</v>
      </c>
    </row>
    <row r="642" spans="1:65" s="15" customFormat="1" ht="11.25">
      <c r="B642" s="233"/>
      <c r="C642" s="234"/>
      <c r="D642" s="208" t="s">
        <v>281</v>
      </c>
      <c r="E642" s="235" t="s">
        <v>22</v>
      </c>
      <c r="F642" s="236" t="s">
        <v>286</v>
      </c>
      <c r="G642" s="234"/>
      <c r="H642" s="237">
        <v>139.858</v>
      </c>
      <c r="I642" s="238"/>
      <c r="J642" s="234"/>
      <c r="K642" s="234"/>
      <c r="L642" s="239"/>
      <c r="M642" s="240"/>
      <c r="N642" s="241"/>
      <c r="O642" s="241"/>
      <c r="P642" s="241"/>
      <c r="Q642" s="241"/>
      <c r="R642" s="241"/>
      <c r="S642" s="241"/>
      <c r="T642" s="242"/>
      <c r="AT642" s="243" t="s">
        <v>281</v>
      </c>
      <c r="AU642" s="243" t="s">
        <v>84</v>
      </c>
      <c r="AV642" s="15" t="s">
        <v>92</v>
      </c>
      <c r="AW642" s="15" t="s">
        <v>38</v>
      </c>
      <c r="AX642" s="15" t="s">
        <v>77</v>
      </c>
      <c r="AY642" s="243" t="s">
        <v>273</v>
      </c>
    </row>
    <row r="643" spans="1:65" s="13" customFormat="1" ht="11.25">
      <c r="B643" s="212"/>
      <c r="C643" s="213"/>
      <c r="D643" s="208" t="s">
        <v>281</v>
      </c>
      <c r="E643" s="214" t="s">
        <v>22</v>
      </c>
      <c r="F643" s="215" t="s">
        <v>863</v>
      </c>
      <c r="G643" s="213"/>
      <c r="H643" s="214" t="s">
        <v>22</v>
      </c>
      <c r="I643" s="216"/>
      <c r="J643" s="213"/>
      <c r="K643" s="213"/>
      <c r="L643" s="217"/>
      <c r="M643" s="218"/>
      <c r="N643" s="219"/>
      <c r="O643" s="219"/>
      <c r="P643" s="219"/>
      <c r="Q643" s="219"/>
      <c r="R643" s="219"/>
      <c r="S643" s="219"/>
      <c r="T643" s="220"/>
      <c r="AT643" s="221" t="s">
        <v>281</v>
      </c>
      <c r="AU643" s="221" t="s">
        <v>84</v>
      </c>
      <c r="AV643" s="13" t="s">
        <v>23</v>
      </c>
      <c r="AW643" s="13" t="s">
        <v>38</v>
      </c>
      <c r="AX643" s="13" t="s">
        <v>77</v>
      </c>
      <c r="AY643" s="221" t="s">
        <v>273</v>
      </c>
    </row>
    <row r="644" spans="1:65" s="14" customFormat="1" ht="11.25">
      <c r="B644" s="222"/>
      <c r="C644" s="223"/>
      <c r="D644" s="208" t="s">
        <v>281</v>
      </c>
      <c r="E644" s="224" t="s">
        <v>22</v>
      </c>
      <c r="F644" s="225" t="s">
        <v>862</v>
      </c>
      <c r="G644" s="223"/>
      <c r="H644" s="226">
        <v>139.858</v>
      </c>
      <c r="I644" s="227"/>
      <c r="J644" s="223"/>
      <c r="K644" s="223"/>
      <c r="L644" s="228"/>
      <c r="M644" s="229"/>
      <c r="N644" s="230"/>
      <c r="O644" s="230"/>
      <c r="P644" s="230"/>
      <c r="Q644" s="230"/>
      <c r="R644" s="230"/>
      <c r="S644" s="230"/>
      <c r="T644" s="231"/>
      <c r="AT644" s="232" t="s">
        <v>281</v>
      </c>
      <c r="AU644" s="232" t="s">
        <v>84</v>
      </c>
      <c r="AV644" s="14" t="s">
        <v>84</v>
      </c>
      <c r="AW644" s="14" t="s">
        <v>38</v>
      </c>
      <c r="AX644" s="14" t="s">
        <v>77</v>
      </c>
      <c r="AY644" s="232" t="s">
        <v>273</v>
      </c>
    </row>
    <row r="645" spans="1:65" s="15" customFormat="1" ht="11.25">
      <c r="B645" s="233"/>
      <c r="C645" s="234"/>
      <c r="D645" s="208" t="s">
        <v>281</v>
      </c>
      <c r="E645" s="235" t="s">
        <v>22</v>
      </c>
      <c r="F645" s="236" t="s">
        <v>286</v>
      </c>
      <c r="G645" s="234"/>
      <c r="H645" s="237">
        <v>139.858</v>
      </c>
      <c r="I645" s="238"/>
      <c r="J645" s="234"/>
      <c r="K645" s="234"/>
      <c r="L645" s="239"/>
      <c r="M645" s="240"/>
      <c r="N645" s="241"/>
      <c r="O645" s="241"/>
      <c r="P645" s="241"/>
      <c r="Q645" s="241"/>
      <c r="R645" s="241"/>
      <c r="S645" s="241"/>
      <c r="T645" s="242"/>
      <c r="AT645" s="243" t="s">
        <v>281</v>
      </c>
      <c r="AU645" s="243" t="s">
        <v>84</v>
      </c>
      <c r="AV645" s="15" t="s">
        <v>92</v>
      </c>
      <c r="AW645" s="15" t="s">
        <v>38</v>
      </c>
      <c r="AX645" s="15" t="s">
        <v>77</v>
      </c>
      <c r="AY645" s="243" t="s">
        <v>273</v>
      </c>
    </row>
    <row r="646" spans="1:65" s="13" customFormat="1" ht="11.25">
      <c r="B646" s="212"/>
      <c r="C646" s="213"/>
      <c r="D646" s="208" t="s">
        <v>281</v>
      </c>
      <c r="E646" s="214" t="s">
        <v>22</v>
      </c>
      <c r="F646" s="215" t="s">
        <v>864</v>
      </c>
      <c r="G646" s="213"/>
      <c r="H646" s="214" t="s">
        <v>22</v>
      </c>
      <c r="I646" s="216"/>
      <c r="J646" s="213"/>
      <c r="K646" s="213"/>
      <c r="L646" s="217"/>
      <c r="M646" s="218"/>
      <c r="N646" s="219"/>
      <c r="O646" s="219"/>
      <c r="P646" s="219"/>
      <c r="Q646" s="219"/>
      <c r="R646" s="219"/>
      <c r="S646" s="219"/>
      <c r="T646" s="220"/>
      <c r="AT646" s="221" t="s">
        <v>281</v>
      </c>
      <c r="AU646" s="221" t="s">
        <v>84</v>
      </c>
      <c r="AV646" s="13" t="s">
        <v>23</v>
      </c>
      <c r="AW646" s="13" t="s">
        <v>38</v>
      </c>
      <c r="AX646" s="13" t="s">
        <v>77</v>
      </c>
      <c r="AY646" s="221" t="s">
        <v>273</v>
      </c>
    </row>
    <row r="647" spans="1:65" s="14" customFormat="1" ht="11.25">
      <c r="B647" s="222"/>
      <c r="C647" s="223"/>
      <c r="D647" s="208" t="s">
        <v>281</v>
      </c>
      <c r="E647" s="224" t="s">
        <v>22</v>
      </c>
      <c r="F647" s="225" t="s">
        <v>862</v>
      </c>
      <c r="G647" s="223"/>
      <c r="H647" s="226">
        <v>139.858</v>
      </c>
      <c r="I647" s="227"/>
      <c r="J647" s="223"/>
      <c r="K647" s="223"/>
      <c r="L647" s="228"/>
      <c r="M647" s="229"/>
      <c r="N647" s="230"/>
      <c r="O647" s="230"/>
      <c r="P647" s="230"/>
      <c r="Q647" s="230"/>
      <c r="R647" s="230"/>
      <c r="S647" s="230"/>
      <c r="T647" s="231"/>
      <c r="AT647" s="232" t="s">
        <v>281</v>
      </c>
      <c r="AU647" s="232" t="s">
        <v>84</v>
      </c>
      <c r="AV647" s="14" t="s">
        <v>84</v>
      </c>
      <c r="AW647" s="14" t="s">
        <v>38</v>
      </c>
      <c r="AX647" s="14" t="s">
        <v>77</v>
      </c>
      <c r="AY647" s="232" t="s">
        <v>273</v>
      </c>
    </row>
    <row r="648" spans="1:65" s="15" customFormat="1" ht="11.25">
      <c r="B648" s="233"/>
      <c r="C648" s="234"/>
      <c r="D648" s="208" t="s">
        <v>281</v>
      </c>
      <c r="E648" s="235" t="s">
        <v>22</v>
      </c>
      <c r="F648" s="236" t="s">
        <v>286</v>
      </c>
      <c r="G648" s="234"/>
      <c r="H648" s="237">
        <v>139.858</v>
      </c>
      <c r="I648" s="238"/>
      <c r="J648" s="234"/>
      <c r="K648" s="234"/>
      <c r="L648" s="239"/>
      <c r="M648" s="240"/>
      <c r="N648" s="241"/>
      <c r="O648" s="241"/>
      <c r="P648" s="241"/>
      <c r="Q648" s="241"/>
      <c r="R648" s="241"/>
      <c r="S648" s="241"/>
      <c r="T648" s="242"/>
      <c r="AT648" s="243" t="s">
        <v>281</v>
      </c>
      <c r="AU648" s="243" t="s">
        <v>84</v>
      </c>
      <c r="AV648" s="15" t="s">
        <v>92</v>
      </c>
      <c r="AW648" s="15" t="s">
        <v>38</v>
      </c>
      <c r="AX648" s="15" t="s">
        <v>77</v>
      </c>
      <c r="AY648" s="243" t="s">
        <v>273</v>
      </c>
    </row>
    <row r="649" spans="1:65" s="16" customFormat="1" ht="11.25">
      <c r="B649" s="244"/>
      <c r="C649" s="245"/>
      <c r="D649" s="208" t="s">
        <v>281</v>
      </c>
      <c r="E649" s="246" t="s">
        <v>22</v>
      </c>
      <c r="F649" s="247" t="s">
        <v>288</v>
      </c>
      <c r="G649" s="245"/>
      <c r="H649" s="248">
        <v>419.57400000000001</v>
      </c>
      <c r="I649" s="249"/>
      <c r="J649" s="245"/>
      <c r="K649" s="245"/>
      <c r="L649" s="250"/>
      <c r="M649" s="251"/>
      <c r="N649" s="252"/>
      <c r="O649" s="252"/>
      <c r="P649" s="252"/>
      <c r="Q649" s="252"/>
      <c r="R649" s="252"/>
      <c r="S649" s="252"/>
      <c r="T649" s="253"/>
      <c r="AT649" s="254" t="s">
        <v>281</v>
      </c>
      <c r="AU649" s="254" t="s">
        <v>84</v>
      </c>
      <c r="AV649" s="16" t="s">
        <v>99</v>
      </c>
      <c r="AW649" s="16" t="s">
        <v>38</v>
      </c>
      <c r="AX649" s="16" t="s">
        <v>23</v>
      </c>
      <c r="AY649" s="254" t="s">
        <v>273</v>
      </c>
    </row>
    <row r="650" spans="1:65" s="2" customFormat="1" ht="21.75" customHeight="1">
      <c r="A650" s="36"/>
      <c r="B650" s="37"/>
      <c r="C650" s="255" t="s">
        <v>865</v>
      </c>
      <c r="D650" s="255" t="s">
        <v>568</v>
      </c>
      <c r="E650" s="256" t="s">
        <v>866</v>
      </c>
      <c r="F650" s="257" t="s">
        <v>867</v>
      </c>
      <c r="G650" s="258" t="s">
        <v>224</v>
      </c>
      <c r="H650" s="259">
        <v>160.83699999999999</v>
      </c>
      <c r="I650" s="260"/>
      <c r="J650" s="261">
        <f>ROUND(I650*H650,2)</f>
        <v>0</v>
      </c>
      <c r="K650" s="257" t="s">
        <v>22</v>
      </c>
      <c r="L650" s="262"/>
      <c r="M650" s="263" t="s">
        <v>22</v>
      </c>
      <c r="N650" s="264" t="s">
        <v>48</v>
      </c>
      <c r="O650" s="66"/>
      <c r="P650" s="204">
        <f>O650*H650</f>
        <v>0</v>
      </c>
      <c r="Q650" s="204">
        <v>0</v>
      </c>
      <c r="R650" s="204">
        <f>Q650*H650</f>
        <v>0</v>
      </c>
      <c r="S650" s="204">
        <v>0</v>
      </c>
      <c r="T650" s="205">
        <f>S650*H650</f>
        <v>0</v>
      </c>
      <c r="U650" s="36"/>
      <c r="V650" s="36"/>
      <c r="W650" s="36"/>
      <c r="X650" s="36"/>
      <c r="Y650" s="36"/>
      <c r="Z650" s="36"/>
      <c r="AA650" s="36"/>
      <c r="AB650" s="36"/>
      <c r="AC650" s="36"/>
      <c r="AD650" s="36"/>
      <c r="AE650" s="36"/>
      <c r="AR650" s="206" t="s">
        <v>528</v>
      </c>
      <c r="AT650" s="206" t="s">
        <v>568</v>
      </c>
      <c r="AU650" s="206" t="s">
        <v>84</v>
      </c>
      <c r="AY650" s="19" t="s">
        <v>273</v>
      </c>
      <c r="BE650" s="207">
        <f>IF(N650="základní",J650,0)</f>
        <v>0</v>
      </c>
      <c r="BF650" s="207">
        <f>IF(N650="snížená",J650,0)</f>
        <v>0</v>
      </c>
      <c r="BG650" s="207">
        <f>IF(N650="zákl. přenesená",J650,0)</f>
        <v>0</v>
      </c>
      <c r="BH650" s="207">
        <f>IF(N650="sníž. přenesená",J650,0)</f>
        <v>0</v>
      </c>
      <c r="BI650" s="207">
        <f>IF(N650="nulová",J650,0)</f>
        <v>0</v>
      </c>
      <c r="BJ650" s="19" t="s">
        <v>23</v>
      </c>
      <c r="BK650" s="207">
        <f>ROUND(I650*H650,2)</f>
        <v>0</v>
      </c>
      <c r="BL650" s="19" t="s">
        <v>386</v>
      </c>
      <c r="BM650" s="206" t="s">
        <v>868</v>
      </c>
    </row>
    <row r="651" spans="1:65" s="13" customFormat="1" ht="11.25">
      <c r="B651" s="212"/>
      <c r="C651" s="213"/>
      <c r="D651" s="208" t="s">
        <v>281</v>
      </c>
      <c r="E651" s="214" t="s">
        <v>22</v>
      </c>
      <c r="F651" s="215" t="s">
        <v>863</v>
      </c>
      <c r="G651" s="213"/>
      <c r="H651" s="214" t="s">
        <v>22</v>
      </c>
      <c r="I651" s="216"/>
      <c r="J651" s="213"/>
      <c r="K651" s="213"/>
      <c r="L651" s="217"/>
      <c r="M651" s="218"/>
      <c r="N651" s="219"/>
      <c r="O651" s="219"/>
      <c r="P651" s="219"/>
      <c r="Q651" s="219"/>
      <c r="R651" s="219"/>
      <c r="S651" s="219"/>
      <c r="T651" s="220"/>
      <c r="AT651" s="221" t="s">
        <v>281</v>
      </c>
      <c r="AU651" s="221" t="s">
        <v>84</v>
      </c>
      <c r="AV651" s="13" t="s">
        <v>23</v>
      </c>
      <c r="AW651" s="13" t="s">
        <v>38</v>
      </c>
      <c r="AX651" s="13" t="s">
        <v>77</v>
      </c>
      <c r="AY651" s="221" t="s">
        <v>273</v>
      </c>
    </row>
    <row r="652" spans="1:65" s="14" customFormat="1" ht="11.25">
      <c r="B652" s="222"/>
      <c r="C652" s="223"/>
      <c r="D652" s="208" t="s">
        <v>281</v>
      </c>
      <c r="E652" s="224" t="s">
        <v>22</v>
      </c>
      <c r="F652" s="225" t="s">
        <v>862</v>
      </c>
      <c r="G652" s="223"/>
      <c r="H652" s="226">
        <v>139.858</v>
      </c>
      <c r="I652" s="227"/>
      <c r="J652" s="223"/>
      <c r="K652" s="223"/>
      <c r="L652" s="228"/>
      <c r="M652" s="229"/>
      <c r="N652" s="230"/>
      <c r="O652" s="230"/>
      <c r="P652" s="230"/>
      <c r="Q652" s="230"/>
      <c r="R652" s="230"/>
      <c r="S652" s="230"/>
      <c r="T652" s="231"/>
      <c r="AT652" s="232" t="s">
        <v>281</v>
      </c>
      <c r="AU652" s="232" t="s">
        <v>84</v>
      </c>
      <c r="AV652" s="14" t="s">
        <v>84</v>
      </c>
      <c r="AW652" s="14" t="s">
        <v>38</v>
      </c>
      <c r="AX652" s="14" t="s">
        <v>77</v>
      </c>
      <c r="AY652" s="232" t="s">
        <v>273</v>
      </c>
    </row>
    <row r="653" spans="1:65" s="15" customFormat="1" ht="11.25">
      <c r="B653" s="233"/>
      <c r="C653" s="234"/>
      <c r="D653" s="208" t="s">
        <v>281</v>
      </c>
      <c r="E653" s="235" t="s">
        <v>22</v>
      </c>
      <c r="F653" s="236" t="s">
        <v>286</v>
      </c>
      <c r="G653" s="234"/>
      <c r="H653" s="237">
        <v>139.858</v>
      </c>
      <c r="I653" s="238"/>
      <c r="J653" s="234"/>
      <c r="K653" s="234"/>
      <c r="L653" s="239"/>
      <c r="M653" s="240"/>
      <c r="N653" s="241"/>
      <c r="O653" s="241"/>
      <c r="P653" s="241"/>
      <c r="Q653" s="241"/>
      <c r="R653" s="241"/>
      <c r="S653" s="241"/>
      <c r="T653" s="242"/>
      <c r="AT653" s="243" t="s">
        <v>281</v>
      </c>
      <c r="AU653" s="243" t="s">
        <v>84</v>
      </c>
      <c r="AV653" s="15" t="s">
        <v>92</v>
      </c>
      <c r="AW653" s="15" t="s">
        <v>38</v>
      </c>
      <c r="AX653" s="15" t="s">
        <v>23</v>
      </c>
      <c r="AY653" s="243" t="s">
        <v>273</v>
      </c>
    </row>
    <row r="654" spans="1:65" s="14" customFormat="1" ht="11.25">
      <c r="B654" s="222"/>
      <c r="C654" s="223"/>
      <c r="D654" s="208" t="s">
        <v>281</v>
      </c>
      <c r="E654" s="223"/>
      <c r="F654" s="225" t="s">
        <v>869</v>
      </c>
      <c r="G654" s="223"/>
      <c r="H654" s="226">
        <v>160.83699999999999</v>
      </c>
      <c r="I654" s="227"/>
      <c r="J654" s="223"/>
      <c r="K654" s="223"/>
      <c r="L654" s="228"/>
      <c r="M654" s="229"/>
      <c r="N654" s="230"/>
      <c r="O654" s="230"/>
      <c r="P654" s="230"/>
      <c r="Q654" s="230"/>
      <c r="R654" s="230"/>
      <c r="S654" s="230"/>
      <c r="T654" s="231"/>
      <c r="AT654" s="232" t="s">
        <v>281</v>
      </c>
      <c r="AU654" s="232" t="s">
        <v>84</v>
      </c>
      <c r="AV654" s="14" t="s">
        <v>84</v>
      </c>
      <c r="AW654" s="14" t="s">
        <v>4</v>
      </c>
      <c r="AX654" s="14" t="s">
        <v>23</v>
      </c>
      <c r="AY654" s="232" t="s">
        <v>273</v>
      </c>
    </row>
    <row r="655" spans="1:65" s="2" customFormat="1" ht="16.5" customHeight="1">
      <c r="A655" s="36"/>
      <c r="B655" s="37"/>
      <c r="C655" s="255" t="s">
        <v>870</v>
      </c>
      <c r="D655" s="255" t="s">
        <v>568</v>
      </c>
      <c r="E655" s="256" t="s">
        <v>852</v>
      </c>
      <c r="F655" s="257" t="s">
        <v>853</v>
      </c>
      <c r="G655" s="258" t="s">
        <v>224</v>
      </c>
      <c r="H655" s="259">
        <v>153.84399999999999</v>
      </c>
      <c r="I655" s="260"/>
      <c r="J655" s="261">
        <f>ROUND(I655*H655,2)</f>
        <v>0</v>
      </c>
      <c r="K655" s="257" t="s">
        <v>22</v>
      </c>
      <c r="L655" s="262"/>
      <c r="M655" s="263" t="s">
        <v>22</v>
      </c>
      <c r="N655" s="264" t="s">
        <v>48</v>
      </c>
      <c r="O655" s="66"/>
      <c r="P655" s="204">
        <f>O655*H655</f>
        <v>0</v>
      </c>
      <c r="Q655" s="204">
        <v>0</v>
      </c>
      <c r="R655" s="204">
        <f>Q655*H655</f>
        <v>0</v>
      </c>
      <c r="S655" s="204">
        <v>0</v>
      </c>
      <c r="T655" s="205">
        <f>S655*H655</f>
        <v>0</v>
      </c>
      <c r="U655" s="36"/>
      <c r="V655" s="36"/>
      <c r="W655" s="36"/>
      <c r="X655" s="36"/>
      <c r="Y655" s="36"/>
      <c r="Z655" s="36"/>
      <c r="AA655" s="36"/>
      <c r="AB655" s="36"/>
      <c r="AC655" s="36"/>
      <c r="AD655" s="36"/>
      <c r="AE655" s="36"/>
      <c r="AR655" s="206" t="s">
        <v>528</v>
      </c>
      <c r="AT655" s="206" t="s">
        <v>568</v>
      </c>
      <c r="AU655" s="206" t="s">
        <v>84</v>
      </c>
      <c r="AY655" s="19" t="s">
        <v>273</v>
      </c>
      <c r="BE655" s="207">
        <f>IF(N655="základní",J655,0)</f>
        <v>0</v>
      </c>
      <c r="BF655" s="207">
        <f>IF(N655="snížená",J655,0)</f>
        <v>0</v>
      </c>
      <c r="BG655" s="207">
        <f>IF(N655="zákl. přenesená",J655,0)</f>
        <v>0</v>
      </c>
      <c r="BH655" s="207">
        <f>IF(N655="sníž. přenesená",J655,0)</f>
        <v>0</v>
      </c>
      <c r="BI655" s="207">
        <f>IF(N655="nulová",J655,0)</f>
        <v>0</v>
      </c>
      <c r="BJ655" s="19" t="s">
        <v>23</v>
      </c>
      <c r="BK655" s="207">
        <f>ROUND(I655*H655,2)</f>
        <v>0</v>
      </c>
      <c r="BL655" s="19" t="s">
        <v>386</v>
      </c>
      <c r="BM655" s="206" t="s">
        <v>871</v>
      </c>
    </row>
    <row r="656" spans="1:65" s="13" customFormat="1" ht="11.25">
      <c r="B656" s="212"/>
      <c r="C656" s="213"/>
      <c r="D656" s="208" t="s">
        <v>281</v>
      </c>
      <c r="E656" s="214" t="s">
        <v>22</v>
      </c>
      <c r="F656" s="215" t="s">
        <v>861</v>
      </c>
      <c r="G656" s="213"/>
      <c r="H656" s="214" t="s">
        <v>22</v>
      </c>
      <c r="I656" s="216"/>
      <c r="J656" s="213"/>
      <c r="K656" s="213"/>
      <c r="L656" s="217"/>
      <c r="M656" s="218"/>
      <c r="N656" s="219"/>
      <c r="O656" s="219"/>
      <c r="P656" s="219"/>
      <c r="Q656" s="219"/>
      <c r="R656" s="219"/>
      <c r="S656" s="219"/>
      <c r="T656" s="220"/>
      <c r="AT656" s="221" t="s">
        <v>281</v>
      </c>
      <c r="AU656" s="221" t="s">
        <v>84</v>
      </c>
      <c r="AV656" s="13" t="s">
        <v>23</v>
      </c>
      <c r="AW656" s="13" t="s">
        <v>38</v>
      </c>
      <c r="AX656" s="13" t="s">
        <v>77</v>
      </c>
      <c r="AY656" s="221" t="s">
        <v>273</v>
      </c>
    </row>
    <row r="657" spans="1:65" s="14" customFormat="1" ht="11.25">
      <c r="B657" s="222"/>
      <c r="C657" s="223"/>
      <c r="D657" s="208" t="s">
        <v>281</v>
      </c>
      <c r="E657" s="224" t="s">
        <v>22</v>
      </c>
      <c r="F657" s="225" t="s">
        <v>862</v>
      </c>
      <c r="G657" s="223"/>
      <c r="H657" s="226">
        <v>139.858</v>
      </c>
      <c r="I657" s="227"/>
      <c r="J657" s="223"/>
      <c r="K657" s="223"/>
      <c r="L657" s="228"/>
      <c r="M657" s="229"/>
      <c r="N657" s="230"/>
      <c r="O657" s="230"/>
      <c r="P657" s="230"/>
      <c r="Q657" s="230"/>
      <c r="R657" s="230"/>
      <c r="S657" s="230"/>
      <c r="T657" s="231"/>
      <c r="AT657" s="232" t="s">
        <v>281</v>
      </c>
      <c r="AU657" s="232" t="s">
        <v>84</v>
      </c>
      <c r="AV657" s="14" t="s">
        <v>84</v>
      </c>
      <c r="AW657" s="14" t="s">
        <v>38</v>
      </c>
      <c r="AX657" s="14" t="s">
        <v>77</v>
      </c>
      <c r="AY657" s="232" t="s">
        <v>273</v>
      </c>
    </row>
    <row r="658" spans="1:65" s="15" customFormat="1" ht="11.25">
      <c r="B658" s="233"/>
      <c r="C658" s="234"/>
      <c r="D658" s="208" t="s">
        <v>281</v>
      </c>
      <c r="E658" s="235" t="s">
        <v>22</v>
      </c>
      <c r="F658" s="236" t="s">
        <v>286</v>
      </c>
      <c r="G658" s="234"/>
      <c r="H658" s="237">
        <v>139.858</v>
      </c>
      <c r="I658" s="238"/>
      <c r="J658" s="234"/>
      <c r="K658" s="234"/>
      <c r="L658" s="239"/>
      <c r="M658" s="240"/>
      <c r="N658" s="241"/>
      <c r="O658" s="241"/>
      <c r="P658" s="241"/>
      <c r="Q658" s="241"/>
      <c r="R658" s="241"/>
      <c r="S658" s="241"/>
      <c r="T658" s="242"/>
      <c r="AT658" s="243" t="s">
        <v>281</v>
      </c>
      <c r="AU658" s="243" t="s">
        <v>84</v>
      </c>
      <c r="AV658" s="15" t="s">
        <v>92</v>
      </c>
      <c r="AW658" s="15" t="s">
        <v>38</v>
      </c>
      <c r="AX658" s="15" t="s">
        <v>23</v>
      </c>
      <c r="AY658" s="243" t="s">
        <v>273</v>
      </c>
    </row>
    <row r="659" spans="1:65" s="14" customFormat="1" ht="11.25">
      <c r="B659" s="222"/>
      <c r="C659" s="223"/>
      <c r="D659" s="208" t="s">
        <v>281</v>
      </c>
      <c r="E659" s="223"/>
      <c r="F659" s="225" t="s">
        <v>872</v>
      </c>
      <c r="G659" s="223"/>
      <c r="H659" s="226">
        <v>153.84399999999999</v>
      </c>
      <c r="I659" s="227"/>
      <c r="J659" s="223"/>
      <c r="K659" s="223"/>
      <c r="L659" s="228"/>
      <c r="M659" s="229"/>
      <c r="N659" s="230"/>
      <c r="O659" s="230"/>
      <c r="P659" s="230"/>
      <c r="Q659" s="230"/>
      <c r="R659" s="230"/>
      <c r="S659" s="230"/>
      <c r="T659" s="231"/>
      <c r="AT659" s="232" t="s">
        <v>281</v>
      </c>
      <c r="AU659" s="232" t="s">
        <v>84</v>
      </c>
      <c r="AV659" s="14" t="s">
        <v>84</v>
      </c>
      <c r="AW659" s="14" t="s">
        <v>4</v>
      </c>
      <c r="AX659" s="14" t="s">
        <v>23</v>
      </c>
      <c r="AY659" s="232" t="s">
        <v>273</v>
      </c>
    </row>
    <row r="660" spans="1:65" s="2" customFormat="1" ht="16.5" customHeight="1">
      <c r="A660" s="36"/>
      <c r="B660" s="37"/>
      <c r="C660" s="255" t="s">
        <v>873</v>
      </c>
      <c r="D660" s="255" t="s">
        <v>568</v>
      </c>
      <c r="E660" s="256" t="s">
        <v>874</v>
      </c>
      <c r="F660" s="257" t="s">
        <v>875</v>
      </c>
      <c r="G660" s="258" t="s">
        <v>224</v>
      </c>
      <c r="H660" s="259">
        <v>153.84399999999999</v>
      </c>
      <c r="I660" s="260"/>
      <c r="J660" s="261">
        <f>ROUND(I660*H660,2)</f>
        <v>0</v>
      </c>
      <c r="K660" s="257" t="s">
        <v>22</v>
      </c>
      <c r="L660" s="262"/>
      <c r="M660" s="263" t="s">
        <v>22</v>
      </c>
      <c r="N660" s="264" t="s">
        <v>48</v>
      </c>
      <c r="O660" s="66"/>
      <c r="P660" s="204">
        <f>O660*H660</f>
        <v>0</v>
      </c>
      <c r="Q660" s="204">
        <v>0</v>
      </c>
      <c r="R660" s="204">
        <f>Q660*H660</f>
        <v>0</v>
      </c>
      <c r="S660" s="204">
        <v>0</v>
      </c>
      <c r="T660" s="205">
        <f>S660*H660</f>
        <v>0</v>
      </c>
      <c r="U660" s="36"/>
      <c r="V660" s="36"/>
      <c r="W660" s="36"/>
      <c r="X660" s="36"/>
      <c r="Y660" s="36"/>
      <c r="Z660" s="36"/>
      <c r="AA660" s="36"/>
      <c r="AB660" s="36"/>
      <c r="AC660" s="36"/>
      <c r="AD660" s="36"/>
      <c r="AE660" s="36"/>
      <c r="AR660" s="206" t="s">
        <v>528</v>
      </c>
      <c r="AT660" s="206" t="s">
        <v>568</v>
      </c>
      <c r="AU660" s="206" t="s">
        <v>84</v>
      </c>
      <c r="AY660" s="19" t="s">
        <v>273</v>
      </c>
      <c r="BE660" s="207">
        <f>IF(N660="základní",J660,0)</f>
        <v>0</v>
      </c>
      <c r="BF660" s="207">
        <f>IF(N660="snížená",J660,0)</f>
        <v>0</v>
      </c>
      <c r="BG660" s="207">
        <f>IF(N660="zákl. přenesená",J660,0)</f>
        <v>0</v>
      </c>
      <c r="BH660" s="207">
        <f>IF(N660="sníž. přenesená",J660,0)</f>
        <v>0</v>
      </c>
      <c r="BI660" s="207">
        <f>IF(N660="nulová",J660,0)</f>
        <v>0</v>
      </c>
      <c r="BJ660" s="19" t="s">
        <v>23</v>
      </c>
      <c r="BK660" s="207">
        <f>ROUND(I660*H660,2)</f>
        <v>0</v>
      </c>
      <c r="BL660" s="19" t="s">
        <v>386</v>
      </c>
      <c r="BM660" s="206" t="s">
        <v>876</v>
      </c>
    </row>
    <row r="661" spans="1:65" s="13" customFormat="1" ht="11.25">
      <c r="B661" s="212"/>
      <c r="C661" s="213"/>
      <c r="D661" s="208" t="s">
        <v>281</v>
      </c>
      <c r="E661" s="214" t="s">
        <v>22</v>
      </c>
      <c r="F661" s="215" t="s">
        <v>864</v>
      </c>
      <c r="G661" s="213"/>
      <c r="H661" s="214" t="s">
        <v>22</v>
      </c>
      <c r="I661" s="216"/>
      <c r="J661" s="213"/>
      <c r="K661" s="213"/>
      <c r="L661" s="217"/>
      <c r="M661" s="218"/>
      <c r="N661" s="219"/>
      <c r="O661" s="219"/>
      <c r="P661" s="219"/>
      <c r="Q661" s="219"/>
      <c r="R661" s="219"/>
      <c r="S661" s="219"/>
      <c r="T661" s="220"/>
      <c r="AT661" s="221" t="s">
        <v>281</v>
      </c>
      <c r="AU661" s="221" t="s">
        <v>84</v>
      </c>
      <c r="AV661" s="13" t="s">
        <v>23</v>
      </c>
      <c r="AW661" s="13" t="s">
        <v>38</v>
      </c>
      <c r="AX661" s="13" t="s">
        <v>77</v>
      </c>
      <c r="AY661" s="221" t="s">
        <v>273</v>
      </c>
    </row>
    <row r="662" spans="1:65" s="14" customFormat="1" ht="11.25">
      <c r="B662" s="222"/>
      <c r="C662" s="223"/>
      <c r="D662" s="208" t="s">
        <v>281</v>
      </c>
      <c r="E662" s="224" t="s">
        <v>22</v>
      </c>
      <c r="F662" s="225" t="s">
        <v>862</v>
      </c>
      <c r="G662" s="223"/>
      <c r="H662" s="226">
        <v>139.858</v>
      </c>
      <c r="I662" s="227"/>
      <c r="J662" s="223"/>
      <c r="K662" s="223"/>
      <c r="L662" s="228"/>
      <c r="M662" s="229"/>
      <c r="N662" s="230"/>
      <c r="O662" s="230"/>
      <c r="P662" s="230"/>
      <c r="Q662" s="230"/>
      <c r="R662" s="230"/>
      <c r="S662" s="230"/>
      <c r="T662" s="231"/>
      <c r="AT662" s="232" t="s">
        <v>281</v>
      </c>
      <c r="AU662" s="232" t="s">
        <v>84</v>
      </c>
      <c r="AV662" s="14" t="s">
        <v>84</v>
      </c>
      <c r="AW662" s="14" t="s">
        <v>38</v>
      </c>
      <c r="AX662" s="14" t="s">
        <v>77</v>
      </c>
      <c r="AY662" s="232" t="s">
        <v>273</v>
      </c>
    </row>
    <row r="663" spans="1:65" s="15" customFormat="1" ht="11.25">
      <c r="B663" s="233"/>
      <c r="C663" s="234"/>
      <c r="D663" s="208" t="s">
        <v>281</v>
      </c>
      <c r="E663" s="235" t="s">
        <v>22</v>
      </c>
      <c r="F663" s="236" t="s">
        <v>286</v>
      </c>
      <c r="G663" s="234"/>
      <c r="H663" s="237">
        <v>139.858</v>
      </c>
      <c r="I663" s="238"/>
      <c r="J663" s="234"/>
      <c r="K663" s="234"/>
      <c r="L663" s="239"/>
      <c r="M663" s="240"/>
      <c r="N663" s="241"/>
      <c r="O663" s="241"/>
      <c r="P663" s="241"/>
      <c r="Q663" s="241"/>
      <c r="R663" s="241"/>
      <c r="S663" s="241"/>
      <c r="T663" s="242"/>
      <c r="AT663" s="243" t="s">
        <v>281</v>
      </c>
      <c r="AU663" s="243" t="s">
        <v>84</v>
      </c>
      <c r="AV663" s="15" t="s">
        <v>92</v>
      </c>
      <c r="AW663" s="15" t="s">
        <v>38</v>
      </c>
      <c r="AX663" s="15" t="s">
        <v>23</v>
      </c>
      <c r="AY663" s="243" t="s">
        <v>273</v>
      </c>
    </row>
    <row r="664" spans="1:65" s="14" customFormat="1" ht="11.25">
      <c r="B664" s="222"/>
      <c r="C664" s="223"/>
      <c r="D664" s="208" t="s">
        <v>281</v>
      </c>
      <c r="E664" s="223"/>
      <c r="F664" s="225" t="s">
        <v>872</v>
      </c>
      <c r="G664" s="223"/>
      <c r="H664" s="226">
        <v>153.84399999999999</v>
      </c>
      <c r="I664" s="227"/>
      <c r="J664" s="223"/>
      <c r="K664" s="223"/>
      <c r="L664" s="228"/>
      <c r="M664" s="229"/>
      <c r="N664" s="230"/>
      <c r="O664" s="230"/>
      <c r="P664" s="230"/>
      <c r="Q664" s="230"/>
      <c r="R664" s="230"/>
      <c r="S664" s="230"/>
      <c r="T664" s="231"/>
      <c r="AT664" s="232" t="s">
        <v>281</v>
      </c>
      <c r="AU664" s="232" t="s">
        <v>84</v>
      </c>
      <c r="AV664" s="14" t="s">
        <v>84</v>
      </c>
      <c r="AW664" s="14" t="s">
        <v>4</v>
      </c>
      <c r="AX664" s="14" t="s">
        <v>23</v>
      </c>
      <c r="AY664" s="232" t="s">
        <v>273</v>
      </c>
    </row>
    <row r="665" spans="1:65" s="2" customFormat="1" ht="21.75" customHeight="1">
      <c r="A665" s="36"/>
      <c r="B665" s="37"/>
      <c r="C665" s="195" t="s">
        <v>877</v>
      </c>
      <c r="D665" s="195" t="s">
        <v>275</v>
      </c>
      <c r="E665" s="196" t="s">
        <v>878</v>
      </c>
      <c r="F665" s="197" t="s">
        <v>879</v>
      </c>
      <c r="G665" s="198" t="s">
        <v>224</v>
      </c>
      <c r="H665" s="199">
        <v>104.214</v>
      </c>
      <c r="I665" s="200"/>
      <c r="J665" s="201">
        <f>ROUND(I665*H665,2)</f>
        <v>0</v>
      </c>
      <c r="K665" s="197" t="s">
        <v>306</v>
      </c>
      <c r="L665" s="41"/>
      <c r="M665" s="202" t="s">
        <v>22</v>
      </c>
      <c r="N665" s="203" t="s">
        <v>48</v>
      </c>
      <c r="O665" s="66"/>
      <c r="P665" s="204">
        <f>O665*H665</f>
        <v>0</v>
      </c>
      <c r="Q665" s="204">
        <v>0</v>
      </c>
      <c r="R665" s="204">
        <f>Q665*H665</f>
        <v>0</v>
      </c>
      <c r="S665" s="204">
        <v>0</v>
      </c>
      <c r="T665" s="205">
        <f>S665*H665</f>
        <v>0</v>
      </c>
      <c r="U665" s="36"/>
      <c r="V665" s="36"/>
      <c r="W665" s="36"/>
      <c r="X665" s="36"/>
      <c r="Y665" s="36"/>
      <c r="Z665" s="36"/>
      <c r="AA665" s="36"/>
      <c r="AB665" s="36"/>
      <c r="AC665" s="36"/>
      <c r="AD665" s="36"/>
      <c r="AE665" s="36"/>
      <c r="AR665" s="206" t="s">
        <v>386</v>
      </c>
      <c r="AT665" s="206" t="s">
        <v>275</v>
      </c>
      <c r="AU665" s="206" t="s">
        <v>84</v>
      </c>
      <c r="AY665" s="19" t="s">
        <v>273</v>
      </c>
      <c r="BE665" s="207">
        <f>IF(N665="základní",J665,0)</f>
        <v>0</v>
      </c>
      <c r="BF665" s="207">
        <f>IF(N665="snížená",J665,0)</f>
        <v>0</v>
      </c>
      <c r="BG665" s="207">
        <f>IF(N665="zákl. přenesená",J665,0)</f>
        <v>0</v>
      </c>
      <c r="BH665" s="207">
        <f>IF(N665="sníž. přenesená",J665,0)</f>
        <v>0</v>
      </c>
      <c r="BI665" s="207">
        <f>IF(N665="nulová",J665,0)</f>
        <v>0</v>
      </c>
      <c r="BJ665" s="19" t="s">
        <v>23</v>
      </c>
      <c r="BK665" s="207">
        <f>ROUND(I665*H665,2)</f>
        <v>0</v>
      </c>
      <c r="BL665" s="19" t="s">
        <v>386</v>
      </c>
      <c r="BM665" s="206" t="s">
        <v>880</v>
      </c>
    </row>
    <row r="666" spans="1:65" s="13" customFormat="1" ht="11.25">
      <c r="B666" s="212"/>
      <c r="C666" s="213"/>
      <c r="D666" s="208" t="s">
        <v>281</v>
      </c>
      <c r="E666" s="214" t="s">
        <v>22</v>
      </c>
      <c r="F666" s="215" t="s">
        <v>819</v>
      </c>
      <c r="G666" s="213"/>
      <c r="H666" s="214" t="s">
        <v>22</v>
      </c>
      <c r="I666" s="216"/>
      <c r="J666" s="213"/>
      <c r="K666" s="213"/>
      <c r="L666" s="217"/>
      <c r="M666" s="218"/>
      <c r="N666" s="219"/>
      <c r="O666" s="219"/>
      <c r="P666" s="219"/>
      <c r="Q666" s="219"/>
      <c r="R666" s="219"/>
      <c r="S666" s="219"/>
      <c r="T666" s="220"/>
      <c r="AT666" s="221" t="s">
        <v>281</v>
      </c>
      <c r="AU666" s="221" t="s">
        <v>84</v>
      </c>
      <c r="AV666" s="13" t="s">
        <v>23</v>
      </c>
      <c r="AW666" s="13" t="s">
        <v>38</v>
      </c>
      <c r="AX666" s="13" t="s">
        <v>77</v>
      </c>
      <c r="AY666" s="221" t="s">
        <v>273</v>
      </c>
    </row>
    <row r="667" spans="1:65" s="13" customFormat="1" ht="11.25">
      <c r="B667" s="212"/>
      <c r="C667" s="213"/>
      <c r="D667" s="208" t="s">
        <v>281</v>
      </c>
      <c r="E667" s="214" t="s">
        <v>22</v>
      </c>
      <c r="F667" s="215" t="s">
        <v>820</v>
      </c>
      <c r="G667" s="213"/>
      <c r="H667" s="214" t="s">
        <v>22</v>
      </c>
      <c r="I667" s="216"/>
      <c r="J667" s="213"/>
      <c r="K667" s="213"/>
      <c r="L667" s="217"/>
      <c r="M667" s="218"/>
      <c r="N667" s="219"/>
      <c r="O667" s="219"/>
      <c r="P667" s="219"/>
      <c r="Q667" s="219"/>
      <c r="R667" s="219"/>
      <c r="S667" s="219"/>
      <c r="T667" s="220"/>
      <c r="AT667" s="221" t="s">
        <v>281</v>
      </c>
      <c r="AU667" s="221" t="s">
        <v>84</v>
      </c>
      <c r="AV667" s="13" t="s">
        <v>23</v>
      </c>
      <c r="AW667" s="13" t="s">
        <v>38</v>
      </c>
      <c r="AX667" s="13" t="s">
        <v>77</v>
      </c>
      <c r="AY667" s="221" t="s">
        <v>273</v>
      </c>
    </row>
    <row r="668" spans="1:65" s="14" customFormat="1" ht="11.25">
      <c r="B668" s="222"/>
      <c r="C668" s="223"/>
      <c r="D668" s="208" t="s">
        <v>281</v>
      </c>
      <c r="E668" s="224" t="s">
        <v>22</v>
      </c>
      <c r="F668" s="225" t="s">
        <v>821</v>
      </c>
      <c r="G668" s="223"/>
      <c r="H668" s="226">
        <v>22.488</v>
      </c>
      <c r="I668" s="227"/>
      <c r="J668" s="223"/>
      <c r="K668" s="223"/>
      <c r="L668" s="228"/>
      <c r="M668" s="229"/>
      <c r="N668" s="230"/>
      <c r="O668" s="230"/>
      <c r="P668" s="230"/>
      <c r="Q668" s="230"/>
      <c r="R668" s="230"/>
      <c r="S668" s="230"/>
      <c r="T668" s="231"/>
      <c r="AT668" s="232" t="s">
        <v>281</v>
      </c>
      <c r="AU668" s="232" t="s">
        <v>84</v>
      </c>
      <c r="AV668" s="14" t="s">
        <v>84</v>
      </c>
      <c r="AW668" s="14" t="s">
        <v>38</v>
      </c>
      <c r="AX668" s="14" t="s">
        <v>77</v>
      </c>
      <c r="AY668" s="232" t="s">
        <v>273</v>
      </c>
    </row>
    <row r="669" spans="1:65" s="14" customFormat="1" ht="11.25">
      <c r="B669" s="222"/>
      <c r="C669" s="223"/>
      <c r="D669" s="208" t="s">
        <v>281</v>
      </c>
      <c r="E669" s="224" t="s">
        <v>22</v>
      </c>
      <c r="F669" s="225" t="s">
        <v>822</v>
      </c>
      <c r="G669" s="223"/>
      <c r="H669" s="226">
        <v>16.866</v>
      </c>
      <c r="I669" s="227"/>
      <c r="J669" s="223"/>
      <c r="K669" s="223"/>
      <c r="L669" s="228"/>
      <c r="M669" s="229"/>
      <c r="N669" s="230"/>
      <c r="O669" s="230"/>
      <c r="P669" s="230"/>
      <c r="Q669" s="230"/>
      <c r="R669" s="230"/>
      <c r="S669" s="230"/>
      <c r="T669" s="231"/>
      <c r="AT669" s="232" t="s">
        <v>281</v>
      </c>
      <c r="AU669" s="232" t="s">
        <v>84</v>
      </c>
      <c r="AV669" s="14" t="s">
        <v>84</v>
      </c>
      <c r="AW669" s="14" t="s">
        <v>38</v>
      </c>
      <c r="AX669" s="14" t="s">
        <v>77</v>
      </c>
      <c r="AY669" s="232" t="s">
        <v>273</v>
      </c>
    </row>
    <row r="670" spans="1:65" s="13" customFormat="1" ht="11.25">
      <c r="B670" s="212"/>
      <c r="C670" s="213"/>
      <c r="D670" s="208" t="s">
        <v>281</v>
      </c>
      <c r="E670" s="214" t="s">
        <v>22</v>
      </c>
      <c r="F670" s="215" t="s">
        <v>823</v>
      </c>
      <c r="G670" s="213"/>
      <c r="H670" s="214" t="s">
        <v>22</v>
      </c>
      <c r="I670" s="216"/>
      <c r="J670" s="213"/>
      <c r="K670" s="213"/>
      <c r="L670" s="217"/>
      <c r="M670" s="218"/>
      <c r="N670" s="219"/>
      <c r="O670" s="219"/>
      <c r="P670" s="219"/>
      <c r="Q670" s="219"/>
      <c r="R670" s="219"/>
      <c r="S670" s="219"/>
      <c r="T670" s="220"/>
      <c r="AT670" s="221" t="s">
        <v>281</v>
      </c>
      <c r="AU670" s="221" t="s">
        <v>84</v>
      </c>
      <c r="AV670" s="13" t="s">
        <v>23</v>
      </c>
      <c r="AW670" s="13" t="s">
        <v>38</v>
      </c>
      <c r="AX670" s="13" t="s">
        <v>77</v>
      </c>
      <c r="AY670" s="221" t="s">
        <v>273</v>
      </c>
    </row>
    <row r="671" spans="1:65" s="14" customFormat="1" ht="11.25">
      <c r="B671" s="222"/>
      <c r="C671" s="223"/>
      <c r="D671" s="208" t="s">
        <v>281</v>
      </c>
      <c r="E671" s="224" t="s">
        <v>22</v>
      </c>
      <c r="F671" s="225" t="s">
        <v>824</v>
      </c>
      <c r="G671" s="223"/>
      <c r="H671" s="226">
        <v>18</v>
      </c>
      <c r="I671" s="227"/>
      <c r="J671" s="223"/>
      <c r="K671" s="223"/>
      <c r="L671" s="228"/>
      <c r="M671" s="229"/>
      <c r="N671" s="230"/>
      <c r="O671" s="230"/>
      <c r="P671" s="230"/>
      <c r="Q671" s="230"/>
      <c r="R671" s="230"/>
      <c r="S671" s="230"/>
      <c r="T671" s="231"/>
      <c r="AT671" s="232" t="s">
        <v>281</v>
      </c>
      <c r="AU671" s="232" t="s">
        <v>84</v>
      </c>
      <c r="AV671" s="14" t="s">
        <v>84</v>
      </c>
      <c r="AW671" s="14" t="s">
        <v>38</v>
      </c>
      <c r="AX671" s="14" t="s">
        <v>77</v>
      </c>
      <c r="AY671" s="232" t="s">
        <v>273</v>
      </c>
    </row>
    <row r="672" spans="1:65" s="14" customFormat="1" ht="11.25">
      <c r="B672" s="222"/>
      <c r="C672" s="223"/>
      <c r="D672" s="208" t="s">
        <v>281</v>
      </c>
      <c r="E672" s="224" t="s">
        <v>22</v>
      </c>
      <c r="F672" s="225" t="s">
        <v>825</v>
      </c>
      <c r="G672" s="223"/>
      <c r="H672" s="226">
        <v>11.46</v>
      </c>
      <c r="I672" s="227"/>
      <c r="J672" s="223"/>
      <c r="K672" s="223"/>
      <c r="L672" s="228"/>
      <c r="M672" s="229"/>
      <c r="N672" s="230"/>
      <c r="O672" s="230"/>
      <c r="P672" s="230"/>
      <c r="Q672" s="230"/>
      <c r="R672" s="230"/>
      <c r="S672" s="230"/>
      <c r="T672" s="231"/>
      <c r="AT672" s="232" t="s">
        <v>281</v>
      </c>
      <c r="AU672" s="232" t="s">
        <v>84</v>
      </c>
      <c r="AV672" s="14" t="s">
        <v>84</v>
      </c>
      <c r="AW672" s="14" t="s">
        <v>38</v>
      </c>
      <c r="AX672" s="14" t="s">
        <v>77</v>
      </c>
      <c r="AY672" s="232" t="s">
        <v>273</v>
      </c>
    </row>
    <row r="673" spans="1:65" s="15" customFormat="1" ht="11.25">
      <c r="B673" s="233"/>
      <c r="C673" s="234"/>
      <c r="D673" s="208" t="s">
        <v>281</v>
      </c>
      <c r="E673" s="235" t="s">
        <v>22</v>
      </c>
      <c r="F673" s="236" t="s">
        <v>286</v>
      </c>
      <c r="G673" s="234"/>
      <c r="H673" s="237">
        <v>68.813999999999993</v>
      </c>
      <c r="I673" s="238"/>
      <c r="J673" s="234"/>
      <c r="K673" s="234"/>
      <c r="L673" s="239"/>
      <c r="M673" s="240"/>
      <c r="N673" s="241"/>
      <c r="O673" s="241"/>
      <c r="P673" s="241"/>
      <c r="Q673" s="241"/>
      <c r="R673" s="241"/>
      <c r="S673" s="241"/>
      <c r="T673" s="242"/>
      <c r="AT673" s="243" t="s">
        <v>281</v>
      </c>
      <c r="AU673" s="243" t="s">
        <v>84</v>
      </c>
      <c r="AV673" s="15" t="s">
        <v>92</v>
      </c>
      <c r="AW673" s="15" t="s">
        <v>38</v>
      </c>
      <c r="AX673" s="15" t="s">
        <v>77</v>
      </c>
      <c r="AY673" s="243" t="s">
        <v>273</v>
      </c>
    </row>
    <row r="674" spans="1:65" s="13" customFormat="1" ht="11.25">
      <c r="B674" s="212"/>
      <c r="C674" s="213"/>
      <c r="D674" s="208" t="s">
        <v>281</v>
      </c>
      <c r="E674" s="214" t="s">
        <v>22</v>
      </c>
      <c r="F674" s="215" t="s">
        <v>826</v>
      </c>
      <c r="G674" s="213"/>
      <c r="H674" s="214" t="s">
        <v>22</v>
      </c>
      <c r="I674" s="216"/>
      <c r="J674" s="213"/>
      <c r="K674" s="213"/>
      <c r="L674" s="217"/>
      <c r="M674" s="218"/>
      <c r="N674" s="219"/>
      <c r="O674" s="219"/>
      <c r="P674" s="219"/>
      <c r="Q674" s="219"/>
      <c r="R674" s="219"/>
      <c r="S674" s="219"/>
      <c r="T674" s="220"/>
      <c r="AT674" s="221" t="s">
        <v>281</v>
      </c>
      <c r="AU674" s="221" t="s">
        <v>84</v>
      </c>
      <c r="AV674" s="13" t="s">
        <v>23</v>
      </c>
      <c r="AW674" s="13" t="s">
        <v>38</v>
      </c>
      <c r="AX674" s="13" t="s">
        <v>77</v>
      </c>
      <c r="AY674" s="221" t="s">
        <v>273</v>
      </c>
    </row>
    <row r="675" spans="1:65" s="14" customFormat="1" ht="11.25">
      <c r="B675" s="222"/>
      <c r="C675" s="223"/>
      <c r="D675" s="208" t="s">
        <v>281</v>
      </c>
      <c r="E675" s="224" t="s">
        <v>22</v>
      </c>
      <c r="F675" s="225" t="s">
        <v>827</v>
      </c>
      <c r="G675" s="223"/>
      <c r="H675" s="226">
        <v>35.4</v>
      </c>
      <c r="I675" s="227"/>
      <c r="J675" s="223"/>
      <c r="K675" s="223"/>
      <c r="L675" s="228"/>
      <c r="M675" s="229"/>
      <c r="N675" s="230"/>
      <c r="O675" s="230"/>
      <c r="P675" s="230"/>
      <c r="Q675" s="230"/>
      <c r="R675" s="230"/>
      <c r="S675" s="230"/>
      <c r="T675" s="231"/>
      <c r="AT675" s="232" t="s">
        <v>281</v>
      </c>
      <c r="AU675" s="232" t="s">
        <v>84</v>
      </c>
      <c r="AV675" s="14" t="s">
        <v>84</v>
      </c>
      <c r="AW675" s="14" t="s">
        <v>38</v>
      </c>
      <c r="AX675" s="14" t="s">
        <v>77</v>
      </c>
      <c r="AY675" s="232" t="s">
        <v>273</v>
      </c>
    </row>
    <row r="676" spans="1:65" s="15" customFormat="1" ht="11.25">
      <c r="B676" s="233"/>
      <c r="C676" s="234"/>
      <c r="D676" s="208" t="s">
        <v>281</v>
      </c>
      <c r="E676" s="235" t="s">
        <v>22</v>
      </c>
      <c r="F676" s="236" t="s">
        <v>286</v>
      </c>
      <c r="G676" s="234"/>
      <c r="H676" s="237">
        <v>35.4</v>
      </c>
      <c r="I676" s="238"/>
      <c r="J676" s="234"/>
      <c r="K676" s="234"/>
      <c r="L676" s="239"/>
      <c r="M676" s="240"/>
      <c r="N676" s="241"/>
      <c r="O676" s="241"/>
      <c r="P676" s="241"/>
      <c r="Q676" s="241"/>
      <c r="R676" s="241"/>
      <c r="S676" s="241"/>
      <c r="T676" s="242"/>
      <c r="AT676" s="243" t="s">
        <v>281</v>
      </c>
      <c r="AU676" s="243" t="s">
        <v>84</v>
      </c>
      <c r="AV676" s="15" t="s">
        <v>92</v>
      </c>
      <c r="AW676" s="15" t="s">
        <v>38</v>
      </c>
      <c r="AX676" s="15" t="s">
        <v>77</v>
      </c>
      <c r="AY676" s="243" t="s">
        <v>273</v>
      </c>
    </row>
    <row r="677" spans="1:65" s="16" customFormat="1" ht="11.25">
      <c r="B677" s="244"/>
      <c r="C677" s="245"/>
      <c r="D677" s="208" t="s">
        <v>281</v>
      </c>
      <c r="E677" s="246" t="s">
        <v>22</v>
      </c>
      <c r="F677" s="247" t="s">
        <v>288</v>
      </c>
      <c r="G677" s="245"/>
      <c r="H677" s="248">
        <v>104.214</v>
      </c>
      <c r="I677" s="249"/>
      <c r="J677" s="245"/>
      <c r="K677" s="245"/>
      <c r="L677" s="250"/>
      <c r="M677" s="251"/>
      <c r="N677" s="252"/>
      <c r="O677" s="252"/>
      <c r="P677" s="252"/>
      <c r="Q677" s="252"/>
      <c r="R677" s="252"/>
      <c r="S677" s="252"/>
      <c r="T677" s="253"/>
      <c r="AT677" s="254" t="s">
        <v>281</v>
      </c>
      <c r="AU677" s="254" t="s">
        <v>84</v>
      </c>
      <c r="AV677" s="16" t="s">
        <v>99</v>
      </c>
      <c r="AW677" s="16" t="s">
        <v>38</v>
      </c>
      <c r="AX677" s="16" t="s">
        <v>23</v>
      </c>
      <c r="AY677" s="254" t="s">
        <v>273</v>
      </c>
    </row>
    <row r="678" spans="1:65" s="2" customFormat="1" ht="16.5" customHeight="1">
      <c r="A678" s="36"/>
      <c r="B678" s="37"/>
      <c r="C678" s="255" t="s">
        <v>881</v>
      </c>
      <c r="D678" s="255" t="s">
        <v>568</v>
      </c>
      <c r="E678" s="256" t="s">
        <v>852</v>
      </c>
      <c r="F678" s="257" t="s">
        <v>853</v>
      </c>
      <c r="G678" s="258" t="s">
        <v>224</v>
      </c>
      <c r="H678" s="259">
        <v>114.63500000000001</v>
      </c>
      <c r="I678" s="260"/>
      <c r="J678" s="261">
        <f>ROUND(I678*H678,2)</f>
        <v>0</v>
      </c>
      <c r="K678" s="257" t="s">
        <v>22</v>
      </c>
      <c r="L678" s="262"/>
      <c r="M678" s="263" t="s">
        <v>22</v>
      </c>
      <c r="N678" s="264" t="s">
        <v>48</v>
      </c>
      <c r="O678" s="66"/>
      <c r="P678" s="204">
        <f>O678*H678</f>
        <v>0</v>
      </c>
      <c r="Q678" s="204">
        <v>0</v>
      </c>
      <c r="R678" s="204">
        <f>Q678*H678</f>
        <v>0</v>
      </c>
      <c r="S678" s="204">
        <v>0</v>
      </c>
      <c r="T678" s="205">
        <f>S678*H678</f>
        <v>0</v>
      </c>
      <c r="U678" s="36"/>
      <c r="V678" s="36"/>
      <c r="W678" s="36"/>
      <c r="X678" s="36"/>
      <c r="Y678" s="36"/>
      <c r="Z678" s="36"/>
      <c r="AA678" s="36"/>
      <c r="AB678" s="36"/>
      <c r="AC678" s="36"/>
      <c r="AD678" s="36"/>
      <c r="AE678" s="36"/>
      <c r="AR678" s="206" t="s">
        <v>528</v>
      </c>
      <c r="AT678" s="206" t="s">
        <v>568</v>
      </c>
      <c r="AU678" s="206" t="s">
        <v>84</v>
      </c>
      <c r="AY678" s="19" t="s">
        <v>273</v>
      </c>
      <c r="BE678" s="207">
        <f>IF(N678="základní",J678,0)</f>
        <v>0</v>
      </c>
      <c r="BF678" s="207">
        <f>IF(N678="snížená",J678,0)</f>
        <v>0</v>
      </c>
      <c r="BG678" s="207">
        <f>IF(N678="zákl. přenesená",J678,0)</f>
        <v>0</v>
      </c>
      <c r="BH678" s="207">
        <f>IF(N678="sníž. přenesená",J678,0)</f>
        <v>0</v>
      </c>
      <c r="BI678" s="207">
        <f>IF(N678="nulová",J678,0)</f>
        <v>0</v>
      </c>
      <c r="BJ678" s="19" t="s">
        <v>23</v>
      </c>
      <c r="BK678" s="207">
        <f>ROUND(I678*H678,2)</f>
        <v>0</v>
      </c>
      <c r="BL678" s="19" t="s">
        <v>386</v>
      </c>
      <c r="BM678" s="206" t="s">
        <v>882</v>
      </c>
    </row>
    <row r="679" spans="1:65" s="14" customFormat="1" ht="11.25">
      <c r="B679" s="222"/>
      <c r="C679" s="223"/>
      <c r="D679" s="208" t="s">
        <v>281</v>
      </c>
      <c r="E679" s="223"/>
      <c r="F679" s="225" t="s">
        <v>883</v>
      </c>
      <c r="G679" s="223"/>
      <c r="H679" s="226">
        <v>114.63500000000001</v>
      </c>
      <c r="I679" s="227"/>
      <c r="J679" s="223"/>
      <c r="K679" s="223"/>
      <c r="L679" s="228"/>
      <c r="M679" s="229"/>
      <c r="N679" s="230"/>
      <c r="O679" s="230"/>
      <c r="P679" s="230"/>
      <c r="Q679" s="230"/>
      <c r="R679" s="230"/>
      <c r="S679" s="230"/>
      <c r="T679" s="231"/>
      <c r="AT679" s="232" t="s">
        <v>281</v>
      </c>
      <c r="AU679" s="232" t="s">
        <v>84</v>
      </c>
      <c r="AV679" s="14" t="s">
        <v>84</v>
      </c>
      <c r="AW679" s="14" t="s">
        <v>4</v>
      </c>
      <c r="AX679" s="14" t="s">
        <v>23</v>
      </c>
      <c r="AY679" s="232" t="s">
        <v>273</v>
      </c>
    </row>
    <row r="680" spans="1:65" s="2" customFormat="1" ht="21.75" customHeight="1">
      <c r="A680" s="36"/>
      <c r="B680" s="37"/>
      <c r="C680" s="195" t="s">
        <v>884</v>
      </c>
      <c r="D680" s="195" t="s">
        <v>275</v>
      </c>
      <c r="E680" s="196" t="s">
        <v>885</v>
      </c>
      <c r="F680" s="197" t="s">
        <v>886</v>
      </c>
      <c r="G680" s="198" t="s">
        <v>224</v>
      </c>
      <c r="H680" s="199">
        <v>104.214</v>
      </c>
      <c r="I680" s="200"/>
      <c r="J680" s="201">
        <f>ROUND(I680*H680,2)</f>
        <v>0</v>
      </c>
      <c r="K680" s="197" t="s">
        <v>306</v>
      </c>
      <c r="L680" s="41"/>
      <c r="M680" s="202" t="s">
        <v>22</v>
      </c>
      <c r="N680" s="203" t="s">
        <v>48</v>
      </c>
      <c r="O680" s="66"/>
      <c r="P680" s="204">
        <f>O680*H680</f>
        <v>0</v>
      </c>
      <c r="Q680" s="204">
        <v>5.0000000000000001E-4</v>
      </c>
      <c r="R680" s="204">
        <f>Q680*H680</f>
        <v>5.2107000000000001E-2</v>
      </c>
      <c r="S680" s="204">
        <v>0</v>
      </c>
      <c r="T680" s="205">
        <f>S680*H680</f>
        <v>0</v>
      </c>
      <c r="U680" s="36"/>
      <c r="V680" s="36"/>
      <c r="W680" s="36"/>
      <c r="X680" s="36"/>
      <c r="Y680" s="36"/>
      <c r="Z680" s="36"/>
      <c r="AA680" s="36"/>
      <c r="AB680" s="36"/>
      <c r="AC680" s="36"/>
      <c r="AD680" s="36"/>
      <c r="AE680" s="36"/>
      <c r="AR680" s="206" t="s">
        <v>386</v>
      </c>
      <c r="AT680" s="206" t="s">
        <v>275</v>
      </c>
      <c r="AU680" s="206" t="s">
        <v>84</v>
      </c>
      <c r="AY680" s="19" t="s">
        <v>273</v>
      </c>
      <c r="BE680" s="207">
        <f>IF(N680="základní",J680,0)</f>
        <v>0</v>
      </c>
      <c r="BF680" s="207">
        <f>IF(N680="snížená",J680,0)</f>
        <v>0</v>
      </c>
      <c r="BG680" s="207">
        <f>IF(N680="zákl. přenesená",J680,0)</f>
        <v>0</v>
      </c>
      <c r="BH680" s="207">
        <f>IF(N680="sníž. přenesená",J680,0)</f>
        <v>0</v>
      </c>
      <c r="BI680" s="207">
        <f>IF(N680="nulová",J680,0)</f>
        <v>0</v>
      </c>
      <c r="BJ680" s="19" t="s">
        <v>23</v>
      </c>
      <c r="BK680" s="207">
        <f>ROUND(I680*H680,2)</f>
        <v>0</v>
      </c>
      <c r="BL680" s="19" t="s">
        <v>386</v>
      </c>
      <c r="BM680" s="206" t="s">
        <v>887</v>
      </c>
    </row>
    <row r="681" spans="1:65" s="13" customFormat="1" ht="11.25">
      <c r="B681" s="212"/>
      <c r="C681" s="213"/>
      <c r="D681" s="208" t="s">
        <v>281</v>
      </c>
      <c r="E681" s="214" t="s">
        <v>22</v>
      </c>
      <c r="F681" s="215" t="s">
        <v>819</v>
      </c>
      <c r="G681" s="213"/>
      <c r="H681" s="214" t="s">
        <v>22</v>
      </c>
      <c r="I681" s="216"/>
      <c r="J681" s="213"/>
      <c r="K681" s="213"/>
      <c r="L681" s="217"/>
      <c r="M681" s="218"/>
      <c r="N681" s="219"/>
      <c r="O681" s="219"/>
      <c r="P681" s="219"/>
      <c r="Q681" s="219"/>
      <c r="R681" s="219"/>
      <c r="S681" s="219"/>
      <c r="T681" s="220"/>
      <c r="AT681" s="221" t="s">
        <v>281</v>
      </c>
      <c r="AU681" s="221" t="s">
        <v>84</v>
      </c>
      <c r="AV681" s="13" t="s">
        <v>23</v>
      </c>
      <c r="AW681" s="13" t="s">
        <v>38</v>
      </c>
      <c r="AX681" s="13" t="s">
        <v>77</v>
      </c>
      <c r="AY681" s="221" t="s">
        <v>273</v>
      </c>
    </row>
    <row r="682" spans="1:65" s="13" customFormat="1" ht="11.25">
      <c r="B682" s="212"/>
      <c r="C682" s="213"/>
      <c r="D682" s="208" t="s">
        <v>281</v>
      </c>
      <c r="E682" s="214" t="s">
        <v>22</v>
      </c>
      <c r="F682" s="215" t="s">
        <v>820</v>
      </c>
      <c r="G682" s="213"/>
      <c r="H682" s="214" t="s">
        <v>22</v>
      </c>
      <c r="I682" s="216"/>
      <c r="J682" s="213"/>
      <c r="K682" s="213"/>
      <c r="L682" s="217"/>
      <c r="M682" s="218"/>
      <c r="N682" s="219"/>
      <c r="O682" s="219"/>
      <c r="P682" s="219"/>
      <c r="Q682" s="219"/>
      <c r="R682" s="219"/>
      <c r="S682" s="219"/>
      <c r="T682" s="220"/>
      <c r="AT682" s="221" t="s">
        <v>281</v>
      </c>
      <c r="AU682" s="221" t="s">
        <v>84</v>
      </c>
      <c r="AV682" s="13" t="s">
        <v>23</v>
      </c>
      <c r="AW682" s="13" t="s">
        <v>38</v>
      </c>
      <c r="AX682" s="13" t="s">
        <v>77</v>
      </c>
      <c r="AY682" s="221" t="s">
        <v>273</v>
      </c>
    </row>
    <row r="683" spans="1:65" s="14" customFormat="1" ht="11.25">
      <c r="B683" s="222"/>
      <c r="C683" s="223"/>
      <c r="D683" s="208" t="s">
        <v>281</v>
      </c>
      <c r="E683" s="224" t="s">
        <v>22</v>
      </c>
      <c r="F683" s="225" t="s">
        <v>821</v>
      </c>
      <c r="G683" s="223"/>
      <c r="H683" s="226">
        <v>22.488</v>
      </c>
      <c r="I683" s="227"/>
      <c r="J683" s="223"/>
      <c r="K683" s="223"/>
      <c r="L683" s="228"/>
      <c r="M683" s="229"/>
      <c r="N683" s="230"/>
      <c r="O683" s="230"/>
      <c r="P683" s="230"/>
      <c r="Q683" s="230"/>
      <c r="R683" s="230"/>
      <c r="S683" s="230"/>
      <c r="T683" s="231"/>
      <c r="AT683" s="232" t="s">
        <v>281</v>
      </c>
      <c r="AU683" s="232" t="s">
        <v>84</v>
      </c>
      <c r="AV683" s="14" t="s">
        <v>84</v>
      </c>
      <c r="AW683" s="14" t="s">
        <v>38</v>
      </c>
      <c r="AX683" s="14" t="s">
        <v>77</v>
      </c>
      <c r="AY683" s="232" t="s">
        <v>273</v>
      </c>
    </row>
    <row r="684" spans="1:65" s="14" customFormat="1" ht="11.25">
      <c r="B684" s="222"/>
      <c r="C684" s="223"/>
      <c r="D684" s="208" t="s">
        <v>281</v>
      </c>
      <c r="E684" s="224" t="s">
        <v>22</v>
      </c>
      <c r="F684" s="225" t="s">
        <v>822</v>
      </c>
      <c r="G684" s="223"/>
      <c r="H684" s="226">
        <v>16.866</v>
      </c>
      <c r="I684" s="227"/>
      <c r="J684" s="223"/>
      <c r="K684" s="223"/>
      <c r="L684" s="228"/>
      <c r="M684" s="229"/>
      <c r="N684" s="230"/>
      <c r="O684" s="230"/>
      <c r="P684" s="230"/>
      <c r="Q684" s="230"/>
      <c r="R684" s="230"/>
      <c r="S684" s="230"/>
      <c r="T684" s="231"/>
      <c r="AT684" s="232" t="s">
        <v>281</v>
      </c>
      <c r="AU684" s="232" t="s">
        <v>84</v>
      </c>
      <c r="AV684" s="14" t="s">
        <v>84</v>
      </c>
      <c r="AW684" s="14" t="s">
        <v>38</v>
      </c>
      <c r="AX684" s="14" t="s">
        <v>77</v>
      </c>
      <c r="AY684" s="232" t="s">
        <v>273</v>
      </c>
    </row>
    <row r="685" spans="1:65" s="13" customFormat="1" ht="11.25">
      <c r="B685" s="212"/>
      <c r="C685" s="213"/>
      <c r="D685" s="208" t="s">
        <v>281</v>
      </c>
      <c r="E685" s="214" t="s">
        <v>22</v>
      </c>
      <c r="F685" s="215" t="s">
        <v>823</v>
      </c>
      <c r="G685" s="213"/>
      <c r="H685" s="214" t="s">
        <v>22</v>
      </c>
      <c r="I685" s="216"/>
      <c r="J685" s="213"/>
      <c r="K685" s="213"/>
      <c r="L685" s="217"/>
      <c r="M685" s="218"/>
      <c r="N685" s="219"/>
      <c r="O685" s="219"/>
      <c r="P685" s="219"/>
      <c r="Q685" s="219"/>
      <c r="R685" s="219"/>
      <c r="S685" s="219"/>
      <c r="T685" s="220"/>
      <c r="AT685" s="221" t="s">
        <v>281</v>
      </c>
      <c r="AU685" s="221" t="s">
        <v>84</v>
      </c>
      <c r="AV685" s="13" t="s">
        <v>23</v>
      </c>
      <c r="AW685" s="13" t="s">
        <v>38</v>
      </c>
      <c r="AX685" s="13" t="s">
        <v>77</v>
      </c>
      <c r="AY685" s="221" t="s">
        <v>273</v>
      </c>
    </row>
    <row r="686" spans="1:65" s="14" customFormat="1" ht="11.25">
      <c r="B686" s="222"/>
      <c r="C686" s="223"/>
      <c r="D686" s="208" t="s">
        <v>281</v>
      </c>
      <c r="E686" s="224" t="s">
        <v>22</v>
      </c>
      <c r="F686" s="225" t="s">
        <v>824</v>
      </c>
      <c r="G686" s="223"/>
      <c r="H686" s="226">
        <v>18</v>
      </c>
      <c r="I686" s="227"/>
      <c r="J686" s="223"/>
      <c r="K686" s="223"/>
      <c r="L686" s="228"/>
      <c r="M686" s="229"/>
      <c r="N686" s="230"/>
      <c r="O686" s="230"/>
      <c r="P686" s="230"/>
      <c r="Q686" s="230"/>
      <c r="R686" s="230"/>
      <c r="S686" s="230"/>
      <c r="T686" s="231"/>
      <c r="AT686" s="232" t="s">
        <v>281</v>
      </c>
      <c r="AU686" s="232" t="s">
        <v>84</v>
      </c>
      <c r="AV686" s="14" t="s">
        <v>84</v>
      </c>
      <c r="AW686" s="14" t="s">
        <v>38</v>
      </c>
      <c r="AX686" s="14" t="s">
        <v>77</v>
      </c>
      <c r="AY686" s="232" t="s">
        <v>273</v>
      </c>
    </row>
    <row r="687" spans="1:65" s="14" customFormat="1" ht="11.25">
      <c r="B687" s="222"/>
      <c r="C687" s="223"/>
      <c r="D687" s="208" t="s">
        <v>281</v>
      </c>
      <c r="E687" s="224" t="s">
        <v>22</v>
      </c>
      <c r="F687" s="225" t="s">
        <v>825</v>
      </c>
      <c r="G687" s="223"/>
      <c r="H687" s="226">
        <v>11.46</v>
      </c>
      <c r="I687" s="227"/>
      <c r="J687" s="223"/>
      <c r="K687" s="223"/>
      <c r="L687" s="228"/>
      <c r="M687" s="229"/>
      <c r="N687" s="230"/>
      <c r="O687" s="230"/>
      <c r="P687" s="230"/>
      <c r="Q687" s="230"/>
      <c r="R687" s="230"/>
      <c r="S687" s="230"/>
      <c r="T687" s="231"/>
      <c r="AT687" s="232" t="s">
        <v>281</v>
      </c>
      <c r="AU687" s="232" t="s">
        <v>84</v>
      </c>
      <c r="AV687" s="14" t="s">
        <v>84</v>
      </c>
      <c r="AW687" s="14" t="s">
        <v>38</v>
      </c>
      <c r="AX687" s="14" t="s">
        <v>77</v>
      </c>
      <c r="AY687" s="232" t="s">
        <v>273</v>
      </c>
    </row>
    <row r="688" spans="1:65" s="15" customFormat="1" ht="11.25">
      <c r="B688" s="233"/>
      <c r="C688" s="234"/>
      <c r="D688" s="208" t="s">
        <v>281</v>
      </c>
      <c r="E688" s="235" t="s">
        <v>22</v>
      </c>
      <c r="F688" s="236" t="s">
        <v>286</v>
      </c>
      <c r="G688" s="234"/>
      <c r="H688" s="237">
        <v>68.813999999999993</v>
      </c>
      <c r="I688" s="238"/>
      <c r="J688" s="234"/>
      <c r="K688" s="234"/>
      <c r="L688" s="239"/>
      <c r="M688" s="240"/>
      <c r="N688" s="241"/>
      <c r="O688" s="241"/>
      <c r="P688" s="241"/>
      <c r="Q688" s="241"/>
      <c r="R688" s="241"/>
      <c r="S688" s="241"/>
      <c r="T688" s="242"/>
      <c r="AT688" s="243" t="s">
        <v>281</v>
      </c>
      <c r="AU688" s="243" t="s">
        <v>84</v>
      </c>
      <c r="AV688" s="15" t="s">
        <v>92</v>
      </c>
      <c r="AW688" s="15" t="s">
        <v>38</v>
      </c>
      <c r="AX688" s="15" t="s">
        <v>77</v>
      </c>
      <c r="AY688" s="243" t="s">
        <v>273</v>
      </c>
    </row>
    <row r="689" spans="1:65" s="13" customFormat="1" ht="11.25">
      <c r="B689" s="212"/>
      <c r="C689" s="213"/>
      <c r="D689" s="208" t="s">
        <v>281</v>
      </c>
      <c r="E689" s="214" t="s">
        <v>22</v>
      </c>
      <c r="F689" s="215" t="s">
        <v>826</v>
      </c>
      <c r="G689" s="213"/>
      <c r="H689" s="214" t="s">
        <v>22</v>
      </c>
      <c r="I689" s="216"/>
      <c r="J689" s="213"/>
      <c r="K689" s="213"/>
      <c r="L689" s="217"/>
      <c r="M689" s="218"/>
      <c r="N689" s="219"/>
      <c r="O689" s="219"/>
      <c r="P689" s="219"/>
      <c r="Q689" s="219"/>
      <c r="R689" s="219"/>
      <c r="S689" s="219"/>
      <c r="T689" s="220"/>
      <c r="AT689" s="221" t="s">
        <v>281</v>
      </c>
      <c r="AU689" s="221" t="s">
        <v>84</v>
      </c>
      <c r="AV689" s="13" t="s">
        <v>23</v>
      </c>
      <c r="AW689" s="13" t="s">
        <v>38</v>
      </c>
      <c r="AX689" s="13" t="s">
        <v>77</v>
      </c>
      <c r="AY689" s="221" t="s">
        <v>273</v>
      </c>
    </row>
    <row r="690" spans="1:65" s="14" customFormat="1" ht="11.25">
      <c r="B690" s="222"/>
      <c r="C690" s="223"/>
      <c r="D690" s="208" t="s">
        <v>281</v>
      </c>
      <c r="E690" s="224" t="s">
        <v>22</v>
      </c>
      <c r="F690" s="225" t="s">
        <v>827</v>
      </c>
      <c r="G690" s="223"/>
      <c r="H690" s="226">
        <v>35.4</v>
      </c>
      <c r="I690" s="227"/>
      <c r="J690" s="223"/>
      <c r="K690" s="223"/>
      <c r="L690" s="228"/>
      <c r="M690" s="229"/>
      <c r="N690" s="230"/>
      <c r="O690" s="230"/>
      <c r="P690" s="230"/>
      <c r="Q690" s="230"/>
      <c r="R690" s="230"/>
      <c r="S690" s="230"/>
      <c r="T690" s="231"/>
      <c r="AT690" s="232" t="s">
        <v>281</v>
      </c>
      <c r="AU690" s="232" t="s">
        <v>84</v>
      </c>
      <c r="AV690" s="14" t="s">
        <v>84</v>
      </c>
      <c r="AW690" s="14" t="s">
        <v>38</v>
      </c>
      <c r="AX690" s="14" t="s">
        <v>77</v>
      </c>
      <c r="AY690" s="232" t="s">
        <v>273</v>
      </c>
    </row>
    <row r="691" spans="1:65" s="15" customFormat="1" ht="11.25">
      <c r="B691" s="233"/>
      <c r="C691" s="234"/>
      <c r="D691" s="208" t="s">
        <v>281</v>
      </c>
      <c r="E691" s="235" t="s">
        <v>22</v>
      </c>
      <c r="F691" s="236" t="s">
        <v>286</v>
      </c>
      <c r="G691" s="234"/>
      <c r="H691" s="237">
        <v>35.4</v>
      </c>
      <c r="I691" s="238"/>
      <c r="J691" s="234"/>
      <c r="K691" s="234"/>
      <c r="L691" s="239"/>
      <c r="M691" s="240"/>
      <c r="N691" s="241"/>
      <c r="O691" s="241"/>
      <c r="P691" s="241"/>
      <c r="Q691" s="241"/>
      <c r="R691" s="241"/>
      <c r="S691" s="241"/>
      <c r="T691" s="242"/>
      <c r="AT691" s="243" t="s">
        <v>281</v>
      </c>
      <c r="AU691" s="243" t="s">
        <v>84</v>
      </c>
      <c r="AV691" s="15" t="s">
        <v>92</v>
      </c>
      <c r="AW691" s="15" t="s">
        <v>38</v>
      </c>
      <c r="AX691" s="15" t="s">
        <v>77</v>
      </c>
      <c r="AY691" s="243" t="s">
        <v>273</v>
      </c>
    </row>
    <row r="692" spans="1:65" s="16" customFormat="1" ht="11.25">
      <c r="B692" s="244"/>
      <c r="C692" s="245"/>
      <c r="D692" s="208" t="s">
        <v>281</v>
      </c>
      <c r="E692" s="246" t="s">
        <v>22</v>
      </c>
      <c r="F692" s="247" t="s">
        <v>288</v>
      </c>
      <c r="G692" s="245"/>
      <c r="H692" s="248">
        <v>104.214</v>
      </c>
      <c r="I692" s="249"/>
      <c r="J692" s="245"/>
      <c r="K692" s="245"/>
      <c r="L692" s="250"/>
      <c r="M692" s="251"/>
      <c r="N692" s="252"/>
      <c r="O692" s="252"/>
      <c r="P692" s="252"/>
      <c r="Q692" s="252"/>
      <c r="R692" s="252"/>
      <c r="S692" s="252"/>
      <c r="T692" s="253"/>
      <c r="AT692" s="254" t="s">
        <v>281</v>
      </c>
      <c r="AU692" s="254" t="s">
        <v>84</v>
      </c>
      <c r="AV692" s="16" t="s">
        <v>99</v>
      </c>
      <c r="AW692" s="16" t="s">
        <v>38</v>
      </c>
      <c r="AX692" s="16" t="s">
        <v>23</v>
      </c>
      <c r="AY692" s="254" t="s">
        <v>273</v>
      </c>
    </row>
    <row r="693" spans="1:65" s="2" customFormat="1" ht="21.75" customHeight="1">
      <c r="A693" s="36"/>
      <c r="B693" s="37"/>
      <c r="C693" s="255" t="s">
        <v>888</v>
      </c>
      <c r="D693" s="255" t="s">
        <v>568</v>
      </c>
      <c r="E693" s="256" t="s">
        <v>836</v>
      </c>
      <c r="F693" s="257" t="s">
        <v>837</v>
      </c>
      <c r="G693" s="258" t="s">
        <v>224</v>
      </c>
      <c r="H693" s="259">
        <v>82.576999999999998</v>
      </c>
      <c r="I693" s="260"/>
      <c r="J693" s="261">
        <f>ROUND(I693*H693,2)</f>
        <v>0</v>
      </c>
      <c r="K693" s="257" t="s">
        <v>22</v>
      </c>
      <c r="L693" s="262"/>
      <c r="M693" s="263" t="s">
        <v>22</v>
      </c>
      <c r="N693" s="264" t="s">
        <v>48</v>
      </c>
      <c r="O693" s="66"/>
      <c r="P693" s="204">
        <f>O693*H693</f>
        <v>0</v>
      </c>
      <c r="Q693" s="204">
        <v>1.2999999999999999E-3</v>
      </c>
      <c r="R693" s="204">
        <f>Q693*H693</f>
        <v>0.10735009999999999</v>
      </c>
      <c r="S693" s="204">
        <v>0</v>
      </c>
      <c r="T693" s="205">
        <f>S693*H693</f>
        <v>0</v>
      </c>
      <c r="U693" s="36"/>
      <c r="V693" s="36"/>
      <c r="W693" s="36"/>
      <c r="X693" s="36"/>
      <c r="Y693" s="36"/>
      <c r="Z693" s="36"/>
      <c r="AA693" s="36"/>
      <c r="AB693" s="36"/>
      <c r="AC693" s="36"/>
      <c r="AD693" s="36"/>
      <c r="AE693" s="36"/>
      <c r="AR693" s="206" t="s">
        <v>528</v>
      </c>
      <c r="AT693" s="206" t="s">
        <v>568</v>
      </c>
      <c r="AU693" s="206" t="s">
        <v>84</v>
      </c>
      <c r="AY693" s="19" t="s">
        <v>273</v>
      </c>
      <c r="BE693" s="207">
        <f>IF(N693="základní",J693,0)</f>
        <v>0</v>
      </c>
      <c r="BF693" s="207">
        <f>IF(N693="snížená",J693,0)</f>
        <v>0</v>
      </c>
      <c r="BG693" s="207">
        <f>IF(N693="zákl. přenesená",J693,0)</f>
        <v>0</v>
      </c>
      <c r="BH693" s="207">
        <f>IF(N693="sníž. přenesená",J693,0)</f>
        <v>0</v>
      </c>
      <c r="BI693" s="207">
        <f>IF(N693="nulová",J693,0)</f>
        <v>0</v>
      </c>
      <c r="BJ693" s="19" t="s">
        <v>23</v>
      </c>
      <c r="BK693" s="207">
        <f>ROUND(I693*H693,2)</f>
        <v>0</v>
      </c>
      <c r="BL693" s="19" t="s">
        <v>386</v>
      </c>
      <c r="BM693" s="206" t="s">
        <v>889</v>
      </c>
    </row>
    <row r="694" spans="1:65" s="13" customFormat="1" ht="11.25">
      <c r="B694" s="212"/>
      <c r="C694" s="213"/>
      <c r="D694" s="208" t="s">
        <v>281</v>
      </c>
      <c r="E694" s="214" t="s">
        <v>22</v>
      </c>
      <c r="F694" s="215" t="s">
        <v>819</v>
      </c>
      <c r="G694" s="213"/>
      <c r="H694" s="214" t="s">
        <v>22</v>
      </c>
      <c r="I694" s="216"/>
      <c r="J694" s="213"/>
      <c r="K694" s="213"/>
      <c r="L694" s="217"/>
      <c r="M694" s="218"/>
      <c r="N694" s="219"/>
      <c r="O694" s="219"/>
      <c r="P694" s="219"/>
      <c r="Q694" s="219"/>
      <c r="R694" s="219"/>
      <c r="S694" s="219"/>
      <c r="T694" s="220"/>
      <c r="AT694" s="221" t="s">
        <v>281</v>
      </c>
      <c r="AU694" s="221" t="s">
        <v>84</v>
      </c>
      <c r="AV694" s="13" t="s">
        <v>23</v>
      </c>
      <c r="AW694" s="13" t="s">
        <v>38</v>
      </c>
      <c r="AX694" s="13" t="s">
        <v>77</v>
      </c>
      <c r="AY694" s="221" t="s">
        <v>273</v>
      </c>
    </row>
    <row r="695" spans="1:65" s="13" customFormat="1" ht="11.25">
      <c r="B695" s="212"/>
      <c r="C695" s="213"/>
      <c r="D695" s="208" t="s">
        <v>281</v>
      </c>
      <c r="E695" s="214" t="s">
        <v>22</v>
      </c>
      <c r="F695" s="215" t="s">
        <v>820</v>
      </c>
      <c r="G695" s="213"/>
      <c r="H695" s="214" t="s">
        <v>22</v>
      </c>
      <c r="I695" s="216"/>
      <c r="J695" s="213"/>
      <c r="K695" s="213"/>
      <c r="L695" s="217"/>
      <c r="M695" s="218"/>
      <c r="N695" s="219"/>
      <c r="O695" s="219"/>
      <c r="P695" s="219"/>
      <c r="Q695" s="219"/>
      <c r="R695" s="219"/>
      <c r="S695" s="219"/>
      <c r="T695" s="220"/>
      <c r="AT695" s="221" t="s">
        <v>281</v>
      </c>
      <c r="AU695" s="221" t="s">
        <v>84</v>
      </c>
      <c r="AV695" s="13" t="s">
        <v>23</v>
      </c>
      <c r="AW695" s="13" t="s">
        <v>38</v>
      </c>
      <c r="AX695" s="13" t="s">
        <v>77</v>
      </c>
      <c r="AY695" s="221" t="s">
        <v>273</v>
      </c>
    </row>
    <row r="696" spans="1:65" s="14" customFormat="1" ht="11.25">
      <c r="B696" s="222"/>
      <c r="C696" s="223"/>
      <c r="D696" s="208" t="s">
        <v>281</v>
      </c>
      <c r="E696" s="224" t="s">
        <v>22</v>
      </c>
      <c r="F696" s="225" t="s">
        <v>821</v>
      </c>
      <c r="G696" s="223"/>
      <c r="H696" s="226">
        <v>22.488</v>
      </c>
      <c r="I696" s="227"/>
      <c r="J696" s="223"/>
      <c r="K696" s="223"/>
      <c r="L696" s="228"/>
      <c r="M696" s="229"/>
      <c r="N696" s="230"/>
      <c r="O696" s="230"/>
      <c r="P696" s="230"/>
      <c r="Q696" s="230"/>
      <c r="R696" s="230"/>
      <c r="S696" s="230"/>
      <c r="T696" s="231"/>
      <c r="AT696" s="232" t="s">
        <v>281</v>
      </c>
      <c r="AU696" s="232" t="s">
        <v>84</v>
      </c>
      <c r="AV696" s="14" t="s">
        <v>84</v>
      </c>
      <c r="AW696" s="14" t="s">
        <v>38</v>
      </c>
      <c r="AX696" s="14" t="s">
        <v>77</v>
      </c>
      <c r="AY696" s="232" t="s">
        <v>273</v>
      </c>
    </row>
    <row r="697" spans="1:65" s="14" customFormat="1" ht="11.25">
      <c r="B697" s="222"/>
      <c r="C697" s="223"/>
      <c r="D697" s="208" t="s">
        <v>281</v>
      </c>
      <c r="E697" s="224" t="s">
        <v>22</v>
      </c>
      <c r="F697" s="225" t="s">
        <v>822</v>
      </c>
      <c r="G697" s="223"/>
      <c r="H697" s="226">
        <v>16.866</v>
      </c>
      <c r="I697" s="227"/>
      <c r="J697" s="223"/>
      <c r="K697" s="223"/>
      <c r="L697" s="228"/>
      <c r="M697" s="229"/>
      <c r="N697" s="230"/>
      <c r="O697" s="230"/>
      <c r="P697" s="230"/>
      <c r="Q697" s="230"/>
      <c r="R697" s="230"/>
      <c r="S697" s="230"/>
      <c r="T697" s="231"/>
      <c r="AT697" s="232" t="s">
        <v>281</v>
      </c>
      <c r="AU697" s="232" t="s">
        <v>84</v>
      </c>
      <c r="AV697" s="14" t="s">
        <v>84</v>
      </c>
      <c r="AW697" s="14" t="s">
        <v>38</v>
      </c>
      <c r="AX697" s="14" t="s">
        <v>77</v>
      </c>
      <c r="AY697" s="232" t="s">
        <v>273</v>
      </c>
    </row>
    <row r="698" spans="1:65" s="13" customFormat="1" ht="11.25">
      <c r="B698" s="212"/>
      <c r="C698" s="213"/>
      <c r="D698" s="208" t="s">
        <v>281</v>
      </c>
      <c r="E698" s="214" t="s">
        <v>22</v>
      </c>
      <c r="F698" s="215" t="s">
        <v>823</v>
      </c>
      <c r="G698" s="213"/>
      <c r="H698" s="214" t="s">
        <v>22</v>
      </c>
      <c r="I698" s="216"/>
      <c r="J698" s="213"/>
      <c r="K698" s="213"/>
      <c r="L698" s="217"/>
      <c r="M698" s="218"/>
      <c r="N698" s="219"/>
      <c r="O698" s="219"/>
      <c r="P698" s="219"/>
      <c r="Q698" s="219"/>
      <c r="R698" s="219"/>
      <c r="S698" s="219"/>
      <c r="T698" s="220"/>
      <c r="AT698" s="221" t="s">
        <v>281</v>
      </c>
      <c r="AU698" s="221" t="s">
        <v>84</v>
      </c>
      <c r="AV698" s="13" t="s">
        <v>23</v>
      </c>
      <c r="AW698" s="13" t="s">
        <v>38</v>
      </c>
      <c r="AX698" s="13" t="s">
        <v>77</v>
      </c>
      <c r="AY698" s="221" t="s">
        <v>273</v>
      </c>
    </row>
    <row r="699" spans="1:65" s="14" customFormat="1" ht="11.25">
      <c r="B699" s="222"/>
      <c r="C699" s="223"/>
      <c r="D699" s="208" t="s">
        <v>281</v>
      </c>
      <c r="E699" s="224" t="s">
        <v>22</v>
      </c>
      <c r="F699" s="225" t="s">
        <v>824</v>
      </c>
      <c r="G699" s="223"/>
      <c r="H699" s="226">
        <v>18</v>
      </c>
      <c r="I699" s="227"/>
      <c r="J699" s="223"/>
      <c r="K699" s="223"/>
      <c r="L699" s="228"/>
      <c r="M699" s="229"/>
      <c r="N699" s="230"/>
      <c r="O699" s="230"/>
      <c r="P699" s="230"/>
      <c r="Q699" s="230"/>
      <c r="R699" s="230"/>
      <c r="S699" s="230"/>
      <c r="T699" s="231"/>
      <c r="AT699" s="232" t="s">
        <v>281</v>
      </c>
      <c r="AU699" s="232" t="s">
        <v>84</v>
      </c>
      <c r="AV699" s="14" t="s">
        <v>84</v>
      </c>
      <c r="AW699" s="14" t="s">
        <v>38</v>
      </c>
      <c r="AX699" s="14" t="s">
        <v>77</v>
      </c>
      <c r="AY699" s="232" t="s">
        <v>273</v>
      </c>
    </row>
    <row r="700" spans="1:65" s="14" customFormat="1" ht="11.25">
      <c r="B700" s="222"/>
      <c r="C700" s="223"/>
      <c r="D700" s="208" t="s">
        <v>281</v>
      </c>
      <c r="E700" s="224" t="s">
        <v>22</v>
      </c>
      <c r="F700" s="225" t="s">
        <v>825</v>
      </c>
      <c r="G700" s="223"/>
      <c r="H700" s="226">
        <v>11.46</v>
      </c>
      <c r="I700" s="227"/>
      <c r="J700" s="223"/>
      <c r="K700" s="223"/>
      <c r="L700" s="228"/>
      <c r="M700" s="229"/>
      <c r="N700" s="230"/>
      <c r="O700" s="230"/>
      <c r="P700" s="230"/>
      <c r="Q700" s="230"/>
      <c r="R700" s="230"/>
      <c r="S700" s="230"/>
      <c r="T700" s="231"/>
      <c r="AT700" s="232" t="s">
        <v>281</v>
      </c>
      <c r="AU700" s="232" t="s">
        <v>84</v>
      </c>
      <c r="AV700" s="14" t="s">
        <v>84</v>
      </c>
      <c r="AW700" s="14" t="s">
        <v>38</v>
      </c>
      <c r="AX700" s="14" t="s">
        <v>77</v>
      </c>
      <c r="AY700" s="232" t="s">
        <v>273</v>
      </c>
    </row>
    <row r="701" spans="1:65" s="15" customFormat="1" ht="11.25">
      <c r="B701" s="233"/>
      <c r="C701" s="234"/>
      <c r="D701" s="208" t="s">
        <v>281</v>
      </c>
      <c r="E701" s="235" t="s">
        <v>22</v>
      </c>
      <c r="F701" s="236" t="s">
        <v>286</v>
      </c>
      <c r="G701" s="234"/>
      <c r="H701" s="237">
        <v>68.813999999999993</v>
      </c>
      <c r="I701" s="238"/>
      <c r="J701" s="234"/>
      <c r="K701" s="234"/>
      <c r="L701" s="239"/>
      <c r="M701" s="240"/>
      <c r="N701" s="241"/>
      <c r="O701" s="241"/>
      <c r="P701" s="241"/>
      <c r="Q701" s="241"/>
      <c r="R701" s="241"/>
      <c r="S701" s="241"/>
      <c r="T701" s="242"/>
      <c r="AT701" s="243" t="s">
        <v>281</v>
      </c>
      <c r="AU701" s="243" t="s">
        <v>84</v>
      </c>
      <c r="AV701" s="15" t="s">
        <v>92</v>
      </c>
      <c r="AW701" s="15" t="s">
        <v>38</v>
      </c>
      <c r="AX701" s="15" t="s">
        <v>23</v>
      </c>
      <c r="AY701" s="243" t="s">
        <v>273</v>
      </c>
    </row>
    <row r="702" spans="1:65" s="14" customFormat="1" ht="11.25">
      <c r="B702" s="222"/>
      <c r="C702" s="223"/>
      <c r="D702" s="208" t="s">
        <v>281</v>
      </c>
      <c r="E702" s="223"/>
      <c r="F702" s="225" t="s">
        <v>890</v>
      </c>
      <c r="G702" s="223"/>
      <c r="H702" s="226">
        <v>82.576999999999998</v>
      </c>
      <c r="I702" s="227"/>
      <c r="J702" s="223"/>
      <c r="K702" s="223"/>
      <c r="L702" s="228"/>
      <c r="M702" s="229"/>
      <c r="N702" s="230"/>
      <c r="O702" s="230"/>
      <c r="P702" s="230"/>
      <c r="Q702" s="230"/>
      <c r="R702" s="230"/>
      <c r="S702" s="230"/>
      <c r="T702" s="231"/>
      <c r="AT702" s="232" t="s">
        <v>281</v>
      </c>
      <c r="AU702" s="232" t="s">
        <v>84</v>
      </c>
      <c r="AV702" s="14" t="s">
        <v>84</v>
      </c>
      <c r="AW702" s="14" t="s">
        <v>4</v>
      </c>
      <c r="AX702" s="14" t="s">
        <v>23</v>
      </c>
      <c r="AY702" s="232" t="s">
        <v>273</v>
      </c>
    </row>
    <row r="703" spans="1:65" s="2" customFormat="1" ht="21.75" customHeight="1">
      <c r="A703" s="36"/>
      <c r="B703" s="37"/>
      <c r="C703" s="255" t="s">
        <v>891</v>
      </c>
      <c r="D703" s="255" t="s">
        <v>568</v>
      </c>
      <c r="E703" s="256" t="s">
        <v>841</v>
      </c>
      <c r="F703" s="257" t="s">
        <v>842</v>
      </c>
      <c r="G703" s="258" t="s">
        <v>224</v>
      </c>
      <c r="H703" s="259">
        <v>42.48</v>
      </c>
      <c r="I703" s="260"/>
      <c r="J703" s="261">
        <f>ROUND(I703*H703,2)</f>
        <v>0</v>
      </c>
      <c r="K703" s="257" t="s">
        <v>22</v>
      </c>
      <c r="L703" s="262"/>
      <c r="M703" s="263" t="s">
        <v>22</v>
      </c>
      <c r="N703" s="264" t="s">
        <v>48</v>
      </c>
      <c r="O703" s="66"/>
      <c r="P703" s="204">
        <f>O703*H703</f>
        <v>0</v>
      </c>
      <c r="Q703" s="204">
        <v>1.9E-3</v>
      </c>
      <c r="R703" s="204">
        <f>Q703*H703</f>
        <v>8.0711999999999992E-2</v>
      </c>
      <c r="S703" s="204">
        <v>0</v>
      </c>
      <c r="T703" s="205">
        <f>S703*H703</f>
        <v>0</v>
      </c>
      <c r="U703" s="36"/>
      <c r="V703" s="36"/>
      <c r="W703" s="36"/>
      <c r="X703" s="36"/>
      <c r="Y703" s="36"/>
      <c r="Z703" s="36"/>
      <c r="AA703" s="36"/>
      <c r="AB703" s="36"/>
      <c r="AC703" s="36"/>
      <c r="AD703" s="36"/>
      <c r="AE703" s="36"/>
      <c r="AR703" s="206" t="s">
        <v>528</v>
      </c>
      <c r="AT703" s="206" t="s">
        <v>568</v>
      </c>
      <c r="AU703" s="206" t="s">
        <v>84</v>
      </c>
      <c r="AY703" s="19" t="s">
        <v>273</v>
      </c>
      <c r="BE703" s="207">
        <f>IF(N703="základní",J703,0)</f>
        <v>0</v>
      </c>
      <c r="BF703" s="207">
        <f>IF(N703="snížená",J703,0)</f>
        <v>0</v>
      </c>
      <c r="BG703" s="207">
        <f>IF(N703="zákl. přenesená",J703,0)</f>
        <v>0</v>
      </c>
      <c r="BH703" s="207">
        <f>IF(N703="sníž. přenesená",J703,0)</f>
        <v>0</v>
      </c>
      <c r="BI703" s="207">
        <f>IF(N703="nulová",J703,0)</f>
        <v>0</v>
      </c>
      <c r="BJ703" s="19" t="s">
        <v>23</v>
      </c>
      <c r="BK703" s="207">
        <f>ROUND(I703*H703,2)</f>
        <v>0</v>
      </c>
      <c r="BL703" s="19" t="s">
        <v>386</v>
      </c>
      <c r="BM703" s="206" t="s">
        <v>892</v>
      </c>
    </row>
    <row r="704" spans="1:65" s="13" customFormat="1" ht="11.25">
      <c r="B704" s="212"/>
      <c r="C704" s="213"/>
      <c r="D704" s="208" t="s">
        <v>281</v>
      </c>
      <c r="E704" s="214" t="s">
        <v>22</v>
      </c>
      <c r="F704" s="215" t="s">
        <v>826</v>
      </c>
      <c r="G704" s="213"/>
      <c r="H704" s="214" t="s">
        <v>22</v>
      </c>
      <c r="I704" s="216"/>
      <c r="J704" s="213"/>
      <c r="K704" s="213"/>
      <c r="L704" s="217"/>
      <c r="M704" s="218"/>
      <c r="N704" s="219"/>
      <c r="O704" s="219"/>
      <c r="P704" s="219"/>
      <c r="Q704" s="219"/>
      <c r="R704" s="219"/>
      <c r="S704" s="219"/>
      <c r="T704" s="220"/>
      <c r="AT704" s="221" t="s">
        <v>281</v>
      </c>
      <c r="AU704" s="221" t="s">
        <v>84</v>
      </c>
      <c r="AV704" s="13" t="s">
        <v>23</v>
      </c>
      <c r="AW704" s="13" t="s">
        <v>38</v>
      </c>
      <c r="AX704" s="13" t="s">
        <v>77</v>
      </c>
      <c r="AY704" s="221" t="s">
        <v>273</v>
      </c>
    </row>
    <row r="705" spans="1:65" s="14" customFormat="1" ht="11.25">
      <c r="B705" s="222"/>
      <c r="C705" s="223"/>
      <c r="D705" s="208" t="s">
        <v>281</v>
      </c>
      <c r="E705" s="224" t="s">
        <v>22</v>
      </c>
      <c r="F705" s="225" t="s">
        <v>827</v>
      </c>
      <c r="G705" s="223"/>
      <c r="H705" s="226">
        <v>35.4</v>
      </c>
      <c r="I705" s="227"/>
      <c r="J705" s="223"/>
      <c r="K705" s="223"/>
      <c r="L705" s="228"/>
      <c r="M705" s="229"/>
      <c r="N705" s="230"/>
      <c r="O705" s="230"/>
      <c r="P705" s="230"/>
      <c r="Q705" s="230"/>
      <c r="R705" s="230"/>
      <c r="S705" s="230"/>
      <c r="T705" s="231"/>
      <c r="AT705" s="232" t="s">
        <v>281</v>
      </c>
      <c r="AU705" s="232" t="s">
        <v>84</v>
      </c>
      <c r="AV705" s="14" t="s">
        <v>84</v>
      </c>
      <c r="AW705" s="14" t="s">
        <v>38</v>
      </c>
      <c r="AX705" s="14" t="s">
        <v>77</v>
      </c>
      <c r="AY705" s="232" t="s">
        <v>273</v>
      </c>
    </row>
    <row r="706" spans="1:65" s="15" customFormat="1" ht="11.25">
      <c r="B706" s="233"/>
      <c r="C706" s="234"/>
      <c r="D706" s="208" t="s">
        <v>281</v>
      </c>
      <c r="E706" s="235" t="s">
        <v>22</v>
      </c>
      <c r="F706" s="236" t="s">
        <v>286</v>
      </c>
      <c r="G706" s="234"/>
      <c r="H706" s="237">
        <v>35.4</v>
      </c>
      <c r="I706" s="238"/>
      <c r="J706" s="234"/>
      <c r="K706" s="234"/>
      <c r="L706" s="239"/>
      <c r="M706" s="240"/>
      <c r="N706" s="241"/>
      <c r="O706" s="241"/>
      <c r="P706" s="241"/>
      <c r="Q706" s="241"/>
      <c r="R706" s="241"/>
      <c r="S706" s="241"/>
      <c r="T706" s="242"/>
      <c r="AT706" s="243" t="s">
        <v>281</v>
      </c>
      <c r="AU706" s="243" t="s">
        <v>84</v>
      </c>
      <c r="AV706" s="15" t="s">
        <v>92</v>
      </c>
      <c r="AW706" s="15" t="s">
        <v>38</v>
      </c>
      <c r="AX706" s="15" t="s">
        <v>23</v>
      </c>
      <c r="AY706" s="243" t="s">
        <v>273</v>
      </c>
    </row>
    <row r="707" spans="1:65" s="14" customFormat="1" ht="11.25">
      <c r="B707" s="222"/>
      <c r="C707" s="223"/>
      <c r="D707" s="208" t="s">
        <v>281</v>
      </c>
      <c r="E707" s="223"/>
      <c r="F707" s="225" t="s">
        <v>893</v>
      </c>
      <c r="G707" s="223"/>
      <c r="H707" s="226">
        <v>42.48</v>
      </c>
      <c r="I707" s="227"/>
      <c r="J707" s="223"/>
      <c r="K707" s="223"/>
      <c r="L707" s="228"/>
      <c r="M707" s="229"/>
      <c r="N707" s="230"/>
      <c r="O707" s="230"/>
      <c r="P707" s="230"/>
      <c r="Q707" s="230"/>
      <c r="R707" s="230"/>
      <c r="S707" s="230"/>
      <c r="T707" s="231"/>
      <c r="AT707" s="232" t="s">
        <v>281</v>
      </c>
      <c r="AU707" s="232" t="s">
        <v>84</v>
      </c>
      <c r="AV707" s="14" t="s">
        <v>84</v>
      </c>
      <c r="AW707" s="14" t="s">
        <v>4</v>
      </c>
      <c r="AX707" s="14" t="s">
        <v>23</v>
      </c>
      <c r="AY707" s="232" t="s">
        <v>273</v>
      </c>
    </row>
    <row r="708" spans="1:65" s="2" customFormat="1" ht="21.75" customHeight="1">
      <c r="A708" s="36"/>
      <c r="B708" s="37"/>
      <c r="C708" s="195" t="s">
        <v>894</v>
      </c>
      <c r="D708" s="195" t="s">
        <v>275</v>
      </c>
      <c r="E708" s="196" t="s">
        <v>895</v>
      </c>
      <c r="F708" s="197" t="s">
        <v>896</v>
      </c>
      <c r="G708" s="198" t="s">
        <v>333</v>
      </c>
      <c r="H708" s="199">
        <v>2.0459999999999998</v>
      </c>
      <c r="I708" s="200"/>
      <c r="J708" s="201">
        <f>ROUND(I708*H708,2)</f>
        <v>0</v>
      </c>
      <c r="K708" s="197" t="s">
        <v>306</v>
      </c>
      <c r="L708" s="41"/>
      <c r="M708" s="202" t="s">
        <v>22</v>
      </c>
      <c r="N708" s="203" t="s">
        <v>48</v>
      </c>
      <c r="O708" s="66"/>
      <c r="P708" s="204">
        <f>O708*H708</f>
        <v>0</v>
      </c>
      <c r="Q708" s="204">
        <v>0</v>
      </c>
      <c r="R708" s="204">
        <f>Q708*H708</f>
        <v>0</v>
      </c>
      <c r="S708" s="204">
        <v>0</v>
      </c>
      <c r="T708" s="205">
        <f>S708*H708</f>
        <v>0</v>
      </c>
      <c r="U708" s="36"/>
      <c r="V708" s="36"/>
      <c r="W708" s="36"/>
      <c r="X708" s="36"/>
      <c r="Y708" s="36"/>
      <c r="Z708" s="36"/>
      <c r="AA708" s="36"/>
      <c r="AB708" s="36"/>
      <c r="AC708" s="36"/>
      <c r="AD708" s="36"/>
      <c r="AE708" s="36"/>
      <c r="AR708" s="206" t="s">
        <v>386</v>
      </c>
      <c r="AT708" s="206" t="s">
        <v>275</v>
      </c>
      <c r="AU708" s="206" t="s">
        <v>84</v>
      </c>
      <c r="AY708" s="19" t="s">
        <v>273</v>
      </c>
      <c r="BE708" s="207">
        <f>IF(N708="základní",J708,0)</f>
        <v>0</v>
      </c>
      <c r="BF708" s="207">
        <f>IF(N708="snížená",J708,0)</f>
        <v>0</v>
      </c>
      <c r="BG708" s="207">
        <f>IF(N708="zákl. přenesená",J708,0)</f>
        <v>0</v>
      </c>
      <c r="BH708" s="207">
        <f>IF(N708="sníž. přenesená",J708,0)</f>
        <v>0</v>
      </c>
      <c r="BI708" s="207">
        <f>IF(N708="nulová",J708,0)</f>
        <v>0</v>
      </c>
      <c r="BJ708" s="19" t="s">
        <v>23</v>
      </c>
      <c r="BK708" s="207">
        <f>ROUND(I708*H708,2)</f>
        <v>0</v>
      </c>
      <c r="BL708" s="19" t="s">
        <v>386</v>
      </c>
      <c r="BM708" s="206" t="s">
        <v>897</v>
      </c>
    </row>
    <row r="709" spans="1:65" s="2" customFormat="1" ht="78">
      <c r="A709" s="36"/>
      <c r="B709" s="37"/>
      <c r="C709" s="38"/>
      <c r="D709" s="208" t="s">
        <v>299</v>
      </c>
      <c r="E709" s="38"/>
      <c r="F709" s="209" t="s">
        <v>898</v>
      </c>
      <c r="G709" s="38"/>
      <c r="H709" s="38"/>
      <c r="I709" s="119"/>
      <c r="J709" s="38"/>
      <c r="K709" s="38"/>
      <c r="L709" s="41"/>
      <c r="M709" s="210"/>
      <c r="N709" s="211"/>
      <c r="O709" s="66"/>
      <c r="P709" s="66"/>
      <c r="Q709" s="66"/>
      <c r="R709" s="66"/>
      <c r="S709" s="66"/>
      <c r="T709" s="67"/>
      <c r="U709" s="36"/>
      <c r="V709" s="36"/>
      <c r="W709" s="36"/>
      <c r="X709" s="36"/>
      <c r="Y709" s="36"/>
      <c r="Z709" s="36"/>
      <c r="AA709" s="36"/>
      <c r="AB709" s="36"/>
      <c r="AC709" s="36"/>
      <c r="AD709" s="36"/>
      <c r="AE709" s="36"/>
      <c r="AT709" s="19" t="s">
        <v>299</v>
      </c>
      <c r="AU709" s="19" t="s">
        <v>84</v>
      </c>
    </row>
    <row r="710" spans="1:65" s="12" customFormat="1" ht="22.9" customHeight="1">
      <c r="B710" s="179"/>
      <c r="C710" s="180"/>
      <c r="D710" s="181" t="s">
        <v>76</v>
      </c>
      <c r="E710" s="193" t="s">
        <v>899</v>
      </c>
      <c r="F710" s="193" t="s">
        <v>900</v>
      </c>
      <c r="G710" s="180"/>
      <c r="H710" s="180"/>
      <c r="I710" s="183"/>
      <c r="J710" s="194">
        <f>BK710</f>
        <v>0</v>
      </c>
      <c r="K710" s="180"/>
      <c r="L710" s="185"/>
      <c r="M710" s="186"/>
      <c r="N710" s="187"/>
      <c r="O710" s="187"/>
      <c r="P710" s="188">
        <f>SUM(P711:P842)</f>
        <v>0</v>
      </c>
      <c r="Q710" s="187"/>
      <c r="R710" s="188">
        <f>SUM(R711:R842)</f>
        <v>5.7963201799999995</v>
      </c>
      <c r="S710" s="187"/>
      <c r="T710" s="189">
        <f>SUM(T711:T842)</f>
        <v>0</v>
      </c>
      <c r="AR710" s="190" t="s">
        <v>84</v>
      </c>
      <c r="AT710" s="191" t="s">
        <v>76</v>
      </c>
      <c r="AU710" s="191" t="s">
        <v>23</v>
      </c>
      <c r="AY710" s="190" t="s">
        <v>273</v>
      </c>
      <c r="BK710" s="192">
        <f>SUM(BK711:BK842)</f>
        <v>0</v>
      </c>
    </row>
    <row r="711" spans="1:65" s="2" customFormat="1" ht="21.75" customHeight="1">
      <c r="A711" s="36"/>
      <c r="B711" s="37"/>
      <c r="C711" s="195" t="s">
        <v>901</v>
      </c>
      <c r="D711" s="195" t="s">
        <v>275</v>
      </c>
      <c r="E711" s="196" t="s">
        <v>902</v>
      </c>
      <c r="F711" s="197" t="s">
        <v>903</v>
      </c>
      <c r="G711" s="198" t="s">
        <v>224</v>
      </c>
      <c r="H711" s="199">
        <v>473.17</v>
      </c>
      <c r="I711" s="200"/>
      <c r="J711" s="201">
        <f>ROUND(I711*H711,2)</f>
        <v>0</v>
      </c>
      <c r="K711" s="197" t="s">
        <v>306</v>
      </c>
      <c r="L711" s="41"/>
      <c r="M711" s="202" t="s">
        <v>22</v>
      </c>
      <c r="N711" s="203" t="s">
        <v>48</v>
      </c>
      <c r="O711" s="66"/>
      <c r="P711" s="204">
        <f>O711*H711</f>
        <v>0</v>
      </c>
      <c r="Q711" s="204">
        <v>0</v>
      </c>
      <c r="R711" s="204">
        <f>Q711*H711</f>
        <v>0</v>
      </c>
      <c r="S711" s="204">
        <v>0</v>
      </c>
      <c r="T711" s="205">
        <f>S711*H711</f>
        <v>0</v>
      </c>
      <c r="U711" s="36"/>
      <c r="V711" s="36"/>
      <c r="W711" s="36"/>
      <c r="X711" s="36"/>
      <c r="Y711" s="36"/>
      <c r="Z711" s="36"/>
      <c r="AA711" s="36"/>
      <c r="AB711" s="36"/>
      <c r="AC711" s="36"/>
      <c r="AD711" s="36"/>
      <c r="AE711" s="36"/>
      <c r="AR711" s="206" t="s">
        <v>386</v>
      </c>
      <c r="AT711" s="206" t="s">
        <v>275</v>
      </c>
      <c r="AU711" s="206" t="s">
        <v>84</v>
      </c>
      <c r="AY711" s="19" t="s">
        <v>273</v>
      </c>
      <c r="BE711" s="207">
        <f>IF(N711="základní",J711,0)</f>
        <v>0</v>
      </c>
      <c r="BF711" s="207">
        <f>IF(N711="snížená",J711,0)</f>
        <v>0</v>
      </c>
      <c r="BG711" s="207">
        <f>IF(N711="zákl. přenesená",J711,0)</f>
        <v>0</v>
      </c>
      <c r="BH711" s="207">
        <f>IF(N711="sníž. přenesená",J711,0)</f>
        <v>0</v>
      </c>
      <c r="BI711" s="207">
        <f>IF(N711="nulová",J711,0)</f>
        <v>0</v>
      </c>
      <c r="BJ711" s="19" t="s">
        <v>23</v>
      </c>
      <c r="BK711" s="207">
        <f>ROUND(I711*H711,2)</f>
        <v>0</v>
      </c>
      <c r="BL711" s="19" t="s">
        <v>386</v>
      </c>
      <c r="BM711" s="206" t="s">
        <v>904</v>
      </c>
    </row>
    <row r="712" spans="1:65" s="2" customFormat="1" ht="39">
      <c r="A712" s="36"/>
      <c r="B712" s="37"/>
      <c r="C712" s="38"/>
      <c r="D712" s="208" t="s">
        <v>299</v>
      </c>
      <c r="E712" s="38"/>
      <c r="F712" s="209" t="s">
        <v>905</v>
      </c>
      <c r="G712" s="38"/>
      <c r="H712" s="38"/>
      <c r="I712" s="119"/>
      <c r="J712" s="38"/>
      <c r="K712" s="38"/>
      <c r="L712" s="41"/>
      <c r="M712" s="210"/>
      <c r="N712" s="211"/>
      <c r="O712" s="66"/>
      <c r="P712" s="66"/>
      <c r="Q712" s="66"/>
      <c r="R712" s="66"/>
      <c r="S712" s="66"/>
      <c r="T712" s="67"/>
      <c r="U712" s="36"/>
      <c r="V712" s="36"/>
      <c r="W712" s="36"/>
      <c r="X712" s="36"/>
      <c r="Y712" s="36"/>
      <c r="Z712" s="36"/>
      <c r="AA712" s="36"/>
      <c r="AB712" s="36"/>
      <c r="AC712" s="36"/>
      <c r="AD712" s="36"/>
      <c r="AE712" s="36"/>
      <c r="AT712" s="19" t="s">
        <v>299</v>
      </c>
      <c r="AU712" s="19" t="s">
        <v>84</v>
      </c>
    </row>
    <row r="713" spans="1:65" s="14" customFormat="1" ht="11.25">
      <c r="B713" s="222"/>
      <c r="C713" s="223"/>
      <c r="D713" s="208" t="s">
        <v>281</v>
      </c>
      <c r="E713" s="224" t="s">
        <v>22</v>
      </c>
      <c r="F713" s="225" t="s">
        <v>700</v>
      </c>
      <c r="G713" s="223"/>
      <c r="H713" s="226">
        <v>473.17</v>
      </c>
      <c r="I713" s="227"/>
      <c r="J713" s="223"/>
      <c r="K713" s="223"/>
      <c r="L713" s="228"/>
      <c r="M713" s="229"/>
      <c r="N713" s="230"/>
      <c r="O713" s="230"/>
      <c r="P713" s="230"/>
      <c r="Q713" s="230"/>
      <c r="R713" s="230"/>
      <c r="S713" s="230"/>
      <c r="T713" s="231"/>
      <c r="AT713" s="232" t="s">
        <v>281</v>
      </c>
      <c r="AU713" s="232" t="s">
        <v>84</v>
      </c>
      <c r="AV713" s="14" t="s">
        <v>84</v>
      </c>
      <c r="AW713" s="14" t="s">
        <v>38</v>
      </c>
      <c r="AX713" s="14" t="s">
        <v>23</v>
      </c>
      <c r="AY713" s="232" t="s">
        <v>273</v>
      </c>
    </row>
    <row r="714" spans="1:65" s="2" customFormat="1" ht="21.75" customHeight="1">
      <c r="A714" s="36"/>
      <c r="B714" s="37"/>
      <c r="C714" s="255" t="s">
        <v>906</v>
      </c>
      <c r="D714" s="255" t="s">
        <v>568</v>
      </c>
      <c r="E714" s="256" t="s">
        <v>907</v>
      </c>
      <c r="F714" s="257" t="s">
        <v>908</v>
      </c>
      <c r="G714" s="258" t="s">
        <v>224</v>
      </c>
      <c r="H714" s="259">
        <v>482.63299999999998</v>
      </c>
      <c r="I714" s="260"/>
      <c r="J714" s="261">
        <f>ROUND(I714*H714,2)</f>
        <v>0</v>
      </c>
      <c r="K714" s="257" t="s">
        <v>22</v>
      </c>
      <c r="L714" s="262"/>
      <c r="M714" s="263" t="s">
        <v>22</v>
      </c>
      <c r="N714" s="264" t="s">
        <v>48</v>
      </c>
      <c r="O714" s="66"/>
      <c r="P714" s="204">
        <f>O714*H714</f>
        <v>0</v>
      </c>
      <c r="Q714" s="204">
        <v>4.6000000000000001E-4</v>
      </c>
      <c r="R714" s="204">
        <f>Q714*H714</f>
        <v>0.22201118</v>
      </c>
      <c r="S714" s="204">
        <v>0</v>
      </c>
      <c r="T714" s="205">
        <f>S714*H714</f>
        <v>0</v>
      </c>
      <c r="U714" s="36"/>
      <c r="V714" s="36"/>
      <c r="W714" s="36"/>
      <c r="X714" s="36"/>
      <c r="Y714" s="36"/>
      <c r="Z714" s="36"/>
      <c r="AA714" s="36"/>
      <c r="AB714" s="36"/>
      <c r="AC714" s="36"/>
      <c r="AD714" s="36"/>
      <c r="AE714" s="36"/>
      <c r="AR714" s="206" t="s">
        <v>528</v>
      </c>
      <c r="AT714" s="206" t="s">
        <v>568</v>
      </c>
      <c r="AU714" s="206" t="s">
        <v>84</v>
      </c>
      <c r="AY714" s="19" t="s">
        <v>273</v>
      </c>
      <c r="BE714" s="207">
        <f>IF(N714="základní",J714,0)</f>
        <v>0</v>
      </c>
      <c r="BF714" s="207">
        <f>IF(N714="snížená",J714,0)</f>
        <v>0</v>
      </c>
      <c r="BG714" s="207">
        <f>IF(N714="zákl. přenesená",J714,0)</f>
        <v>0</v>
      </c>
      <c r="BH714" s="207">
        <f>IF(N714="sníž. přenesená",J714,0)</f>
        <v>0</v>
      </c>
      <c r="BI714" s="207">
        <f>IF(N714="nulová",J714,0)</f>
        <v>0</v>
      </c>
      <c r="BJ714" s="19" t="s">
        <v>23</v>
      </c>
      <c r="BK714" s="207">
        <f>ROUND(I714*H714,2)</f>
        <v>0</v>
      </c>
      <c r="BL714" s="19" t="s">
        <v>386</v>
      </c>
      <c r="BM714" s="206" t="s">
        <v>909</v>
      </c>
    </row>
    <row r="715" spans="1:65" s="14" customFormat="1" ht="11.25">
      <c r="B715" s="222"/>
      <c r="C715" s="223"/>
      <c r="D715" s="208" t="s">
        <v>281</v>
      </c>
      <c r="E715" s="223"/>
      <c r="F715" s="225" t="s">
        <v>910</v>
      </c>
      <c r="G715" s="223"/>
      <c r="H715" s="226">
        <v>482.63299999999998</v>
      </c>
      <c r="I715" s="227"/>
      <c r="J715" s="223"/>
      <c r="K715" s="223"/>
      <c r="L715" s="228"/>
      <c r="M715" s="229"/>
      <c r="N715" s="230"/>
      <c r="O715" s="230"/>
      <c r="P715" s="230"/>
      <c r="Q715" s="230"/>
      <c r="R715" s="230"/>
      <c r="S715" s="230"/>
      <c r="T715" s="231"/>
      <c r="AT715" s="232" t="s">
        <v>281</v>
      </c>
      <c r="AU715" s="232" t="s">
        <v>84</v>
      </c>
      <c r="AV715" s="14" t="s">
        <v>84</v>
      </c>
      <c r="AW715" s="14" t="s">
        <v>4</v>
      </c>
      <c r="AX715" s="14" t="s">
        <v>23</v>
      </c>
      <c r="AY715" s="232" t="s">
        <v>273</v>
      </c>
    </row>
    <row r="716" spans="1:65" s="2" customFormat="1" ht="21.75" customHeight="1">
      <c r="A716" s="36"/>
      <c r="B716" s="37"/>
      <c r="C716" s="195" t="s">
        <v>911</v>
      </c>
      <c r="D716" s="195" t="s">
        <v>275</v>
      </c>
      <c r="E716" s="196" t="s">
        <v>912</v>
      </c>
      <c r="F716" s="197" t="s">
        <v>913</v>
      </c>
      <c r="G716" s="198" t="s">
        <v>224</v>
      </c>
      <c r="H716" s="199">
        <v>178.53299999999999</v>
      </c>
      <c r="I716" s="200"/>
      <c r="J716" s="201">
        <f>ROUND(I716*H716,2)</f>
        <v>0</v>
      </c>
      <c r="K716" s="197" t="s">
        <v>306</v>
      </c>
      <c r="L716" s="41"/>
      <c r="M716" s="202" t="s">
        <v>22</v>
      </c>
      <c r="N716" s="203" t="s">
        <v>48</v>
      </c>
      <c r="O716" s="66"/>
      <c r="P716" s="204">
        <f>O716*H716</f>
        <v>0</v>
      </c>
      <c r="Q716" s="204">
        <v>6.0000000000000001E-3</v>
      </c>
      <c r="R716" s="204">
        <f>Q716*H716</f>
        <v>1.0711979999999999</v>
      </c>
      <c r="S716" s="204">
        <v>0</v>
      </c>
      <c r="T716" s="205">
        <f>S716*H716</f>
        <v>0</v>
      </c>
      <c r="U716" s="36"/>
      <c r="V716" s="36"/>
      <c r="W716" s="36"/>
      <c r="X716" s="36"/>
      <c r="Y716" s="36"/>
      <c r="Z716" s="36"/>
      <c r="AA716" s="36"/>
      <c r="AB716" s="36"/>
      <c r="AC716" s="36"/>
      <c r="AD716" s="36"/>
      <c r="AE716" s="36"/>
      <c r="AR716" s="206" t="s">
        <v>386</v>
      </c>
      <c r="AT716" s="206" t="s">
        <v>275</v>
      </c>
      <c r="AU716" s="206" t="s">
        <v>84</v>
      </c>
      <c r="AY716" s="19" t="s">
        <v>273</v>
      </c>
      <c r="BE716" s="207">
        <f>IF(N716="základní",J716,0)</f>
        <v>0</v>
      </c>
      <c r="BF716" s="207">
        <f>IF(N716="snížená",J716,0)</f>
        <v>0</v>
      </c>
      <c r="BG716" s="207">
        <f>IF(N716="zákl. přenesená",J716,0)</f>
        <v>0</v>
      </c>
      <c r="BH716" s="207">
        <f>IF(N716="sníž. přenesená",J716,0)</f>
        <v>0</v>
      </c>
      <c r="BI716" s="207">
        <f>IF(N716="nulová",J716,0)</f>
        <v>0</v>
      </c>
      <c r="BJ716" s="19" t="s">
        <v>23</v>
      </c>
      <c r="BK716" s="207">
        <f>ROUND(I716*H716,2)</f>
        <v>0</v>
      </c>
      <c r="BL716" s="19" t="s">
        <v>386</v>
      </c>
      <c r="BM716" s="206" t="s">
        <v>914</v>
      </c>
    </row>
    <row r="717" spans="1:65" s="2" customFormat="1" ht="68.25">
      <c r="A717" s="36"/>
      <c r="B717" s="37"/>
      <c r="C717" s="38"/>
      <c r="D717" s="208" t="s">
        <v>299</v>
      </c>
      <c r="E717" s="38"/>
      <c r="F717" s="209" t="s">
        <v>915</v>
      </c>
      <c r="G717" s="38"/>
      <c r="H717" s="38"/>
      <c r="I717" s="119"/>
      <c r="J717" s="38"/>
      <c r="K717" s="38"/>
      <c r="L717" s="41"/>
      <c r="M717" s="210"/>
      <c r="N717" s="211"/>
      <c r="O717" s="66"/>
      <c r="P717" s="66"/>
      <c r="Q717" s="66"/>
      <c r="R717" s="66"/>
      <c r="S717" s="66"/>
      <c r="T717" s="67"/>
      <c r="U717" s="36"/>
      <c r="V717" s="36"/>
      <c r="W717" s="36"/>
      <c r="X717" s="36"/>
      <c r="Y717" s="36"/>
      <c r="Z717" s="36"/>
      <c r="AA717" s="36"/>
      <c r="AB717" s="36"/>
      <c r="AC717" s="36"/>
      <c r="AD717" s="36"/>
      <c r="AE717" s="36"/>
      <c r="AT717" s="19" t="s">
        <v>299</v>
      </c>
      <c r="AU717" s="19" t="s">
        <v>84</v>
      </c>
    </row>
    <row r="718" spans="1:65" s="13" customFormat="1" ht="11.25">
      <c r="B718" s="212"/>
      <c r="C718" s="213"/>
      <c r="D718" s="208" t="s">
        <v>281</v>
      </c>
      <c r="E718" s="214" t="s">
        <v>22</v>
      </c>
      <c r="F718" s="215" t="s">
        <v>916</v>
      </c>
      <c r="G718" s="213"/>
      <c r="H718" s="214" t="s">
        <v>22</v>
      </c>
      <c r="I718" s="216"/>
      <c r="J718" s="213"/>
      <c r="K718" s="213"/>
      <c r="L718" s="217"/>
      <c r="M718" s="218"/>
      <c r="N718" s="219"/>
      <c r="O718" s="219"/>
      <c r="P718" s="219"/>
      <c r="Q718" s="219"/>
      <c r="R718" s="219"/>
      <c r="S718" s="219"/>
      <c r="T718" s="220"/>
      <c r="AT718" s="221" t="s">
        <v>281</v>
      </c>
      <c r="AU718" s="221" t="s">
        <v>84</v>
      </c>
      <c r="AV718" s="13" t="s">
        <v>23</v>
      </c>
      <c r="AW718" s="13" t="s">
        <v>38</v>
      </c>
      <c r="AX718" s="13" t="s">
        <v>77</v>
      </c>
      <c r="AY718" s="221" t="s">
        <v>273</v>
      </c>
    </row>
    <row r="719" spans="1:65" s="13" customFormat="1" ht="11.25">
      <c r="B719" s="212"/>
      <c r="C719" s="213"/>
      <c r="D719" s="208" t="s">
        <v>281</v>
      </c>
      <c r="E719" s="214" t="s">
        <v>22</v>
      </c>
      <c r="F719" s="215" t="s">
        <v>818</v>
      </c>
      <c r="G719" s="213"/>
      <c r="H719" s="214" t="s">
        <v>22</v>
      </c>
      <c r="I719" s="216"/>
      <c r="J719" s="213"/>
      <c r="K719" s="213"/>
      <c r="L719" s="217"/>
      <c r="M719" s="218"/>
      <c r="N719" s="219"/>
      <c r="O719" s="219"/>
      <c r="P719" s="219"/>
      <c r="Q719" s="219"/>
      <c r="R719" s="219"/>
      <c r="S719" s="219"/>
      <c r="T719" s="220"/>
      <c r="AT719" s="221" t="s">
        <v>281</v>
      </c>
      <c r="AU719" s="221" t="s">
        <v>84</v>
      </c>
      <c r="AV719" s="13" t="s">
        <v>23</v>
      </c>
      <c r="AW719" s="13" t="s">
        <v>38</v>
      </c>
      <c r="AX719" s="13" t="s">
        <v>77</v>
      </c>
      <c r="AY719" s="221" t="s">
        <v>273</v>
      </c>
    </row>
    <row r="720" spans="1:65" s="13" customFormat="1" ht="11.25">
      <c r="B720" s="212"/>
      <c r="C720" s="213"/>
      <c r="D720" s="208" t="s">
        <v>281</v>
      </c>
      <c r="E720" s="214" t="s">
        <v>22</v>
      </c>
      <c r="F720" s="215" t="s">
        <v>820</v>
      </c>
      <c r="G720" s="213"/>
      <c r="H720" s="214" t="s">
        <v>22</v>
      </c>
      <c r="I720" s="216"/>
      <c r="J720" s="213"/>
      <c r="K720" s="213"/>
      <c r="L720" s="217"/>
      <c r="M720" s="218"/>
      <c r="N720" s="219"/>
      <c r="O720" s="219"/>
      <c r="P720" s="219"/>
      <c r="Q720" s="219"/>
      <c r="R720" s="219"/>
      <c r="S720" s="219"/>
      <c r="T720" s="220"/>
      <c r="AT720" s="221" t="s">
        <v>281</v>
      </c>
      <c r="AU720" s="221" t="s">
        <v>84</v>
      </c>
      <c r="AV720" s="13" t="s">
        <v>23</v>
      </c>
      <c r="AW720" s="13" t="s">
        <v>38</v>
      </c>
      <c r="AX720" s="13" t="s">
        <v>77</v>
      </c>
      <c r="AY720" s="221" t="s">
        <v>273</v>
      </c>
    </row>
    <row r="721" spans="1:65" s="14" customFormat="1" ht="11.25">
      <c r="B721" s="222"/>
      <c r="C721" s="223"/>
      <c r="D721" s="208" t="s">
        <v>281</v>
      </c>
      <c r="E721" s="224" t="s">
        <v>22</v>
      </c>
      <c r="F721" s="225" t="s">
        <v>917</v>
      </c>
      <c r="G721" s="223"/>
      <c r="H721" s="226">
        <v>22.84</v>
      </c>
      <c r="I721" s="227"/>
      <c r="J721" s="223"/>
      <c r="K721" s="223"/>
      <c r="L721" s="228"/>
      <c r="M721" s="229"/>
      <c r="N721" s="230"/>
      <c r="O721" s="230"/>
      <c r="P721" s="230"/>
      <c r="Q721" s="230"/>
      <c r="R721" s="230"/>
      <c r="S721" s="230"/>
      <c r="T721" s="231"/>
      <c r="AT721" s="232" t="s">
        <v>281</v>
      </c>
      <c r="AU721" s="232" t="s">
        <v>84</v>
      </c>
      <c r="AV721" s="14" t="s">
        <v>84</v>
      </c>
      <c r="AW721" s="14" t="s">
        <v>38</v>
      </c>
      <c r="AX721" s="14" t="s">
        <v>77</v>
      </c>
      <c r="AY721" s="232" t="s">
        <v>273</v>
      </c>
    </row>
    <row r="722" spans="1:65" s="13" customFormat="1" ht="11.25">
      <c r="B722" s="212"/>
      <c r="C722" s="213"/>
      <c r="D722" s="208" t="s">
        <v>281</v>
      </c>
      <c r="E722" s="214" t="s">
        <v>22</v>
      </c>
      <c r="F722" s="215" t="s">
        <v>823</v>
      </c>
      <c r="G722" s="213"/>
      <c r="H722" s="214" t="s">
        <v>22</v>
      </c>
      <c r="I722" s="216"/>
      <c r="J722" s="213"/>
      <c r="K722" s="213"/>
      <c r="L722" s="217"/>
      <c r="M722" s="218"/>
      <c r="N722" s="219"/>
      <c r="O722" s="219"/>
      <c r="P722" s="219"/>
      <c r="Q722" s="219"/>
      <c r="R722" s="219"/>
      <c r="S722" s="219"/>
      <c r="T722" s="220"/>
      <c r="AT722" s="221" t="s">
        <v>281</v>
      </c>
      <c r="AU722" s="221" t="s">
        <v>84</v>
      </c>
      <c r="AV722" s="13" t="s">
        <v>23</v>
      </c>
      <c r="AW722" s="13" t="s">
        <v>38</v>
      </c>
      <c r="AX722" s="13" t="s">
        <v>77</v>
      </c>
      <c r="AY722" s="221" t="s">
        <v>273</v>
      </c>
    </row>
    <row r="723" spans="1:65" s="14" customFormat="1" ht="11.25">
      <c r="B723" s="222"/>
      <c r="C723" s="223"/>
      <c r="D723" s="208" t="s">
        <v>281</v>
      </c>
      <c r="E723" s="224" t="s">
        <v>22</v>
      </c>
      <c r="F723" s="225" t="s">
        <v>918</v>
      </c>
      <c r="G723" s="223"/>
      <c r="H723" s="226">
        <v>15.44</v>
      </c>
      <c r="I723" s="227"/>
      <c r="J723" s="223"/>
      <c r="K723" s="223"/>
      <c r="L723" s="228"/>
      <c r="M723" s="229"/>
      <c r="N723" s="230"/>
      <c r="O723" s="230"/>
      <c r="P723" s="230"/>
      <c r="Q723" s="230"/>
      <c r="R723" s="230"/>
      <c r="S723" s="230"/>
      <c r="T723" s="231"/>
      <c r="AT723" s="232" t="s">
        <v>281</v>
      </c>
      <c r="AU723" s="232" t="s">
        <v>84</v>
      </c>
      <c r="AV723" s="14" t="s">
        <v>84</v>
      </c>
      <c r="AW723" s="14" t="s">
        <v>38</v>
      </c>
      <c r="AX723" s="14" t="s">
        <v>77</v>
      </c>
      <c r="AY723" s="232" t="s">
        <v>273</v>
      </c>
    </row>
    <row r="724" spans="1:65" s="15" customFormat="1" ht="11.25">
      <c r="B724" s="233"/>
      <c r="C724" s="234"/>
      <c r="D724" s="208" t="s">
        <v>281</v>
      </c>
      <c r="E724" s="235" t="s">
        <v>22</v>
      </c>
      <c r="F724" s="236" t="s">
        <v>286</v>
      </c>
      <c r="G724" s="234"/>
      <c r="H724" s="237">
        <v>38.28</v>
      </c>
      <c r="I724" s="238"/>
      <c r="J724" s="234"/>
      <c r="K724" s="234"/>
      <c r="L724" s="239"/>
      <c r="M724" s="240"/>
      <c r="N724" s="241"/>
      <c r="O724" s="241"/>
      <c r="P724" s="241"/>
      <c r="Q724" s="241"/>
      <c r="R724" s="241"/>
      <c r="S724" s="241"/>
      <c r="T724" s="242"/>
      <c r="AT724" s="243" t="s">
        <v>281</v>
      </c>
      <c r="AU724" s="243" t="s">
        <v>84</v>
      </c>
      <c r="AV724" s="15" t="s">
        <v>92</v>
      </c>
      <c r="AW724" s="15" t="s">
        <v>38</v>
      </c>
      <c r="AX724" s="15" t="s">
        <v>77</v>
      </c>
      <c r="AY724" s="243" t="s">
        <v>273</v>
      </c>
    </row>
    <row r="725" spans="1:65" s="13" customFormat="1" ht="11.25">
      <c r="B725" s="212"/>
      <c r="C725" s="213"/>
      <c r="D725" s="208" t="s">
        <v>281</v>
      </c>
      <c r="E725" s="214" t="s">
        <v>22</v>
      </c>
      <c r="F725" s="215" t="s">
        <v>919</v>
      </c>
      <c r="G725" s="213"/>
      <c r="H725" s="214" t="s">
        <v>22</v>
      </c>
      <c r="I725" s="216"/>
      <c r="J725" s="213"/>
      <c r="K725" s="213"/>
      <c r="L725" s="217"/>
      <c r="M725" s="218"/>
      <c r="N725" s="219"/>
      <c r="O725" s="219"/>
      <c r="P725" s="219"/>
      <c r="Q725" s="219"/>
      <c r="R725" s="219"/>
      <c r="S725" s="219"/>
      <c r="T725" s="220"/>
      <c r="AT725" s="221" t="s">
        <v>281</v>
      </c>
      <c r="AU725" s="221" t="s">
        <v>84</v>
      </c>
      <c r="AV725" s="13" t="s">
        <v>23</v>
      </c>
      <c r="AW725" s="13" t="s">
        <v>38</v>
      </c>
      <c r="AX725" s="13" t="s">
        <v>77</v>
      </c>
      <c r="AY725" s="221" t="s">
        <v>273</v>
      </c>
    </row>
    <row r="726" spans="1:65" s="13" customFormat="1" ht="11.25">
      <c r="B726" s="212"/>
      <c r="C726" s="213"/>
      <c r="D726" s="208" t="s">
        <v>281</v>
      </c>
      <c r="E726" s="214" t="s">
        <v>22</v>
      </c>
      <c r="F726" s="215" t="s">
        <v>820</v>
      </c>
      <c r="G726" s="213"/>
      <c r="H726" s="214" t="s">
        <v>22</v>
      </c>
      <c r="I726" s="216"/>
      <c r="J726" s="213"/>
      <c r="K726" s="213"/>
      <c r="L726" s="217"/>
      <c r="M726" s="218"/>
      <c r="N726" s="219"/>
      <c r="O726" s="219"/>
      <c r="P726" s="219"/>
      <c r="Q726" s="219"/>
      <c r="R726" s="219"/>
      <c r="S726" s="219"/>
      <c r="T726" s="220"/>
      <c r="AT726" s="221" t="s">
        <v>281</v>
      </c>
      <c r="AU726" s="221" t="s">
        <v>84</v>
      </c>
      <c r="AV726" s="13" t="s">
        <v>23</v>
      </c>
      <c r="AW726" s="13" t="s">
        <v>38</v>
      </c>
      <c r="AX726" s="13" t="s">
        <v>77</v>
      </c>
      <c r="AY726" s="221" t="s">
        <v>273</v>
      </c>
    </row>
    <row r="727" spans="1:65" s="14" customFormat="1" ht="11.25">
      <c r="B727" s="222"/>
      <c r="C727" s="223"/>
      <c r="D727" s="208" t="s">
        <v>281</v>
      </c>
      <c r="E727" s="224" t="s">
        <v>22</v>
      </c>
      <c r="F727" s="225" t="s">
        <v>920</v>
      </c>
      <c r="G727" s="223"/>
      <c r="H727" s="226">
        <v>31.405000000000001</v>
      </c>
      <c r="I727" s="227"/>
      <c r="J727" s="223"/>
      <c r="K727" s="223"/>
      <c r="L727" s="228"/>
      <c r="M727" s="229"/>
      <c r="N727" s="230"/>
      <c r="O727" s="230"/>
      <c r="P727" s="230"/>
      <c r="Q727" s="230"/>
      <c r="R727" s="230"/>
      <c r="S727" s="230"/>
      <c r="T727" s="231"/>
      <c r="AT727" s="232" t="s">
        <v>281</v>
      </c>
      <c r="AU727" s="232" t="s">
        <v>84</v>
      </c>
      <c r="AV727" s="14" t="s">
        <v>84</v>
      </c>
      <c r="AW727" s="14" t="s">
        <v>38</v>
      </c>
      <c r="AX727" s="14" t="s">
        <v>77</v>
      </c>
      <c r="AY727" s="232" t="s">
        <v>273</v>
      </c>
    </row>
    <row r="728" spans="1:65" s="14" customFormat="1" ht="11.25">
      <c r="B728" s="222"/>
      <c r="C728" s="223"/>
      <c r="D728" s="208" t="s">
        <v>281</v>
      </c>
      <c r="E728" s="224" t="s">
        <v>22</v>
      </c>
      <c r="F728" s="225" t="s">
        <v>917</v>
      </c>
      <c r="G728" s="223"/>
      <c r="H728" s="226">
        <v>22.84</v>
      </c>
      <c r="I728" s="227"/>
      <c r="J728" s="223"/>
      <c r="K728" s="223"/>
      <c r="L728" s="228"/>
      <c r="M728" s="229"/>
      <c r="N728" s="230"/>
      <c r="O728" s="230"/>
      <c r="P728" s="230"/>
      <c r="Q728" s="230"/>
      <c r="R728" s="230"/>
      <c r="S728" s="230"/>
      <c r="T728" s="231"/>
      <c r="AT728" s="232" t="s">
        <v>281</v>
      </c>
      <c r="AU728" s="232" t="s">
        <v>84</v>
      </c>
      <c r="AV728" s="14" t="s">
        <v>84</v>
      </c>
      <c r="AW728" s="14" t="s">
        <v>38</v>
      </c>
      <c r="AX728" s="14" t="s">
        <v>77</v>
      </c>
      <c r="AY728" s="232" t="s">
        <v>273</v>
      </c>
    </row>
    <row r="729" spans="1:65" s="13" customFormat="1" ht="11.25">
      <c r="B729" s="212"/>
      <c r="C729" s="213"/>
      <c r="D729" s="208" t="s">
        <v>281</v>
      </c>
      <c r="E729" s="214" t="s">
        <v>22</v>
      </c>
      <c r="F729" s="215" t="s">
        <v>823</v>
      </c>
      <c r="G729" s="213"/>
      <c r="H729" s="214" t="s">
        <v>22</v>
      </c>
      <c r="I729" s="216"/>
      <c r="J729" s="213"/>
      <c r="K729" s="213"/>
      <c r="L729" s="217"/>
      <c r="M729" s="218"/>
      <c r="N729" s="219"/>
      <c r="O729" s="219"/>
      <c r="P729" s="219"/>
      <c r="Q729" s="219"/>
      <c r="R729" s="219"/>
      <c r="S729" s="219"/>
      <c r="T729" s="220"/>
      <c r="AT729" s="221" t="s">
        <v>281</v>
      </c>
      <c r="AU729" s="221" t="s">
        <v>84</v>
      </c>
      <c r="AV729" s="13" t="s">
        <v>23</v>
      </c>
      <c r="AW729" s="13" t="s">
        <v>38</v>
      </c>
      <c r="AX729" s="13" t="s">
        <v>77</v>
      </c>
      <c r="AY729" s="221" t="s">
        <v>273</v>
      </c>
    </row>
    <row r="730" spans="1:65" s="14" customFormat="1" ht="11.25">
      <c r="B730" s="222"/>
      <c r="C730" s="223"/>
      <c r="D730" s="208" t="s">
        <v>281</v>
      </c>
      <c r="E730" s="224" t="s">
        <v>22</v>
      </c>
      <c r="F730" s="225" t="s">
        <v>921</v>
      </c>
      <c r="G730" s="223"/>
      <c r="H730" s="226">
        <v>25.718</v>
      </c>
      <c r="I730" s="227"/>
      <c r="J730" s="223"/>
      <c r="K730" s="223"/>
      <c r="L730" s="228"/>
      <c r="M730" s="229"/>
      <c r="N730" s="230"/>
      <c r="O730" s="230"/>
      <c r="P730" s="230"/>
      <c r="Q730" s="230"/>
      <c r="R730" s="230"/>
      <c r="S730" s="230"/>
      <c r="T730" s="231"/>
      <c r="AT730" s="232" t="s">
        <v>281</v>
      </c>
      <c r="AU730" s="232" t="s">
        <v>84</v>
      </c>
      <c r="AV730" s="14" t="s">
        <v>84</v>
      </c>
      <c r="AW730" s="14" t="s">
        <v>38</v>
      </c>
      <c r="AX730" s="14" t="s">
        <v>77</v>
      </c>
      <c r="AY730" s="232" t="s">
        <v>273</v>
      </c>
    </row>
    <row r="731" spans="1:65" s="14" customFormat="1" ht="11.25">
      <c r="B731" s="222"/>
      <c r="C731" s="223"/>
      <c r="D731" s="208" t="s">
        <v>281</v>
      </c>
      <c r="E731" s="224" t="s">
        <v>22</v>
      </c>
      <c r="F731" s="225" t="s">
        <v>918</v>
      </c>
      <c r="G731" s="223"/>
      <c r="H731" s="226">
        <v>15.44</v>
      </c>
      <c r="I731" s="227"/>
      <c r="J731" s="223"/>
      <c r="K731" s="223"/>
      <c r="L731" s="228"/>
      <c r="M731" s="229"/>
      <c r="N731" s="230"/>
      <c r="O731" s="230"/>
      <c r="P731" s="230"/>
      <c r="Q731" s="230"/>
      <c r="R731" s="230"/>
      <c r="S731" s="230"/>
      <c r="T731" s="231"/>
      <c r="AT731" s="232" t="s">
        <v>281</v>
      </c>
      <c r="AU731" s="232" t="s">
        <v>84</v>
      </c>
      <c r="AV731" s="14" t="s">
        <v>84</v>
      </c>
      <c r="AW731" s="14" t="s">
        <v>38</v>
      </c>
      <c r="AX731" s="14" t="s">
        <v>77</v>
      </c>
      <c r="AY731" s="232" t="s">
        <v>273</v>
      </c>
    </row>
    <row r="732" spans="1:65" s="13" customFormat="1" ht="11.25">
      <c r="B732" s="212"/>
      <c r="C732" s="213"/>
      <c r="D732" s="208" t="s">
        <v>281</v>
      </c>
      <c r="E732" s="214" t="s">
        <v>22</v>
      </c>
      <c r="F732" s="215" t="s">
        <v>826</v>
      </c>
      <c r="G732" s="213"/>
      <c r="H732" s="214" t="s">
        <v>22</v>
      </c>
      <c r="I732" s="216"/>
      <c r="J732" s="213"/>
      <c r="K732" s="213"/>
      <c r="L732" s="217"/>
      <c r="M732" s="218"/>
      <c r="N732" s="219"/>
      <c r="O732" s="219"/>
      <c r="P732" s="219"/>
      <c r="Q732" s="219"/>
      <c r="R732" s="219"/>
      <c r="S732" s="219"/>
      <c r="T732" s="220"/>
      <c r="AT732" s="221" t="s">
        <v>281</v>
      </c>
      <c r="AU732" s="221" t="s">
        <v>84</v>
      </c>
      <c r="AV732" s="13" t="s">
        <v>23</v>
      </c>
      <c r="AW732" s="13" t="s">
        <v>38</v>
      </c>
      <c r="AX732" s="13" t="s">
        <v>77</v>
      </c>
      <c r="AY732" s="221" t="s">
        <v>273</v>
      </c>
    </row>
    <row r="733" spans="1:65" s="14" customFormat="1" ht="11.25">
      <c r="B733" s="222"/>
      <c r="C733" s="223"/>
      <c r="D733" s="208" t="s">
        <v>281</v>
      </c>
      <c r="E733" s="224" t="s">
        <v>22</v>
      </c>
      <c r="F733" s="225" t="s">
        <v>922</v>
      </c>
      <c r="G733" s="223"/>
      <c r="H733" s="226">
        <v>44.85</v>
      </c>
      <c r="I733" s="227"/>
      <c r="J733" s="223"/>
      <c r="K733" s="223"/>
      <c r="L733" s="228"/>
      <c r="M733" s="229"/>
      <c r="N733" s="230"/>
      <c r="O733" s="230"/>
      <c r="P733" s="230"/>
      <c r="Q733" s="230"/>
      <c r="R733" s="230"/>
      <c r="S733" s="230"/>
      <c r="T733" s="231"/>
      <c r="AT733" s="232" t="s">
        <v>281</v>
      </c>
      <c r="AU733" s="232" t="s">
        <v>84</v>
      </c>
      <c r="AV733" s="14" t="s">
        <v>84</v>
      </c>
      <c r="AW733" s="14" t="s">
        <v>38</v>
      </c>
      <c r="AX733" s="14" t="s">
        <v>77</v>
      </c>
      <c r="AY733" s="232" t="s">
        <v>273</v>
      </c>
    </row>
    <row r="734" spans="1:65" s="15" customFormat="1" ht="11.25">
      <c r="B734" s="233"/>
      <c r="C734" s="234"/>
      <c r="D734" s="208" t="s">
        <v>281</v>
      </c>
      <c r="E734" s="235" t="s">
        <v>22</v>
      </c>
      <c r="F734" s="236" t="s">
        <v>286</v>
      </c>
      <c r="G734" s="234"/>
      <c r="H734" s="237">
        <v>140.25299999999999</v>
      </c>
      <c r="I734" s="238"/>
      <c r="J734" s="234"/>
      <c r="K734" s="234"/>
      <c r="L734" s="239"/>
      <c r="M734" s="240"/>
      <c r="N734" s="241"/>
      <c r="O734" s="241"/>
      <c r="P734" s="241"/>
      <c r="Q734" s="241"/>
      <c r="R734" s="241"/>
      <c r="S734" s="241"/>
      <c r="T734" s="242"/>
      <c r="AT734" s="243" t="s">
        <v>281</v>
      </c>
      <c r="AU734" s="243" t="s">
        <v>84</v>
      </c>
      <c r="AV734" s="15" t="s">
        <v>92</v>
      </c>
      <c r="AW734" s="15" t="s">
        <v>38</v>
      </c>
      <c r="AX734" s="15" t="s">
        <v>77</v>
      </c>
      <c r="AY734" s="243" t="s">
        <v>273</v>
      </c>
    </row>
    <row r="735" spans="1:65" s="16" customFormat="1" ht="11.25">
      <c r="B735" s="244"/>
      <c r="C735" s="245"/>
      <c r="D735" s="208" t="s">
        <v>281</v>
      </c>
      <c r="E735" s="246" t="s">
        <v>22</v>
      </c>
      <c r="F735" s="247" t="s">
        <v>288</v>
      </c>
      <c r="G735" s="245"/>
      <c r="H735" s="248">
        <v>178.53299999999999</v>
      </c>
      <c r="I735" s="249"/>
      <c r="J735" s="245"/>
      <c r="K735" s="245"/>
      <c r="L735" s="250"/>
      <c r="M735" s="251"/>
      <c r="N735" s="252"/>
      <c r="O735" s="252"/>
      <c r="P735" s="252"/>
      <c r="Q735" s="252"/>
      <c r="R735" s="252"/>
      <c r="S735" s="252"/>
      <c r="T735" s="253"/>
      <c r="AT735" s="254" t="s">
        <v>281</v>
      </c>
      <c r="AU735" s="254" t="s">
        <v>84</v>
      </c>
      <c r="AV735" s="16" t="s">
        <v>99</v>
      </c>
      <c r="AW735" s="16" t="s">
        <v>38</v>
      </c>
      <c r="AX735" s="16" t="s">
        <v>23</v>
      </c>
      <c r="AY735" s="254" t="s">
        <v>273</v>
      </c>
    </row>
    <row r="736" spans="1:65" s="2" customFormat="1" ht="16.5" customHeight="1">
      <c r="A736" s="36"/>
      <c r="B736" s="37"/>
      <c r="C736" s="255" t="s">
        <v>923</v>
      </c>
      <c r="D736" s="255" t="s">
        <v>568</v>
      </c>
      <c r="E736" s="256" t="s">
        <v>924</v>
      </c>
      <c r="F736" s="257" t="s">
        <v>925</v>
      </c>
      <c r="G736" s="258" t="s">
        <v>224</v>
      </c>
      <c r="H736" s="259">
        <v>38.28</v>
      </c>
      <c r="I736" s="260"/>
      <c r="J736" s="261">
        <f>ROUND(I736*H736,2)</f>
        <v>0</v>
      </c>
      <c r="K736" s="257" t="s">
        <v>306</v>
      </c>
      <c r="L736" s="262"/>
      <c r="M736" s="263" t="s">
        <v>22</v>
      </c>
      <c r="N736" s="264" t="s">
        <v>48</v>
      </c>
      <c r="O736" s="66"/>
      <c r="P736" s="204">
        <f>O736*H736</f>
        <v>0</v>
      </c>
      <c r="Q736" s="204">
        <v>2E-3</v>
      </c>
      <c r="R736" s="204">
        <f>Q736*H736</f>
        <v>7.6560000000000003E-2</v>
      </c>
      <c r="S736" s="204">
        <v>0</v>
      </c>
      <c r="T736" s="205">
        <f>S736*H736</f>
        <v>0</v>
      </c>
      <c r="U736" s="36"/>
      <c r="V736" s="36"/>
      <c r="W736" s="36"/>
      <c r="X736" s="36"/>
      <c r="Y736" s="36"/>
      <c r="Z736" s="36"/>
      <c r="AA736" s="36"/>
      <c r="AB736" s="36"/>
      <c r="AC736" s="36"/>
      <c r="AD736" s="36"/>
      <c r="AE736" s="36"/>
      <c r="AR736" s="206" t="s">
        <v>528</v>
      </c>
      <c r="AT736" s="206" t="s">
        <v>568</v>
      </c>
      <c r="AU736" s="206" t="s">
        <v>84</v>
      </c>
      <c r="AY736" s="19" t="s">
        <v>273</v>
      </c>
      <c r="BE736" s="207">
        <f>IF(N736="základní",J736,0)</f>
        <v>0</v>
      </c>
      <c r="BF736" s="207">
        <f>IF(N736="snížená",J736,0)</f>
        <v>0</v>
      </c>
      <c r="BG736" s="207">
        <f>IF(N736="zákl. přenesená",J736,0)</f>
        <v>0</v>
      </c>
      <c r="BH736" s="207">
        <f>IF(N736="sníž. přenesená",J736,0)</f>
        <v>0</v>
      </c>
      <c r="BI736" s="207">
        <f>IF(N736="nulová",J736,0)</f>
        <v>0</v>
      </c>
      <c r="BJ736" s="19" t="s">
        <v>23</v>
      </c>
      <c r="BK736" s="207">
        <f>ROUND(I736*H736,2)</f>
        <v>0</v>
      </c>
      <c r="BL736" s="19" t="s">
        <v>386</v>
      </c>
      <c r="BM736" s="206" t="s">
        <v>926</v>
      </c>
    </row>
    <row r="737" spans="1:65" s="13" customFormat="1" ht="11.25">
      <c r="B737" s="212"/>
      <c r="C737" s="213"/>
      <c r="D737" s="208" t="s">
        <v>281</v>
      </c>
      <c r="E737" s="214" t="s">
        <v>22</v>
      </c>
      <c r="F737" s="215" t="s">
        <v>916</v>
      </c>
      <c r="G737" s="213"/>
      <c r="H737" s="214" t="s">
        <v>22</v>
      </c>
      <c r="I737" s="216"/>
      <c r="J737" s="213"/>
      <c r="K737" s="213"/>
      <c r="L737" s="217"/>
      <c r="M737" s="218"/>
      <c r="N737" s="219"/>
      <c r="O737" s="219"/>
      <c r="P737" s="219"/>
      <c r="Q737" s="219"/>
      <c r="R737" s="219"/>
      <c r="S737" s="219"/>
      <c r="T737" s="220"/>
      <c r="AT737" s="221" t="s">
        <v>281</v>
      </c>
      <c r="AU737" s="221" t="s">
        <v>84</v>
      </c>
      <c r="AV737" s="13" t="s">
        <v>23</v>
      </c>
      <c r="AW737" s="13" t="s">
        <v>38</v>
      </c>
      <c r="AX737" s="13" t="s">
        <v>77</v>
      </c>
      <c r="AY737" s="221" t="s">
        <v>273</v>
      </c>
    </row>
    <row r="738" spans="1:65" s="13" customFormat="1" ht="11.25">
      <c r="B738" s="212"/>
      <c r="C738" s="213"/>
      <c r="D738" s="208" t="s">
        <v>281</v>
      </c>
      <c r="E738" s="214" t="s">
        <v>22</v>
      </c>
      <c r="F738" s="215" t="s">
        <v>818</v>
      </c>
      <c r="G738" s="213"/>
      <c r="H738" s="214" t="s">
        <v>22</v>
      </c>
      <c r="I738" s="216"/>
      <c r="J738" s="213"/>
      <c r="K738" s="213"/>
      <c r="L738" s="217"/>
      <c r="M738" s="218"/>
      <c r="N738" s="219"/>
      <c r="O738" s="219"/>
      <c r="P738" s="219"/>
      <c r="Q738" s="219"/>
      <c r="R738" s="219"/>
      <c r="S738" s="219"/>
      <c r="T738" s="220"/>
      <c r="AT738" s="221" t="s">
        <v>281</v>
      </c>
      <c r="AU738" s="221" t="s">
        <v>84</v>
      </c>
      <c r="AV738" s="13" t="s">
        <v>23</v>
      </c>
      <c r="AW738" s="13" t="s">
        <v>38</v>
      </c>
      <c r="AX738" s="13" t="s">
        <v>77</v>
      </c>
      <c r="AY738" s="221" t="s">
        <v>273</v>
      </c>
    </row>
    <row r="739" spans="1:65" s="13" customFormat="1" ht="11.25">
      <c r="B739" s="212"/>
      <c r="C739" s="213"/>
      <c r="D739" s="208" t="s">
        <v>281</v>
      </c>
      <c r="E739" s="214" t="s">
        <v>22</v>
      </c>
      <c r="F739" s="215" t="s">
        <v>820</v>
      </c>
      <c r="G739" s="213"/>
      <c r="H739" s="214" t="s">
        <v>22</v>
      </c>
      <c r="I739" s="216"/>
      <c r="J739" s="213"/>
      <c r="K739" s="213"/>
      <c r="L739" s="217"/>
      <c r="M739" s="218"/>
      <c r="N739" s="219"/>
      <c r="O739" s="219"/>
      <c r="P739" s="219"/>
      <c r="Q739" s="219"/>
      <c r="R739" s="219"/>
      <c r="S739" s="219"/>
      <c r="T739" s="220"/>
      <c r="AT739" s="221" t="s">
        <v>281</v>
      </c>
      <c r="AU739" s="221" t="s">
        <v>84</v>
      </c>
      <c r="AV739" s="13" t="s">
        <v>23</v>
      </c>
      <c r="AW739" s="13" t="s">
        <v>38</v>
      </c>
      <c r="AX739" s="13" t="s">
        <v>77</v>
      </c>
      <c r="AY739" s="221" t="s">
        <v>273</v>
      </c>
    </row>
    <row r="740" spans="1:65" s="14" customFormat="1" ht="11.25">
      <c r="B740" s="222"/>
      <c r="C740" s="223"/>
      <c r="D740" s="208" t="s">
        <v>281</v>
      </c>
      <c r="E740" s="224" t="s">
        <v>22</v>
      </c>
      <c r="F740" s="225" t="s">
        <v>917</v>
      </c>
      <c r="G740" s="223"/>
      <c r="H740" s="226">
        <v>22.84</v>
      </c>
      <c r="I740" s="227"/>
      <c r="J740" s="223"/>
      <c r="K740" s="223"/>
      <c r="L740" s="228"/>
      <c r="M740" s="229"/>
      <c r="N740" s="230"/>
      <c r="O740" s="230"/>
      <c r="P740" s="230"/>
      <c r="Q740" s="230"/>
      <c r="R740" s="230"/>
      <c r="S740" s="230"/>
      <c r="T740" s="231"/>
      <c r="AT740" s="232" t="s">
        <v>281</v>
      </c>
      <c r="AU740" s="232" t="s">
        <v>84</v>
      </c>
      <c r="AV740" s="14" t="s">
        <v>84</v>
      </c>
      <c r="AW740" s="14" t="s">
        <v>38</v>
      </c>
      <c r="AX740" s="14" t="s">
        <v>77</v>
      </c>
      <c r="AY740" s="232" t="s">
        <v>273</v>
      </c>
    </row>
    <row r="741" spans="1:65" s="13" customFormat="1" ht="11.25">
      <c r="B741" s="212"/>
      <c r="C741" s="213"/>
      <c r="D741" s="208" t="s">
        <v>281</v>
      </c>
      <c r="E741" s="214" t="s">
        <v>22</v>
      </c>
      <c r="F741" s="215" t="s">
        <v>823</v>
      </c>
      <c r="G741" s="213"/>
      <c r="H741" s="214" t="s">
        <v>22</v>
      </c>
      <c r="I741" s="216"/>
      <c r="J741" s="213"/>
      <c r="K741" s="213"/>
      <c r="L741" s="217"/>
      <c r="M741" s="218"/>
      <c r="N741" s="219"/>
      <c r="O741" s="219"/>
      <c r="P741" s="219"/>
      <c r="Q741" s="219"/>
      <c r="R741" s="219"/>
      <c r="S741" s="219"/>
      <c r="T741" s="220"/>
      <c r="AT741" s="221" t="s">
        <v>281</v>
      </c>
      <c r="AU741" s="221" t="s">
        <v>84</v>
      </c>
      <c r="AV741" s="13" t="s">
        <v>23</v>
      </c>
      <c r="AW741" s="13" t="s">
        <v>38</v>
      </c>
      <c r="AX741" s="13" t="s">
        <v>77</v>
      </c>
      <c r="AY741" s="221" t="s">
        <v>273</v>
      </c>
    </row>
    <row r="742" spans="1:65" s="14" customFormat="1" ht="11.25">
      <c r="B742" s="222"/>
      <c r="C742" s="223"/>
      <c r="D742" s="208" t="s">
        <v>281</v>
      </c>
      <c r="E742" s="224" t="s">
        <v>22</v>
      </c>
      <c r="F742" s="225" t="s">
        <v>918</v>
      </c>
      <c r="G742" s="223"/>
      <c r="H742" s="226">
        <v>15.44</v>
      </c>
      <c r="I742" s="227"/>
      <c r="J742" s="223"/>
      <c r="K742" s="223"/>
      <c r="L742" s="228"/>
      <c r="M742" s="229"/>
      <c r="N742" s="230"/>
      <c r="O742" s="230"/>
      <c r="P742" s="230"/>
      <c r="Q742" s="230"/>
      <c r="R742" s="230"/>
      <c r="S742" s="230"/>
      <c r="T742" s="231"/>
      <c r="AT742" s="232" t="s">
        <v>281</v>
      </c>
      <c r="AU742" s="232" t="s">
        <v>84</v>
      </c>
      <c r="AV742" s="14" t="s">
        <v>84</v>
      </c>
      <c r="AW742" s="14" t="s">
        <v>38</v>
      </c>
      <c r="AX742" s="14" t="s">
        <v>77</v>
      </c>
      <c r="AY742" s="232" t="s">
        <v>273</v>
      </c>
    </row>
    <row r="743" spans="1:65" s="15" customFormat="1" ht="11.25">
      <c r="B743" s="233"/>
      <c r="C743" s="234"/>
      <c r="D743" s="208" t="s">
        <v>281</v>
      </c>
      <c r="E743" s="235" t="s">
        <v>22</v>
      </c>
      <c r="F743" s="236" t="s">
        <v>286</v>
      </c>
      <c r="G743" s="234"/>
      <c r="H743" s="237">
        <v>38.28</v>
      </c>
      <c r="I743" s="238"/>
      <c r="J743" s="234"/>
      <c r="K743" s="234"/>
      <c r="L743" s="239"/>
      <c r="M743" s="240"/>
      <c r="N743" s="241"/>
      <c r="O743" s="241"/>
      <c r="P743" s="241"/>
      <c r="Q743" s="241"/>
      <c r="R743" s="241"/>
      <c r="S743" s="241"/>
      <c r="T743" s="242"/>
      <c r="AT743" s="243" t="s">
        <v>281</v>
      </c>
      <c r="AU743" s="243" t="s">
        <v>84</v>
      </c>
      <c r="AV743" s="15" t="s">
        <v>92</v>
      </c>
      <c r="AW743" s="15" t="s">
        <v>38</v>
      </c>
      <c r="AX743" s="15" t="s">
        <v>23</v>
      </c>
      <c r="AY743" s="243" t="s">
        <v>273</v>
      </c>
    </row>
    <row r="744" spans="1:65" s="2" customFormat="1" ht="16.5" customHeight="1">
      <c r="A744" s="36"/>
      <c r="B744" s="37"/>
      <c r="C744" s="255" t="s">
        <v>927</v>
      </c>
      <c r="D744" s="255" t="s">
        <v>568</v>
      </c>
      <c r="E744" s="256" t="s">
        <v>928</v>
      </c>
      <c r="F744" s="257" t="s">
        <v>929</v>
      </c>
      <c r="G744" s="258" t="s">
        <v>224</v>
      </c>
      <c r="H744" s="259">
        <v>140.25299999999999</v>
      </c>
      <c r="I744" s="260"/>
      <c r="J744" s="261">
        <f>ROUND(I744*H744,2)</f>
        <v>0</v>
      </c>
      <c r="K744" s="257" t="s">
        <v>306</v>
      </c>
      <c r="L744" s="262"/>
      <c r="M744" s="263" t="s">
        <v>22</v>
      </c>
      <c r="N744" s="264" t="s">
        <v>48</v>
      </c>
      <c r="O744" s="66"/>
      <c r="P744" s="204">
        <f>O744*H744</f>
        <v>0</v>
      </c>
      <c r="Q744" s="204">
        <v>2.5000000000000001E-3</v>
      </c>
      <c r="R744" s="204">
        <f>Q744*H744</f>
        <v>0.35063249999999996</v>
      </c>
      <c r="S744" s="204">
        <v>0</v>
      </c>
      <c r="T744" s="205">
        <f>S744*H744</f>
        <v>0</v>
      </c>
      <c r="U744" s="36"/>
      <c r="V744" s="36"/>
      <c r="W744" s="36"/>
      <c r="X744" s="36"/>
      <c r="Y744" s="36"/>
      <c r="Z744" s="36"/>
      <c r="AA744" s="36"/>
      <c r="AB744" s="36"/>
      <c r="AC744" s="36"/>
      <c r="AD744" s="36"/>
      <c r="AE744" s="36"/>
      <c r="AR744" s="206" t="s">
        <v>528</v>
      </c>
      <c r="AT744" s="206" t="s">
        <v>568</v>
      </c>
      <c r="AU744" s="206" t="s">
        <v>84</v>
      </c>
      <c r="AY744" s="19" t="s">
        <v>273</v>
      </c>
      <c r="BE744" s="207">
        <f>IF(N744="základní",J744,0)</f>
        <v>0</v>
      </c>
      <c r="BF744" s="207">
        <f>IF(N744="snížená",J744,0)</f>
        <v>0</v>
      </c>
      <c r="BG744" s="207">
        <f>IF(N744="zákl. přenesená",J744,0)</f>
        <v>0</v>
      </c>
      <c r="BH744" s="207">
        <f>IF(N744="sníž. přenesená",J744,0)</f>
        <v>0</v>
      </c>
      <c r="BI744" s="207">
        <f>IF(N744="nulová",J744,0)</f>
        <v>0</v>
      </c>
      <c r="BJ744" s="19" t="s">
        <v>23</v>
      </c>
      <c r="BK744" s="207">
        <f>ROUND(I744*H744,2)</f>
        <v>0</v>
      </c>
      <c r="BL744" s="19" t="s">
        <v>386</v>
      </c>
      <c r="BM744" s="206" t="s">
        <v>930</v>
      </c>
    </row>
    <row r="745" spans="1:65" s="13" customFormat="1" ht="11.25">
      <c r="B745" s="212"/>
      <c r="C745" s="213"/>
      <c r="D745" s="208" t="s">
        <v>281</v>
      </c>
      <c r="E745" s="214" t="s">
        <v>22</v>
      </c>
      <c r="F745" s="215" t="s">
        <v>919</v>
      </c>
      <c r="G745" s="213"/>
      <c r="H745" s="214" t="s">
        <v>22</v>
      </c>
      <c r="I745" s="216"/>
      <c r="J745" s="213"/>
      <c r="K745" s="213"/>
      <c r="L745" s="217"/>
      <c r="M745" s="218"/>
      <c r="N745" s="219"/>
      <c r="O745" s="219"/>
      <c r="P745" s="219"/>
      <c r="Q745" s="219"/>
      <c r="R745" s="219"/>
      <c r="S745" s="219"/>
      <c r="T745" s="220"/>
      <c r="AT745" s="221" t="s">
        <v>281</v>
      </c>
      <c r="AU745" s="221" t="s">
        <v>84</v>
      </c>
      <c r="AV745" s="13" t="s">
        <v>23</v>
      </c>
      <c r="AW745" s="13" t="s">
        <v>38</v>
      </c>
      <c r="AX745" s="13" t="s">
        <v>77</v>
      </c>
      <c r="AY745" s="221" t="s">
        <v>273</v>
      </c>
    </row>
    <row r="746" spans="1:65" s="13" customFormat="1" ht="11.25">
      <c r="B746" s="212"/>
      <c r="C746" s="213"/>
      <c r="D746" s="208" t="s">
        <v>281</v>
      </c>
      <c r="E746" s="214" t="s">
        <v>22</v>
      </c>
      <c r="F746" s="215" t="s">
        <v>820</v>
      </c>
      <c r="G746" s="213"/>
      <c r="H746" s="214" t="s">
        <v>22</v>
      </c>
      <c r="I746" s="216"/>
      <c r="J746" s="213"/>
      <c r="K746" s="213"/>
      <c r="L746" s="217"/>
      <c r="M746" s="218"/>
      <c r="N746" s="219"/>
      <c r="O746" s="219"/>
      <c r="P746" s="219"/>
      <c r="Q746" s="219"/>
      <c r="R746" s="219"/>
      <c r="S746" s="219"/>
      <c r="T746" s="220"/>
      <c r="AT746" s="221" t="s">
        <v>281</v>
      </c>
      <c r="AU746" s="221" t="s">
        <v>84</v>
      </c>
      <c r="AV746" s="13" t="s">
        <v>23</v>
      </c>
      <c r="AW746" s="13" t="s">
        <v>38</v>
      </c>
      <c r="AX746" s="13" t="s">
        <v>77</v>
      </c>
      <c r="AY746" s="221" t="s">
        <v>273</v>
      </c>
    </row>
    <row r="747" spans="1:65" s="14" customFormat="1" ht="11.25">
      <c r="B747" s="222"/>
      <c r="C747" s="223"/>
      <c r="D747" s="208" t="s">
        <v>281</v>
      </c>
      <c r="E747" s="224" t="s">
        <v>22</v>
      </c>
      <c r="F747" s="225" t="s">
        <v>920</v>
      </c>
      <c r="G747" s="223"/>
      <c r="H747" s="226">
        <v>31.405000000000001</v>
      </c>
      <c r="I747" s="227"/>
      <c r="J747" s="223"/>
      <c r="K747" s="223"/>
      <c r="L747" s="228"/>
      <c r="M747" s="229"/>
      <c r="N747" s="230"/>
      <c r="O747" s="230"/>
      <c r="P747" s="230"/>
      <c r="Q747" s="230"/>
      <c r="R747" s="230"/>
      <c r="S747" s="230"/>
      <c r="T747" s="231"/>
      <c r="AT747" s="232" t="s">
        <v>281</v>
      </c>
      <c r="AU747" s="232" t="s">
        <v>84</v>
      </c>
      <c r="AV747" s="14" t="s">
        <v>84</v>
      </c>
      <c r="AW747" s="14" t="s">
        <v>38</v>
      </c>
      <c r="AX747" s="14" t="s">
        <v>77</v>
      </c>
      <c r="AY747" s="232" t="s">
        <v>273</v>
      </c>
    </row>
    <row r="748" spans="1:65" s="14" customFormat="1" ht="11.25">
      <c r="B748" s="222"/>
      <c r="C748" s="223"/>
      <c r="D748" s="208" t="s">
        <v>281</v>
      </c>
      <c r="E748" s="224" t="s">
        <v>22</v>
      </c>
      <c r="F748" s="225" t="s">
        <v>917</v>
      </c>
      <c r="G748" s="223"/>
      <c r="H748" s="226">
        <v>22.84</v>
      </c>
      <c r="I748" s="227"/>
      <c r="J748" s="223"/>
      <c r="K748" s="223"/>
      <c r="L748" s="228"/>
      <c r="M748" s="229"/>
      <c r="N748" s="230"/>
      <c r="O748" s="230"/>
      <c r="P748" s="230"/>
      <c r="Q748" s="230"/>
      <c r="R748" s="230"/>
      <c r="S748" s="230"/>
      <c r="T748" s="231"/>
      <c r="AT748" s="232" t="s">
        <v>281</v>
      </c>
      <c r="AU748" s="232" t="s">
        <v>84</v>
      </c>
      <c r="AV748" s="14" t="s">
        <v>84</v>
      </c>
      <c r="AW748" s="14" t="s">
        <v>38</v>
      </c>
      <c r="AX748" s="14" t="s">
        <v>77</v>
      </c>
      <c r="AY748" s="232" t="s">
        <v>273</v>
      </c>
    </row>
    <row r="749" spans="1:65" s="13" customFormat="1" ht="11.25">
      <c r="B749" s="212"/>
      <c r="C749" s="213"/>
      <c r="D749" s="208" t="s">
        <v>281</v>
      </c>
      <c r="E749" s="214" t="s">
        <v>22</v>
      </c>
      <c r="F749" s="215" t="s">
        <v>823</v>
      </c>
      <c r="G749" s="213"/>
      <c r="H749" s="214" t="s">
        <v>22</v>
      </c>
      <c r="I749" s="216"/>
      <c r="J749" s="213"/>
      <c r="K749" s="213"/>
      <c r="L749" s="217"/>
      <c r="M749" s="218"/>
      <c r="N749" s="219"/>
      <c r="O749" s="219"/>
      <c r="P749" s="219"/>
      <c r="Q749" s="219"/>
      <c r="R749" s="219"/>
      <c r="S749" s="219"/>
      <c r="T749" s="220"/>
      <c r="AT749" s="221" t="s">
        <v>281</v>
      </c>
      <c r="AU749" s="221" t="s">
        <v>84</v>
      </c>
      <c r="AV749" s="13" t="s">
        <v>23</v>
      </c>
      <c r="AW749" s="13" t="s">
        <v>38</v>
      </c>
      <c r="AX749" s="13" t="s">
        <v>77</v>
      </c>
      <c r="AY749" s="221" t="s">
        <v>273</v>
      </c>
    </row>
    <row r="750" spans="1:65" s="14" customFormat="1" ht="11.25">
      <c r="B750" s="222"/>
      <c r="C750" s="223"/>
      <c r="D750" s="208" t="s">
        <v>281</v>
      </c>
      <c r="E750" s="224" t="s">
        <v>22</v>
      </c>
      <c r="F750" s="225" t="s">
        <v>921</v>
      </c>
      <c r="G750" s="223"/>
      <c r="H750" s="226">
        <v>25.718</v>
      </c>
      <c r="I750" s="227"/>
      <c r="J750" s="223"/>
      <c r="K750" s="223"/>
      <c r="L750" s="228"/>
      <c r="M750" s="229"/>
      <c r="N750" s="230"/>
      <c r="O750" s="230"/>
      <c r="P750" s="230"/>
      <c r="Q750" s="230"/>
      <c r="R750" s="230"/>
      <c r="S750" s="230"/>
      <c r="T750" s="231"/>
      <c r="AT750" s="232" t="s">
        <v>281</v>
      </c>
      <c r="AU750" s="232" t="s">
        <v>84</v>
      </c>
      <c r="AV750" s="14" t="s">
        <v>84</v>
      </c>
      <c r="AW750" s="14" t="s">
        <v>38</v>
      </c>
      <c r="AX750" s="14" t="s">
        <v>77</v>
      </c>
      <c r="AY750" s="232" t="s">
        <v>273</v>
      </c>
    </row>
    <row r="751" spans="1:65" s="14" customFormat="1" ht="11.25">
      <c r="B751" s="222"/>
      <c r="C751" s="223"/>
      <c r="D751" s="208" t="s">
        <v>281</v>
      </c>
      <c r="E751" s="224" t="s">
        <v>22</v>
      </c>
      <c r="F751" s="225" t="s">
        <v>918</v>
      </c>
      <c r="G751" s="223"/>
      <c r="H751" s="226">
        <v>15.44</v>
      </c>
      <c r="I751" s="227"/>
      <c r="J751" s="223"/>
      <c r="K751" s="223"/>
      <c r="L751" s="228"/>
      <c r="M751" s="229"/>
      <c r="N751" s="230"/>
      <c r="O751" s="230"/>
      <c r="P751" s="230"/>
      <c r="Q751" s="230"/>
      <c r="R751" s="230"/>
      <c r="S751" s="230"/>
      <c r="T751" s="231"/>
      <c r="AT751" s="232" t="s">
        <v>281</v>
      </c>
      <c r="AU751" s="232" t="s">
        <v>84</v>
      </c>
      <c r="AV751" s="14" t="s">
        <v>84</v>
      </c>
      <c r="AW751" s="14" t="s">
        <v>38</v>
      </c>
      <c r="AX751" s="14" t="s">
        <v>77</v>
      </c>
      <c r="AY751" s="232" t="s">
        <v>273</v>
      </c>
    </row>
    <row r="752" spans="1:65" s="13" customFormat="1" ht="11.25">
      <c r="B752" s="212"/>
      <c r="C752" s="213"/>
      <c r="D752" s="208" t="s">
        <v>281</v>
      </c>
      <c r="E752" s="214" t="s">
        <v>22</v>
      </c>
      <c r="F752" s="215" t="s">
        <v>826</v>
      </c>
      <c r="G752" s="213"/>
      <c r="H752" s="214" t="s">
        <v>22</v>
      </c>
      <c r="I752" s="216"/>
      <c r="J752" s="213"/>
      <c r="K752" s="213"/>
      <c r="L752" s="217"/>
      <c r="M752" s="218"/>
      <c r="N752" s="219"/>
      <c r="O752" s="219"/>
      <c r="P752" s="219"/>
      <c r="Q752" s="219"/>
      <c r="R752" s="219"/>
      <c r="S752" s="219"/>
      <c r="T752" s="220"/>
      <c r="AT752" s="221" t="s">
        <v>281</v>
      </c>
      <c r="AU752" s="221" t="s">
        <v>84</v>
      </c>
      <c r="AV752" s="13" t="s">
        <v>23</v>
      </c>
      <c r="AW752" s="13" t="s">
        <v>38</v>
      </c>
      <c r="AX752" s="13" t="s">
        <v>77</v>
      </c>
      <c r="AY752" s="221" t="s">
        <v>273</v>
      </c>
    </row>
    <row r="753" spans="1:65" s="14" customFormat="1" ht="11.25">
      <c r="B753" s="222"/>
      <c r="C753" s="223"/>
      <c r="D753" s="208" t="s">
        <v>281</v>
      </c>
      <c r="E753" s="224" t="s">
        <v>22</v>
      </c>
      <c r="F753" s="225" t="s">
        <v>922</v>
      </c>
      <c r="G753" s="223"/>
      <c r="H753" s="226">
        <v>44.85</v>
      </c>
      <c r="I753" s="227"/>
      <c r="J753" s="223"/>
      <c r="K753" s="223"/>
      <c r="L753" s="228"/>
      <c r="M753" s="229"/>
      <c r="N753" s="230"/>
      <c r="O753" s="230"/>
      <c r="P753" s="230"/>
      <c r="Q753" s="230"/>
      <c r="R753" s="230"/>
      <c r="S753" s="230"/>
      <c r="T753" s="231"/>
      <c r="AT753" s="232" t="s">
        <v>281</v>
      </c>
      <c r="AU753" s="232" t="s">
        <v>84</v>
      </c>
      <c r="AV753" s="14" t="s">
        <v>84</v>
      </c>
      <c r="AW753" s="14" t="s">
        <v>38</v>
      </c>
      <c r="AX753" s="14" t="s">
        <v>77</v>
      </c>
      <c r="AY753" s="232" t="s">
        <v>273</v>
      </c>
    </row>
    <row r="754" spans="1:65" s="15" customFormat="1" ht="11.25">
      <c r="B754" s="233"/>
      <c r="C754" s="234"/>
      <c r="D754" s="208" t="s">
        <v>281</v>
      </c>
      <c r="E754" s="235" t="s">
        <v>22</v>
      </c>
      <c r="F754" s="236" t="s">
        <v>286</v>
      </c>
      <c r="G754" s="234"/>
      <c r="H754" s="237">
        <v>140.25300000000001</v>
      </c>
      <c r="I754" s="238"/>
      <c r="J754" s="234"/>
      <c r="K754" s="234"/>
      <c r="L754" s="239"/>
      <c r="M754" s="240"/>
      <c r="N754" s="241"/>
      <c r="O754" s="241"/>
      <c r="P754" s="241"/>
      <c r="Q754" s="241"/>
      <c r="R754" s="241"/>
      <c r="S754" s="241"/>
      <c r="T754" s="242"/>
      <c r="AT754" s="243" t="s">
        <v>281</v>
      </c>
      <c r="AU754" s="243" t="s">
        <v>84</v>
      </c>
      <c r="AV754" s="15" t="s">
        <v>92</v>
      </c>
      <c r="AW754" s="15" t="s">
        <v>38</v>
      </c>
      <c r="AX754" s="15" t="s">
        <v>23</v>
      </c>
      <c r="AY754" s="243" t="s">
        <v>273</v>
      </c>
    </row>
    <row r="755" spans="1:65" s="2" customFormat="1" ht="21.75" customHeight="1">
      <c r="A755" s="36"/>
      <c r="B755" s="37"/>
      <c r="C755" s="195" t="s">
        <v>931</v>
      </c>
      <c r="D755" s="195" t="s">
        <v>275</v>
      </c>
      <c r="E755" s="196" t="s">
        <v>932</v>
      </c>
      <c r="F755" s="197" t="s">
        <v>933</v>
      </c>
      <c r="G755" s="198" t="s">
        <v>224</v>
      </c>
      <c r="H755" s="199">
        <v>52.581000000000003</v>
      </c>
      <c r="I755" s="200"/>
      <c r="J755" s="201">
        <f>ROUND(I755*H755,2)</f>
        <v>0</v>
      </c>
      <c r="K755" s="197" t="s">
        <v>306</v>
      </c>
      <c r="L755" s="41"/>
      <c r="M755" s="202" t="s">
        <v>22</v>
      </c>
      <c r="N755" s="203" t="s">
        <v>48</v>
      </c>
      <c r="O755" s="66"/>
      <c r="P755" s="204">
        <f>O755*H755</f>
        <v>0</v>
      </c>
      <c r="Q755" s="204">
        <v>0</v>
      </c>
      <c r="R755" s="204">
        <f>Q755*H755</f>
        <v>0</v>
      </c>
      <c r="S755" s="204">
        <v>0</v>
      </c>
      <c r="T755" s="205">
        <f>S755*H755</f>
        <v>0</v>
      </c>
      <c r="U755" s="36"/>
      <c r="V755" s="36"/>
      <c r="W755" s="36"/>
      <c r="X755" s="36"/>
      <c r="Y755" s="36"/>
      <c r="Z755" s="36"/>
      <c r="AA755" s="36"/>
      <c r="AB755" s="36"/>
      <c r="AC755" s="36"/>
      <c r="AD755" s="36"/>
      <c r="AE755" s="36"/>
      <c r="AR755" s="206" t="s">
        <v>386</v>
      </c>
      <c r="AT755" s="206" t="s">
        <v>275</v>
      </c>
      <c r="AU755" s="206" t="s">
        <v>84</v>
      </c>
      <c r="AY755" s="19" t="s">
        <v>273</v>
      </c>
      <c r="BE755" s="207">
        <f>IF(N755="základní",J755,0)</f>
        <v>0</v>
      </c>
      <c r="BF755" s="207">
        <f>IF(N755="snížená",J755,0)</f>
        <v>0</v>
      </c>
      <c r="BG755" s="207">
        <f>IF(N755="zákl. přenesená",J755,0)</f>
        <v>0</v>
      </c>
      <c r="BH755" s="207">
        <f>IF(N755="sníž. přenesená",J755,0)</f>
        <v>0</v>
      </c>
      <c r="BI755" s="207">
        <f>IF(N755="nulová",J755,0)</f>
        <v>0</v>
      </c>
      <c r="BJ755" s="19" t="s">
        <v>23</v>
      </c>
      <c r="BK755" s="207">
        <f>ROUND(I755*H755,2)</f>
        <v>0</v>
      </c>
      <c r="BL755" s="19" t="s">
        <v>386</v>
      </c>
      <c r="BM755" s="206" t="s">
        <v>934</v>
      </c>
    </row>
    <row r="756" spans="1:65" s="2" customFormat="1" ht="68.25">
      <c r="A756" s="36"/>
      <c r="B756" s="37"/>
      <c r="C756" s="38"/>
      <c r="D756" s="208" t="s">
        <v>299</v>
      </c>
      <c r="E756" s="38"/>
      <c r="F756" s="209" t="s">
        <v>915</v>
      </c>
      <c r="G756" s="38"/>
      <c r="H756" s="38"/>
      <c r="I756" s="119"/>
      <c r="J756" s="38"/>
      <c r="K756" s="38"/>
      <c r="L756" s="41"/>
      <c r="M756" s="210"/>
      <c r="N756" s="211"/>
      <c r="O756" s="66"/>
      <c r="P756" s="66"/>
      <c r="Q756" s="66"/>
      <c r="R756" s="66"/>
      <c r="S756" s="66"/>
      <c r="T756" s="67"/>
      <c r="U756" s="36"/>
      <c r="V756" s="36"/>
      <c r="W756" s="36"/>
      <c r="X756" s="36"/>
      <c r="Y756" s="36"/>
      <c r="Z756" s="36"/>
      <c r="AA756" s="36"/>
      <c r="AB756" s="36"/>
      <c r="AC756" s="36"/>
      <c r="AD756" s="36"/>
      <c r="AE756" s="36"/>
      <c r="AT756" s="19" t="s">
        <v>299</v>
      </c>
      <c r="AU756" s="19" t="s">
        <v>84</v>
      </c>
    </row>
    <row r="757" spans="1:65" s="13" customFormat="1" ht="11.25">
      <c r="B757" s="212"/>
      <c r="C757" s="213"/>
      <c r="D757" s="208" t="s">
        <v>281</v>
      </c>
      <c r="E757" s="214" t="s">
        <v>22</v>
      </c>
      <c r="F757" s="215" t="s">
        <v>935</v>
      </c>
      <c r="G757" s="213"/>
      <c r="H757" s="214" t="s">
        <v>22</v>
      </c>
      <c r="I757" s="216"/>
      <c r="J757" s="213"/>
      <c r="K757" s="213"/>
      <c r="L757" s="217"/>
      <c r="M757" s="218"/>
      <c r="N757" s="219"/>
      <c r="O757" s="219"/>
      <c r="P757" s="219"/>
      <c r="Q757" s="219"/>
      <c r="R757" s="219"/>
      <c r="S757" s="219"/>
      <c r="T757" s="220"/>
      <c r="AT757" s="221" t="s">
        <v>281</v>
      </c>
      <c r="AU757" s="221" t="s">
        <v>84</v>
      </c>
      <c r="AV757" s="13" t="s">
        <v>23</v>
      </c>
      <c r="AW757" s="13" t="s">
        <v>38</v>
      </c>
      <c r="AX757" s="13" t="s">
        <v>77</v>
      </c>
      <c r="AY757" s="221" t="s">
        <v>273</v>
      </c>
    </row>
    <row r="758" spans="1:65" s="13" customFormat="1" ht="11.25">
      <c r="B758" s="212"/>
      <c r="C758" s="213"/>
      <c r="D758" s="208" t="s">
        <v>281</v>
      </c>
      <c r="E758" s="214" t="s">
        <v>22</v>
      </c>
      <c r="F758" s="215" t="s">
        <v>936</v>
      </c>
      <c r="G758" s="213"/>
      <c r="H758" s="214" t="s">
        <v>22</v>
      </c>
      <c r="I758" s="216"/>
      <c r="J758" s="213"/>
      <c r="K758" s="213"/>
      <c r="L758" s="217"/>
      <c r="M758" s="218"/>
      <c r="N758" s="219"/>
      <c r="O758" s="219"/>
      <c r="P758" s="219"/>
      <c r="Q758" s="219"/>
      <c r="R758" s="219"/>
      <c r="S758" s="219"/>
      <c r="T758" s="220"/>
      <c r="AT758" s="221" t="s">
        <v>281</v>
      </c>
      <c r="AU758" s="221" t="s">
        <v>84</v>
      </c>
      <c r="AV758" s="13" t="s">
        <v>23</v>
      </c>
      <c r="AW758" s="13" t="s">
        <v>38</v>
      </c>
      <c r="AX758" s="13" t="s">
        <v>77</v>
      </c>
      <c r="AY758" s="221" t="s">
        <v>273</v>
      </c>
    </row>
    <row r="759" spans="1:65" s="13" customFormat="1" ht="11.25">
      <c r="B759" s="212"/>
      <c r="C759" s="213"/>
      <c r="D759" s="208" t="s">
        <v>281</v>
      </c>
      <c r="E759" s="214" t="s">
        <v>22</v>
      </c>
      <c r="F759" s="215" t="s">
        <v>292</v>
      </c>
      <c r="G759" s="213"/>
      <c r="H759" s="214" t="s">
        <v>22</v>
      </c>
      <c r="I759" s="216"/>
      <c r="J759" s="213"/>
      <c r="K759" s="213"/>
      <c r="L759" s="217"/>
      <c r="M759" s="218"/>
      <c r="N759" s="219"/>
      <c r="O759" s="219"/>
      <c r="P759" s="219"/>
      <c r="Q759" s="219"/>
      <c r="R759" s="219"/>
      <c r="S759" s="219"/>
      <c r="T759" s="220"/>
      <c r="AT759" s="221" t="s">
        <v>281</v>
      </c>
      <c r="AU759" s="221" t="s">
        <v>84</v>
      </c>
      <c r="AV759" s="13" t="s">
        <v>23</v>
      </c>
      <c r="AW759" s="13" t="s">
        <v>38</v>
      </c>
      <c r="AX759" s="13" t="s">
        <v>77</v>
      </c>
      <c r="AY759" s="221" t="s">
        <v>273</v>
      </c>
    </row>
    <row r="760" spans="1:65" s="14" customFormat="1" ht="11.25">
      <c r="B760" s="222"/>
      <c r="C760" s="223"/>
      <c r="D760" s="208" t="s">
        <v>281</v>
      </c>
      <c r="E760" s="224" t="s">
        <v>22</v>
      </c>
      <c r="F760" s="225" t="s">
        <v>937</v>
      </c>
      <c r="G760" s="223"/>
      <c r="H760" s="226">
        <v>15.504</v>
      </c>
      <c r="I760" s="227"/>
      <c r="J760" s="223"/>
      <c r="K760" s="223"/>
      <c r="L760" s="228"/>
      <c r="M760" s="229"/>
      <c r="N760" s="230"/>
      <c r="O760" s="230"/>
      <c r="P760" s="230"/>
      <c r="Q760" s="230"/>
      <c r="R760" s="230"/>
      <c r="S760" s="230"/>
      <c r="T760" s="231"/>
      <c r="AT760" s="232" t="s">
        <v>281</v>
      </c>
      <c r="AU760" s="232" t="s">
        <v>84</v>
      </c>
      <c r="AV760" s="14" t="s">
        <v>84</v>
      </c>
      <c r="AW760" s="14" t="s">
        <v>38</v>
      </c>
      <c r="AX760" s="14" t="s">
        <v>77</v>
      </c>
      <c r="AY760" s="232" t="s">
        <v>273</v>
      </c>
    </row>
    <row r="761" spans="1:65" s="13" customFormat="1" ht="11.25">
      <c r="B761" s="212"/>
      <c r="C761" s="213"/>
      <c r="D761" s="208" t="s">
        <v>281</v>
      </c>
      <c r="E761" s="214" t="s">
        <v>22</v>
      </c>
      <c r="F761" s="215" t="s">
        <v>282</v>
      </c>
      <c r="G761" s="213"/>
      <c r="H761" s="214" t="s">
        <v>22</v>
      </c>
      <c r="I761" s="216"/>
      <c r="J761" s="213"/>
      <c r="K761" s="213"/>
      <c r="L761" s="217"/>
      <c r="M761" s="218"/>
      <c r="N761" s="219"/>
      <c r="O761" s="219"/>
      <c r="P761" s="219"/>
      <c r="Q761" s="219"/>
      <c r="R761" s="219"/>
      <c r="S761" s="219"/>
      <c r="T761" s="220"/>
      <c r="AT761" s="221" t="s">
        <v>281</v>
      </c>
      <c r="AU761" s="221" t="s">
        <v>84</v>
      </c>
      <c r="AV761" s="13" t="s">
        <v>23</v>
      </c>
      <c r="AW761" s="13" t="s">
        <v>38</v>
      </c>
      <c r="AX761" s="13" t="s">
        <v>77</v>
      </c>
      <c r="AY761" s="221" t="s">
        <v>273</v>
      </c>
    </row>
    <row r="762" spans="1:65" s="14" customFormat="1" ht="11.25">
      <c r="B762" s="222"/>
      <c r="C762" s="223"/>
      <c r="D762" s="208" t="s">
        <v>281</v>
      </c>
      <c r="E762" s="224" t="s">
        <v>22</v>
      </c>
      <c r="F762" s="225" t="s">
        <v>938</v>
      </c>
      <c r="G762" s="223"/>
      <c r="H762" s="226">
        <v>26.452000000000002</v>
      </c>
      <c r="I762" s="227"/>
      <c r="J762" s="223"/>
      <c r="K762" s="223"/>
      <c r="L762" s="228"/>
      <c r="M762" s="229"/>
      <c r="N762" s="230"/>
      <c r="O762" s="230"/>
      <c r="P762" s="230"/>
      <c r="Q762" s="230"/>
      <c r="R762" s="230"/>
      <c r="S762" s="230"/>
      <c r="T762" s="231"/>
      <c r="AT762" s="232" t="s">
        <v>281</v>
      </c>
      <c r="AU762" s="232" t="s">
        <v>84</v>
      </c>
      <c r="AV762" s="14" t="s">
        <v>84</v>
      </c>
      <c r="AW762" s="14" t="s">
        <v>38</v>
      </c>
      <c r="AX762" s="14" t="s">
        <v>77</v>
      </c>
      <c r="AY762" s="232" t="s">
        <v>273</v>
      </c>
    </row>
    <row r="763" spans="1:65" s="15" customFormat="1" ht="11.25">
      <c r="B763" s="233"/>
      <c r="C763" s="234"/>
      <c r="D763" s="208" t="s">
        <v>281</v>
      </c>
      <c r="E763" s="235" t="s">
        <v>22</v>
      </c>
      <c r="F763" s="236" t="s">
        <v>286</v>
      </c>
      <c r="G763" s="234"/>
      <c r="H763" s="237">
        <v>41.956000000000003</v>
      </c>
      <c r="I763" s="238"/>
      <c r="J763" s="234"/>
      <c r="K763" s="234"/>
      <c r="L763" s="239"/>
      <c r="M763" s="240"/>
      <c r="N763" s="241"/>
      <c r="O763" s="241"/>
      <c r="P763" s="241"/>
      <c r="Q763" s="241"/>
      <c r="R763" s="241"/>
      <c r="S763" s="241"/>
      <c r="T763" s="242"/>
      <c r="AT763" s="243" t="s">
        <v>281</v>
      </c>
      <c r="AU763" s="243" t="s">
        <v>84</v>
      </c>
      <c r="AV763" s="15" t="s">
        <v>92</v>
      </c>
      <c r="AW763" s="15" t="s">
        <v>38</v>
      </c>
      <c r="AX763" s="15" t="s">
        <v>77</v>
      </c>
      <c r="AY763" s="243" t="s">
        <v>273</v>
      </c>
    </row>
    <row r="764" spans="1:65" s="13" customFormat="1" ht="11.25">
      <c r="B764" s="212"/>
      <c r="C764" s="213"/>
      <c r="D764" s="208" t="s">
        <v>281</v>
      </c>
      <c r="E764" s="214" t="s">
        <v>22</v>
      </c>
      <c r="F764" s="215" t="s">
        <v>939</v>
      </c>
      <c r="G764" s="213"/>
      <c r="H764" s="214" t="s">
        <v>22</v>
      </c>
      <c r="I764" s="216"/>
      <c r="J764" s="213"/>
      <c r="K764" s="213"/>
      <c r="L764" s="217"/>
      <c r="M764" s="218"/>
      <c r="N764" s="219"/>
      <c r="O764" s="219"/>
      <c r="P764" s="219"/>
      <c r="Q764" s="219"/>
      <c r="R764" s="219"/>
      <c r="S764" s="219"/>
      <c r="T764" s="220"/>
      <c r="AT764" s="221" t="s">
        <v>281</v>
      </c>
      <c r="AU764" s="221" t="s">
        <v>84</v>
      </c>
      <c r="AV764" s="13" t="s">
        <v>23</v>
      </c>
      <c r="AW764" s="13" t="s">
        <v>38</v>
      </c>
      <c r="AX764" s="13" t="s">
        <v>77</v>
      </c>
      <c r="AY764" s="221" t="s">
        <v>273</v>
      </c>
    </row>
    <row r="765" spans="1:65" s="13" customFormat="1" ht="11.25">
      <c r="B765" s="212"/>
      <c r="C765" s="213"/>
      <c r="D765" s="208" t="s">
        <v>281</v>
      </c>
      <c r="E765" s="214" t="s">
        <v>22</v>
      </c>
      <c r="F765" s="215" t="s">
        <v>940</v>
      </c>
      <c r="G765" s="213"/>
      <c r="H765" s="214" t="s">
        <v>22</v>
      </c>
      <c r="I765" s="216"/>
      <c r="J765" s="213"/>
      <c r="K765" s="213"/>
      <c r="L765" s="217"/>
      <c r="M765" s="218"/>
      <c r="N765" s="219"/>
      <c r="O765" s="219"/>
      <c r="P765" s="219"/>
      <c r="Q765" s="219"/>
      <c r="R765" s="219"/>
      <c r="S765" s="219"/>
      <c r="T765" s="220"/>
      <c r="AT765" s="221" t="s">
        <v>281</v>
      </c>
      <c r="AU765" s="221" t="s">
        <v>84</v>
      </c>
      <c r="AV765" s="13" t="s">
        <v>23</v>
      </c>
      <c r="AW765" s="13" t="s">
        <v>38</v>
      </c>
      <c r="AX765" s="13" t="s">
        <v>77</v>
      </c>
      <c r="AY765" s="221" t="s">
        <v>273</v>
      </c>
    </row>
    <row r="766" spans="1:65" s="14" customFormat="1" ht="11.25">
      <c r="B766" s="222"/>
      <c r="C766" s="223"/>
      <c r="D766" s="208" t="s">
        <v>281</v>
      </c>
      <c r="E766" s="224" t="s">
        <v>22</v>
      </c>
      <c r="F766" s="225" t="s">
        <v>941</v>
      </c>
      <c r="G766" s="223"/>
      <c r="H766" s="226">
        <v>5</v>
      </c>
      <c r="I766" s="227"/>
      <c r="J766" s="223"/>
      <c r="K766" s="223"/>
      <c r="L766" s="228"/>
      <c r="M766" s="229"/>
      <c r="N766" s="230"/>
      <c r="O766" s="230"/>
      <c r="P766" s="230"/>
      <c r="Q766" s="230"/>
      <c r="R766" s="230"/>
      <c r="S766" s="230"/>
      <c r="T766" s="231"/>
      <c r="AT766" s="232" t="s">
        <v>281</v>
      </c>
      <c r="AU766" s="232" t="s">
        <v>84</v>
      </c>
      <c r="AV766" s="14" t="s">
        <v>84</v>
      </c>
      <c r="AW766" s="14" t="s">
        <v>38</v>
      </c>
      <c r="AX766" s="14" t="s">
        <v>77</v>
      </c>
      <c r="AY766" s="232" t="s">
        <v>273</v>
      </c>
    </row>
    <row r="767" spans="1:65" s="14" customFormat="1" ht="11.25">
      <c r="B767" s="222"/>
      <c r="C767" s="223"/>
      <c r="D767" s="208" t="s">
        <v>281</v>
      </c>
      <c r="E767" s="224" t="s">
        <v>22</v>
      </c>
      <c r="F767" s="225" t="s">
        <v>942</v>
      </c>
      <c r="G767" s="223"/>
      <c r="H767" s="226">
        <v>5.625</v>
      </c>
      <c r="I767" s="227"/>
      <c r="J767" s="223"/>
      <c r="K767" s="223"/>
      <c r="L767" s="228"/>
      <c r="M767" s="229"/>
      <c r="N767" s="230"/>
      <c r="O767" s="230"/>
      <c r="P767" s="230"/>
      <c r="Q767" s="230"/>
      <c r="R767" s="230"/>
      <c r="S767" s="230"/>
      <c r="T767" s="231"/>
      <c r="AT767" s="232" t="s">
        <v>281</v>
      </c>
      <c r="AU767" s="232" t="s">
        <v>84</v>
      </c>
      <c r="AV767" s="14" t="s">
        <v>84</v>
      </c>
      <c r="AW767" s="14" t="s">
        <v>38</v>
      </c>
      <c r="AX767" s="14" t="s">
        <v>77</v>
      </c>
      <c r="AY767" s="232" t="s">
        <v>273</v>
      </c>
    </row>
    <row r="768" spans="1:65" s="15" customFormat="1" ht="11.25">
      <c r="B768" s="233"/>
      <c r="C768" s="234"/>
      <c r="D768" s="208" t="s">
        <v>281</v>
      </c>
      <c r="E768" s="235" t="s">
        <v>22</v>
      </c>
      <c r="F768" s="236" t="s">
        <v>286</v>
      </c>
      <c r="G768" s="234"/>
      <c r="H768" s="237">
        <v>10.625</v>
      </c>
      <c r="I768" s="238"/>
      <c r="J768" s="234"/>
      <c r="K768" s="234"/>
      <c r="L768" s="239"/>
      <c r="M768" s="240"/>
      <c r="N768" s="241"/>
      <c r="O768" s="241"/>
      <c r="P768" s="241"/>
      <c r="Q768" s="241"/>
      <c r="R768" s="241"/>
      <c r="S768" s="241"/>
      <c r="T768" s="242"/>
      <c r="AT768" s="243" t="s">
        <v>281</v>
      </c>
      <c r="AU768" s="243" t="s">
        <v>84</v>
      </c>
      <c r="AV768" s="15" t="s">
        <v>92</v>
      </c>
      <c r="AW768" s="15" t="s">
        <v>38</v>
      </c>
      <c r="AX768" s="15" t="s">
        <v>77</v>
      </c>
      <c r="AY768" s="243" t="s">
        <v>273</v>
      </c>
    </row>
    <row r="769" spans="1:65" s="16" customFormat="1" ht="11.25">
      <c r="B769" s="244"/>
      <c r="C769" s="245"/>
      <c r="D769" s="208" t="s">
        <v>281</v>
      </c>
      <c r="E769" s="246" t="s">
        <v>22</v>
      </c>
      <c r="F769" s="247" t="s">
        <v>288</v>
      </c>
      <c r="G769" s="245"/>
      <c r="H769" s="248">
        <v>52.581000000000003</v>
      </c>
      <c r="I769" s="249"/>
      <c r="J769" s="245"/>
      <c r="K769" s="245"/>
      <c r="L769" s="250"/>
      <c r="M769" s="251"/>
      <c r="N769" s="252"/>
      <c r="O769" s="252"/>
      <c r="P769" s="252"/>
      <c r="Q769" s="252"/>
      <c r="R769" s="252"/>
      <c r="S769" s="252"/>
      <c r="T769" s="253"/>
      <c r="AT769" s="254" t="s">
        <v>281</v>
      </c>
      <c r="AU769" s="254" t="s">
        <v>84</v>
      </c>
      <c r="AV769" s="16" t="s">
        <v>99</v>
      </c>
      <c r="AW769" s="16" t="s">
        <v>38</v>
      </c>
      <c r="AX769" s="16" t="s">
        <v>23</v>
      </c>
      <c r="AY769" s="254" t="s">
        <v>273</v>
      </c>
    </row>
    <row r="770" spans="1:65" s="2" customFormat="1" ht="16.5" customHeight="1">
      <c r="A770" s="36"/>
      <c r="B770" s="37"/>
      <c r="C770" s="255" t="s">
        <v>943</v>
      </c>
      <c r="D770" s="255" t="s">
        <v>568</v>
      </c>
      <c r="E770" s="256" t="s">
        <v>944</v>
      </c>
      <c r="F770" s="257" t="s">
        <v>945</v>
      </c>
      <c r="G770" s="258" t="s">
        <v>224</v>
      </c>
      <c r="H770" s="259">
        <v>41.956000000000003</v>
      </c>
      <c r="I770" s="260"/>
      <c r="J770" s="261">
        <f>ROUND(I770*H770,2)</f>
        <v>0</v>
      </c>
      <c r="K770" s="257" t="s">
        <v>306</v>
      </c>
      <c r="L770" s="262"/>
      <c r="M770" s="263" t="s">
        <v>22</v>
      </c>
      <c r="N770" s="264" t="s">
        <v>48</v>
      </c>
      <c r="O770" s="66"/>
      <c r="P770" s="204">
        <f>O770*H770</f>
        <v>0</v>
      </c>
      <c r="Q770" s="204">
        <v>1.8799999999999999E-3</v>
      </c>
      <c r="R770" s="204">
        <f>Q770*H770</f>
        <v>7.8877280000000008E-2</v>
      </c>
      <c r="S770" s="204">
        <v>0</v>
      </c>
      <c r="T770" s="205">
        <f>S770*H770</f>
        <v>0</v>
      </c>
      <c r="U770" s="36"/>
      <c r="V770" s="36"/>
      <c r="W770" s="36"/>
      <c r="X770" s="36"/>
      <c r="Y770" s="36"/>
      <c r="Z770" s="36"/>
      <c r="AA770" s="36"/>
      <c r="AB770" s="36"/>
      <c r="AC770" s="36"/>
      <c r="AD770" s="36"/>
      <c r="AE770" s="36"/>
      <c r="AR770" s="206" t="s">
        <v>528</v>
      </c>
      <c r="AT770" s="206" t="s">
        <v>568</v>
      </c>
      <c r="AU770" s="206" t="s">
        <v>84</v>
      </c>
      <c r="AY770" s="19" t="s">
        <v>273</v>
      </c>
      <c r="BE770" s="207">
        <f>IF(N770="základní",J770,0)</f>
        <v>0</v>
      </c>
      <c r="BF770" s="207">
        <f>IF(N770="snížená",J770,0)</f>
        <v>0</v>
      </c>
      <c r="BG770" s="207">
        <f>IF(N770="zákl. přenesená",J770,0)</f>
        <v>0</v>
      </c>
      <c r="BH770" s="207">
        <f>IF(N770="sníž. přenesená",J770,0)</f>
        <v>0</v>
      </c>
      <c r="BI770" s="207">
        <f>IF(N770="nulová",J770,0)</f>
        <v>0</v>
      </c>
      <c r="BJ770" s="19" t="s">
        <v>23</v>
      </c>
      <c r="BK770" s="207">
        <f>ROUND(I770*H770,2)</f>
        <v>0</v>
      </c>
      <c r="BL770" s="19" t="s">
        <v>386</v>
      </c>
      <c r="BM770" s="206" t="s">
        <v>946</v>
      </c>
    </row>
    <row r="771" spans="1:65" s="13" customFormat="1" ht="11.25">
      <c r="B771" s="212"/>
      <c r="C771" s="213"/>
      <c r="D771" s="208" t="s">
        <v>281</v>
      </c>
      <c r="E771" s="214" t="s">
        <v>22</v>
      </c>
      <c r="F771" s="215" t="s">
        <v>935</v>
      </c>
      <c r="G771" s="213"/>
      <c r="H771" s="214" t="s">
        <v>22</v>
      </c>
      <c r="I771" s="216"/>
      <c r="J771" s="213"/>
      <c r="K771" s="213"/>
      <c r="L771" s="217"/>
      <c r="M771" s="218"/>
      <c r="N771" s="219"/>
      <c r="O771" s="219"/>
      <c r="P771" s="219"/>
      <c r="Q771" s="219"/>
      <c r="R771" s="219"/>
      <c r="S771" s="219"/>
      <c r="T771" s="220"/>
      <c r="AT771" s="221" t="s">
        <v>281</v>
      </c>
      <c r="AU771" s="221" t="s">
        <v>84</v>
      </c>
      <c r="AV771" s="13" t="s">
        <v>23</v>
      </c>
      <c r="AW771" s="13" t="s">
        <v>38</v>
      </c>
      <c r="AX771" s="13" t="s">
        <v>77</v>
      </c>
      <c r="AY771" s="221" t="s">
        <v>273</v>
      </c>
    </row>
    <row r="772" spans="1:65" s="13" customFormat="1" ht="11.25">
      <c r="B772" s="212"/>
      <c r="C772" s="213"/>
      <c r="D772" s="208" t="s">
        <v>281</v>
      </c>
      <c r="E772" s="214" t="s">
        <v>22</v>
      </c>
      <c r="F772" s="215" t="s">
        <v>936</v>
      </c>
      <c r="G772" s="213"/>
      <c r="H772" s="214" t="s">
        <v>22</v>
      </c>
      <c r="I772" s="216"/>
      <c r="J772" s="213"/>
      <c r="K772" s="213"/>
      <c r="L772" s="217"/>
      <c r="M772" s="218"/>
      <c r="N772" s="219"/>
      <c r="O772" s="219"/>
      <c r="P772" s="219"/>
      <c r="Q772" s="219"/>
      <c r="R772" s="219"/>
      <c r="S772" s="219"/>
      <c r="T772" s="220"/>
      <c r="AT772" s="221" t="s">
        <v>281</v>
      </c>
      <c r="AU772" s="221" t="s">
        <v>84</v>
      </c>
      <c r="AV772" s="13" t="s">
        <v>23</v>
      </c>
      <c r="AW772" s="13" t="s">
        <v>38</v>
      </c>
      <c r="AX772" s="13" t="s">
        <v>77</v>
      </c>
      <c r="AY772" s="221" t="s">
        <v>273</v>
      </c>
    </row>
    <row r="773" spans="1:65" s="13" customFormat="1" ht="11.25">
      <c r="B773" s="212"/>
      <c r="C773" s="213"/>
      <c r="D773" s="208" t="s">
        <v>281</v>
      </c>
      <c r="E773" s="214" t="s">
        <v>22</v>
      </c>
      <c r="F773" s="215" t="s">
        <v>292</v>
      </c>
      <c r="G773" s="213"/>
      <c r="H773" s="214" t="s">
        <v>22</v>
      </c>
      <c r="I773" s="216"/>
      <c r="J773" s="213"/>
      <c r="K773" s="213"/>
      <c r="L773" s="217"/>
      <c r="M773" s="218"/>
      <c r="N773" s="219"/>
      <c r="O773" s="219"/>
      <c r="P773" s="219"/>
      <c r="Q773" s="219"/>
      <c r="R773" s="219"/>
      <c r="S773" s="219"/>
      <c r="T773" s="220"/>
      <c r="AT773" s="221" t="s">
        <v>281</v>
      </c>
      <c r="AU773" s="221" t="s">
        <v>84</v>
      </c>
      <c r="AV773" s="13" t="s">
        <v>23</v>
      </c>
      <c r="AW773" s="13" t="s">
        <v>38</v>
      </c>
      <c r="AX773" s="13" t="s">
        <v>77</v>
      </c>
      <c r="AY773" s="221" t="s">
        <v>273</v>
      </c>
    </row>
    <row r="774" spans="1:65" s="14" customFormat="1" ht="11.25">
      <c r="B774" s="222"/>
      <c r="C774" s="223"/>
      <c r="D774" s="208" t="s">
        <v>281</v>
      </c>
      <c r="E774" s="224" t="s">
        <v>22</v>
      </c>
      <c r="F774" s="225" t="s">
        <v>937</v>
      </c>
      <c r="G774" s="223"/>
      <c r="H774" s="226">
        <v>15.504</v>
      </c>
      <c r="I774" s="227"/>
      <c r="J774" s="223"/>
      <c r="K774" s="223"/>
      <c r="L774" s="228"/>
      <c r="M774" s="229"/>
      <c r="N774" s="230"/>
      <c r="O774" s="230"/>
      <c r="P774" s="230"/>
      <c r="Q774" s="230"/>
      <c r="R774" s="230"/>
      <c r="S774" s="230"/>
      <c r="T774" s="231"/>
      <c r="AT774" s="232" t="s">
        <v>281</v>
      </c>
      <c r="AU774" s="232" t="s">
        <v>84</v>
      </c>
      <c r="AV774" s="14" t="s">
        <v>84</v>
      </c>
      <c r="AW774" s="14" t="s">
        <v>38</v>
      </c>
      <c r="AX774" s="14" t="s">
        <v>77</v>
      </c>
      <c r="AY774" s="232" t="s">
        <v>273</v>
      </c>
    </row>
    <row r="775" spans="1:65" s="13" customFormat="1" ht="11.25">
      <c r="B775" s="212"/>
      <c r="C775" s="213"/>
      <c r="D775" s="208" t="s">
        <v>281</v>
      </c>
      <c r="E775" s="214" t="s">
        <v>22</v>
      </c>
      <c r="F775" s="215" t="s">
        <v>282</v>
      </c>
      <c r="G775" s="213"/>
      <c r="H775" s="214" t="s">
        <v>22</v>
      </c>
      <c r="I775" s="216"/>
      <c r="J775" s="213"/>
      <c r="K775" s="213"/>
      <c r="L775" s="217"/>
      <c r="M775" s="218"/>
      <c r="N775" s="219"/>
      <c r="O775" s="219"/>
      <c r="P775" s="219"/>
      <c r="Q775" s="219"/>
      <c r="R775" s="219"/>
      <c r="S775" s="219"/>
      <c r="T775" s="220"/>
      <c r="AT775" s="221" t="s">
        <v>281</v>
      </c>
      <c r="AU775" s="221" t="s">
        <v>84</v>
      </c>
      <c r="AV775" s="13" t="s">
        <v>23</v>
      </c>
      <c r="AW775" s="13" t="s">
        <v>38</v>
      </c>
      <c r="AX775" s="13" t="s">
        <v>77</v>
      </c>
      <c r="AY775" s="221" t="s">
        <v>273</v>
      </c>
    </row>
    <row r="776" spans="1:65" s="14" customFormat="1" ht="11.25">
      <c r="B776" s="222"/>
      <c r="C776" s="223"/>
      <c r="D776" s="208" t="s">
        <v>281</v>
      </c>
      <c r="E776" s="224" t="s">
        <v>22</v>
      </c>
      <c r="F776" s="225" t="s">
        <v>938</v>
      </c>
      <c r="G776" s="223"/>
      <c r="H776" s="226">
        <v>26.452000000000002</v>
      </c>
      <c r="I776" s="227"/>
      <c r="J776" s="223"/>
      <c r="K776" s="223"/>
      <c r="L776" s="228"/>
      <c r="M776" s="229"/>
      <c r="N776" s="230"/>
      <c r="O776" s="230"/>
      <c r="P776" s="230"/>
      <c r="Q776" s="230"/>
      <c r="R776" s="230"/>
      <c r="S776" s="230"/>
      <c r="T776" s="231"/>
      <c r="AT776" s="232" t="s">
        <v>281</v>
      </c>
      <c r="AU776" s="232" t="s">
        <v>84</v>
      </c>
      <c r="AV776" s="14" t="s">
        <v>84</v>
      </c>
      <c r="AW776" s="14" t="s">
        <v>38</v>
      </c>
      <c r="AX776" s="14" t="s">
        <v>77</v>
      </c>
      <c r="AY776" s="232" t="s">
        <v>273</v>
      </c>
    </row>
    <row r="777" spans="1:65" s="15" customFormat="1" ht="11.25">
      <c r="B777" s="233"/>
      <c r="C777" s="234"/>
      <c r="D777" s="208" t="s">
        <v>281</v>
      </c>
      <c r="E777" s="235" t="s">
        <v>22</v>
      </c>
      <c r="F777" s="236" t="s">
        <v>286</v>
      </c>
      <c r="G777" s="234"/>
      <c r="H777" s="237">
        <v>41.956000000000003</v>
      </c>
      <c r="I777" s="238"/>
      <c r="J777" s="234"/>
      <c r="K777" s="234"/>
      <c r="L777" s="239"/>
      <c r="M777" s="240"/>
      <c r="N777" s="241"/>
      <c r="O777" s="241"/>
      <c r="P777" s="241"/>
      <c r="Q777" s="241"/>
      <c r="R777" s="241"/>
      <c r="S777" s="241"/>
      <c r="T777" s="242"/>
      <c r="AT777" s="243" t="s">
        <v>281</v>
      </c>
      <c r="AU777" s="243" t="s">
        <v>84</v>
      </c>
      <c r="AV777" s="15" t="s">
        <v>92</v>
      </c>
      <c r="AW777" s="15" t="s">
        <v>38</v>
      </c>
      <c r="AX777" s="15" t="s">
        <v>23</v>
      </c>
      <c r="AY777" s="243" t="s">
        <v>273</v>
      </c>
    </row>
    <row r="778" spans="1:65" s="2" customFormat="1" ht="16.5" customHeight="1">
      <c r="A778" s="36"/>
      <c r="B778" s="37"/>
      <c r="C778" s="255" t="s">
        <v>947</v>
      </c>
      <c r="D778" s="255" t="s">
        <v>568</v>
      </c>
      <c r="E778" s="256" t="s">
        <v>948</v>
      </c>
      <c r="F778" s="257" t="s">
        <v>949</v>
      </c>
      <c r="G778" s="258" t="s">
        <v>224</v>
      </c>
      <c r="H778" s="259">
        <v>10.837999999999999</v>
      </c>
      <c r="I778" s="260"/>
      <c r="J778" s="261">
        <f>ROUND(I778*H778,2)</f>
        <v>0</v>
      </c>
      <c r="K778" s="257" t="s">
        <v>22</v>
      </c>
      <c r="L778" s="262"/>
      <c r="M778" s="263" t="s">
        <v>22</v>
      </c>
      <c r="N778" s="264" t="s">
        <v>48</v>
      </c>
      <c r="O778" s="66"/>
      <c r="P778" s="204">
        <f>O778*H778</f>
        <v>0</v>
      </c>
      <c r="Q778" s="204">
        <v>0</v>
      </c>
      <c r="R778" s="204">
        <f>Q778*H778</f>
        <v>0</v>
      </c>
      <c r="S778" s="204">
        <v>0</v>
      </c>
      <c r="T778" s="205">
        <f>S778*H778</f>
        <v>0</v>
      </c>
      <c r="U778" s="36"/>
      <c r="V778" s="36"/>
      <c r="W778" s="36"/>
      <c r="X778" s="36"/>
      <c r="Y778" s="36"/>
      <c r="Z778" s="36"/>
      <c r="AA778" s="36"/>
      <c r="AB778" s="36"/>
      <c r="AC778" s="36"/>
      <c r="AD778" s="36"/>
      <c r="AE778" s="36"/>
      <c r="AR778" s="206" t="s">
        <v>528</v>
      </c>
      <c r="AT778" s="206" t="s">
        <v>568</v>
      </c>
      <c r="AU778" s="206" t="s">
        <v>84</v>
      </c>
      <c r="AY778" s="19" t="s">
        <v>273</v>
      </c>
      <c r="BE778" s="207">
        <f>IF(N778="základní",J778,0)</f>
        <v>0</v>
      </c>
      <c r="BF778" s="207">
        <f>IF(N778="snížená",J778,0)</f>
        <v>0</v>
      </c>
      <c r="BG778" s="207">
        <f>IF(N778="zákl. přenesená",J778,0)</f>
        <v>0</v>
      </c>
      <c r="BH778" s="207">
        <f>IF(N778="sníž. přenesená",J778,0)</f>
        <v>0</v>
      </c>
      <c r="BI778" s="207">
        <f>IF(N778="nulová",J778,0)</f>
        <v>0</v>
      </c>
      <c r="BJ778" s="19" t="s">
        <v>23</v>
      </c>
      <c r="BK778" s="207">
        <f>ROUND(I778*H778,2)</f>
        <v>0</v>
      </c>
      <c r="BL778" s="19" t="s">
        <v>386</v>
      </c>
      <c r="BM778" s="206" t="s">
        <v>950</v>
      </c>
    </row>
    <row r="779" spans="1:65" s="13" customFormat="1" ht="11.25">
      <c r="B779" s="212"/>
      <c r="C779" s="213"/>
      <c r="D779" s="208" t="s">
        <v>281</v>
      </c>
      <c r="E779" s="214" t="s">
        <v>22</v>
      </c>
      <c r="F779" s="215" t="s">
        <v>935</v>
      </c>
      <c r="G779" s="213"/>
      <c r="H779" s="214" t="s">
        <v>22</v>
      </c>
      <c r="I779" s="216"/>
      <c r="J779" s="213"/>
      <c r="K779" s="213"/>
      <c r="L779" s="217"/>
      <c r="M779" s="218"/>
      <c r="N779" s="219"/>
      <c r="O779" s="219"/>
      <c r="P779" s="219"/>
      <c r="Q779" s="219"/>
      <c r="R779" s="219"/>
      <c r="S779" s="219"/>
      <c r="T779" s="220"/>
      <c r="AT779" s="221" t="s">
        <v>281</v>
      </c>
      <c r="AU779" s="221" t="s">
        <v>84</v>
      </c>
      <c r="AV779" s="13" t="s">
        <v>23</v>
      </c>
      <c r="AW779" s="13" t="s">
        <v>38</v>
      </c>
      <c r="AX779" s="13" t="s">
        <v>77</v>
      </c>
      <c r="AY779" s="221" t="s">
        <v>273</v>
      </c>
    </row>
    <row r="780" spans="1:65" s="13" customFormat="1" ht="11.25">
      <c r="B780" s="212"/>
      <c r="C780" s="213"/>
      <c r="D780" s="208" t="s">
        <v>281</v>
      </c>
      <c r="E780" s="214" t="s">
        <v>22</v>
      </c>
      <c r="F780" s="215" t="s">
        <v>939</v>
      </c>
      <c r="G780" s="213"/>
      <c r="H780" s="214" t="s">
        <v>22</v>
      </c>
      <c r="I780" s="216"/>
      <c r="J780" s="213"/>
      <c r="K780" s="213"/>
      <c r="L780" s="217"/>
      <c r="M780" s="218"/>
      <c r="N780" s="219"/>
      <c r="O780" s="219"/>
      <c r="P780" s="219"/>
      <c r="Q780" s="219"/>
      <c r="R780" s="219"/>
      <c r="S780" s="219"/>
      <c r="T780" s="220"/>
      <c r="AT780" s="221" t="s">
        <v>281</v>
      </c>
      <c r="AU780" s="221" t="s">
        <v>84</v>
      </c>
      <c r="AV780" s="13" t="s">
        <v>23</v>
      </c>
      <c r="AW780" s="13" t="s">
        <v>38</v>
      </c>
      <c r="AX780" s="13" t="s">
        <v>77</v>
      </c>
      <c r="AY780" s="221" t="s">
        <v>273</v>
      </c>
    </row>
    <row r="781" spans="1:65" s="13" customFormat="1" ht="11.25">
      <c r="B781" s="212"/>
      <c r="C781" s="213"/>
      <c r="D781" s="208" t="s">
        <v>281</v>
      </c>
      <c r="E781" s="214" t="s">
        <v>22</v>
      </c>
      <c r="F781" s="215" t="s">
        <v>940</v>
      </c>
      <c r="G781" s="213"/>
      <c r="H781" s="214" t="s">
        <v>22</v>
      </c>
      <c r="I781" s="216"/>
      <c r="J781" s="213"/>
      <c r="K781" s="213"/>
      <c r="L781" s="217"/>
      <c r="M781" s="218"/>
      <c r="N781" s="219"/>
      <c r="O781" s="219"/>
      <c r="P781" s="219"/>
      <c r="Q781" s="219"/>
      <c r="R781" s="219"/>
      <c r="S781" s="219"/>
      <c r="T781" s="220"/>
      <c r="AT781" s="221" t="s">
        <v>281</v>
      </c>
      <c r="AU781" s="221" t="s">
        <v>84</v>
      </c>
      <c r="AV781" s="13" t="s">
        <v>23</v>
      </c>
      <c r="AW781" s="13" t="s">
        <v>38</v>
      </c>
      <c r="AX781" s="13" t="s">
        <v>77</v>
      </c>
      <c r="AY781" s="221" t="s">
        <v>273</v>
      </c>
    </row>
    <row r="782" spans="1:65" s="14" customFormat="1" ht="11.25">
      <c r="B782" s="222"/>
      <c r="C782" s="223"/>
      <c r="D782" s="208" t="s">
        <v>281</v>
      </c>
      <c r="E782" s="224" t="s">
        <v>22</v>
      </c>
      <c r="F782" s="225" t="s">
        <v>941</v>
      </c>
      <c r="G782" s="223"/>
      <c r="H782" s="226">
        <v>5</v>
      </c>
      <c r="I782" s="227"/>
      <c r="J782" s="223"/>
      <c r="K782" s="223"/>
      <c r="L782" s="228"/>
      <c r="M782" s="229"/>
      <c r="N782" s="230"/>
      <c r="O782" s="230"/>
      <c r="P782" s="230"/>
      <c r="Q782" s="230"/>
      <c r="R782" s="230"/>
      <c r="S782" s="230"/>
      <c r="T782" s="231"/>
      <c r="AT782" s="232" t="s">
        <v>281</v>
      </c>
      <c r="AU782" s="232" t="s">
        <v>84</v>
      </c>
      <c r="AV782" s="14" t="s">
        <v>84</v>
      </c>
      <c r="AW782" s="14" t="s">
        <v>38</v>
      </c>
      <c r="AX782" s="14" t="s">
        <v>77</v>
      </c>
      <c r="AY782" s="232" t="s">
        <v>273</v>
      </c>
    </row>
    <row r="783" spans="1:65" s="14" customFormat="1" ht="11.25">
      <c r="B783" s="222"/>
      <c r="C783" s="223"/>
      <c r="D783" s="208" t="s">
        <v>281</v>
      </c>
      <c r="E783" s="224" t="s">
        <v>22</v>
      </c>
      <c r="F783" s="225" t="s">
        <v>942</v>
      </c>
      <c r="G783" s="223"/>
      <c r="H783" s="226">
        <v>5.625</v>
      </c>
      <c r="I783" s="227"/>
      <c r="J783" s="223"/>
      <c r="K783" s="223"/>
      <c r="L783" s="228"/>
      <c r="M783" s="229"/>
      <c r="N783" s="230"/>
      <c r="O783" s="230"/>
      <c r="P783" s="230"/>
      <c r="Q783" s="230"/>
      <c r="R783" s="230"/>
      <c r="S783" s="230"/>
      <c r="T783" s="231"/>
      <c r="AT783" s="232" t="s">
        <v>281</v>
      </c>
      <c r="AU783" s="232" t="s">
        <v>84</v>
      </c>
      <c r="AV783" s="14" t="s">
        <v>84</v>
      </c>
      <c r="AW783" s="14" t="s">
        <v>38</v>
      </c>
      <c r="AX783" s="14" t="s">
        <v>77</v>
      </c>
      <c r="AY783" s="232" t="s">
        <v>273</v>
      </c>
    </row>
    <row r="784" spans="1:65" s="15" customFormat="1" ht="11.25">
      <c r="B784" s="233"/>
      <c r="C784" s="234"/>
      <c r="D784" s="208" t="s">
        <v>281</v>
      </c>
      <c r="E784" s="235" t="s">
        <v>22</v>
      </c>
      <c r="F784" s="236" t="s">
        <v>286</v>
      </c>
      <c r="G784" s="234"/>
      <c r="H784" s="237">
        <v>10.625</v>
      </c>
      <c r="I784" s="238"/>
      <c r="J784" s="234"/>
      <c r="K784" s="234"/>
      <c r="L784" s="239"/>
      <c r="M784" s="240"/>
      <c r="N784" s="241"/>
      <c r="O784" s="241"/>
      <c r="P784" s="241"/>
      <c r="Q784" s="241"/>
      <c r="R784" s="241"/>
      <c r="S784" s="241"/>
      <c r="T784" s="242"/>
      <c r="AT784" s="243" t="s">
        <v>281</v>
      </c>
      <c r="AU784" s="243" t="s">
        <v>84</v>
      </c>
      <c r="AV784" s="15" t="s">
        <v>92</v>
      </c>
      <c r="AW784" s="15" t="s">
        <v>38</v>
      </c>
      <c r="AX784" s="15" t="s">
        <v>23</v>
      </c>
      <c r="AY784" s="243" t="s">
        <v>273</v>
      </c>
    </row>
    <row r="785" spans="1:65" s="14" customFormat="1" ht="11.25">
      <c r="B785" s="222"/>
      <c r="C785" s="223"/>
      <c r="D785" s="208" t="s">
        <v>281</v>
      </c>
      <c r="E785" s="223"/>
      <c r="F785" s="225" t="s">
        <v>951</v>
      </c>
      <c r="G785" s="223"/>
      <c r="H785" s="226">
        <v>10.837999999999999</v>
      </c>
      <c r="I785" s="227"/>
      <c r="J785" s="223"/>
      <c r="K785" s="223"/>
      <c r="L785" s="228"/>
      <c r="M785" s="229"/>
      <c r="N785" s="230"/>
      <c r="O785" s="230"/>
      <c r="P785" s="230"/>
      <c r="Q785" s="230"/>
      <c r="R785" s="230"/>
      <c r="S785" s="230"/>
      <c r="T785" s="231"/>
      <c r="AT785" s="232" t="s">
        <v>281</v>
      </c>
      <c r="AU785" s="232" t="s">
        <v>84</v>
      </c>
      <c r="AV785" s="14" t="s">
        <v>84</v>
      </c>
      <c r="AW785" s="14" t="s">
        <v>4</v>
      </c>
      <c r="AX785" s="14" t="s">
        <v>23</v>
      </c>
      <c r="AY785" s="232" t="s">
        <v>273</v>
      </c>
    </row>
    <row r="786" spans="1:65" s="2" customFormat="1" ht="21.75" customHeight="1">
      <c r="A786" s="36"/>
      <c r="B786" s="37"/>
      <c r="C786" s="195" t="s">
        <v>952</v>
      </c>
      <c r="D786" s="195" t="s">
        <v>275</v>
      </c>
      <c r="E786" s="196" t="s">
        <v>953</v>
      </c>
      <c r="F786" s="197" t="s">
        <v>954</v>
      </c>
      <c r="G786" s="198" t="s">
        <v>224</v>
      </c>
      <c r="H786" s="199">
        <v>1028.2550000000001</v>
      </c>
      <c r="I786" s="200"/>
      <c r="J786" s="201">
        <f>ROUND(I786*H786,2)</f>
        <v>0</v>
      </c>
      <c r="K786" s="197" t="s">
        <v>306</v>
      </c>
      <c r="L786" s="41"/>
      <c r="M786" s="202" t="s">
        <v>22</v>
      </c>
      <c r="N786" s="203" t="s">
        <v>48</v>
      </c>
      <c r="O786" s="66"/>
      <c r="P786" s="204">
        <f>O786*H786</f>
        <v>0</v>
      </c>
      <c r="Q786" s="204">
        <v>5.8E-4</v>
      </c>
      <c r="R786" s="204">
        <f>Q786*H786</f>
        <v>0.59638790000000008</v>
      </c>
      <c r="S786" s="204">
        <v>0</v>
      </c>
      <c r="T786" s="205">
        <f>S786*H786</f>
        <v>0</v>
      </c>
      <c r="U786" s="36"/>
      <c r="V786" s="36"/>
      <c r="W786" s="36"/>
      <c r="X786" s="36"/>
      <c r="Y786" s="36"/>
      <c r="Z786" s="36"/>
      <c r="AA786" s="36"/>
      <c r="AB786" s="36"/>
      <c r="AC786" s="36"/>
      <c r="AD786" s="36"/>
      <c r="AE786" s="36"/>
      <c r="AR786" s="206" t="s">
        <v>386</v>
      </c>
      <c r="AT786" s="206" t="s">
        <v>275</v>
      </c>
      <c r="AU786" s="206" t="s">
        <v>84</v>
      </c>
      <c r="AY786" s="19" t="s">
        <v>273</v>
      </c>
      <c r="BE786" s="207">
        <f>IF(N786="základní",J786,0)</f>
        <v>0</v>
      </c>
      <c r="BF786" s="207">
        <f>IF(N786="snížená",J786,0)</f>
        <v>0</v>
      </c>
      <c r="BG786" s="207">
        <f>IF(N786="zákl. přenesená",J786,0)</f>
        <v>0</v>
      </c>
      <c r="BH786" s="207">
        <f>IF(N786="sníž. přenesená",J786,0)</f>
        <v>0</v>
      </c>
      <c r="BI786" s="207">
        <f>IF(N786="nulová",J786,0)</f>
        <v>0</v>
      </c>
      <c r="BJ786" s="19" t="s">
        <v>23</v>
      </c>
      <c r="BK786" s="207">
        <f>ROUND(I786*H786,2)</f>
        <v>0</v>
      </c>
      <c r="BL786" s="19" t="s">
        <v>386</v>
      </c>
      <c r="BM786" s="206" t="s">
        <v>955</v>
      </c>
    </row>
    <row r="787" spans="1:65" s="2" customFormat="1" ht="107.25">
      <c r="A787" s="36"/>
      <c r="B787" s="37"/>
      <c r="C787" s="38"/>
      <c r="D787" s="208" t="s">
        <v>299</v>
      </c>
      <c r="E787" s="38"/>
      <c r="F787" s="209" t="s">
        <v>956</v>
      </c>
      <c r="G787" s="38"/>
      <c r="H787" s="38"/>
      <c r="I787" s="119"/>
      <c r="J787" s="38"/>
      <c r="K787" s="38"/>
      <c r="L787" s="41"/>
      <c r="M787" s="210"/>
      <c r="N787" s="211"/>
      <c r="O787" s="66"/>
      <c r="P787" s="66"/>
      <c r="Q787" s="66"/>
      <c r="R787" s="66"/>
      <c r="S787" s="66"/>
      <c r="T787" s="67"/>
      <c r="U787" s="36"/>
      <c r="V787" s="36"/>
      <c r="W787" s="36"/>
      <c r="X787" s="36"/>
      <c r="Y787" s="36"/>
      <c r="Z787" s="36"/>
      <c r="AA787" s="36"/>
      <c r="AB787" s="36"/>
      <c r="AC787" s="36"/>
      <c r="AD787" s="36"/>
      <c r="AE787" s="36"/>
      <c r="AT787" s="19" t="s">
        <v>299</v>
      </c>
      <c r="AU787" s="19" t="s">
        <v>84</v>
      </c>
    </row>
    <row r="788" spans="1:65" s="13" customFormat="1" ht="11.25">
      <c r="B788" s="212"/>
      <c r="C788" s="213"/>
      <c r="D788" s="208" t="s">
        <v>281</v>
      </c>
      <c r="E788" s="214" t="s">
        <v>22</v>
      </c>
      <c r="F788" s="215" t="s">
        <v>957</v>
      </c>
      <c r="G788" s="213"/>
      <c r="H788" s="214" t="s">
        <v>22</v>
      </c>
      <c r="I788" s="216"/>
      <c r="J788" s="213"/>
      <c r="K788" s="213"/>
      <c r="L788" s="217"/>
      <c r="M788" s="218"/>
      <c r="N788" s="219"/>
      <c r="O788" s="219"/>
      <c r="P788" s="219"/>
      <c r="Q788" s="219"/>
      <c r="R788" s="219"/>
      <c r="S788" s="219"/>
      <c r="T788" s="220"/>
      <c r="AT788" s="221" t="s">
        <v>281</v>
      </c>
      <c r="AU788" s="221" t="s">
        <v>84</v>
      </c>
      <c r="AV788" s="13" t="s">
        <v>23</v>
      </c>
      <c r="AW788" s="13" t="s">
        <v>38</v>
      </c>
      <c r="AX788" s="13" t="s">
        <v>77</v>
      </c>
      <c r="AY788" s="221" t="s">
        <v>273</v>
      </c>
    </row>
    <row r="789" spans="1:65" s="13" customFormat="1" ht="11.25">
      <c r="B789" s="212"/>
      <c r="C789" s="213"/>
      <c r="D789" s="208" t="s">
        <v>281</v>
      </c>
      <c r="E789" s="214" t="s">
        <v>22</v>
      </c>
      <c r="F789" s="215" t="s">
        <v>860</v>
      </c>
      <c r="G789" s="213"/>
      <c r="H789" s="214" t="s">
        <v>22</v>
      </c>
      <c r="I789" s="216"/>
      <c r="J789" s="213"/>
      <c r="K789" s="213"/>
      <c r="L789" s="217"/>
      <c r="M789" s="218"/>
      <c r="N789" s="219"/>
      <c r="O789" s="219"/>
      <c r="P789" s="219"/>
      <c r="Q789" s="219"/>
      <c r="R789" s="219"/>
      <c r="S789" s="219"/>
      <c r="T789" s="220"/>
      <c r="AT789" s="221" t="s">
        <v>281</v>
      </c>
      <c r="AU789" s="221" t="s">
        <v>84</v>
      </c>
      <c r="AV789" s="13" t="s">
        <v>23</v>
      </c>
      <c r="AW789" s="13" t="s">
        <v>38</v>
      </c>
      <c r="AX789" s="13" t="s">
        <v>77</v>
      </c>
      <c r="AY789" s="221" t="s">
        <v>273</v>
      </c>
    </row>
    <row r="790" spans="1:65" s="14" customFormat="1" ht="11.25">
      <c r="B790" s="222"/>
      <c r="C790" s="223"/>
      <c r="D790" s="208" t="s">
        <v>281</v>
      </c>
      <c r="E790" s="224" t="s">
        <v>22</v>
      </c>
      <c r="F790" s="225" t="s">
        <v>862</v>
      </c>
      <c r="G790" s="223"/>
      <c r="H790" s="226">
        <v>139.858</v>
      </c>
      <c r="I790" s="227"/>
      <c r="J790" s="223"/>
      <c r="K790" s="223"/>
      <c r="L790" s="228"/>
      <c r="M790" s="229"/>
      <c r="N790" s="230"/>
      <c r="O790" s="230"/>
      <c r="P790" s="230"/>
      <c r="Q790" s="230"/>
      <c r="R790" s="230"/>
      <c r="S790" s="230"/>
      <c r="T790" s="231"/>
      <c r="AT790" s="232" t="s">
        <v>281</v>
      </c>
      <c r="AU790" s="232" t="s">
        <v>84</v>
      </c>
      <c r="AV790" s="14" t="s">
        <v>84</v>
      </c>
      <c r="AW790" s="14" t="s">
        <v>38</v>
      </c>
      <c r="AX790" s="14" t="s">
        <v>77</v>
      </c>
      <c r="AY790" s="232" t="s">
        <v>273</v>
      </c>
    </row>
    <row r="791" spans="1:65" s="13" customFormat="1" ht="11.25">
      <c r="B791" s="212"/>
      <c r="C791" s="213"/>
      <c r="D791" s="208" t="s">
        <v>281</v>
      </c>
      <c r="E791" s="214" t="s">
        <v>22</v>
      </c>
      <c r="F791" s="215" t="s">
        <v>958</v>
      </c>
      <c r="G791" s="213"/>
      <c r="H791" s="214" t="s">
        <v>22</v>
      </c>
      <c r="I791" s="216"/>
      <c r="J791" s="213"/>
      <c r="K791" s="213"/>
      <c r="L791" s="217"/>
      <c r="M791" s="218"/>
      <c r="N791" s="219"/>
      <c r="O791" s="219"/>
      <c r="P791" s="219"/>
      <c r="Q791" s="219"/>
      <c r="R791" s="219"/>
      <c r="S791" s="219"/>
      <c r="T791" s="220"/>
      <c r="AT791" s="221" t="s">
        <v>281</v>
      </c>
      <c r="AU791" s="221" t="s">
        <v>84</v>
      </c>
      <c r="AV791" s="13" t="s">
        <v>23</v>
      </c>
      <c r="AW791" s="13" t="s">
        <v>38</v>
      </c>
      <c r="AX791" s="13" t="s">
        <v>77</v>
      </c>
      <c r="AY791" s="221" t="s">
        <v>273</v>
      </c>
    </row>
    <row r="792" spans="1:65" s="14" customFormat="1" ht="11.25">
      <c r="B792" s="222"/>
      <c r="C792" s="223"/>
      <c r="D792" s="208" t="s">
        <v>281</v>
      </c>
      <c r="E792" s="224" t="s">
        <v>22</v>
      </c>
      <c r="F792" s="225" t="s">
        <v>959</v>
      </c>
      <c r="G792" s="223"/>
      <c r="H792" s="226">
        <v>202.89400000000001</v>
      </c>
      <c r="I792" s="227"/>
      <c r="J792" s="223"/>
      <c r="K792" s="223"/>
      <c r="L792" s="228"/>
      <c r="M792" s="229"/>
      <c r="N792" s="230"/>
      <c r="O792" s="230"/>
      <c r="P792" s="230"/>
      <c r="Q792" s="230"/>
      <c r="R792" s="230"/>
      <c r="S792" s="230"/>
      <c r="T792" s="231"/>
      <c r="AT792" s="232" t="s">
        <v>281</v>
      </c>
      <c r="AU792" s="232" t="s">
        <v>84</v>
      </c>
      <c r="AV792" s="14" t="s">
        <v>84</v>
      </c>
      <c r="AW792" s="14" t="s">
        <v>38</v>
      </c>
      <c r="AX792" s="14" t="s">
        <v>77</v>
      </c>
      <c r="AY792" s="232" t="s">
        <v>273</v>
      </c>
    </row>
    <row r="793" spans="1:65" s="15" customFormat="1" ht="11.25">
      <c r="B793" s="233"/>
      <c r="C793" s="234"/>
      <c r="D793" s="208" t="s">
        <v>281</v>
      </c>
      <c r="E793" s="235" t="s">
        <v>22</v>
      </c>
      <c r="F793" s="236" t="s">
        <v>286</v>
      </c>
      <c r="G793" s="234"/>
      <c r="H793" s="237">
        <v>342.75200000000001</v>
      </c>
      <c r="I793" s="238"/>
      <c r="J793" s="234"/>
      <c r="K793" s="234"/>
      <c r="L793" s="239"/>
      <c r="M793" s="240"/>
      <c r="N793" s="241"/>
      <c r="O793" s="241"/>
      <c r="P793" s="241"/>
      <c r="Q793" s="241"/>
      <c r="R793" s="241"/>
      <c r="S793" s="241"/>
      <c r="T793" s="242"/>
      <c r="AT793" s="243" t="s">
        <v>281</v>
      </c>
      <c r="AU793" s="243" t="s">
        <v>84</v>
      </c>
      <c r="AV793" s="15" t="s">
        <v>92</v>
      </c>
      <c r="AW793" s="15" t="s">
        <v>38</v>
      </c>
      <c r="AX793" s="15" t="s">
        <v>77</v>
      </c>
      <c r="AY793" s="243" t="s">
        <v>273</v>
      </c>
    </row>
    <row r="794" spans="1:65" s="13" customFormat="1" ht="11.25">
      <c r="B794" s="212"/>
      <c r="C794" s="213"/>
      <c r="D794" s="208" t="s">
        <v>281</v>
      </c>
      <c r="E794" s="214" t="s">
        <v>22</v>
      </c>
      <c r="F794" s="215" t="s">
        <v>960</v>
      </c>
      <c r="G794" s="213"/>
      <c r="H794" s="214" t="s">
        <v>22</v>
      </c>
      <c r="I794" s="216"/>
      <c r="J794" s="213"/>
      <c r="K794" s="213"/>
      <c r="L794" s="217"/>
      <c r="M794" s="218"/>
      <c r="N794" s="219"/>
      <c r="O794" s="219"/>
      <c r="P794" s="219"/>
      <c r="Q794" s="219"/>
      <c r="R794" s="219"/>
      <c r="S794" s="219"/>
      <c r="T794" s="220"/>
      <c r="AT794" s="221" t="s">
        <v>281</v>
      </c>
      <c r="AU794" s="221" t="s">
        <v>84</v>
      </c>
      <c r="AV794" s="13" t="s">
        <v>23</v>
      </c>
      <c r="AW794" s="13" t="s">
        <v>38</v>
      </c>
      <c r="AX794" s="13" t="s">
        <v>77</v>
      </c>
      <c r="AY794" s="221" t="s">
        <v>273</v>
      </c>
    </row>
    <row r="795" spans="1:65" s="13" customFormat="1" ht="11.25">
      <c r="B795" s="212"/>
      <c r="C795" s="213"/>
      <c r="D795" s="208" t="s">
        <v>281</v>
      </c>
      <c r="E795" s="214" t="s">
        <v>22</v>
      </c>
      <c r="F795" s="215" t="s">
        <v>961</v>
      </c>
      <c r="G795" s="213"/>
      <c r="H795" s="214" t="s">
        <v>22</v>
      </c>
      <c r="I795" s="216"/>
      <c r="J795" s="213"/>
      <c r="K795" s="213"/>
      <c r="L795" s="217"/>
      <c r="M795" s="218"/>
      <c r="N795" s="219"/>
      <c r="O795" s="219"/>
      <c r="P795" s="219"/>
      <c r="Q795" s="219"/>
      <c r="R795" s="219"/>
      <c r="S795" s="219"/>
      <c r="T795" s="220"/>
      <c r="AT795" s="221" t="s">
        <v>281</v>
      </c>
      <c r="AU795" s="221" t="s">
        <v>84</v>
      </c>
      <c r="AV795" s="13" t="s">
        <v>23</v>
      </c>
      <c r="AW795" s="13" t="s">
        <v>38</v>
      </c>
      <c r="AX795" s="13" t="s">
        <v>77</v>
      </c>
      <c r="AY795" s="221" t="s">
        <v>273</v>
      </c>
    </row>
    <row r="796" spans="1:65" s="14" customFormat="1" ht="11.25">
      <c r="B796" s="222"/>
      <c r="C796" s="223"/>
      <c r="D796" s="208" t="s">
        <v>281</v>
      </c>
      <c r="E796" s="224" t="s">
        <v>22</v>
      </c>
      <c r="F796" s="225" t="s">
        <v>962</v>
      </c>
      <c r="G796" s="223"/>
      <c r="H796" s="226">
        <v>279.71600000000001</v>
      </c>
      <c r="I796" s="227"/>
      <c r="J796" s="223"/>
      <c r="K796" s="223"/>
      <c r="L796" s="228"/>
      <c r="M796" s="229"/>
      <c r="N796" s="230"/>
      <c r="O796" s="230"/>
      <c r="P796" s="230"/>
      <c r="Q796" s="230"/>
      <c r="R796" s="230"/>
      <c r="S796" s="230"/>
      <c r="T796" s="231"/>
      <c r="AT796" s="232" t="s">
        <v>281</v>
      </c>
      <c r="AU796" s="232" t="s">
        <v>84</v>
      </c>
      <c r="AV796" s="14" t="s">
        <v>84</v>
      </c>
      <c r="AW796" s="14" t="s">
        <v>38</v>
      </c>
      <c r="AX796" s="14" t="s">
        <v>77</v>
      </c>
      <c r="AY796" s="232" t="s">
        <v>273</v>
      </c>
    </row>
    <row r="797" spans="1:65" s="13" customFormat="1" ht="11.25">
      <c r="B797" s="212"/>
      <c r="C797" s="213"/>
      <c r="D797" s="208" t="s">
        <v>281</v>
      </c>
      <c r="E797" s="214" t="s">
        <v>22</v>
      </c>
      <c r="F797" s="215" t="s">
        <v>963</v>
      </c>
      <c r="G797" s="213"/>
      <c r="H797" s="214" t="s">
        <v>22</v>
      </c>
      <c r="I797" s="216"/>
      <c r="J797" s="213"/>
      <c r="K797" s="213"/>
      <c r="L797" s="217"/>
      <c r="M797" s="218"/>
      <c r="N797" s="219"/>
      <c r="O797" s="219"/>
      <c r="P797" s="219"/>
      <c r="Q797" s="219"/>
      <c r="R797" s="219"/>
      <c r="S797" s="219"/>
      <c r="T797" s="220"/>
      <c r="AT797" s="221" t="s">
        <v>281</v>
      </c>
      <c r="AU797" s="221" t="s">
        <v>84</v>
      </c>
      <c r="AV797" s="13" t="s">
        <v>23</v>
      </c>
      <c r="AW797" s="13" t="s">
        <v>38</v>
      </c>
      <c r="AX797" s="13" t="s">
        <v>77</v>
      </c>
      <c r="AY797" s="221" t="s">
        <v>273</v>
      </c>
    </row>
    <row r="798" spans="1:65" s="14" customFormat="1" ht="11.25">
      <c r="B798" s="222"/>
      <c r="C798" s="223"/>
      <c r="D798" s="208" t="s">
        <v>281</v>
      </c>
      <c r="E798" s="224" t="s">
        <v>22</v>
      </c>
      <c r="F798" s="225" t="s">
        <v>964</v>
      </c>
      <c r="G798" s="223"/>
      <c r="H798" s="226">
        <v>405.78699999999998</v>
      </c>
      <c r="I798" s="227"/>
      <c r="J798" s="223"/>
      <c r="K798" s="223"/>
      <c r="L798" s="228"/>
      <c r="M798" s="229"/>
      <c r="N798" s="230"/>
      <c r="O798" s="230"/>
      <c r="P798" s="230"/>
      <c r="Q798" s="230"/>
      <c r="R798" s="230"/>
      <c r="S798" s="230"/>
      <c r="T798" s="231"/>
      <c r="AT798" s="232" t="s">
        <v>281</v>
      </c>
      <c r="AU798" s="232" t="s">
        <v>84</v>
      </c>
      <c r="AV798" s="14" t="s">
        <v>84</v>
      </c>
      <c r="AW798" s="14" t="s">
        <v>38</v>
      </c>
      <c r="AX798" s="14" t="s">
        <v>77</v>
      </c>
      <c r="AY798" s="232" t="s">
        <v>273</v>
      </c>
    </row>
    <row r="799" spans="1:65" s="15" customFormat="1" ht="11.25">
      <c r="B799" s="233"/>
      <c r="C799" s="234"/>
      <c r="D799" s="208" t="s">
        <v>281</v>
      </c>
      <c r="E799" s="235" t="s">
        <v>22</v>
      </c>
      <c r="F799" s="236" t="s">
        <v>286</v>
      </c>
      <c r="G799" s="234"/>
      <c r="H799" s="237">
        <v>685.50300000000004</v>
      </c>
      <c r="I799" s="238"/>
      <c r="J799" s="234"/>
      <c r="K799" s="234"/>
      <c r="L799" s="239"/>
      <c r="M799" s="240"/>
      <c r="N799" s="241"/>
      <c r="O799" s="241"/>
      <c r="P799" s="241"/>
      <c r="Q799" s="241"/>
      <c r="R799" s="241"/>
      <c r="S799" s="241"/>
      <c r="T799" s="242"/>
      <c r="AT799" s="243" t="s">
        <v>281</v>
      </c>
      <c r="AU799" s="243" t="s">
        <v>84</v>
      </c>
      <c r="AV799" s="15" t="s">
        <v>92</v>
      </c>
      <c r="AW799" s="15" t="s">
        <v>38</v>
      </c>
      <c r="AX799" s="15" t="s">
        <v>77</v>
      </c>
      <c r="AY799" s="243" t="s">
        <v>273</v>
      </c>
    </row>
    <row r="800" spans="1:65" s="16" customFormat="1" ht="11.25">
      <c r="B800" s="244"/>
      <c r="C800" s="245"/>
      <c r="D800" s="208" t="s">
        <v>281</v>
      </c>
      <c r="E800" s="246" t="s">
        <v>22</v>
      </c>
      <c r="F800" s="247" t="s">
        <v>288</v>
      </c>
      <c r="G800" s="245"/>
      <c r="H800" s="248">
        <v>1028.2550000000001</v>
      </c>
      <c r="I800" s="249"/>
      <c r="J800" s="245"/>
      <c r="K800" s="245"/>
      <c r="L800" s="250"/>
      <c r="M800" s="251"/>
      <c r="N800" s="252"/>
      <c r="O800" s="252"/>
      <c r="P800" s="252"/>
      <c r="Q800" s="252"/>
      <c r="R800" s="252"/>
      <c r="S800" s="252"/>
      <c r="T800" s="253"/>
      <c r="AT800" s="254" t="s">
        <v>281</v>
      </c>
      <c r="AU800" s="254" t="s">
        <v>84</v>
      </c>
      <c r="AV800" s="16" t="s">
        <v>99</v>
      </c>
      <c r="AW800" s="16" t="s">
        <v>38</v>
      </c>
      <c r="AX800" s="16" t="s">
        <v>23</v>
      </c>
      <c r="AY800" s="254" t="s">
        <v>273</v>
      </c>
    </row>
    <row r="801" spans="1:65" s="2" customFormat="1" ht="16.5" customHeight="1">
      <c r="A801" s="36"/>
      <c r="B801" s="37"/>
      <c r="C801" s="255" t="s">
        <v>965</v>
      </c>
      <c r="D801" s="255" t="s">
        <v>568</v>
      </c>
      <c r="E801" s="256" t="s">
        <v>928</v>
      </c>
      <c r="F801" s="257" t="s">
        <v>929</v>
      </c>
      <c r="G801" s="258" t="s">
        <v>224</v>
      </c>
      <c r="H801" s="259">
        <v>342.75200000000001</v>
      </c>
      <c r="I801" s="260"/>
      <c r="J801" s="261">
        <f>ROUND(I801*H801,2)</f>
        <v>0</v>
      </c>
      <c r="K801" s="257" t="s">
        <v>306</v>
      </c>
      <c r="L801" s="262"/>
      <c r="M801" s="263" t="s">
        <v>22</v>
      </c>
      <c r="N801" s="264" t="s">
        <v>48</v>
      </c>
      <c r="O801" s="66"/>
      <c r="P801" s="204">
        <f>O801*H801</f>
        <v>0</v>
      </c>
      <c r="Q801" s="204">
        <v>2.5000000000000001E-3</v>
      </c>
      <c r="R801" s="204">
        <f>Q801*H801</f>
        <v>0.85688000000000009</v>
      </c>
      <c r="S801" s="204">
        <v>0</v>
      </c>
      <c r="T801" s="205">
        <f>S801*H801</f>
        <v>0</v>
      </c>
      <c r="U801" s="36"/>
      <c r="V801" s="36"/>
      <c r="W801" s="36"/>
      <c r="X801" s="36"/>
      <c r="Y801" s="36"/>
      <c r="Z801" s="36"/>
      <c r="AA801" s="36"/>
      <c r="AB801" s="36"/>
      <c r="AC801" s="36"/>
      <c r="AD801" s="36"/>
      <c r="AE801" s="36"/>
      <c r="AR801" s="206" t="s">
        <v>528</v>
      </c>
      <c r="AT801" s="206" t="s">
        <v>568</v>
      </c>
      <c r="AU801" s="206" t="s">
        <v>84</v>
      </c>
      <c r="AY801" s="19" t="s">
        <v>273</v>
      </c>
      <c r="BE801" s="207">
        <f>IF(N801="základní",J801,0)</f>
        <v>0</v>
      </c>
      <c r="BF801" s="207">
        <f>IF(N801="snížená",J801,0)</f>
        <v>0</v>
      </c>
      <c r="BG801" s="207">
        <f>IF(N801="zákl. přenesená",J801,0)</f>
        <v>0</v>
      </c>
      <c r="BH801" s="207">
        <f>IF(N801="sníž. přenesená",J801,0)</f>
        <v>0</v>
      </c>
      <c r="BI801" s="207">
        <f>IF(N801="nulová",J801,0)</f>
        <v>0</v>
      </c>
      <c r="BJ801" s="19" t="s">
        <v>23</v>
      </c>
      <c r="BK801" s="207">
        <f>ROUND(I801*H801,2)</f>
        <v>0</v>
      </c>
      <c r="BL801" s="19" t="s">
        <v>386</v>
      </c>
      <c r="BM801" s="206" t="s">
        <v>966</v>
      </c>
    </row>
    <row r="802" spans="1:65" s="2" customFormat="1" ht="19.5">
      <c r="A802" s="36"/>
      <c r="B802" s="37"/>
      <c r="C802" s="38"/>
      <c r="D802" s="208" t="s">
        <v>279</v>
      </c>
      <c r="E802" s="38"/>
      <c r="F802" s="209" t="s">
        <v>967</v>
      </c>
      <c r="G802" s="38"/>
      <c r="H802" s="38"/>
      <c r="I802" s="119"/>
      <c r="J802" s="38"/>
      <c r="K802" s="38"/>
      <c r="L802" s="41"/>
      <c r="M802" s="210"/>
      <c r="N802" s="211"/>
      <c r="O802" s="66"/>
      <c r="P802" s="66"/>
      <c r="Q802" s="66"/>
      <c r="R802" s="66"/>
      <c r="S802" s="66"/>
      <c r="T802" s="67"/>
      <c r="U802" s="36"/>
      <c r="V802" s="36"/>
      <c r="W802" s="36"/>
      <c r="X802" s="36"/>
      <c r="Y802" s="36"/>
      <c r="Z802" s="36"/>
      <c r="AA802" s="36"/>
      <c r="AB802" s="36"/>
      <c r="AC802" s="36"/>
      <c r="AD802" s="36"/>
      <c r="AE802" s="36"/>
      <c r="AT802" s="19" t="s">
        <v>279</v>
      </c>
      <c r="AU802" s="19" t="s">
        <v>84</v>
      </c>
    </row>
    <row r="803" spans="1:65" s="13" customFormat="1" ht="11.25">
      <c r="B803" s="212"/>
      <c r="C803" s="213"/>
      <c r="D803" s="208" t="s">
        <v>281</v>
      </c>
      <c r="E803" s="214" t="s">
        <v>22</v>
      </c>
      <c r="F803" s="215" t="s">
        <v>957</v>
      </c>
      <c r="G803" s="213"/>
      <c r="H803" s="214" t="s">
        <v>22</v>
      </c>
      <c r="I803" s="216"/>
      <c r="J803" s="213"/>
      <c r="K803" s="213"/>
      <c r="L803" s="217"/>
      <c r="M803" s="218"/>
      <c r="N803" s="219"/>
      <c r="O803" s="219"/>
      <c r="P803" s="219"/>
      <c r="Q803" s="219"/>
      <c r="R803" s="219"/>
      <c r="S803" s="219"/>
      <c r="T803" s="220"/>
      <c r="AT803" s="221" t="s">
        <v>281</v>
      </c>
      <c r="AU803" s="221" t="s">
        <v>84</v>
      </c>
      <c r="AV803" s="13" t="s">
        <v>23</v>
      </c>
      <c r="AW803" s="13" t="s">
        <v>38</v>
      </c>
      <c r="AX803" s="13" t="s">
        <v>77</v>
      </c>
      <c r="AY803" s="221" t="s">
        <v>273</v>
      </c>
    </row>
    <row r="804" spans="1:65" s="13" customFormat="1" ht="11.25">
      <c r="B804" s="212"/>
      <c r="C804" s="213"/>
      <c r="D804" s="208" t="s">
        <v>281</v>
      </c>
      <c r="E804" s="214" t="s">
        <v>22</v>
      </c>
      <c r="F804" s="215" t="s">
        <v>860</v>
      </c>
      <c r="G804" s="213"/>
      <c r="H804" s="214" t="s">
        <v>22</v>
      </c>
      <c r="I804" s="216"/>
      <c r="J804" s="213"/>
      <c r="K804" s="213"/>
      <c r="L804" s="217"/>
      <c r="M804" s="218"/>
      <c r="N804" s="219"/>
      <c r="O804" s="219"/>
      <c r="P804" s="219"/>
      <c r="Q804" s="219"/>
      <c r="R804" s="219"/>
      <c r="S804" s="219"/>
      <c r="T804" s="220"/>
      <c r="AT804" s="221" t="s">
        <v>281</v>
      </c>
      <c r="AU804" s="221" t="s">
        <v>84</v>
      </c>
      <c r="AV804" s="13" t="s">
        <v>23</v>
      </c>
      <c r="AW804" s="13" t="s">
        <v>38</v>
      </c>
      <c r="AX804" s="13" t="s">
        <v>77</v>
      </c>
      <c r="AY804" s="221" t="s">
        <v>273</v>
      </c>
    </row>
    <row r="805" spans="1:65" s="14" customFormat="1" ht="11.25">
      <c r="B805" s="222"/>
      <c r="C805" s="223"/>
      <c r="D805" s="208" t="s">
        <v>281</v>
      </c>
      <c r="E805" s="224" t="s">
        <v>22</v>
      </c>
      <c r="F805" s="225" t="s">
        <v>862</v>
      </c>
      <c r="G805" s="223"/>
      <c r="H805" s="226">
        <v>139.858</v>
      </c>
      <c r="I805" s="227"/>
      <c r="J805" s="223"/>
      <c r="K805" s="223"/>
      <c r="L805" s="228"/>
      <c r="M805" s="229"/>
      <c r="N805" s="230"/>
      <c r="O805" s="230"/>
      <c r="P805" s="230"/>
      <c r="Q805" s="230"/>
      <c r="R805" s="230"/>
      <c r="S805" s="230"/>
      <c r="T805" s="231"/>
      <c r="AT805" s="232" t="s">
        <v>281</v>
      </c>
      <c r="AU805" s="232" t="s">
        <v>84</v>
      </c>
      <c r="AV805" s="14" t="s">
        <v>84</v>
      </c>
      <c r="AW805" s="14" t="s">
        <v>38</v>
      </c>
      <c r="AX805" s="14" t="s">
        <v>77</v>
      </c>
      <c r="AY805" s="232" t="s">
        <v>273</v>
      </c>
    </row>
    <row r="806" spans="1:65" s="13" customFormat="1" ht="11.25">
      <c r="B806" s="212"/>
      <c r="C806" s="213"/>
      <c r="D806" s="208" t="s">
        <v>281</v>
      </c>
      <c r="E806" s="214" t="s">
        <v>22</v>
      </c>
      <c r="F806" s="215" t="s">
        <v>958</v>
      </c>
      <c r="G806" s="213"/>
      <c r="H806" s="214" t="s">
        <v>22</v>
      </c>
      <c r="I806" s="216"/>
      <c r="J806" s="213"/>
      <c r="K806" s="213"/>
      <c r="L806" s="217"/>
      <c r="M806" s="218"/>
      <c r="N806" s="219"/>
      <c r="O806" s="219"/>
      <c r="P806" s="219"/>
      <c r="Q806" s="219"/>
      <c r="R806" s="219"/>
      <c r="S806" s="219"/>
      <c r="T806" s="220"/>
      <c r="AT806" s="221" t="s">
        <v>281</v>
      </c>
      <c r="AU806" s="221" t="s">
        <v>84</v>
      </c>
      <c r="AV806" s="13" t="s">
        <v>23</v>
      </c>
      <c r="AW806" s="13" t="s">
        <v>38</v>
      </c>
      <c r="AX806" s="13" t="s">
        <v>77</v>
      </c>
      <c r="AY806" s="221" t="s">
        <v>273</v>
      </c>
    </row>
    <row r="807" spans="1:65" s="14" customFormat="1" ht="11.25">
      <c r="B807" s="222"/>
      <c r="C807" s="223"/>
      <c r="D807" s="208" t="s">
        <v>281</v>
      </c>
      <c r="E807" s="224" t="s">
        <v>22</v>
      </c>
      <c r="F807" s="225" t="s">
        <v>959</v>
      </c>
      <c r="G807" s="223"/>
      <c r="H807" s="226">
        <v>202.89400000000001</v>
      </c>
      <c r="I807" s="227"/>
      <c r="J807" s="223"/>
      <c r="K807" s="223"/>
      <c r="L807" s="228"/>
      <c r="M807" s="229"/>
      <c r="N807" s="230"/>
      <c r="O807" s="230"/>
      <c r="P807" s="230"/>
      <c r="Q807" s="230"/>
      <c r="R807" s="230"/>
      <c r="S807" s="230"/>
      <c r="T807" s="231"/>
      <c r="AT807" s="232" t="s">
        <v>281</v>
      </c>
      <c r="AU807" s="232" t="s">
        <v>84</v>
      </c>
      <c r="AV807" s="14" t="s">
        <v>84</v>
      </c>
      <c r="AW807" s="14" t="s">
        <v>38</v>
      </c>
      <c r="AX807" s="14" t="s">
        <v>77</v>
      </c>
      <c r="AY807" s="232" t="s">
        <v>273</v>
      </c>
    </row>
    <row r="808" spans="1:65" s="15" customFormat="1" ht="11.25">
      <c r="B808" s="233"/>
      <c r="C808" s="234"/>
      <c r="D808" s="208" t="s">
        <v>281</v>
      </c>
      <c r="E808" s="235" t="s">
        <v>22</v>
      </c>
      <c r="F808" s="236" t="s">
        <v>286</v>
      </c>
      <c r="G808" s="234"/>
      <c r="H808" s="237">
        <v>342.75200000000001</v>
      </c>
      <c r="I808" s="238"/>
      <c r="J808" s="234"/>
      <c r="K808" s="234"/>
      <c r="L808" s="239"/>
      <c r="M808" s="240"/>
      <c r="N808" s="241"/>
      <c r="O808" s="241"/>
      <c r="P808" s="241"/>
      <c r="Q808" s="241"/>
      <c r="R808" s="241"/>
      <c r="S808" s="241"/>
      <c r="T808" s="242"/>
      <c r="AT808" s="243" t="s">
        <v>281</v>
      </c>
      <c r="AU808" s="243" t="s">
        <v>84</v>
      </c>
      <c r="AV808" s="15" t="s">
        <v>92</v>
      </c>
      <c r="AW808" s="15" t="s">
        <v>38</v>
      </c>
      <c r="AX808" s="15" t="s">
        <v>23</v>
      </c>
      <c r="AY808" s="243" t="s">
        <v>273</v>
      </c>
    </row>
    <row r="809" spans="1:65" s="2" customFormat="1" ht="33" customHeight="1">
      <c r="A809" s="36"/>
      <c r="B809" s="37"/>
      <c r="C809" s="255" t="s">
        <v>968</v>
      </c>
      <c r="D809" s="255" t="s">
        <v>568</v>
      </c>
      <c r="E809" s="256" t="s">
        <v>969</v>
      </c>
      <c r="F809" s="257" t="s">
        <v>970</v>
      </c>
      <c r="G809" s="258" t="s">
        <v>314</v>
      </c>
      <c r="H809" s="259">
        <v>57.033999999999999</v>
      </c>
      <c r="I809" s="260"/>
      <c r="J809" s="261">
        <f>ROUND(I809*H809,2)</f>
        <v>0</v>
      </c>
      <c r="K809" s="257" t="s">
        <v>22</v>
      </c>
      <c r="L809" s="262"/>
      <c r="M809" s="263" t="s">
        <v>22</v>
      </c>
      <c r="N809" s="264" t="s">
        <v>48</v>
      </c>
      <c r="O809" s="66"/>
      <c r="P809" s="204">
        <f>O809*H809</f>
        <v>0</v>
      </c>
      <c r="Q809" s="204">
        <v>2.5000000000000001E-2</v>
      </c>
      <c r="R809" s="204">
        <f>Q809*H809</f>
        <v>1.4258500000000001</v>
      </c>
      <c r="S809" s="204">
        <v>0</v>
      </c>
      <c r="T809" s="205">
        <f>S809*H809</f>
        <v>0</v>
      </c>
      <c r="U809" s="36"/>
      <c r="V809" s="36"/>
      <c r="W809" s="36"/>
      <c r="X809" s="36"/>
      <c r="Y809" s="36"/>
      <c r="Z809" s="36"/>
      <c r="AA809" s="36"/>
      <c r="AB809" s="36"/>
      <c r="AC809" s="36"/>
      <c r="AD809" s="36"/>
      <c r="AE809" s="36"/>
      <c r="AR809" s="206" t="s">
        <v>528</v>
      </c>
      <c r="AT809" s="206" t="s">
        <v>568</v>
      </c>
      <c r="AU809" s="206" t="s">
        <v>84</v>
      </c>
      <c r="AY809" s="19" t="s">
        <v>273</v>
      </c>
      <c r="BE809" s="207">
        <f>IF(N809="základní",J809,0)</f>
        <v>0</v>
      </c>
      <c r="BF809" s="207">
        <f>IF(N809="snížená",J809,0)</f>
        <v>0</v>
      </c>
      <c r="BG809" s="207">
        <f>IF(N809="zákl. přenesená",J809,0)</f>
        <v>0</v>
      </c>
      <c r="BH809" s="207">
        <f>IF(N809="sníž. přenesená",J809,0)</f>
        <v>0</v>
      </c>
      <c r="BI809" s="207">
        <f>IF(N809="nulová",J809,0)</f>
        <v>0</v>
      </c>
      <c r="BJ809" s="19" t="s">
        <v>23</v>
      </c>
      <c r="BK809" s="207">
        <f>ROUND(I809*H809,2)</f>
        <v>0</v>
      </c>
      <c r="BL809" s="19" t="s">
        <v>386</v>
      </c>
      <c r="BM809" s="206" t="s">
        <v>971</v>
      </c>
    </row>
    <row r="810" spans="1:65" s="2" customFormat="1" ht="29.25">
      <c r="A810" s="36"/>
      <c r="B810" s="37"/>
      <c r="C810" s="38"/>
      <c r="D810" s="208" t="s">
        <v>279</v>
      </c>
      <c r="E810" s="38"/>
      <c r="F810" s="209" t="s">
        <v>972</v>
      </c>
      <c r="G810" s="38"/>
      <c r="H810" s="38"/>
      <c r="I810" s="119"/>
      <c r="J810" s="38"/>
      <c r="K810" s="38"/>
      <c r="L810" s="41"/>
      <c r="M810" s="210"/>
      <c r="N810" s="211"/>
      <c r="O810" s="66"/>
      <c r="P810" s="66"/>
      <c r="Q810" s="66"/>
      <c r="R810" s="66"/>
      <c r="S810" s="66"/>
      <c r="T810" s="67"/>
      <c r="U810" s="36"/>
      <c r="V810" s="36"/>
      <c r="W810" s="36"/>
      <c r="X810" s="36"/>
      <c r="Y810" s="36"/>
      <c r="Z810" s="36"/>
      <c r="AA810" s="36"/>
      <c r="AB810" s="36"/>
      <c r="AC810" s="36"/>
      <c r="AD810" s="36"/>
      <c r="AE810" s="36"/>
      <c r="AT810" s="19" t="s">
        <v>279</v>
      </c>
      <c r="AU810" s="19" t="s">
        <v>84</v>
      </c>
    </row>
    <row r="811" spans="1:65" s="13" customFormat="1" ht="11.25">
      <c r="B811" s="212"/>
      <c r="C811" s="213"/>
      <c r="D811" s="208" t="s">
        <v>281</v>
      </c>
      <c r="E811" s="214" t="s">
        <v>22</v>
      </c>
      <c r="F811" s="215" t="s">
        <v>960</v>
      </c>
      <c r="G811" s="213"/>
      <c r="H811" s="214" t="s">
        <v>22</v>
      </c>
      <c r="I811" s="216"/>
      <c r="J811" s="213"/>
      <c r="K811" s="213"/>
      <c r="L811" s="217"/>
      <c r="M811" s="218"/>
      <c r="N811" s="219"/>
      <c r="O811" s="219"/>
      <c r="P811" s="219"/>
      <c r="Q811" s="219"/>
      <c r="R811" s="219"/>
      <c r="S811" s="219"/>
      <c r="T811" s="220"/>
      <c r="AT811" s="221" t="s">
        <v>281</v>
      </c>
      <c r="AU811" s="221" t="s">
        <v>84</v>
      </c>
      <c r="AV811" s="13" t="s">
        <v>23</v>
      </c>
      <c r="AW811" s="13" t="s">
        <v>38</v>
      </c>
      <c r="AX811" s="13" t="s">
        <v>77</v>
      </c>
      <c r="AY811" s="221" t="s">
        <v>273</v>
      </c>
    </row>
    <row r="812" spans="1:65" s="13" customFormat="1" ht="11.25">
      <c r="B812" s="212"/>
      <c r="C812" s="213"/>
      <c r="D812" s="208" t="s">
        <v>281</v>
      </c>
      <c r="E812" s="214" t="s">
        <v>22</v>
      </c>
      <c r="F812" s="215" t="s">
        <v>961</v>
      </c>
      <c r="G812" s="213"/>
      <c r="H812" s="214" t="s">
        <v>22</v>
      </c>
      <c r="I812" s="216"/>
      <c r="J812" s="213"/>
      <c r="K812" s="213"/>
      <c r="L812" s="217"/>
      <c r="M812" s="218"/>
      <c r="N812" s="219"/>
      <c r="O812" s="219"/>
      <c r="P812" s="219"/>
      <c r="Q812" s="219"/>
      <c r="R812" s="219"/>
      <c r="S812" s="219"/>
      <c r="T812" s="220"/>
      <c r="AT812" s="221" t="s">
        <v>281</v>
      </c>
      <c r="AU812" s="221" t="s">
        <v>84</v>
      </c>
      <c r="AV812" s="13" t="s">
        <v>23</v>
      </c>
      <c r="AW812" s="13" t="s">
        <v>38</v>
      </c>
      <c r="AX812" s="13" t="s">
        <v>77</v>
      </c>
      <c r="AY812" s="221" t="s">
        <v>273</v>
      </c>
    </row>
    <row r="813" spans="1:65" s="14" customFormat="1" ht="11.25">
      <c r="B813" s="222"/>
      <c r="C813" s="223"/>
      <c r="D813" s="208" t="s">
        <v>281</v>
      </c>
      <c r="E813" s="224" t="s">
        <v>22</v>
      </c>
      <c r="F813" s="225" t="s">
        <v>973</v>
      </c>
      <c r="G813" s="223"/>
      <c r="H813" s="226">
        <v>22.376999999999999</v>
      </c>
      <c r="I813" s="227"/>
      <c r="J813" s="223"/>
      <c r="K813" s="223"/>
      <c r="L813" s="228"/>
      <c r="M813" s="229"/>
      <c r="N813" s="230"/>
      <c r="O813" s="230"/>
      <c r="P813" s="230"/>
      <c r="Q813" s="230"/>
      <c r="R813" s="230"/>
      <c r="S813" s="230"/>
      <c r="T813" s="231"/>
      <c r="AT813" s="232" t="s">
        <v>281</v>
      </c>
      <c r="AU813" s="232" t="s">
        <v>84</v>
      </c>
      <c r="AV813" s="14" t="s">
        <v>84</v>
      </c>
      <c r="AW813" s="14" t="s">
        <v>38</v>
      </c>
      <c r="AX813" s="14" t="s">
        <v>77</v>
      </c>
      <c r="AY813" s="232" t="s">
        <v>273</v>
      </c>
    </row>
    <row r="814" spans="1:65" s="13" customFormat="1" ht="11.25">
      <c r="B814" s="212"/>
      <c r="C814" s="213"/>
      <c r="D814" s="208" t="s">
        <v>281</v>
      </c>
      <c r="E814" s="214" t="s">
        <v>22</v>
      </c>
      <c r="F814" s="215" t="s">
        <v>963</v>
      </c>
      <c r="G814" s="213"/>
      <c r="H814" s="214" t="s">
        <v>22</v>
      </c>
      <c r="I814" s="216"/>
      <c r="J814" s="213"/>
      <c r="K814" s="213"/>
      <c r="L814" s="217"/>
      <c r="M814" s="218"/>
      <c r="N814" s="219"/>
      <c r="O814" s="219"/>
      <c r="P814" s="219"/>
      <c r="Q814" s="219"/>
      <c r="R814" s="219"/>
      <c r="S814" s="219"/>
      <c r="T814" s="220"/>
      <c r="AT814" s="221" t="s">
        <v>281</v>
      </c>
      <c r="AU814" s="221" t="s">
        <v>84</v>
      </c>
      <c r="AV814" s="13" t="s">
        <v>23</v>
      </c>
      <c r="AW814" s="13" t="s">
        <v>38</v>
      </c>
      <c r="AX814" s="13" t="s">
        <v>77</v>
      </c>
      <c r="AY814" s="221" t="s">
        <v>273</v>
      </c>
    </row>
    <row r="815" spans="1:65" s="14" customFormat="1" ht="11.25">
      <c r="B815" s="222"/>
      <c r="C815" s="223"/>
      <c r="D815" s="208" t="s">
        <v>281</v>
      </c>
      <c r="E815" s="224" t="s">
        <v>22</v>
      </c>
      <c r="F815" s="225" t="s">
        <v>974</v>
      </c>
      <c r="G815" s="223"/>
      <c r="H815" s="226">
        <v>32.463000000000001</v>
      </c>
      <c r="I815" s="227"/>
      <c r="J815" s="223"/>
      <c r="K815" s="223"/>
      <c r="L815" s="228"/>
      <c r="M815" s="229"/>
      <c r="N815" s="230"/>
      <c r="O815" s="230"/>
      <c r="P815" s="230"/>
      <c r="Q815" s="230"/>
      <c r="R815" s="230"/>
      <c r="S815" s="230"/>
      <c r="T815" s="231"/>
      <c r="AT815" s="232" t="s">
        <v>281</v>
      </c>
      <c r="AU815" s="232" t="s">
        <v>84</v>
      </c>
      <c r="AV815" s="14" t="s">
        <v>84</v>
      </c>
      <c r="AW815" s="14" t="s">
        <v>38</v>
      </c>
      <c r="AX815" s="14" t="s">
        <v>77</v>
      </c>
      <c r="AY815" s="232" t="s">
        <v>273</v>
      </c>
    </row>
    <row r="816" spans="1:65" s="15" customFormat="1" ht="11.25">
      <c r="B816" s="233"/>
      <c r="C816" s="234"/>
      <c r="D816" s="208" t="s">
        <v>281</v>
      </c>
      <c r="E816" s="235" t="s">
        <v>22</v>
      </c>
      <c r="F816" s="236" t="s">
        <v>286</v>
      </c>
      <c r="G816" s="234"/>
      <c r="H816" s="237">
        <v>54.84</v>
      </c>
      <c r="I816" s="238"/>
      <c r="J816" s="234"/>
      <c r="K816" s="234"/>
      <c r="L816" s="239"/>
      <c r="M816" s="240"/>
      <c r="N816" s="241"/>
      <c r="O816" s="241"/>
      <c r="P816" s="241"/>
      <c r="Q816" s="241"/>
      <c r="R816" s="241"/>
      <c r="S816" s="241"/>
      <c r="T816" s="242"/>
      <c r="AT816" s="243" t="s">
        <v>281</v>
      </c>
      <c r="AU816" s="243" t="s">
        <v>84</v>
      </c>
      <c r="AV816" s="15" t="s">
        <v>92</v>
      </c>
      <c r="AW816" s="15" t="s">
        <v>38</v>
      </c>
      <c r="AX816" s="15" t="s">
        <v>23</v>
      </c>
      <c r="AY816" s="243" t="s">
        <v>273</v>
      </c>
    </row>
    <row r="817" spans="1:65" s="14" customFormat="1" ht="11.25">
      <c r="B817" s="222"/>
      <c r="C817" s="223"/>
      <c r="D817" s="208" t="s">
        <v>281</v>
      </c>
      <c r="E817" s="223"/>
      <c r="F817" s="225" t="s">
        <v>975</v>
      </c>
      <c r="G817" s="223"/>
      <c r="H817" s="226">
        <v>57.033999999999999</v>
      </c>
      <c r="I817" s="227"/>
      <c r="J817" s="223"/>
      <c r="K817" s="223"/>
      <c r="L817" s="228"/>
      <c r="M817" s="229"/>
      <c r="N817" s="230"/>
      <c r="O817" s="230"/>
      <c r="P817" s="230"/>
      <c r="Q817" s="230"/>
      <c r="R817" s="230"/>
      <c r="S817" s="230"/>
      <c r="T817" s="231"/>
      <c r="AT817" s="232" t="s">
        <v>281</v>
      </c>
      <c r="AU817" s="232" t="s">
        <v>84</v>
      </c>
      <c r="AV817" s="14" t="s">
        <v>84</v>
      </c>
      <c r="AW817" s="14" t="s">
        <v>4</v>
      </c>
      <c r="AX817" s="14" t="s">
        <v>23</v>
      </c>
      <c r="AY817" s="232" t="s">
        <v>273</v>
      </c>
    </row>
    <row r="818" spans="1:65" s="2" customFormat="1" ht="21.75" customHeight="1">
      <c r="A818" s="36"/>
      <c r="B818" s="37"/>
      <c r="C818" s="195" t="s">
        <v>976</v>
      </c>
      <c r="D818" s="195" t="s">
        <v>275</v>
      </c>
      <c r="E818" s="196" t="s">
        <v>977</v>
      </c>
      <c r="F818" s="197" t="s">
        <v>978</v>
      </c>
      <c r="G818" s="198" t="s">
        <v>224</v>
      </c>
      <c r="H818" s="199">
        <v>548.08299999999997</v>
      </c>
      <c r="I818" s="200"/>
      <c r="J818" s="201">
        <f>ROUND(I818*H818,2)</f>
        <v>0</v>
      </c>
      <c r="K818" s="197" t="s">
        <v>306</v>
      </c>
      <c r="L818" s="41"/>
      <c r="M818" s="202" t="s">
        <v>22</v>
      </c>
      <c r="N818" s="203" t="s">
        <v>48</v>
      </c>
      <c r="O818" s="66"/>
      <c r="P818" s="204">
        <f>O818*H818</f>
        <v>0</v>
      </c>
      <c r="Q818" s="204">
        <v>4.0000000000000003E-5</v>
      </c>
      <c r="R818" s="204">
        <f>Q818*H818</f>
        <v>2.192332E-2</v>
      </c>
      <c r="S818" s="204">
        <v>0</v>
      </c>
      <c r="T818" s="205">
        <f>S818*H818</f>
        <v>0</v>
      </c>
      <c r="U818" s="36"/>
      <c r="V818" s="36"/>
      <c r="W818" s="36"/>
      <c r="X818" s="36"/>
      <c r="Y818" s="36"/>
      <c r="Z818" s="36"/>
      <c r="AA818" s="36"/>
      <c r="AB818" s="36"/>
      <c r="AC818" s="36"/>
      <c r="AD818" s="36"/>
      <c r="AE818" s="36"/>
      <c r="AR818" s="206" t="s">
        <v>386</v>
      </c>
      <c r="AT818" s="206" t="s">
        <v>275</v>
      </c>
      <c r="AU818" s="206" t="s">
        <v>84</v>
      </c>
      <c r="AY818" s="19" t="s">
        <v>273</v>
      </c>
      <c r="BE818" s="207">
        <f>IF(N818="základní",J818,0)</f>
        <v>0</v>
      </c>
      <c r="BF818" s="207">
        <f>IF(N818="snížená",J818,0)</f>
        <v>0</v>
      </c>
      <c r="BG818" s="207">
        <f>IF(N818="zákl. přenesená",J818,0)</f>
        <v>0</v>
      </c>
      <c r="BH818" s="207">
        <f>IF(N818="sníž. přenesená",J818,0)</f>
        <v>0</v>
      </c>
      <c r="BI818" s="207">
        <f>IF(N818="nulová",J818,0)</f>
        <v>0</v>
      </c>
      <c r="BJ818" s="19" t="s">
        <v>23</v>
      </c>
      <c r="BK818" s="207">
        <f>ROUND(I818*H818,2)</f>
        <v>0</v>
      </c>
      <c r="BL818" s="19" t="s">
        <v>386</v>
      </c>
      <c r="BM818" s="206" t="s">
        <v>979</v>
      </c>
    </row>
    <row r="819" spans="1:65" s="13" customFormat="1" ht="11.25">
      <c r="B819" s="212"/>
      <c r="C819" s="213"/>
      <c r="D819" s="208" t="s">
        <v>281</v>
      </c>
      <c r="E819" s="214" t="s">
        <v>22</v>
      </c>
      <c r="F819" s="215" t="s">
        <v>980</v>
      </c>
      <c r="G819" s="213"/>
      <c r="H819" s="214" t="s">
        <v>22</v>
      </c>
      <c r="I819" s="216"/>
      <c r="J819" s="213"/>
      <c r="K819" s="213"/>
      <c r="L819" s="217"/>
      <c r="M819" s="218"/>
      <c r="N819" s="219"/>
      <c r="O819" s="219"/>
      <c r="P819" s="219"/>
      <c r="Q819" s="219"/>
      <c r="R819" s="219"/>
      <c r="S819" s="219"/>
      <c r="T819" s="220"/>
      <c r="AT819" s="221" t="s">
        <v>281</v>
      </c>
      <c r="AU819" s="221" t="s">
        <v>84</v>
      </c>
      <c r="AV819" s="13" t="s">
        <v>23</v>
      </c>
      <c r="AW819" s="13" t="s">
        <v>38</v>
      </c>
      <c r="AX819" s="13" t="s">
        <v>77</v>
      </c>
      <c r="AY819" s="221" t="s">
        <v>273</v>
      </c>
    </row>
    <row r="820" spans="1:65" s="14" customFormat="1" ht="11.25">
      <c r="B820" s="222"/>
      <c r="C820" s="223"/>
      <c r="D820" s="208" t="s">
        <v>281</v>
      </c>
      <c r="E820" s="224" t="s">
        <v>22</v>
      </c>
      <c r="F820" s="225" t="s">
        <v>834</v>
      </c>
      <c r="G820" s="223"/>
      <c r="H820" s="226">
        <v>168.46600000000001</v>
      </c>
      <c r="I820" s="227"/>
      <c r="J820" s="223"/>
      <c r="K820" s="223"/>
      <c r="L820" s="228"/>
      <c r="M820" s="229"/>
      <c r="N820" s="230"/>
      <c r="O820" s="230"/>
      <c r="P820" s="230"/>
      <c r="Q820" s="230"/>
      <c r="R820" s="230"/>
      <c r="S820" s="230"/>
      <c r="T820" s="231"/>
      <c r="AT820" s="232" t="s">
        <v>281</v>
      </c>
      <c r="AU820" s="232" t="s">
        <v>84</v>
      </c>
      <c r="AV820" s="14" t="s">
        <v>84</v>
      </c>
      <c r="AW820" s="14" t="s">
        <v>38</v>
      </c>
      <c r="AX820" s="14" t="s">
        <v>77</v>
      </c>
      <c r="AY820" s="232" t="s">
        <v>273</v>
      </c>
    </row>
    <row r="821" spans="1:65" s="13" customFormat="1" ht="11.25">
      <c r="B821" s="212"/>
      <c r="C821" s="213"/>
      <c r="D821" s="208" t="s">
        <v>281</v>
      </c>
      <c r="E821" s="214" t="s">
        <v>22</v>
      </c>
      <c r="F821" s="215" t="s">
        <v>818</v>
      </c>
      <c r="G821" s="213"/>
      <c r="H821" s="214" t="s">
        <v>22</v>
      </c>
      <c r="I821" s="216"/>
      <c r="J821" s="213"/>
      <c r="K821" s="213"/>
      <c r="L821" s="217"/>
      <c r="M821" s="218"/>
      <c r="N821" s="219"/>
      <c r="O821" s="219"/>
      <c r="P821" s="219"/>
      <c r="Q821" s="219"/>
      <c r="R821" s="219"/>
      <c r="S821" s="219"/>
      <c r="T821" s="220"/>
      <c r="AT821" s="221" t="s">
        <v>281</v>
      </c>
      <c r="AU821" s="221" t="s">
        <v>84</v>
      </c>
      <c r="AV821" s="13" t="s">
        <v>23</v>
      </c>
      <c r="AW821" s="13" t="s">
        <v>38</v>
      </c>
      <c r="AX821" s="13" t="s">
        <v>77</v>
      </c>
      <c r="AY821" s="221" t="s">
        <v>273</v>
      </c>
    </row>
    <row r="822" spans="1:65" s="13" customFormat="1" ht="11.25">
      <c r="B822" s="212"/>
      <c r="C822" s="213"/>
      <c r="D822" s="208" t="s">
        <v>281</v>
      </c>
      <c r="E822" s="214" t="s">
        <v>22</v>
      </c>
      <c r="F822" s="215" t="s">
        <v>820</v>
      </c>
      <c r="G822" s="213"/>
      <c r="H822" s="214" t="s">
        <v>22</v>
      </c>
      <c r="I822" s="216"/>
      <c r="J822" s="213"/>
      <c r="K822" s="213"/>
      <c r="L822" s="217"/>
      <c r="M822" s="218"/>
      <c r="N822" s="219"/>
      <c r="O822" s="219"/>
      <c r="P822" s="219"/>
      <c r="Q822" s="219"/>
      <c r="R822" s="219"/>
      <c r="S822" s="219"/>
      <c r="T822" s="220"/>
      <c r="AT822" s="221" t="s">
        <v>281</v>
      </c>
      <c r="AU822" s="221" t="s">
        <v>84</v>
      </c>
      <c r="AV822" s="13" t="s">
        <v>23</v>
      </c>
      <c r="AW822" s="13" t="s">
        <v>38</v>
      </c>
      <c r="AX822" s="13" t="s">
        <v>77</v>
      </c>
      <c r="AY822" s="221" t="s">
        <v>273</v>
      </c>
    </row>
    <row r="823" spans="1:65" s="14" customFormat="1" ht="11.25">
      <c r="B823" s="222"/>
      <c r="C823" s="223"/>
      <c r="D823" s="208" t="s">
        <v>281</v>
      </c>
      <c r="E823" s="224" t="s">
        <v>22</v>
      </c>
      <c r="F823" s="225" t="s">
        <v>920</v>
      </c>
      <c r="G823" s="223"/>
      <c r="H823" s="226">
        <v>31.405000000000001</v>
      </c>
      <c r="I823" s="227"/>
      <c r="J823" s="223"/>
      <c r="K823" s="223"/>
      <c r="L823" s="228"/>
      <c r="M823" s="229"/>
      <c r="N823" s="230"/>
      <c r="O823" s="230"/>
      <c r="P823" s="230"/>
      <c r="Q823" s="230"/>
      <c r="R823" s="230"/>
      <c r="S823" s="230"/>
      <c r="T823" s="231"/>
      <c r="AT823" s="232" t="s">
        <v>281</v>
      </c>
      <c r="AU823" s="232" t="s">
        <v>84</v>
      </c>
      <c r="AV823" s="14" t="s">
        <v>84</v>
      </c>
      <c r="AW823" s="14" t="s">
        <v>38</v>
      </c>
      <c r="AX823" s="14" t="s">
        <v>77</v>
      </c>
      <c r="AY823" s="232" t="s">
        <v>273</v>
      </c>
    </row>
    <row r="824" spans="1:65" s="14" customFormat="1" ht="11.25">
      <c r="B824" s="222"/>
      <c r="C824" s="223"/>
      <c r="D824" s="208" t="s">
        <v>281</v>
      </c>
      <c r="E824" s="224" t="s">
        <v>22</v>
      </c>
      <c r="F824" s="225" t="s">
        <v>917</v>
      </c>
      <c r="G824" s="223"/>
      <c r="H824" s="226">
        <v>22.84</v>
      </c>
      <c r="I824" s="227"/>
      <c r="J824" s="223"/>
      <c r="K824" s="223"/>
      <c r="L824" s="228"/>
      <c r="M824" s="229"/>
      <c r="N824" s="230"/>
      <c r="O824" s="230"/>
      <c r="P824" s="230"/>
      <c r="Q824" s="230"/>
      <c r="R824" s="230"/>
      <c r="S824" s="230"/>
      <c r="T824" s="231"/>
      <c r="AT824" s="232" t="s">
        <v>281</v>
      </c>
      <c r="AU824" s="232" t="s">
        <v>84</v>
      </c>
      <c r="AV824" s="14" t="s">
        <v>84</v>
      </c>
      <c r="AW824" s="14" t="s">
        <v>38</v>
      </c>
      <c r="AX824" s="14" t="s">
        <v>77</v>
      </c>
      <c r="AY824" s="232" t="s">
        <v>273</v>
      </c>
    </row>
    <row r="825" spans="1:65" s="13" customFormat="1" ht="11.25">
      <c r="B825" s="212"/>
      <c r="C825" s="213"/>
      <c r="D825" s="208" t="s">
        <v>281</v>
      </c>
      <c r="E825" s="214" t="s">
        <v>22</v>
      </c>
      <c r="F825" s="215" t="s">
        <v>823</v>
      </c>
      <c r="G825" s="213"/>
      <c r="H825" s="214" t="s">
        <v>22</v>
      </c>
      <c r="I825" s="216"/>
      <c r="J825" s="213"/>
      <c r="K825" s="213"/>
      <c r="L825" s="217"/>
      <c r="M825" s="218"/>
      <c r="N825" s="219"/>
      <c r="O825" s="219"/>
      <c r="P825" s="219"/>
      <c r="Q825" s="219"/>
      <c r="R825" s="219"/>
      <c r="S825" s="219"/>
      <c r="T825" s="220"/>
      <c r="AT825" s="221" t="s">
        <v>281</v>
      </c>
      <c r="AU825" s="221" t="s">
        <v>84</v>
      </c>
      <c r="AV825" s="13" t="s">
        <v>23</v>
      </c>
      <c r="AW825" s="13" t="s">
        <v>38</v>
      </c>
      <c r="AX825" s="13" t="s">
        <v>77</v>
      </c>
      <c r="AY825" s="221" t="s">
        <v>273</v>
      </c>
    </row>
    <row r="826" spans="1:65" s="14" customFormat="1" ht="11.25">
      <c r="B826" s="222"/>
      <c r="C826" s="223"/>
      <c r="D826" s="208" t="s">
        <v>281</v>
      </c>
      <c r="E826" s="224" t="s">
        <v>22</v>
      </c>
      <c r="F826" s="225" t="s">
        <v>921</v>
      </c>
      <c r="G826" s="223"/>
      <c r="H826" s="226">
        <v>25.718</v>
      </c>
      <c r="I826" s="227"/>
      <c r="J826" s="223"/>
      <c r="K826" s="223"/>
      <c r="L826" s="228"/>
      <c r="M826" s="229"/>
      <c r="N826" s="230"/>
      <c r="O826" s="230"/>
      <c r="P826" s="230"/>
      <c r="Q826" s="230"/>
      <c r="R826" s="230"/>
      <c r="S826" s="230"/>
      <c r="T826" s="231"/>
      <c r="AT826" s="232" t="s">
        <v>281</v>
      </c>
      <c r="AU826" s="232" t="s">
        <v>84</v>
      </c>
      <c r="AV826" s="14" t="s">
        <v>84</v>
      </c>
      <c r="AW826" s="14" t="s">
        <v>38</v>
      </c>
      <c r="AX826" s="14" t="s">
        <v>77</v>
      </c>
      <c r="AY826" s="232" t="s">
        <v>273</v>
      </c>
    </row>
    <row r="827" spans="1:65" s="14" customFormat="1" ht="11.25">
      <c r="B827" s="222"/>
      <c r="C827" s="223"/>
      <c r="D827" s="208" t="s">
        <v>281</v>
      </c>
      <c r="E827" s="224" t="s">
        <v>22</v>
      </c>
      <c r="F827" s="225" t="s">
        <v>918</v>
      </c>
      <c r="G827" s="223"/>
      <c r="H827" s="226">
        <v>15.44</v>
      </c>
      <c r="I827" s="227"/>
      <c r="J827" s="223"/>
      <c r="K827" s="223"/>
      <c r="L827" s="228"/>
      <c r="M827" s="229"/>
      <c r="N827" s="230"/>
      <c r="O827" s="230"/>
      <c r="P827" s="230"/>
      <c r="Q827" s="230"/>
      <c r="R827" s="230"/>
      <c r="S827" s="230"/>
      <c r="T827" s="231"/>
      <c r="AT827" s="232" t="s">
        <v>281</v>
      </c>
      <c r="AU827" s="232" t="s">
        <v>84</v>
      </c>
      <c r="AV827" s="14" t="s">
        <v>84</v>
      </c>
      <c r="AW827" s="14" t="s">
        <v>38</v>
      </c>
      <c r="AX827" s="14" t="s">
        <v>77</v>
      </c>
      <c r="AY827" s="232" t="s">
        <v>273</v>
      </c>
    </row>
    <row r="828" spans="1:65" s="15" customFormat="1" ht="11.25">
      <c r="B828" s="233"/>
      <c r="C828" s="234"/>
      <c r="D828" s="208" t="s">
        <v>281</v>
      </c>
      <c r="E828" s="235" t="s">
        <v>22</v>
      </c>
      <c r="F828" s="236" t="s">
        <v>286</v>
      </c>
      <c r="G828" s="234"/>
      <c r="H828" s="237">
        <v>263.86900000000003</v>
      </c>
      <c r="I828" s="238"/>
      <c r="J828" s="234"/>
      <c r="K828" s="234"/>
      <c r="L828" s="239"/>
      <c r="M828" s="240"/>
      <c r="N828" s="241"/>
      <c r="O828" s="241"/>
      <c r="P828" s="241"/>
      <c r="Q828" s="241"/>
      <c r="R828" s="241"/>
      <c r="S828" s="241"/>
      <c r="T828" s="242"/>
      <c r="AT828" s="243" t="s">
        <v>281</v>
      </c>
      <c r="AU828" s="243" t="s">
        <v>84</v>
      </c>
      <c r="AV828" s="15" t="s">
        <v>92</v>
      </c>
      <c r="AW828" s="15" t="s">
        <v>38</v>
      </c>
      <c r="AX828" s="15" t="s">
        <v>77</v>
      </c>
      <c r="AY828" s="243" t="s">
        <v>273</v>
      </c>
    </row>
    <row r="829" spans="1:65" s="13" customFormat="1" ht="11.25">
      <c r="B829" s="212"/>
      <c r="C829" s="213"/>
      <c r="D829" s="208" t="s">
        <v>281</v>
      </c>
      <c r="E829" s="214" t="s">
        <v>22</v>
      </c>
      <c r="F829" s="215" t="s">
        <v>816</v>
      </c>
      <c r="G829" s="213"/>
      <c r="H829" s="214" t="s">
        <v>22</v>
      </c>
      <c r="I829" s="216"/>
      <c r="J829" s="213"/>
      <c r="K829" s="213"/>
      <c r="L829" s="217"/>
      <c r="M829" s="218"/>
      <c r="N829" s="219"/>
      <c r="O829" s="219"/>
      <c r="P829" s="219"/>
      <c r="Q829" s="219"/>
      <c r="R829" s="219"/>
      <c r="S829" s="219"/>
      <c r="T829" s="220"/>
      <c r="AT829" s="221" t="s">
        <v>281</v>
      </c>
      <c r="AU829" s="221" t="s">
        <v>84</v>
      </c>
      <c r="AV829" s="13" t="s">
        <v>23</v>
      </c>
      <c r="AW829" s="13" t="s">
        <v>38</v>
      </c>
      <c r="AX829" s="13" t="s">
        <v>77</v>
      </c>
      <c r="AY829" s="221" t="s">
        <v>273</v>
      </c>
    </row>
    <row r="830" spans="1:65" s="14" customFormat="1" ht="11.25">
      <c r="B830" s="222"/>
      <c r="C830" s="223"/>
      <c r="D830" s="208" t="s">
        <v>281</v>
      </c>
      <c r="E830" s="224" t="s">
        <v>22</v>
      </c>
      <c r="F830" s="225" t="s">
        <v>817</v>
      </c>
      <c r="G830" s="223"/>
      <c r="H830" s="226">
        <v>239.364</v>
      </c>
      <c r="I830" s="227"/>
      <c r="J830" s="223"/>
      <c r="K830" s="223"/>
      <c r="L830" s="228"/>
      <c r="M830" s="229"/>
      <c r="N830" s="230"/>
      <c r="O830" s="230"/>
      <c r="P830" s="230"/>
      <c r="Q830" s="230"/>
      <c r="R830" s="230"/>
      <c r="S830" s="230"/>
      <c r="T830" s="231"/>
      <c r="AT830" s="232" t="s">
        <v>281</v>
      </c>
      <c r="AU830" s="232" t="s">
        <v>84</v>
      </c>
      <c r="AV830" s="14" t="s">
        <v>84</v>
      </c>
      <c r="AW830" s="14" t="s">
        <v>38</v>
      </c>
      <c r="AX830" s="14" t="s">
        <v>77</v>
      </c>
      <c r="AY830" s="232" t="s">
        <v>273</v>
      </c>
    </row>
    <row r="831" spans="1:65" s="14" customFormat="1" ht="11.25">
      <c r="B831" s="222"/>
      <c r="C831" s="223"/>
      <c r="D831" s="208" t="s">
        <v>281</v>
      </c>
      <c r="E831" s="224" t="s">
        <v>22</v>
      </c>
      <c r="F831" s="225" t="s">
        <v>922</v>
      </c>
      <c r="G831" s="223"/>
      <c r="H831" s="226">
        <v>44.85</v>
      </c>
      <c r="I831" s="227"/>
      <c r="J831" s="223"/>
      <c r="K831" s="223"/>
      <c r="L831" s="228"/>
      <c r="M831" s="229"/>
      <c r="N831" s="230"/>
      <c r="O831" s="230"/>
      <c r="P831" s="230"/>
      <c r="Q831" s="230"/>
      <c r="R831" s="230"/>
      <c r="S831" s="230"/>
      <c r="T831" s="231"/>
      <c r="AT831" s="232" t="s">
        <v>281</v>
      </c>
      <c r="AU831" s="232" t="s">
        <v>84</v>
      </c>
      <c r="AV831" s="14" t="s">
        <v>84</v>
      </c>
      <c r="AW831" s="14" t="s">
        <v>38</v>
      </c>
      <c r="AX831" s="14" t="s">
        <v>77</v>
      </c>
      <c r="AY831" s="232" t="s">
        <v>273</v>
      </c>
    </row>
    <row r="832" spans="1:65" s="15" customFormat="1" ht="11.25">
      <c r="B832" s="233"/>
      <c r="C832" s="234"/>
      <c r="D832" s="208" t="s">
        <v>281</v>
      </c>
      <c r="E832" s="235" t="s">
        <v>22</v>
      </c>
      <c r="F832" s="236" t="s">
        <v>286</v>
      </c>
      <c r="G832" s="234"/>
      <c r="H832" s="237">
        <v>284.214</v>
      </c>
      <c r="I832" s="238"/>
      <c r="J832" s="234"/>
      <c r="K832" s="234"/>
      <c r="L832" s="239"/>
      <c r="M832" s="240"/>
      <c r="N832" s="241"/>
      <c r="O832" s="241"/>
      <c r="P832" s="241"/>
      <c r="Q832" s="241"/>
      <c r="R832" s="241"/>
      <c r="S832" s="241"/>
      <c r="T832" s="242"/>
      <c r="AT832" s="243" t="s">
        <v>281</v>
      </c>
      <c r="AU832" s="243" t="s">
        <v>84</v>
      </c>
      <c r="AV832" s="15" t="s">
        <v>92</v>
      </c>
      <c r="AW832" s="15" t="s">
        <v>38</v>
      </c>
      <c r="AX832" s="15" t="s">
        <v>77</v>
      </c>
      <c r="AY832" s="243" t="s">
        <v>273</v>
      </c>
    </row>
    <row r="833" spans="1:65" s="16" customFormat="1" ht="11.25">
      <c r="B833" s="244"/>
      <c r="C833" s="245"/>
      <c r="D833" s="208" t="s">
        <v>281</v>
      </c>
      <c r="E833" s="246" t="s">
        <v>22</v>
      </c>
      <c r="F833" s="247" t="s">
        <v>288</v>
      </c>
      <c r="G833" s="245"/>
      <c r="H833" s="248">
        <v>548.08299999999997</v>
      </c>
      <c r="I833" s="249"/>
      <c r="J833" s="245"/>
      <c r="K833" s="245"/>
      <c r="L833" s="250"/>
      <c r="M833" s="251"/>
      <c r="N833" s="252"/>
      <c r="O833" s="252"/>
      <c r="P833" s="252"/>
      <c r="Q833" s="252"/>
      <c r="R833" s="252"/>
      <c r="S833" s="252"/>
      <c r="T833" s="253"/>
      <c r="AT833" s="254" t="s">
        <v>281</v>
      </c>
      <c r="AU833" s="254" t="s">
        <v>84</v>
      </c>
      <c r="AV833" s="16" t="s">
        <v>99</v>
      </c>
      <c r="AW833" s="16" t="s">
        <v>38</v>
      </c>
      <c r="AX833" s="16" t="s">
        <v>23</v>
      </c>
      <c r="AY833" s="254" t="s">
        <v>273</v>
      </c>
    </row>
    <row r="834" spans="1:65" s="2" customFormat="1" ht="21.75" customHeight="1">
      <c r="A834" s="36"/>
      <c r="B834" s="37"/>
      <c r="C834" s="255" t="s">
        <v>981</v>
      </c>
      <c r="D834" s="255" t="s">
        <v>568</v>
      </c>
      <c r="E834" s="256" t="s">
        <v>982</v>
      </c>
      <c r="F834" s="257" t="s">
        <v>983</v>
      </c>
      <c r="G834" s="258" t="s">
        <v>224</v>
      </c>
      <c r="H834" s="259">
        <v>657.7</v>
      </c>
      <c r="I834" s="260"/>
      <c r="J834" s="261">
        <f>ROUND(I834*H834,2)</f>
        <v>0</v>
      </c>
      <c r="K834" s="257" t="s">
        <v>22</v>
      </c>
      <c r="L834" s="262"/>
      <c r="M834" s="263" t="s">
        <v>22</v>
      </c>
      <c r="N834" s="264" t="s">
        <v>48</v>
      </c>
      <c r="O834" s="66"/>
      <c r="P834" s="204">
        <f>O834*H834</f>
        <v>0</v>
      </c>
      <c r="Q834" s="204">
        <v>0</v>
      </c>
      <c r="R834" s="204">
        <f>Q834*H834</f>
        <v>0</v>
      </c>
      <c r="S834" s="204">
        <v>0</v>
      </c>
      <c r="T834" s="205">
        <f>S834*H834</f>
        <v>0</v>
      </c>
      <c r="U834" s="36"/>
      <c r="V834" s="36"/>
      <c r="W834" s="36"/>
      <c r="X834" s="36"/>
      <c r="Y834" s="36"/>
      <c r="Z834" s="36"/>
      <c r="AA834" s="36"/>
      <c r="AB834" s="36"/>
      <c r="AC834" s="36"/>
      <c r="AD834" s="36"/>
      <c r="AE834" s="36"/>
      <c r="AR834" s="206" t="s">
        <v>528</v>
      </c>
      <c r="AT834" s="206" t="s">
        <v>568</v>
      </c>
      <c r="AU834" s="206" t="s">
        <v>84</v>
      </c>
      <c r="AY834" s="19" t="s">
        <v>273</v>
      </c>
      <c r="BE834" s="207">
        <f>IF(N834="základní",J834,0)</f>
        <v>0</v>
      </c>
      <c r="BF834" s="207">
        <f>IF(N834="snížená",J834,0)</f>
        <v>0</v>
      </c>
      <c r="BG834" s="207">
        <f>IF(N834="zákl. přenesená",J834,0)</f>
        <v>0</v>
      </c>
      <c r="BH834" s="207">
        <f>IF(N834="sníž. přenesená",J834,0)</f>
        <v>0</v>
      </c>
      <c r="BI834" s="207">
        <f>IF(N834="nulová",J834,0)</f>
        <v>0</v>
      </c>
      <c r="BJ834" s="19" t="s">
        <v>23</v>
      </c>
      <c r="BK834" s="207">
        <f>ROUND(I834*H834,2)</f>
        <v>0</v>
      </c>
      <c r="BL834" s="19" t="s">
        <v>386</v>
      </c>
      <c r="BM834" s="206" t="s">
        <v>984</v>
      </c>
    </row>
    <row r="835" spans="1:65" s="2" customFormat="1" ht="19.5">
      <c r="A835" s="36"/>
      <c r="B835" s="37"/>
      <c r="C835" s="38"/>
      <c r="D835" s="208" t="s">
        <v>279</v>
      </c>
      <c r="E835" s="38"/>
      <c r="F835" s="209" t="s">
        <v>844</v>
      </c>
      <c r="G835" s="38"/>
      <c r="H835" s="38"/>
      <c r="I835" s="119"/>
      <c r="J835" s="38"/>
      <c r="K835" s="38"/>
      <c r="L835" s="41"/>
      <c r="M835" s="210"/>
      <c r="N835" s="211"/>
      <c r="O835" s="66"/>
      <c r="P835" s="66"/>
      <c r="Q835" s="66"/>
      <c r="R835" s="66"/>
      <c r="S835" s="66"/>
      <c r="T835" s="67"/>
      <c r="U835" s="36"/>
      <c r="V835" s="36"/>
      <c r="W835" s="36"/>
      <c r="X835" s="36"/>
      <c r="Y835" s="36"/>
      <c r="Z835" s="36"/>
      <c r="AA835" s="36"/>
      <c r="AB835" s="36"/>
      <c r="AC835" s="36"/>
      <c r="AD835" s="36"/>
      <c r="AE835" s="36"/>
      <c r="AT835" s="19" t="s">
        <v>279</v>
      </c>
      <c r="AU835" s="19" t="s">
        <v>84</v>
      </c>
    </row>
    <row r="836" spans="1:65" s="14" customFormat="1" ht="11.25">
      <c r="B836" s="222"/>
      <c r="C836" s="223"/>
      <c r="D836" s="208" t="s">
        <v>281</v>
      </c>
      <c r="E836" s="223"/>
      <c r="F836" s="225" t="s">
        <v>985</v>
      </c>
      <c r="G836" s="223"/>
      <c r="H836" s="226">
        <v>657.7</v>
      </c>
      <c r="I836" s="227"/>
      <c r="J836" s="223"/>
      <c r="K836" s="223"/>
      <c r="L836" s="228"/>
      <c r="M836" s="229"/>
      <c r="N836" s="230"/>
      <c r="O836" s="230"/>
      <c r="P836" s="230"/>
      <c r="Q836" s="230"/>
      <c r="R836" s="230"/>
      <c r="S836" s="230"/>
      <c r="T836" s="231"/>
      <c r="AT836" s="232" t="s">
        <v>281</v>
      </c>
      <c r="AU836" s="232" t="s">
        <v>84</v>
      </c>
      <c r="AV836" s="14" t="s">
        <v>84</v>
      </c>
      <c r="AW836" s="14" t="s">
        <v>4</v>
      </c>
      <c r="AX836" s="14" t="s">
        <v>23</v>
      </c>
      <c r="AY836" s="232" t="s">
        <v>273</v>
      </c>
    </row>
    <row r="837" spans="1:65" s="2" customFormat="1" ht="21.75" customHeight="1">
      <c r="A837" s="36"/>
      <c r="B837" s="37"/>
      <c r="C837" s="195" t="s">
        <v>29</v>
      </c>
      <c r="D837" s="195" t="s">
        <v>275</v>
      </c>
      <c r="E837" s="196" t="s">
        <v>986</v>
      </c>
      <c r="F837" s="197" t="s">
        <v>987</v>
      </c>
      <c r="G837" s="198" t="s">
        <v>224</v>
      </c>
      <c r="H837" s="199">
        <v>548.08299999999997</v>
      </c>
      <c r="I837" s="200"/>
      <c r="J837" s="201">
        <f>ROUND(I837*H837,2)</f>
        <v>0</v>
      </c>
      <c r="K837" s="197" t="s">
        <v>306</v>
      </c>
      <c r="L837" s="41"/>
      <c r="M837" s="202" t="s">
        <v>22</v>
      </c>
      <c r="N837" s="203" t="s">
        <v>48</v>
      </c>
      <c r="O837" s="66"/>
      <c r="P837" s="204">
        <f>O837*H837</f>
        <v>0</v>
      </c>
      <c r="Q837" s="204">
        <v>0</v>
      </c>
      <c r="R837" s="204">
        <f>Q837*H837</f>
        <v>0</v>
      </c>
      <c r="S837" s="204">
        <v>0</v>
      </c>
      <c r="T837" s="205">
        <f>S837*H837</f>
        <v>0</v>
      </c>
      <c r="U837" s="36"/>
      <c r="V837" s="36"/>
      <c r="W837" s="36"/>
      <c r="X837" s="36"/>
      <c r="Y837" s="36"/>
      <c r="Z837" s="36"/>
      <c r="AA837" s="36"/>
      <c r="AB837" s="36"/>
      <c r="AC837" s="36"/>
      <c r="AD837" s="36"/>
      <c r="AE837" s="36"/>
      <c r="AR837" s="206" t="s">
        <v>386</v>
      </c>
      <c r="AT837" s="206" t="s">
        <v>275</v>
      </c>
      <c r="AU837" s="206" t="s">
        <v>84</v>
      </c>
      <c r="AY837" s="19" t="s">
        <v>273</v>
      </c>
      <c r="BE837" s="207">
        <f>IF(N837="základní",J837,0)</f>
        <v>0</v>
      </c>
      <c r="BF837" s="207">
        <f>IF(N837="snížená",J837,0)</f>
        <v>0</v>
      </c>
      <c r="BG837" s="207">
        <f>IF(N837="zákl. přenesená",J837,0)</f>
        <v>0</v>
      </c>
      <c r="BH837" s="207">
        <f>IF(N837="sníž. přenesená",J837,0)</f>
        <v>0</v>
      </c>
      <c r="BI837" s="207">
        <f>IF(N837="nulová",J837,0)</f>
        <v>0</v>
      </c>
      <c r="BJ837" s="19" t="s">
        <v>23</v>
      </c>
      <c r="BK837" s="207">
        <f>ROUND(I837*H837,2)</f>
        <v>0</v>
      </c>
      <c r="BL837" s="19" t="s">
        <v>386</v>
      </c>
      <c r="BM837" s="206" t="s">
        <v>988</v>
      </c>
    </row>
    <row r="838" spans="1:65" s="14" customFormat="1" ht="11.25">
      <c r="B838" s="222"/>
      <c r="C838" s="223"/>
      <c r="D838" s="208" t="s">
        <v>281</v>
      </c>
      <c r="E838" s="224" t="s">
        <v>22</v>
      </c>
      <c r="F838" s="225" t="s">
        <v>989</v>
      </c>
      <c r="G838" s="223"/>
      <c r="H838" s="226">
        <v>548.08299999999997</v>
      </c>
      <c r="I838" s="227"/>
      <c r="J838" s="223"/>
      <c r="K838" s="223"/>
      <c r="L838" s="228"/>
      <c r="M838" s="229"/>
      <c r="N838" s="230"/>
      <c r="O838" s="230"/>
      <c r="P838" s="230"/>
      <c r="Q838" s="230"/>
      <c r="R838" s="230"/>
      <c r="S838" s="230"/>
      <c r="T838" s="231"/>
      <c r="AT838" s="232" t="s">
        <v>281</v>
      </c>
      <c r="AU838" s="232" t="s">
        <v>84</v>
      </c>
      <c r="AV838" s="14" t="s">
        <v>84</v>
      </c>
      <c r="AW838" s="14" t="s">
        <v>38</v>
      </c>
      <c r="AX838" s="14" t="s">
        <v>23</v>
      </c>
      <c r="AY838" s="232" t="s">
        <v>273</v>
      </c>
    </row>
    <row r="839" spans="1:65" s="2" customFormat="1" ht="21.75" customHeight="1">
      <c r="A839" s="36"/>
      <c r="B839" s="37"/>
      <c r="C839" s="255" t="s">
        <v>990</v>
      </c>
      <c r="D839" s="255" t="s">
        <v>568</v>
      </c>
      <c r="E839" s="256" t="s">
        <v>991</v>
      </c>
      <c r="F839" s="257" t="s">
        <v>992</v>
      </c>
      <c r="G839" s="258" t="s">
        <v>333</v>
      </c>
      <c r="H839" s="259">
        <v>1.0960000000000001</v>
      </c>
      <c r="I839" s="260"/>
      <c r="J839" s="261">
        <f>ROUND(I839*H839,2)</f>
        <v>0</v>
      </c>
      <c r="K839" s="257" t="s">
        <v>22</v>
      </c>
      <c r="L839" s="262"/>
      <c r="M839" s="263" t="s">
        <v>22</v>
      </c>
      <c r="N839" s="264" t="s">
        <v>48</v>
      </c>
      <c r="O839" s="66"/>
      <c r="P839" s="204">
        <f>O839*H839</f>
        <v>0</v>
      </c>
      <c r="Q839" s="204">
        <v>1</v>
      </c>
      <c r="R839" s="204">
        <f>Q839*H839</f>
        <v>1.0960000000000001</v>
      </c>
      <c r="S839" s="204">
        <v>0</v>
      </c>
      <c r="T839" s="205">
        <f>S839*H839</f>
        <v>0</v>
      </c>
      <c r="U839" s="36"/>
      <c r="V839" s="36"/>
      <c r="W839" s="36"/>
      <c r="X839" s="36"/>
      <c r="Y839" s="36"/>
      <c r="Z839" s="36"/>
      <c r="AA839" s="36"/>
      <c r="AB839" s="36"/>
      <c r="AC839" s="36"/>
      <c r="AD839" s="36"/>
      <c r="AE839" s="36"/>
      <c r="AR839" s="206" t="s">
        <v>528</v>
      </c>
      <c r="AT839" s="206" t="s">
        <v>568</v>
      </c>
      <c r="AU839" s="206" t="s">
        <v>84</v>
      </c>
      <c r="AY839" s="19" t="s">
        <v>273</v>
      </c>
      <c r="BE839" s="207">
        <f>IF(N839="základní",J839,0)</f>
        <v>0</v>
      </c>
      <c r="BF839" s="207">
        <f>IF(N839="snížená",J839,0)</f>
        <v>0</v>
      </c>
      <c r="BG839" s="207">
        <f>IF(N839="zákl. přenesená",J839,0)</f>
        <v>0</v>
      </c>
      <c r="BH839" s="207">
        <f>IF(N839="sníž. přenesená",J839,0)</f>
        <v>0</v>
      </c>
      <c r="BI839" s="207">
        <f>IF(N839="nulová",J839,0)</f>
        <v>0</v>
      </c>
      <c r="BJ839" s="19" t="s">
        <v>23</v>
      </c>
      <c r="BK839" s="207">
        <f>ROUND(I839*H839,2)</f>
        <v>0</v>
      </c>
      <c r="BL839" s="19" t="s">
        <v>386</v>
      </c>
      <c r="BM839" s="206" t="s">
        <v>993</v>
      </c>
    </row>
    <row r="840" spans="1:65" s="14" customFormat="1" ht="11.25">
      <c r="B840" s="222"/>
      <c r="C840" s="223"/>
      <c r="D840" s="208" t="s">
        <v>281</v>
      </c>
      <c r="E840" s="223"/>
      <c r="F840" s="225" t="s">
        <v>994</v>
      </c>
      <c r="G840" s="223"/>
      <c r="H840" s="226">
        <v>1.0960000000000001</v>
      </c>
      <c r="I840" s="227"/>
      <c r="J840" s="223"/>
      <c r="K840" s="223"/>
      <c r="L840" s="228"/>
      <c r="M840" s="229"/>
      <c r="N840" s="230"/>
      <c r="O840" s="230"/>
      <c r="P840" s="230"/>
      <c r="Q840" s="230"/>
      <c r="R840" s="230"/>
      <c r="S840" s="230"/>
      <c r="T840" s="231"/>
      <c r="AT840" s="232" t="s">
        <v>281</v>
      </c>
      <c r="AU840" s="232" t="s">
        <v>84</v>
      </c>
      <c r="AV840" s="14" t="s">
        <v>84</v>
      </c>
      <c r="AW840" s="14" t="s">
        <v>4</v>
      </c>
      <c r="AX840" s="14" t="s">
        <v>23</v>
      </c>
      <c r="AY840" s="232" t="s">
        <v>273</v>
      </c>
    </row>
    <row r="841" spans="1:65" s="2" customFormat="1" ht="21.75" customHeight="1">
      <c r="A841" s="36"/>
      <c r="B841" s="37"/>
      <c r="C841" s="195" t="s">
        <v>995</v>
      </c>
      <c r="D841" s="195" t="s">
        <v>275</v>
      </c>
      <c r="E841" s="196" t="s">
        <v>996</v>
      </c>
      <c r="F841" s="197" t="s">
        <v>997</v>
      </c>
      <c r="G841" s="198" t="s">
        <v>333</v>
      </c>
      <c r="H841" s="199">
        <v>5.7960000000000003</v>
      </c>
      <c r="I841" s="200"/>
      <c r="J841" s="201">
        <f>ROUND(I841*H841,2)</f>
        <v>0</v>
      </c>
      <c r="K841" s="197" t="s">
        <v>306</v>
      </c>
      <c r="L841" s="41"/>
      <c r="M841" s="202" t="s">
        <v>22</v>
      </c>
      <c r="N841" s="203" t="s">
        <v>48</v>
      </c>
      <c r="O841" s="66"/>
      <c r="P841" s="204">
        <f>O841*H841</f>
        <v>0</v>
      </c>
      <c r="Q841" s="204">
        <v>0</v>
      </c>
      <c r="R841" s="204">
        <f>Q841*H841</f>
        <v>0</v>
      </c>
      <c r="S841" s="204">
        <v>0</v>
      </c>
      <c r="T841" s="205">
        <f>S841*H841</f>
        <v>0</v>
      </c>
      <c r="U841" s="36"/>
      <c r="V841" s="36"/>
      <c r="W841" s="36"/>
      <c r="X841" s="36"/>
      <c r="Y841" s="36"/>
      <c r="Z841" s="36"/>
      <c r="AA841" s="36"/>
      <c r="AB841" s="36"/>
      <c r="AC841" s="36"/>
      <c r="AD841" s="36"/>
      <c r="AE841" s="36"/>
      <c r="AR841" s="206" t="s">
        <v>386</v>
      </c>
      <c r="AT841" s="206" t="s">
        <v>275</v>
      </c>
      <c r="AU841" s="206" t="s">
        <v>84</v>
      </c>
      <c r="AY841" s="19" t="s">
        <v>273</v>
      </c>
      <c r="BE841" s="207">
        <f>IF(N841="základní",J841,0)</f>
        <v>0</v>
      </c>
      <c r="BF841" s="207">
        <f>IF(N841="snížená",J841,0)</f>
        <v>0</v>
      </c>
      <c r="BG841" s="207">
        <f>IF(N841="zákl. přenesená",J841,0)</f>
        <v>0</v>
      </c>
      <c r="BH841" s="207">
        <f>IF(N841="sníž. přenesená",J841,0)</f>
        <v>0</v>
      </c>
      <c r="BI841" s="207">
        <f>IF(N841="nulová",J841,0)</f>
        <v>0</v>
      </c>
      <c r="BJ841" s="19" t="s">
        <v>23</v>
      </c>
      <c r="BK841" s="207">
        <f>ROUND(I841*H841,2)</f>
        <v>0</v>
      </c>
      <c r="BL841" s="19" t="s">
        <v>386</v>
      </c>
      <c r="BM841" s="206" t="s">
        <v>998</v>
      </c>
    </row>
    <row r="842" spans="1:65" s="2" customFormat="1" ht="78">
      <c r="A842" s="36"/>
      <c r="B842" s="37"/>
      <c r="C842" s="38"/>
      <c r="D842" s="208" t="s">
        <v>299</v>
      </c>
      <c r="E842" s="38"/>
      <c r="F842" s="209" t="s">
        <v>999</v>
      </c>
      <c r="G842" s="38"/>
      <c r="H842" s="38"/>
      <c r="I842" s="119"/>
      <c r="J842" s="38"/>
      <c r="K842" s="38"/>
      <c r="L842" s="41"/>
      <c r="M842" s="210"/>
      <c r="N842" s="211"/>
      <c r="O842" s="66"/>
      <c r="P842" s="66"/>
      <c r="Q842" s="66"/>
      <c r="R842" s="66"/>
      <c r="S842" s="66"/>
      <c r="T842" s="67"/>
      <c r="U842" s="36"/>
      <c r="V842" s="36"/>
      <c r="W842" s="36"/>
      <c r="X842" s="36"/>
      <c r="Y842" s="36"/>
      <c r="Z842" s="36"/>
      <c r="AA842" s="36"/>
      <c r="AB842" s="36"/>
      <c r="AC842" s="36"/>
      <c r="AD842" s="36"/>
      <c r="AE842" s="36"/>
      <c r="AT842" s="19" t="s">
        <v>299</v>
      </c>
      <c r="AU842" s="19" t="s">
        <v>84</v>
      </c>
    </row>
    <row r="843" spans="1:65" s="12" customFormat="1" ht="22.9" customHeight="1">
      <c r="B843" s="179"/>
      <c r="C843" s="180"/>
      <c r="D843" s="181" t="s">
        <v>76</v>
      </c>
      <c r="E843" s="193" t="s">
        <v>1000</v>
      </c>
      <c r="F843" s="193" t="s">
        <v>1001</v>
      </c>
      <c r="G843" s="180"/>
      <c r="H843" s="180"/>
      <c r="I843" s="183"/>
      <c r="J843" s="194">
        <f>BK843</f>
        <v>0</v>
      </c>
      <c r="K843" s="180"/>
      <c r="L843" s="185"/>
      <c r="M843" s="186"/>
      <c r="N843" s="187"/>
      <c r="O843" s="187"/>
      <c r="P843" s="188">
        <f>SUM(P844:P856)</f>
        <v>0</v>
      </c>
      <c r="Q843" s="187"/>
      <c r="R843" s="188">
        <f>SUM(R844:R856)</f>
        <v>1.0331128199999999</v>
      </c>
      <c r="S843" s="187"/>
      <c r="T843" s="189">
        <f>SUM(T844:T856)</f>
        <v>0</v>
      </c>
      <c r="AR843" s="190" t="s">
        <v>84</v>
      </c>
      <c r="AT843" s="191" t="s">
        <v>76</v>
      </c>
      <c r="AU843" s="191" t="s">
        <v>23</v>
      </c>
      <c r="AY843" s="190" t="s">
        <v>273</v>
      </c>
      <c r="BK843" s="192">
        <f>SUM(BK844:BK856)</f>
        <v>0</v>
      </c>
    </row>
    <row r="844" spans="1:65" s="2" customFormat="1" ht="21.75" customHeight="1">
      <c r="A844" s="36"/>
      <c r="B844" s="37"/>
      <c r="C844" s="195" t="s">
        <v>1002</v>
      </c>
      <c r="D844" s="195" t="s">
        <v>275</v>
      </c>
      <c r="E844" s="196" t="s">
        <v>1003</v>
      </c>
      <c r="F844" s="197" t="s">
        <v>1004</v>
      </c>
      <c r="G844" s="198" t="s">
        <v>224</v>
      </c>
      <c r="H844" s="199">
        <v>72.03</v>
      </c>
      <c r="I844" s="200"/>
      <c r="J844" s="201">
        <f>ROUND(I844*H844,2)</f>
        <v>0</v>
      </c>
      <c r="K844" s="197" t="s">
        <v>22</v>
      </c>
      <c r="L844" s="41"/>
      <c r="M844" s="202" t="s">
        <v>22</v>
      </c>
      <c r="N844" s="203" t="s">
        <v>48</v>
      </c>
      <c r="O844" s="66"/>
      <c r="P844" s="204">
        <f>O844*H844</f>
        <v>0</v>
      </c>
      <c r="Q844" s="204">
        <v>1.423E-2</v>
      </c>
      <c r="R844" s="204">
        <f>Q844*H844</f>
        <v>1.0249869</v>
      </c>
      <c r="S844" s="204">
        <v>0</v>
      </c>
      <c r="T844" s="205">
        <f>S844*H844</f>
        <v>0</v>
      </c>
      <c r="U844" s="36"/>
      <c r="V844" s="36"/>
      <c r="W844" s="36"/>
      <c r="X844" s="36"/>
      <c r="Y844" s="36"/>
      <c r="Z844" s="36"/>
      <c r="AA844" s="36"/>
      <c r="AB844" s="36"/>
      <c r="AC844" s="36"/>
      <c r="AD844" s="36"/>
      <c r="AE844" s="36"/>
      <c r="AR844" s="206" t="s">
        <v>386</v>
      </c>
      <c r="AT844" s="206" t="s">
        <v>275</v>
      </c>
      <c r="AU844" s="206" t="s">
        <v>84</v>
      </c>
      <c r="AY844" s="19" t="s">
        <v>273</v>
      </c>
      <c r="BE844" s="207">
        <f>IF(N844="základní",J844,0)</f>
        <v>0</v>
      </c>
      <c r="BF844" s="207">
        <f>IF(N844="snížená",J844,0)</f>
        <v>0</v>
      </c>
      <c r="BG844" s="207">
        <f>IF(N844="zákl. přenesená",J844,0)</f>
        <v>0</v>
      </c>
      <c r="BH844" s="207">
        <f>IF(N844="sníž. přenesená",J844,0)</f>
        <v>0</v>
      </c>
      <c r="BI844" s="207">
        <f>IF(N844="nulová",J844,0)</f>
        <v>0</v>
      </c>
      <c r="BJ844" s="19" t="s">
        <v>23</v>
      </c>
      <c r="BK844" s="207">
        <f>ROUND(I844*H844,2)</f>
        <v>0</v>
      </c>
      <c r="BL844" s="19" t="s">
        <v>386</v>
      </c>
      <c r="BM844" s="206" t="s">
        <v>1005</v>
      </c>
    </row>
    <row r="845" spans="1:65" s="13" customFormat="1" ht="11.25">
      <c r="B845" s="212"/>
      <c r="C845" s="213"/>
      <c r="D845" s="208" t="s">
        <v>281</v>
      </c>
      <c r="E845" s="214" t="s">
        <v>22</v>
      </c>
      <c r="F845" s="215" t="s">
        <v>1006</v>
      </c>
      <c r="G845" s="213"/>
      <c r="H845" s="214" t="s">
        <v>22</v>
      </c>
      <c r="I845" s="216"/>
      <c r="J845" s="213"/>
      <c r="K845" s="213"/>
      <c r="L845" s="217"/>
      <c r="M845" s="218"/>
      <c r="N845" s="219"/>
      <c r="O845" s="219"/>
      <c r="P845" s="219"/>
      <c r="Q845" s="219"/>
      <c r="R845" s="219"/>
      <c r="S845" s="219"/>
      <c r="T845" s="220"/>
      <c r="AT845" s="221" t="s">
        <v>281</v>
      </c>
      <c r="AU845" s="221" t="s">
        <v>84</v>
      </c>
      <c r="AV845" s="13" t="s">
        <v>23</v>
      </c>
      <c r="AW845" s="13" t="s">
        <v>38</v>
      </c>
      <c r="AX845" s="13" t="s">
        <v>77</v>
      </c>
      <c r="AY845" s="221" t="s">
        <v>273</v>
      </c>
    </row>
    <row r="846" spans="1:65" s="14" customFormat="1" ht="11.25">
      <c r="B846" s="222"/>
      <c r="C846" s="223"/>
      <c r="D846" s="208" t="s">
        <v>281</v>
      </c>
      <c r="E846" s="224" t="s">
        <v>22</v>
      </c>
      <c r="F846" s="225" t="s">
        <v>1007</v>
      </c>
      <c r="G846" s="223"/>
      <c r="H846" s="226">
        <v>33.28</v>
      </c>
      <c r="I846" s="227"/>
      <c r="J846" s="223"/>
      <c r="K846" s="223"/>
      <c r="L846" s="228"/>
      <c r="M846" s="229"/>
      <c r="N846" s="230"/>
      <c r="O846" s="230"/>
      <c r="P846" s="230"/>
      <c r="Q846" s="230"/>
      <c r="R846" s="230"/>
      <c r="S846" s="230"/>
      <c r="T846" s="231"/>
      <c r="AT846" s="232" t="s">
        <v>281</v>
      </c>
      <c r="AU846" s="232" t="s">
        <v>84</v>
      </c>
      <c r="AV846" s="14" t="s">
        <v>84</v>
      </c>
      <c r="AW846" s="14" t="s">
        <v>38</v>
      </c>
      <c r="AX846" s="14" t="s">
        <v>77</v>
      </c>
      <c r="AY846" s="232" t="s">
        <v>273</v>
      </c>
    </row>
    <row r="847" spans="1:65" s="14" customFormat="1" ht="11.25">
      <c r="B847" s="222"/>
      <c r="C847" s="223"/>
      <c r="D847" s="208" t="s">
        <v>281</v>
      </c>
      <c r="E847" s="224" t="s">
        <v>22</v>
      </c>
      <c r="F847" s="225" t="s">
        <v>1008</v>
      </c>
      <c r="G847" s="223"/>
      <c r="H847" s="226">
        <v>18.36</v>
      </c>
      <c r="I847" s="227"/>
      <c r="J847" s="223"/>
      <c r="K847" s="223"/>
      <c r="L847" s="228"/>
      <c r="M847" s="229"/>
      <c r="N847" s="230"/>
      <c r="O847" s="230"/>
      <c r="P847" s="230"/>
      <c r="Q847" s="230"/>
      <c r="R847" s="230"/>
      <c r="S847" s="230"/>
      <c r="T847" s="231"/>
      <c r="AT847" s="232" t="s">
        <v>281</v>
      </c>
      <c r="AU847" s="232" t="s">
        <v>84</v>
      </c>
      <c r="AV847" s="14" t="s">
        <v>84</v>
      </c>
      <c r="AW847" s="14" t="s">
        <v>38</v>
      </c>
      <c r="AX847" s="14" t="s">
        <v>77</v>
      </c>
      <c r="AY847" s="232" t="s">
        <v>273</v>
      </c>
    </row>
    <row r="848" spans="1:65" s="14" customFormat="1" ht="11.25">
      <c r="B848" s="222"/>
      <c r="C848" s="223"/>
      <c r="D848" s="208" t="s">
        <v>281</v>
      </c>
      <c r="E848" s="224" t="s">
        <v>22</v>
      </c>
      <c r="F848" s="225" t="s">
        <v>1009</v>
      </c>
      <c r="G848" s="223"/>
      <c r="H848" s="226">
        <v>11.76</v>
      </c>
      <c r="I848" s="227"/>
      <c r="J848" s="223"/>
      <c r="K848" s="223"/>
      <c r="L848" s="228"/>
      <c r="M848" s="229"/>
      <c r="N848" s="230"/>
      <c r="O848" s="230"/>
      <c r="P848" s="230"/>
      <c r="Q848" s="230"/>
      <c r="R848" s="230"/>
      <c r="S848" s="230"/>
      <c r="T848" s="231"/>
      <c r="AT848" s="232" t="s">
        <v>281</v>
      </c>
      <c r="AU848" s="232" t="s">
        <v>84</v>
      </c>
      <c r="AV848" s="14" t="s">
        <v>84</v>
      </c>
      <c r="AW848" s="14" t="s">
        <v>38</v>
      </c>
      <c r="AX848" s="14" t="s">
        <v>77</v>
      </c>
      <c r="AY848" s="232" t="s">
        <v>273</v>
      </c>
    </row>
    <row r="849" spans="1:65" s="14" customFormat="1" ht="11.25">
      <c r="B849" s="222"/>
      <c r="C849" s="223"/>
      <c r="D849" s="208" t="s">
        <v>281</v>
      </c>
      <c r="E849" s="224" t="s">
        <v>22</v>
      </c>
      <c r="F849" s="225" t="s">
        <v>1010</v>
      </c>
      <c r="G849" s="223"/>
      <c r="H849" s="226">
        <v>5.2</v>
      </c>
      <c r="I849" s="227"/>
      <c r="J849" s="223"/>
      <c r="K849" s="223"/>
      <c r="L849" s="228"/>
      <c r="M849" s="229"/>
      <c r="N849" s="230"/>
      <c r="O849" s="230"/>
      <c r="P849" s="230"/>
      <c r="Q849" s="230"/>
      <c r="R849" s="230"/>
      <c r="S849" s="230"/>
      <c r="T849" s="231"/>
      <c r="AT849" s="232" t="s">
        <v>281</v>
      </c>
      <c r="AU849" s="232" t="s">
        <v>84</v>
      </c>
      <c r="AV849" s="14" t="s">
        <v>84</v>
      </c>
      <c r="AW849" s="14" t="s">
        <v>38</v>
      </c>
      <c r="AX849" s="14" t="s">
        <v>77</v>
      </c>
      <c r="AY849" s="232" t="s">
        <v>273</v>
      </c>
    </row>
    <row r="850" spans="1:65" s="15" customFormat="1" ht="11.25">
      <c r="B850" s="233"/>
      <c r="C850" s="234"/>
      <c r="D850" s="208" t="s">
        <v>281</v>
      </c>
      <c r="E850" s="235" t="s">
        <v>22</v>
      </c>
      <c r="F850" s="236" t="s">
        <v>286</v>
      </c>
      <c r="G850" s="234"/>
      <c r="H850" s="237">
        <v>68.599999999999994</v>
      </c>
      <c r="I850" s="238"/>
      <c r="J850" s="234"/>
      <c r="K850" s="234"/>
      <c r="L850" s="239"/>
      <c r="M850" s="240"/>
      <c r="N850" s="241"/>
      <c r="O850" s="241"/>
      <c r="P850" s="241"/>
      <c r="Q850" s="241"/>
      <c r="R850" s="241"/>
      <c r="S850" s="241"/>
      <c r="T850" s="242"/>
      <c r="AT850" s="243" t="s">
        <v>281</v>
      </c>
      <c r="AU850" s="243" t="s">
        <v>84</v>
      </c>
      <c r="AV850" s="15" t="s">
        <v>92</v>
      </c>
      <c r="AW850" s="15" t="s">
        <v>38</v>
      </c>
      <c r="AX850" s="15" t="s">
        <v>77</v>
      </c>
      <c r="AY850" s="243" t="s">
        <v>273</v>
      </c>
    </row>
    <row r="851" spans="1:65" s="14" customFormat="1" ht="11.25">
      <c r="B851" s="222"/>
      <c r="C851" s="223"/>
      <c r="D851" s="208" t="s">
        <v>281</v>
      </c>
      <c r="E851" s="224" t="s">
        <v>22</v>
      </c>
      <c r="F851" s="225" t="s">
        <v>1011</v>
      </c>
      <c r="G851" s="223"/>
      <c r="H851" s="226">
        <v>3.43</v>
      </c>
      <c r="I851" s="227"/>
      <c r="J851" s="223"/>
      <c r="K851" s="223"/>
      <c r="L851" s="228"/>
      <c r="M851" s="229"/>
      <c r="N851" s="230"/>
      <c r="O851" s="230"/>
      <c r="P851" s="230"/>
      <c r="Q851" s="230"/>
      <c r="R851" s="230"/>
      <c r="S851" s="230"/>
      <c r="T851" s="231"/>
      <c r="AT851" s="232" t="s">
        <v>281</v>
      </c>
      <c r="AU851" s="232" t="s">
        <v>84</v>
      </c>
      <c r="AV851" s="14" t="s">
        <v>84</v>
      </c>
      <c r="AW851" s="14" t="s">
        <v>38</v>
      </c>
      <c r="AX851" s="14" t="s">
        <v>77</v>
      </c>
      <c r="AY851" s="232" t="s">
        <v>273</v>
      </c>
    </row>
    <row r="852" spans="1:65" s="16" customFormat="1" ht="11.25">
      <c r="B852" s="244"/>
      <c r="C852" s="245"/>
      <c r="D852" s="208" t="s">
        <v>281</v>
      </c>
      <c r="E852" s="246" t="s">
        <v>22</v>
      </c>
      <c r="F852" s="247" t="s">
        <v>288</v>
      </c>
      <c r="G852" s="245"/>
      <c r="H852" s="248">
        <v>72.03</v>
      </c>
      <c r="I852" s="249"/>
      <c r="J852" s="245"/>
      <c r="K852" s="245"/>
      <c r="L852" s="250"/>
      <c r="M852" s="251"/>
      <c r="N852" s="252"/>
      <c r="O852" s="252"/>
      <c r="P852" s="252"/>
      <c r="Q852" s="252"/>
      <c r="R852" s="252"/>
      <c r="S852" s="252"/>
      <c r="T852" s="253"/>
      <c r="AT852" s="254" t="s">
        <v>281</v>
      </c>
      <c r="AU852" s="254" t="s">
        <v>84</v>
      </c>
      <c r="AV852" s="16" t="s">
        <v>99</v>
      </c>
      <c r="AW852" s="16" t="s">
        <v>38</v>
      </c>
      <c r="AX852" s="16" t="s">
        <v>23</v>
      </c>
      <c r="AY852" s="254" t="s">
        <v>273</v>
      </c>
    </row>
    <row r="853" spans="1:65" s="2" customFormat="1" ht="21.75" customHeight="1">
      <c r="A853" s="36"/>
      <c r="B853" s="37"/>
      <c r="C853" s="195" t="s">
        <v>1012</v>
      </c>
      <c r="D853" s="195" t="s">
        <v>275</v>
      </c>
      <c r="E853" s="196" t="s">
        <v>1013</v>
      </c>
      <c r="F853" s="197" t="s">
        <v>1014</v>
      </c>
      <c r="G853" s="198" t="s">
        <v>224</v>
      </c>
      <c r="H853" s="199">
        <v>22.571999999999999</v>
      </c>
      <c r="I853" s="200"/>
      <c r="J853" s="201">
        <f>ROUND(I853*H853,2)</f>
        <v>0</v>
      </c>
      <c r="K853" s="197" t="s">
        <v>22</v>
      </c>
      <c r="L853" s="41"/>
      <c r="M853" s="202" t="s">
        <v>22</v>
      </c>
      <c r="N853" s="203" t="s">
        <v>48</v>
      </c>
      <c r="O853" s="66"/>
      <c r="P853" s="204">
        <f>O853*H853</f>
        <v>0</v>
      </c>
      <c r="Q853" s="204">
        <v>3.6000000000000002E-4</v>
      </c>
      <c r="R853" s="204">
        <f>Q853*H853</f>
        <v>8.12592E-3</v>
      </c>
      <c r="S853" s="204">
        <v>0</v>
      </c>
      <c r="T853" s="205">
        <f>S853*H853</f>
        <v>0</v>
      </c>
      <c r="U853" s="36"/>
      <c r="V853" s="36"/>
      <c r="W853" s="36"/>
      <c r="X853" s="36"/>
      <c r="Y853" s="36"/>
      <c r="Z853" s="36"/>
      <c r="AA853" s="36"/>
      <c r="AB853" s="36"/>
      <c r="AC853" s="36"/>
      <c r="AD853" s="36"/>
      <c r="AE853" s="36"/>
      <c r="AR853" s="206" t="s">
        <v>386</v>
      </c>
      <c r="AT853" s="206" t="s">
        <v>275</v>
      </c>
      <c r="AU853" s="206" t="s">
        <v>84</v>
      </c>
      <c r="AY853" s="19" t="s">
        <v>273</v>
      </c>
      <c r="BE853" s="207">
        <f>IF(N853="základní",J853,0)</f>
        <v>0</v>
      </c>
      <c r="BF853" s="207">
        <f>IF(N853="snížená",J853,0)</f>
        <v>0</v>
      </c>
      <c r="BG853" s="207">
        <f>IF(N853="zákl. přenesená",J853,0)</f>
        <v>0</v>
      </c>
      <c r="BH853" s="207">
        <f>IF(N853="sníž. přenesená",J853,0)</f>
        <v>0</v>
      </c>
      <c r="BI853" s="207">
        <f>IF(N853="nulová",J853,0)</f>
        <v>0</v>
      </c>
      <c r="BJ853" s="19" t="s">
        <v>23</v>
      </c>
      <c r="BK853" s="207">
        <f>ROUND(I853*H853,2)</f>
        <v>0</v>
      </c>
      <c r="BL853" s="19" t="s">
        <v>386</v>
      </c>
      <c r="BM853" s="206" t="s">
        <v>1015</v>
      </c>
    </row>
    <row r="854" spans="1:65" s="14" customFormat="1" ht="11.25">
      <c r="B854" s="222"/>
      <c r="C854" s="223"/>
      <c r="D854" s="208" t="s">
        <v>281</v>
      </c>
      <c r="E854" s="224" t="s">
        <v>22</v>
      </c>
      <c r="F854" s="225" t="s">
        <v>1016</v>
      </c>
      <c r="G854" s="223"/>
      <c r="H854" s="226">
        <v>22.571999999999999</v>
      </c>
      <c r="I854" s="227"/>
      <c r="J854" s="223"/>
      <c r="K854" s="223"/>
      <c r="L854" s="228"/>
      <c r="M854" s="229"/>
      <c r="N854" s="230"/>
      <c r="O854" s="230"/>
      <c r="P854" s="230"/>
      <c r="Q854" s="230"/>
      <c r="R854" s="230"/>
      <c r="S854" s="230"/>
      <c r="T854" s="231"/>
      <c r="AT854" s="232" t="s">
        <v>281</v>
      </c>
      <c r="AU854" s="232" t="s">
        <v>84</v>
      </c>
      <c r="AV854" s="14" t="s">
        <v>84</v>
      </c>
      <c r="AW854" s="14" t="s">
        <v>38</v>
      </c>
      <c r="AX854" s="14" t="s">
        <v>23</v>
      </c>
      <c r="AY854" s="232" t="s">
        <v>273</v>
      </c>
    </row>
    <row r="855" spans="1:65" s="2" customFormat="1" ht="21.75" customHeight="1">
      <c r="A855" s="36"/>
      <c r="B855" s="37"/>
      <c r="C855" s="195" t="s">
        <v>1017</v>
      </c>
      <c r="D855" s="195" t="s">
        <v>275</v>
      </c>
      <c r="E855" s="196" t="s">
        <v>1018</v>
      </c>
      <c r="F855" s="197" t="s">
        <v>1019</v>
      </c>
      <c r="G855" s="198" t="s">
        <v>333</v>
      </c>
      <c r="H855" s="199">
        <v>1.0329999999999999</v>
      </c>
      <c r="I855" s="200"/>
      <c r="J855" s="201">
        <f>ROUND(I855*H855,2)</f>
        <v>0</v>
      </c>
      <c r="K855" s="197" t="s">
        <v>306</v>
      </c>
      <c r="L855" s="41"/>
      <c r="M855" s="202" t="s">
        <v>22</v>
      </c>
      <c r="N855" s="203" t="s">
        <v>48</v>
      </c>
      <c r="O855" s="66"/>
      <c r="P855" s="204">
        <f>O855*H855</f>
        <v>0</v>
      </c>
      <c r="Q855" s="204">
        <v>0</v>
      </c>
      <c r="R855" s="204">
        <f>Q855*H855</f>
        <v>0</v>
      </c>
      <c r="S855" s="204">
        <v>0</v>
      </c>
      <c r="T855" s="205">
        <f>S855*H855</f>
        <v>0</v>
      </c>
      <c r="U855" s="36"/>
      <c r="V855" s="36"/>
      <c r="W855" s="36"/>
      <c r="X855" s="36"/>
      <c r="Y855" s="36"/>
      <c r="Z855" s="36"/>
      <c r="AA855" s="36"/>
      <c r="AB855" s="36"/>
      <c r="AC855" s="36"/>
      <c r="AD855" s="36"/>
      <c r="AE855" s="36"/>
      <c r="AR855" s="206" t="s">
        <v>386</v>
      </c>
      <c r="AT855" s="206" t="s">
        <v>275</v>
      </c>
      <c r="AU855" s="206" t="s">
        <v>84</v>
      </c>
      <c r="AY855" s="19" t="s">
        <v>273</v>
      </c>
      <c r="BE855" s="207">
        <f>IF(N855="základní",J855,0)</f>
        <v>0</v>
      </c>
      <c r="BF855" s="207">
        <f>IF(N855="snížená",J855,0)</f>
        <v>0</v>
      </c>
      <c r="BG855" s="207">
        <f>IF(N855="zákl. přenesená",J855,0)</f>
        <v>0</v>
      </c>
      <c r="BH855" s="207">
        <f>IF(N855="sníž. přenesená",J855,0)</f>
        <v>0</v>
      </c>
      <c r="BI855" s="207">
        <f>IF(N855="nulová",J855,0)</f>
        <v>0</v>
      </c>
      <c r="BJ855" s="19" t="s">
        <v>23</v>
      </c>
      <c r="BK855" s="207">
        <f>ROUND(I855*H855,2)</f>
        <v>0</v>
      </c>
      <c r="BL855" s="19" t="s">
        <v>386</v>
      </c>
      <c r="BM855" s="206" t="s">
        <v>1020</v>
      </c>
    </row>
    <row r="856" spans="1:65" s="2" customFormat="1" ht="78">
      <c r="A856" s="36"/>
      <c r="B856" s="37"/>
      <c r="C856" s="38"/>
      <c r="D856" s="208" t="s">
        <v>299</v>
      </c>
      <c r="E856" s="38"/>
      <c r="F856" s="209" t="s">
        <v>898</v>
      </c>
      <c r="G856" s="38"/>
      <c r="H856" s="38"/>
      <c r="I856" s="119"/>
      <c r="J856" s="38"/>
      <c r="K856" s="38"/>
      <c r="L856" s="41"/>
      <c r="M856" s="210"/>
      <c r="N856" s="211"/>
      <c r="O856" s="66"/>
      <c r="P856" s="66"/>
      <c r="Q856" s="66"/>
      <c r="R856" s="66"/>
      <c r="S856" s="66"/>
      <c r="T856" s="67"/>
      <c r="U856" s="36"/>
      <c r="V856" s="36"/>
      <c r="W856" s="36"/>
      <c r="X856" s="36"/>
      <c r="Y856" s="36"/>
      <c r="Z856" s="36"/>
      <c r="AA856" s="36"/>
      <c r="AB856" s="36"/>
      <c r="AC856" s="36"/>
      <c r="AD856" s="36"/>
      <c r="AE856" s="36"/>
      <c r="AT856" s="19" t="s">
        <v>299</v>
      </c>
      <c r="AU856" s="19" t="s">
        <v>84</v>
      </c>
    </row>
    <row r="857" spans="1:65" s="12" customFormat="1" ht="22.9" customHeight="1">
      <c r="B857" s="179"/>
      <c r="C857" s="180"/>
      <c r="D857" s="181" t="s">
        <v>76</v>
      </c>
      <c r="E857" s="193" t="s">
        <v>1021</v>
      </c>
      <c r="F857" s="193" t="s">
        <v>1022</v>
      </c>
      <c r="G857" s="180"/>
      <c r="H857" s="180"/>
      <c r="I857" s="183"/>
      <c r="J857" s="194">
        <f>BK857</f>
        <v>0</v>
      </c>
      <c r="K857" s="180"/>
      <c r="L857" s="185"/>
      <c r="M857" s="186"/>
      <c r="N857" s="187"/>
      <c r="O857" s="187"/>
      <c r="P857" s="188">
        <f>SUM(P858:P950)</f>
        <v>0</v>
      </c>
      <c r="Q857" s="187"/>
      <c r="R857" s="188">
        <f>SUM(R858:R950)</f>
        <v>30.992976989999995</v>
      </c>
      <c r="S857" s="187"/>
      <c r="T857" s="189">
        <f>SUM(T858:T950)</f>
        <v>0</v>
      </c>
      <c r="AR857" s="190" t="s">
        <v>84</v>
      </c>
      <c r="AT857" s="191" t="s">
        <v>76</v>
      </c>
      <c r="AU857" s="191" t="s">
        <v>23</v>
      </c>
      <c r="AY857" s="190" t="s">
        <v>273</v>
      </c>
      <c r="BK857" s="192">
        <f>SUM(BK858:BK950)</f>
        <v>0</v>
      </c>
    </row>
    <row r="858" spans="1:65" s="2" customFormat="1" ht="21.75" customHeight="1">
      <c r="A858" s="36"/>
      <c r="B858" s="37"/>
      <c r="C858" s="195" t="s">
        <v>1023</v>
      </c>
      <c r="D858" s="195" t="s">
        <v>275</v>
      </c>
      <c r="E858" s="196" t="s">
        <v>1024</v>
      </c>
      <c r="F858" s="197" t="s">
        <v>1025</v>
      </c>
      <c r="G858" s="198" t="s">
        <v>224</v>
      </c>
      <c r="H858" s="199">
        <v>430.59100000000001</v>
      </c>
      <c r="I858" s="200"/>
      <c r="J858" s="201">
        <f>ROUND(I858*H858,2)</f>
        <v>0</v>
      </c>
      <c r="K858" s="197" t="s">
        <v>306</v>
      </c>
      <c r="L858" s="41"/>
      <c r="M858" s="202" t="s">
        <v>22</v>
      </c>
      <c r="N858" s="203" t="s">
        <v>48</v>
      </c>
      <c r="O858" s="66"/>
      <c r="P858" s="204">
        <f>O858*H858</f>
        <v>0</v>
      </c>
      <c r="Q858" s="204">
        <v>2.0000000000000001E-4</v>
      </c>
      <c r="R858" s="204">
        <f>Q858*H858</f>
        <v>8.6118200000000006E-2</v>
      </c>
      <c r="S858" s="204">
        <v>0</v>
      </c>
      <c r="T858" s="205">
        <f>S858*H858</f>
        <v>0</v>
      </c>
      <c r="U858" s="36"/>
      <c r="V858" s="36"/>
      <c r="W858" s="36"/>
      <c r="X858" s="36"/>
      <c r="Y858" s="36"/>
      <c r="Z858" s="36"/>
      <c r="AA858" s="36"/>
      <c r="AB858" s="36"/>
      <c r="AC858" s="36"/>
      <c r="AD858" s="36"/>
      <c r="AE858" s="36"/>
      <c r="AR858" s="206" t="s">
        <v>386</v>
      </c>
      <c r="AT858" s="206" t="s">
        <v>275</v>
      </c>
      <c r="AU858" s="206" t="s">
        <v>84</v>
      </c>
      <c r="AY858" s="19" t="s">
        <v>273</v>
      </c>
      <c r="BE858" s="207">
        <f>IF(N858="základní",J858,0)</f>
        <v>0</v>
      </c>
      <c r="BF858" s="207">
        <f>IF(N858="snížená",J858,0)</f>
        <v>0</v>
      </c>
      <c r="BG858" s="207">
        <f>IF(N858="zákl. přenesená",J858,0)</f>
        <v>0</v>
      </c>
      <c r="BH858" s="207">
        <f>IF(N858="sníž. přenesená",J858,0)</f>
        <v>0</v>
      </c>
      <c r="BI858" s="207">
        <f>IF(N858="nulová",J858,0)</f>
        <v>0</v>
      </c>
      <c r="BJ858" s="19" t="s">
        <v>23</v>
      </c>
      <c r="BK858" s="207">
        <f>ROUND(I858*H858,2)</f>
        <v>0</v>
      </c>
      <c r="BL858" s="19" t="s">
        <v>386</v>
      </c>
      <c r="BM858" s="206" t="s">
        <v>1026</v>
      </c>
    </row>
    <row r="859" spans="1:65" s="2" customFormat="1" ht="97.5">
      <c r="A859" s="36"/>
      <c r="B859" s="37"/>
      <c r="C859" s="38"/>
      <c r="D859" s="208" t="s">
        <v>299</v>
      </c>
      <c r="E859" s="38"/>
      <c r="F859" s="209" t="s">
        <v>1027</v>
      </c>
      <c r="G859" s="38"/>
      <c r="H859" s="38"/>
      <c r="I859" s="119"/>
      <c r="J859" s="38"/>
      <c r="K859" s="38"/>
      <c r="L859" s="41"/>
      <c r="M859" s="210"/>
      <c r="N859" s="211"/>
      <c r="O859" s="66"/>
      <c r="P859" s="66"/>
      <c r="Q859" s="66"/>
      <c r="R859" s="66"/>
      <c r="S859" s="66"/>
      <c r="T859" s="67"/>
      <c r="U859" s="36"/>
      <c r="V859" s="36"/>
      <c r="W859" s="36"/>
      <c r="X859" s="36"/>
      <c r="Y859" s="36"/>
      <c r="Z859" s="36"/>
      <c r="AA859" s="36"/>
      <c r="AB859" s="36"/>
      <c r="AC859" s="36"/>
      <c r="AD859" s="36"/>
      <c r="AE859" s="36"/>
      <c r="AT859" s="19" t="s">
        <v>299</v>
      </c>
      <c r="AU859" s="19" t="s">
        <v>84</v>
      </c>
    </row>
    <row r="860" spans="1:65" s="14" customFormat="1" ht="11.25">
      <c r="B860" s="222"/>
      <c r="C860" s="223"/>
      <c r="D860" s="208" t="s">
        <v>281</v>
      </c>
      <c r="E860" s="224" t="s">
        <v>22</v>
      </c>
      <c r="F860" s="225" t="s">
        <v>1028</v>
      </c>
      <c r="G860" s="223"/>
      <c r="H860" s="226">
        <v>430.59100000000001</v>
      </c>
      <c r="I860" s="227"/>
      <c r="J860" s="223"/>
      <c r="K860" s="223"/>
      <c r="L860" s="228"/>
      <c r="M860" s="229"/>
      <c r="N860" s="230"/>
      <c r="O860" s="230"/>
      <c r="P860" s="230"/>
      <c r="Q860" s="230"/>
      <c r="R860" s="230"/>
      <c r="S860" s="230"/>
      <c r="T860" s="231"/>
      <c r="AT860" s="232" t="s">
        <v>281</v>
      </c>
      <c r="AU860" s="232" t="s">
        <v>84</v>
      </c>
      <c r="AV860" s="14" t="s">
        <v>84</v>
      </c>
      <c r="AW860" s="14" t="s">
        <v>38</v>
      </c>
      <c r="AX860" s="14" t="s">
        <v>23</v>
      </c>
      <c r="AY860" s="232" t="s">
        <v>273</v>
      </c>
    </row>
    <row r="861" spans="1:65" s="2" customFormat="1" ht="21.75" customHeight="1">
      <c r="A861" s="36"/>
      <c r="B861" s="37"/>
      <c r="C861" s="195" t="s">
        <v>1029</v>
      </c>
      <c r="D861" s="195" t="s">
        <v>275</v>
      </c>
      <c r="E861" s="196" t="s">
        <v>1030</v>
      </c>
      <c r="F861" s="197" t="s">
        <v>1031</v>
      </c>
      <c r="G861" s="198" t="s">
        <v>224</v>
      </c>
      <c r="H861" s="199">
        <v>23.667000000000002</v>
      </c>
      <c r="I861" s="200"/>
      <c r="J861" s="201">
        <f>ROUND(I861*H861,2)</f>
        <v>0</v>
      </c>
      <c r="K861" s="197" t="s">
        <v>306</v>
      </c>
      <c r="L861" s="41"/>
      <c r="M861" s="202" t="s">
        <v>22</v>
      </c>
      <c r="N861" s="203" t="s">
        <v>48</v>
      </c>
      <c r="O861" s="66"/>
      <c r="P861" s="204">
        <f>O861*H861</f>
        <v>0</v>
      </c>
      <c r="Q861" s="204">
        <v>1E-4</v>
      </c>
      <c r="R861" s="204">
        <f>Q861*H861</f>
        <v>2.3667000000000002E-3</v>
      </c>
      <c r="S861" s="204">
        <v>0</v>
      </c>
      <c r="T861" s="205">
        <f>S861*H861</f>
        <v>0</v>
      </c>
      <c r="U861" s="36"/>
      <c r="V861" s="36"/>
      <c r="W861" s="36"/>
      <c r="X861" s="36"/>
      <c r="Y861" s="36"/>
      <c r="Z861" s="36"/>
      <c r="AA861" s="36"/>
      <c r="AB861" s="36"/>
      <c r="AC861" s="36"/>
      <c r="AD861" s="36"/>
      <c r="AE861" s="36"/>
      <c r="AR861" s="206" t="s">
        <v>386</v>
      </c>
      <c r="AT861" s="206" t="s">
        <v>275</v>
      </c>
      <c r="AU861" s="206" t="s">
        <v>84</v>
      </c>
      <c r="AY861" s="19" t="s">
        <v>273</v>
      </c>
      <c r="BE861" s="207">
        <f>IF(N861="základní",J861,0)</f>
        <v>0</v>
      </c>
      <c r="BF861" s="207">
        <f>IF(N861="snížená",J861,0)</f>
        <v>0</v>
      </c>
      <c r="BG861" s="207">
        <f>IF(N861="zákl. přenesená",J861,0)</f>
        <v>0</v>
      </c>
      <c r="BH861" s="207">
        <f>IF(N861="sníž. přenesená",J861,0)</f>
        <v>0</v>
      </c>
      <c r="BI861" s="207">
        <f>IF(N861="nulová",J861,0)</f>
        <v>0</v>
      </c>
      <c r="BJ861" s="19" t="s">
        <v>23</v>
      </c>
      <c r="BK861" s="207">
        <f>ROUND(I861*H861,2)</f>
        <v>0</v>
      </c>
      <c r="BL861" s="19" t="s">
        <v>386</v>
      </c>
      <c r="BM861" s="206" t="s">
        <v>1032</v>
      </c>
    </row>
    <row r="862" spans="1:65" s="2" customFormat="1" ht="107.25">
      <c r="A862" s="36"/>
      <c r="B862" s="37"/>
      <c r="C862" s="38"/>
      <c r="D862" s="208" t="s">
        <v>299</v>
      </c>
      <c r="E862" s="38"/>
      <c r="F862" s="209" t="s">
        <v>1033</v>
      </c>
      <c r="G862" s="38"/>
      <c r="H862" s="38"/>
      <c r="I862" s="119"/>
      <c r="J862" s="38"/>
      <c r="K862" s="38"/>
      <c r="L862" s="41"/>
      <c r="M862" s="210"/>
      <c r="N862" s="211"/>
      <c r="O862" s="66"/>
      <c r="P862" s="66"/>
      <c r="Q862" s="66"/>
      <c r="R862" s="66"/>
      <c r="S862" s="66"/>
      <c r="T862" s="67"/>
      <c r="U862" s="36"/>
      <c r="V862" s="36"/>
      <c r="W862" s="36"/>
      <c r="X862" s="36"/>
      <c r="Y862" s="36"/>
      <c r="Z862" s="36"/>
      <c r="AA862" s="36"/>
      <c r="AB862" s="36"/>
      <c r="AC862" s="36"/>
      <c r="AD862" s="36"/>
      <c r="AE862" s="36"/>
      <c r="AT862" s="19" t="s">
        <v>299</v>
      </c>
      <c r="AU862" s="19" t="s">
        <v>84</v>
      </c>
    </row>
    <row r="863" spans="1:65" s="14" customFormat="1" ht="11.25">
      <c r="B863" s="222"/>
      <c r="C863" s="223"/>
      <c r="D863" s="208" t="s">
        <v>281</v>
      </c>
      <c r="E863" s="224" t="s">
        <v>22</v>
      </c>
      <c r="F863" s="225" t="s">
        <v>1034</v>
      </c>
      <c r="G863" s="223"/>
      <c r="H863" s="226">
        <v>23.667000000000002</v>
      </c>
      <c r="I863" s="227"/>
      <c r="J863" s="223"/>
      <c r="K863" s="223"/>
      <c r="L863" s="228"/>
      <c r="M863" s="229"/>
      <c r="N863" s="230"/>
      <c r="O863" s="230"/>
      <c r="P863" s="230"/>
      <c r="Q863" s="230"/>
      <c r="R863" s="230"/>
      <c r="S863" s="230"/>
      <c r="T863" s="231"/>
      <c r="AT863" s="232" t="s">
        <v>281</v>
      </c>
      <c r="AU863" s="232" t="s">
        <v>84</v>
      </c>
      <c r="AV863" s="14" t="s">
        <v>84</v>
      </c>
      <c r="AW863" s="14" t="s">
        <v>38</v>
      </c>
      <c r="AX863" s="14" t="s">
        <v>23</v>
      </c>
      <c r="AY863" s="232" t="s">
        <v>273</v>
      </c>
    </row>
    <row r="864" spans="1:65" s="2" customFormat="1" ht="21.75" customHeight="1">
      <c r="A864" s="36"/>
      <c r="B864" s="37"/>
      <c r="C864" s="195" t="s">
        <v>1035</v>
      </c>
      <c r="D864" s="195" t="s">
        <v>275</v>
      </c>
      <c r="E864" s="196" t="s">
        <v>1036</v>
      </c>
      <c r="F864" s="197" t="s">
        <v>1037</v>
      </c>
      <c r="G864" s="198" t="s">
        <v>1038</v>
      </c>
      <c r="H864" s="199">
        <v>1</v>
      </c>
      <c r="I864" s="200"/>
      <c r="J864" s="201">
        <f>ROUND(I864*H864,2)</f>
        <v>0</v>
      </c>
      <c r="K864" s="197" t="s">
        <v>22</v>
      </c>
      <c r="L864" s="41"/>
      <c r="M864" s="202" t="s">
        <v>22</v>
      </c>
      <c r="N864" s="203" t="s">
        <v>48</v>
      </c>
      <c r="O864" s="66"/>
      <c r="P864" s="204">
        <f>O864*H864</f>
        <v>0</v>
      </c>
      <c r="Q864" s="204">
        <v>1.0000000000000001E-5</v>
      </c>
      <c r="R864" s="204">
        <f>Q864*H864</f>
        <v>1.0000000000000001E-5</v>
      </c>
      <c r="S864" s="204">
        <v>0</v>
      </c>
      <c r="T864" s="205">
        <f>S864*H864</f>
        <v>0</v>
      </c>
      <c r="U864" s="36"/>
      <c r="V864" s="36"/>
      <c r="W864" s="36"/>
      <c r="X864" s="36"/>
      <c r="Y864" s="36"/>
      <c r="Z864" s="36"/>
      <c r="AA864" s="36"/>
      <c r="AB864" s="36"/>
      <c r="AC864" s="36"/>
      <c r="AD864" s="36"/>
      <c r="AE864" s="36"/>
      <c r="AR864" s="206" t="s">
        <v>386</v>
      </c>
      <c r="AT864" s="206" t="s">
        <v>275</v>
      </c>
      <c r="AU864" s="206" t="s">
        <v>84</v>
      </c>
      <c r="AY864" s="19" t="s">
        <v>273</v>
      </c>
      <c r="BE864" s="207">
        <f>IF(N864="základní",J864,0)</f>
        <v>0</v>
      </c>
      <c r="BF864" s="207">
        <f>IF(N864="snížená",J864,0)</f>
        <v>0</v>
      </c>
      <c r="BG864" s="207">
        <f>IF(N864="zákl. přenesená",J864,0)</f>
        <v>0</v>
      </c>
      <c r="BH864" s="207">
        <f>IF(N864="sníž. přenesená",J864,0)</f>
        <v>0</v>
      </c>
      <c r="BI864" s="207">
        <f>IF(N864="nulová",J864,0)</f>
        <v>0</v>
      </c>
      <c r="BJ864" s="19" t="s">
        <v>23</v>
      </c>
      <c r="BK864" s="207">
        <f>ROUND(I864*H864,2)</f>
        <v>0</v>
      </c>
      <c r="BL864" s="19" t="s">
        <v>386</v>
      </c>
      <c r="BM864" s="206" t="s">
        <v>1039</v>
      </c>
    </row>
    <row r="865" spans="1:65" s="2" customFormat="1" ht="78">
      <c r="A865" s="36"/>
      <c r="B865" s="37"/>
      <c r="C865" s="38"/>
      <c r="D865" s="208" t="s">
        <v>299</v>
      </c>
      <c r="E865" s="38"/>
      <c r="F865" s="209" t="s">
        <v>1040</v>
      </c>
      <c r="G865" s="38"/>
      <c r="H865" s="38"/>
      <c r="I865" s="119"/>
      <c r="J865" s="38"/>
      <c r="K865" s="38"/>
      <c r="L865" s="41"/>
      <c r="M865" s="210"/>
      <c r="N865" s="211"/>
      <c r="O865" s="66"/>
      <c r="P865" s="66"/>
      <c r="Q865" s="66"/>
      <c r="R865" s="66"/>
      <c r="S865" s="66"/>
      <c r="T865" s="67"/>
      <c r="U865" s="36"/>
      <c r="V865" s="36"/>
      <c r="W865" s="36"/>
      <c r="X865" s="36"/>
      <c r="Y865" s="36"/>
      <c r="Z865" s="36"/>
      <c r="AA865" s="36"/>
      <c r="AB865" s="36"/>
      <c r="AC865" s="36"/>
      <c r="AD865" s="36"/>
      <c r="AE865" s="36"/>
      <c r="AT865" s="19" t="s">
        <v>299</v>
      </c>
      <c r="AU865" s="19" t="s">
        <v>84</v>
      </c>
    </row>
    <row r="866" spans="1:65" s="2" customFormat="1" ht="19.5">
      <c r="A866" s="36"/>
      <c r="B866" s="37"/>
      <c r="C866" s="38"/>
      <c r="D866" s="208" t="s">
        <v>279</v>
      </c>
      <c r="E866" s="38"/>
      <c r="F866" s="209" t="s">
        <v>1041</v>
      </c>
      <c r="G866" s="38"/>
      <c r="H866" s="38"/>
      <c r="I866" s="119"/>
      <c r="J866" s="38"/>
      <c r="K866" s="38"/>
      <c r="L866" s="41"/>
      <c r="M866" s="210"/>
      <c r="N866" s="211"/>
      <c r="O866" s="66"/>
      <c r="P866" s="66"/>
      <c r="Q866" s="66"/>
      <c r="R866" s="66"/>
      <c r="S866" s="66"/>
      <c r="T866" s="67"/>
      <c r="U866" s="36"/>
      <c r="V866" s="36"/>
      <c r="W866" s="36"/>
      <c r="X866" s="36"/>
      <c r="Y866" s="36"/>
      <c r="Z866" s="36"/>
      <c r="AA866" s="36"/>
      <c r="AB866" s="36"/>
      <c r="AC866" s="36"/>
      <c r="AD866" s="36"/>
      <c r="AE866" s="36"/>
      <c r="AT866" s="19" t="s">
        <v>279</v>
      </c>
      <c r="AU866" s="19" t="s">
        <v>84</v>
      </c>
    </row>
    <row r="867" spans="1:65" s="2" customFormat="1" ht="21.75" customHeight="1">
      <c r="A867" s="36"/>
      <c r="B867" s="37"/>
      <c r="C867" s="195" t="s">
        <v>1042</v>
      </c>
      <c r="D867" s="195" t="s">
        <v>275</v>
      </c>
      <c r="E867" s="196" t="s">
        <v>1043</v>
      </c>
      <c r="F867" s="197" t="s">
        <v>1044</v>
      </c>
      <c r="G867" s="198" t="s">
        <v>1038</v>
      </c>
      <c r="H867" s="199">
        <v>1</v>
      </c>
      <c r="I867" s="200"/>
      <c r="J867" s="201">
        <f>ROUND(I867*H867,2)</f>
        <v>0</v>
      </c>
      <c r="K867" s="197" t="s">
        <v>22</v>
      </c>
      <c r="L867" s="41"/>
      <c r="M867" s="202" t="s">
        <v>22</v>
      </c>
      <c r="N867" s="203" t="s">
        <v>48</v>
      </c>
      <c r="O867" s="66"/>
      <c r="P867" s="204">
        <f>O867*H867</f>
        <v>0</v>
      </c>
      <c r="Q867" s="204">
        <v>1.0000000000000001E-5</v>
      </c>
      <c r="R867" s="204">
        <f>Q867*H867</f>
        <v>1.0000000000000001E-5</v>
      </c>
      <c r="S867" s="204">
        <v>0</v>
      </c>
      <c r="T867" s="205">
        <f>S867*H867</f>
        <v>0</v>
      </c>
      <c r="U867" s="36"/>
      <c r="V867" s="36"/>
      <c r="W867" s="36"/>
      <c r="X867" s="36"/>
      <c r="Y867" s="36"/>
      <c r="Z867" s="36"/>
      <c r="AA867" s="36"/>
      <c r="AB867" s="36"/>
      <c r="AC867" s="36"/>
      <c r="AD867" s="36"/>
      <c r="AE867" s="36"/>
      <c r="AR867" s="206" t="s">
        <v>386</v>
      </c>
      <c r="AT867" s="206" t="s">
        <v>275</v>
      </c>
      <c r="AU867" s="206" t="s">
        <v>84</v>
      </c>
      <c r="AY867" s="19" t="s">
        <v>273</v>
      </c>
      <c r="BE867" s="207">
        <f>IF(N867="základní",J867,0)</f>
        <v>0</v>
      </c>
      <c r="BF867" s="207">
        <f>IF(N867="snížená",J867,0)</f>
        <v>0</v>
      </c>
      <c r="BG867" s="207">
        <f>IF(N867="zákl. přenesená",J867,0)</f>
        <v>0</v>
      </c>
      <c r="BH867" s="207">
        <f>IF(N867="sníž. přenesená",J867,0)</f>
        <v>0</v>
      </c>
      <c r="BI867" s="207">
        <f>IF(N867="nulová",J867,0)</f>
        <v>0</v>
      </c>
      <c r="BJ867" s="19" t="s">
        <v>23</v>
      </c>
      <c r="BK867" s="207">
        <f>ROUND(I867*H867,2)</f>
        <v>0</v>
      </c>
      <c r="BL867" s="19" t="s">
        <v>386</v>
      </c>
      <c r="BM867" s="206" t="s">
        <v>1045</v>
      </c>
    </row>
    <row r="868" spans="1:65" s="2" customFormat="1" ht="78">
      <c r="A868" s="36"/>
      <c r="B868" s="37"/>
      <c r="C868" s="38"/>
      <c r="D868" s="208" t="s">
        <v>299</v>
      </c>
      <c r="E868" s="38"/>
      <c r="F868" s="209" t="s">
        <v>1040</v>
      </c>
      <c r="G868" s="38"/>
      <c r="H868" s="38"/>
      <c r="I868" s="119"/>
      <c r="J868" s="38"/>
      <c r="K868" s="38"/>
      <c r="L868" s="41"/>
      <c r="M868" s="210"/>
      <c r="N868" s="211"/>
      <c r="O868" s="66"/>
      <c r="P868" s="66"/>
      <c r="Q868" s="66"/>
      <c r="R868" s="66"/>
      <c r="S868" s="66"/>
      <c r="T868" s="67"/>
      <c r="U868" s="36"/>
      <c r="V868" s="36"/>
      <c r="W868" s="36"/>
      <c r="X868" s="36"/>
      <c r="Y868" s="36"/>
      <c r="Z868" s="36"/>
      <c r="AA868" s="36"/>
      <c r="AB868" s="36"/>
      <c r="AC868" s="36"/>
      <c r="AD868" s="36"/>
      <c r="AE868" s="36"/>
      <c r="AT868" s="19" t="s">
        <v>299</v>
      </c>
      <c r="AU868" s="19" t="s">
        <v>84</v>
      </c>
    </row>
    <row r="869" spans="1:65" s="2" customFormat="1" ht="19.5">
      <c r="A869" s="36"/>
      <c r="B869" s="37"/>
      <c r="C869" s="38"/>
      <c r="D869" s="208" t="s">
        <v>279</v>
      </c>
      <c r="E869" s="38"/>
      <c r="F869" s="209" t="s">
        <v>1046</v>
      </c>
      <c r="G869" s="38"/>
      <c r="H869" s="38"/>
      <c r="I869" s="119"/>
      <c r="J869" s="38"/>
      <c r="K869" s="38"/>
      <c r="L869" s="41"/>
      <c r="M869" s="210"/>
      <c r="N869" s="211"/>
      <c r="O869" s="66"/>
      <c r="P869" s="66"/>
      <c r="Q869" s="66"/>
      <c r="R869" s="66"/>
      <c r="S869" s="66"/>
      <c r="T869" s="67"/>
      <c r="U869" s="36"/>
      <c r="V869" s="36"/>
      <c r="W869" s="36"/>
      <c r="X869" s="36"/>
      <c r="Y869" s="36"/>
      <c r="Z869" s="36"/>
      <c r="AA869" s="36"/>
      <c r="AB869" s="36"/>
      <c r="AC869" s="36"/>
      <c r="AD869" s="36"/>
      <c r="AE869" s="36"/>
      <c r="AT869" s="19" t="s">
        <v>279</v>
      </c>
      <c r="AU869" s="19" t="s">
        <v>84</v>
      </c>
    </row>
    <row r="870" spans="1:65" s="2" customFormat="1" ht="21.75" customHeight="1">
      <c r="A870" s="36"/>
      <c r="B870" s="37"/>
      <c r="C870" s="195" t="s">
        <v>1047</v>
      </c>
      <c r="D870" s="195" t="s">
        <v>275</v>
      </c>
      <c r="E870" s="196" t="s">
        <v>1048</v>
      </c>
      <c r="F870" s="197" t="s">
        <v>1049</v>
      </c>
      <c r="G870" s="198" t="s">
        <v>297</v>
      </c>
      <c r="H870" s="199">
        <v>6</v>
      </c>
      <c r="I870" s="200"/>
      <c r="J870" s="201">
        <f>ROUND(I870*H870,2)</f>
        <v>0</v>
      </c>
      <c r="K870" s="197" t="s">
        <v>306</v>
      </c>
      <c r="L870" s="41"/>
      <c r="M870" s="202" t="s">
        <v>22</v>
      </c>
      <c r="N870" s="203" t="s">
        <v>48</v>
      </c>
      <c r="O870" s="66"/>
      <c r="P870" s="204">
        <f>O870*H870</f>
        <v>0</v>
      </c>
      <c r="Q870" s="204">
        <v>1.0000000000000001E-5</v>
      </c>
      <c r="R870" s="204">
        <f>Q870*H870</f>
        <v>6.0000000000000008E-5</v>
      </c>
      <c r="S870" s="204">
        <v>0</v>
      </c>
      <c r="T870" s="205">
        <f>S870*H870</f>
        <v>0</v>
      </c>
      <c r="U870" s="36"/>
      <c r="V870" s="36"/>
      <c r="W870" s="36"/>
      <c r="X870" s="36"/>
      <c r="Y870" s="36"/>
      <c r="Z870" s="36"/>
      <c r="AA870" s="36"/>
      <c r="AB870" s="36"/>
      <c r="AC870" s="36"/>
      <c r="AD870" s="36"/>
      <c r="AE870" s="36"/>
      <c r="AR870" s="206" t="s">
        <v>386</v>
      </c>
      <c r="AT870" s="206" t="s">
        <v>275</v>
      </c>
      <c r="AU870" s="206" t="s">
        <v>84</v>
      </c>
      <c r="AY870" s="19" t="s">
        <v>273</v>
      </c>
      <c r="BE870" s="207">
        <f>IF(N870="základní",J870,0)</f>
        <v>0</v>
      </c>
      <c r="BF870" s="207">
        <f>IF(N870="snížená",J870,0)</f>
        <v>0</v>
      </c>
      <c r="BG870" s="207">
        <f>IF(N870="zákl. přenesená",J870,0)</f>
        <v>0</v>
      </c>
      <c r="BH870" s="207">
        <f>IF(N870="sníž. přenesená",J870,0)</f>
        <v>0</v>
      </c>
      <c r="BI870" s="207">
        <f>IF(N870="nulová",J870,0)</f>
        <v>0</v>
      </c>
      <c r="BJ870" s="19" t="s">
        <v>23</v>
      </c>
      <c r="BK870" s="207">
        <f>ROUND(I870*H870,2)</f>
        <v>0</v>
      </c>
      <c r="BL870" s="19" t="s">
        <v>386</v>
      </c>
      <c r="BM870" s="206" t="s">
        <v>1050</v>
      </c>
    </row>
    <row r="871" spans="1:65" s="2" customFormat="1" ht="68.25">
      <c r="A871" s="36"/>
      <c r="B871" s="37"/>
      <c r="C871" s="38"/>
      <c r="D871" s="208" t="s">
        <v>299</v>
      </c>
      <c r="E871" s="38"/>
      <c r="F871" s="209" t="s">
        <v>1051</v>
      </c>
      <c r="G871" s="38"/>
      <c r="H871" s="38"/>
      <c r="I871" s="119"/>
      <c r="J871" s="38"/>
      <c r="K871" s="38"/>
      <c r="L871" s="41"/>
      <c r="M871" s="210"/>
      <c r="N871" s="211"/>
      <c r="O871" s="66"/>
      <c r="P871" s="66"/>
      <c r="Q871" s="66"/>
      <c r="R871" s="66"/>
      <c r="S871" s="66"/>
      <c r="T871" s="67"/>
      <c r="U871" s="36"/>
      <c r="V871" s="36"/>
      <c r="W871" s="36"/>
      <c r="X871" s="36"/>
      <c r="Y871" s="36"/>
      <c r="Z871" s="36"/>
      <c r="AA871" s="36"/>
      <c r="AB871" s="36"/>
      <c r="AC871" s="36"/>
      <c r="AD871" s="36"/>
      <c r="AE871" s="36"/>
      <c r="AT871" s="19" t="s">
        <v>299</v>
      </c>
      <c r="AU871" s="19" t="s">
        <v>84</v>
      </c>
    </row>
    <row r="872" spans="1:65" s="14" customFormat="1" ht="11.25">
      <c r="B872" s="222"/>
      <c r="C872" s="223"/>
      <c r="D872" s="208" t="s">
        <v>281</v>
      </c>
      <c r="E872" s="224" t="s">
        <v>22</v>
      </c>
      <c r="F872" s="225" t="s">
        <v>1052</v>
      </c>
      <c r="G872" s="223"/>
      <c r="H872" s="226">
        <v>4</v>
      </c>
      <c r="I872" s="227"/>
      <c r="J872" s="223"/>
      <c r="K872" s="223"/>
      <c r="L872" s="228"/>
      <c r="M872" s="229"/>
      <c r="N872" s="230"/>
      <c r="O872" s="230"/>
      <c r="P872" s="230"/>
      <c r="Q872" s="230"/>
      <c r="R872" s="230"/>
      <c r="S872" s="230"/>
      <c r="T872" s="231"/>
      <c r="AT872" s="232" t="s">
        <v>281</v>
      </c>
      <c r="AU872" s="232" t="s">
        <v>84</v>
      </c>
      <c r="AV872" s="14" t="s">
        <v>84</v>
      </c>
      <c r="AW872" s="14" t="s">
        <v>38</v>
      </c>
      <c r="AX872" s="14" t="s">
        <v>77</v>
      </c>
      <c r="AY872" s="232" t="s">
        <v>273</v>
      </c>
    </row>
    <row r="873" spans="1:65" s="14" customFormat="1" ht="11.25">
      <c r="B873" s="222"/>
      <c r="C873" s="223"/>
      <c r="D873" s="208" t="s">
        <v>281</v>
      </c>
      <c r="E873" s="224" t="s">
        <v>22</v>
      </c>
      <c r="F873" s="225" t="s">
        <v>1053</v>
      </c>
      <c r="G873" s="223"/>
      <c r="H873" s="226">
        <v>2</v>
      </c>
      <c r="I873" s="227"/>
      <c r="J873" s="223"/>
      <c r="K873" s="223"/>
      <c r="L873" s="228"/>
      <c r="M873" s="229"/>
      <c r="N873" s="230"/>
      <c r="O873" s="230"/>
      <c r="P873" s="230"/>
      <c r="Q873" s="230"/>
      <c r="R873" s="230"/>
      <c r="S873" s="230"/>
      <c r="T873" s="231"/>
      <c r="AT873" s="232" t="s">
        <v>281</v>
      </c>
      <c r="AU873" s="232" t="s">
        <v>84</v>
      </c>
      <c r="AV873" s="14" t="s">
        <v>84</v>
      </c>
      <c r="AW873" s="14" t="s">
        <v>38</v>
      </c>
      <c r="AX873" s="14" t="s">
        <v>77</v>
      </c>
      <c r="AY873" s="232" t="s">
        <v>273</v>
      </c>
    </row>
    <row r="874" spans="1:65" s="15" customFormat="1" ht="11.25">
      <c r="B874" s="233"/>
      <c r="C874" s="234"/>
      <c r="D874" s="208" t="s">
        <v>281</v>
      </c>
      <c r="E874" s="235" t="s">
        <v>22</v>
      </c>
      <c r="F874" s="236" t="s">
        <v>286</v>
      </c>
      <c r="G874" s="234"/>
      <c r="H874" s="237">
        <v>6</v>
      </c>
      <c r="I874" s="238"/>
      <c r="J874" s="234"/>
      <c r="K874" s="234"/>
      <c r="L874" s="239"/>
      <c r="M874" s="240"/>
      <c r="N874" s="241"/>
      <c r="O874" s="241"/>
      <c r="P874" s="241"/>
      <c r="Q874" s="241"/>
      <c r="R874" s="241"/>
      <c r="S874" s="241"/>
      <c r="T874" s="242"/>
      <c r="AT874" s="243" t="s">
        <v>281</v>
      </c>
      <c r="AU874" s="243" t="s">
        <v>84</v>
      </c>
      <c r="AV874" s="15" t="s">
        <v>92</v>
      </c>
      <c r="AW874" s="15" t="s">
        <v>38</v>
      </c>
      <c r="AX874" s="15" t="s">
        <v>23</v>
      </c>
      <c r="AY874" s="243" t="s">
        <v>273</v>
      </c>
    </row>
    <row r="875" spans="1:65" s="2" customFormat="1" ht="21.75" customHeight="1">
      <c r="A875" s="36"/>
      <c r="B875" s="37"/>
      <c r="C875" s="255" t="s">
        <v>1054</v>
      </c>
      <c r="D875" s="255" t="s">
        <v>568</v>
      </c>
      <c r="E875" s="256" t="s">
        <v>1055</v>
      </c>
      <c r="F875" s="257" t="s">
        <v>1056</v>
      </c>
      <c r="G875" s="258" t="s">
        <v>297</v>
      </c>
      <c r="H875" s="259">
        <v>6</v>
      </c>
      <c r="I875" s="260"/>
      <c r="J875" s="261">
        <f>ROUND(I875*H875,2)</f>
        <v>0</v>
      </c>
      <c r="K875" s="257" t="s">
        <v>22</v>
      </c>
      <c r="L875" s="262"/>
      <c r="M875" s="263" t="s">
        <v>22</v>
      </c>
      <c r="N875" s="264" t="s">
        <v>48</v>
      </c>
      <c r="O875" s="66"/>
      <c r="P875" s="204">
        <f>O875*H875</f>
        <v>0</v>
      </c>
      <c r="Q875" s="204">
        <v>2.5000000000000001E-3</v>
      </c>
      <c r="R875" s="204">
        <f>Q875*H875</f>
        <v>1.4999999999999999E-2</v>
      </c>
      <c r="S875" s="204">
        <v>0</v>
      </c>
      <c r="T875" s="205">
        <f>S875*H875</f>
        <v>0</v>
      </c>
      <c r="U875" s="36"/>
      <c r="V875" s="36"/>
      <c r="W875" s="36"/>
      <c r="X875" s="36"/>
      <c r="Y875" s="36"/>
      <c r="Z875" s="36"/>
      <c r="AA875" s="36"/>
      <c r="AB875" s="36"/>
      <c r="AC875" s="36"/>
      <c r="AD875" s="36"/>
      <c r="AE875" s="36"/>
      <c r="AR875" s="206" t="s">
        <v>528</v>
      </c>
      <c r="AT875" s="206" t="s">
        <v>568</v>
      </c>
      <c r="AU875" s="206" t="s">
        <v>84</v>
      </c>
      <c r="AY875" s="19" t="s">
        <v>273</v>
      </c>
      <c r="BE875" s="207">
        <f>IF(N875="základní",J875,0)</f>
        <v>0</v>
      </c>
      <c r="BF875" s="207">
        <f>IF(N875="snížená",J875,0)</f>
        <v>0</v>
      </c>
      <c r="BG875" s="207">
        <f>IF(N875="zákl. přenesená",J875,0)</f>
        <v>0</v>
      </c>
      <c r="BH875" s="207">
        <f>IF(N875="sníž. přenesená",J875,0)</f>
        <v>0</v>
      </c>
      <c r="BI875" s="207">
        <f>IF(N875="nulová",J875,0)</f>
        <v>0</v>
      </c>
      <c r="BJ875" s="19" t="s">
        <v>23</v>
      </c>
      <c r="BK875" s="207">
        <f>ROUND(I875*H875,2)</f>
        <v>0</v>
      </c>
      <c r="BL875" s="19" t="s">
        <v>386</v>
      </c>
      <c r="BM875" s="206" t="s">
        <v>1057</v>
      </c>
    </row>
    <row r="876" spans="1:65" s="2" customFormat="1" ht="21.75" customHeight="1">
      <c r="A876" s="36"/>
      <c r="B876" s="37"/>
      <c r="C876" s="195" t="s">
        <v>1058</v>
      </c>
      <c r="D876" s="195" t="s">
        <v>275</v>
      </c>
      <c r="E876" s="196" t="s">
        <v>1059</v>
      </c>
      <c r="F876" s="197" t="s">
        <v>1060</v>
      </c>
      <c r="G876" s="198" t="s">
        <v>224</v>
      </c>
      <c r="H876" s="199">
        <v>430.59100000000001</v>
      </c>
      <c r="I876" s="200"/>
      <c r="J876" s="201">
        <f>ROUND(I876*H876,2)</f>
        <v>0</v>
      </c>
      <c r="K876" s="197" t="s">
        <v>22</v>
      </c>
      <c r="L876" s="41"/>
      <c r="M876" s="202" t="s">
        <v>22</v>
      </c>
      <c r="N876" s="203" t="s">
        <v>48</v>
      </c>
      <c r="O876" s="66"/>
      <c r="P876" s="204">
        <f>O876*H876</f>
        <v>0</v>
      </c>
      <c r="Q876" s="204">
        <v>6.8239999999999995E-2</v>
      </c>
      <c r="R876" s="204">
        <f>Q876*H876</f>
        <v>29.383529839999998</v>
      </c>
      <c r="S876" s="204">
        <v>0</v>
      </c>
      <c r="T876" s="205">
        <f>S876*H876</f>
        <v>0</v>
      </c>
      <c r="U876" s="36"/>
      <c r="V876" s="36"/>
      <c r="W876" s="36"/>
      <c r="X876" s="36"/>
      <c r="Y876" s="36"/>
      <c r="Z876" s="36"/>
      <c r="AA876" s="36"/>
      <c r="AB876" s="36"/>
      <c r="AC876" s="36"/>
      <c r="AD876" s="36"/>
      <c r="AE876" s="36"/>
      <c r="AR876" s="206" t="s">
        <v>386</v>
      </c>
      <c r="AT876" s="206" t="s">
        <v>275</v>
      </c>
      <c r="AU876" s="206" t="s">
        <v>84</v>
      </c>
      <c r="AY876" s="19" t="s">
        <v>273</v>
      </c>
      <c r="BE876" s="207">
        <f>IF(N876="základní",J876,0)</f>
        <v>0</v>
      </c>
      <c r="BF876" s="207">
        <f>IF(N876="snížená",J876,0)</f>
        <v>0</v>
      </c>
      <c r="BG876" s="207">
        <f>IF(N876="zákl. přenesená",J876,0)</f>
        <v>0</v>
      </c>
      <c r="BH876" s="207">
        <f>IF(N876="sníž. přenesená",J876,0)</f>
        <v>0</v>
      </c>
      <c r="BI876" s="207">
        <f>IF(N876="nulová",J876,0)</f>
        <v>0</v>
      </c>
      <c r="BJ876" s="19" t="s">
        <v>23</v>
      </c>
      <c r="BK876" s="207">
        <f>ROUND(I876*H876,2)</f>
        <v>0</v>
      </c>
      <c r="BL876" s="19" t="s">
        <v>386</v>
      </c>
      <c r="BM876" s="206" t="s">
        <v>1061</v>
      </c>
    </row>
    <row r="877" spans="1:65" s="2" customFormat="1" ht="48.75">
      <c r="A877" s="36"/>
      <c r="B877" s="37"/>
      <c r="C877" s="38"/>
      <c r="D877" s="208" t="s">
        <v>299</v>
      </c>
      <c r="E877" s="38"/>
      <c r="F877" s="209" t="s">
        <v>1062</v>
      </c>
      <c r="G877" s="38"/>
      <c r="H877" s="38"/>
      <c r="I877" s="119"/>
      <c r="J877" s="38"/>
      <c r="K877" s="38"/>
      <c r="L877" s="41"/>
      <c r="M877" s="210"/>
      <c r="N877" s="211"/>
      <c r="O877" s="66"/>
      <c r="P877" s="66"/>
      <c r="Q877" s="66"/>
      <c r="R877" s="66"/>
      <c r="S877" s="66"/>
      <c r="T877" s="67"/>
      <c r="U877" s="36"/>
      <c r="V877" s="36"/>
      <c r="W877" s="36"/>
      <c r="X877" s="36"/>
      <c r="Y877" s="36"/>
      <c r="Z877" s="36"/>
      <c r="AA877" s="36"/>
      <c r="AB877" s="36"/>
      <c r="AC877" s="36"/>
      <c r="AD877" s="36"/>
      <c r="AE877" s="36"/>
      <c r="AT877" s="19" t="s">
        <v>299</v>
      </c>
      <c r="AU877" s="19" t="s">
        <v>84</v>
      </c>
    </row>
    <row r="878" spans="1:65" s="13" customFormat="1" ht="11.25">
      <c r="B878" s="212"/>
      <c r="C878" s="213"/>
      <c r="D878" s="208" t="s">
        <v>281</v>
      </c>
      <c r="E878" s="214" t="s">
        <v>22</v>
      </c>
      <c r="F878" s="215" t="s">
        <v>292</v>
      </c>
      <c r="G878" s="213"/>
      <c r="H878" s="214" t="s">
        <v>22</v>
      </c>
      <c r="I878" s="216"/>
      <c r="J878" s="213"/>
      <c r="K878" s="213"/>
      <c r="L878" s="217"/>
      <c r="M878" s="218"/>
      <c r="N878" s="219"/>
      <c r="O878" s="219"/>
      <c r="P878" s="219"/>
      <c r="Q878" s="219"/>
      <c r="R878" s="219"/>
      <c r="S878" s="219"/>
      <c r="T878" s="220"/>
      <c r="AT878" s="221" t="s">
        <v>281</v>
      </c>
      <c r="AU878" s="221" t="s">
        <v>84</v>
      </c>
      <c r="AV878" s="13" t="s">
        <v>23</v>
      </c>
      <c r="AW878" s="13" t="s">
        <v>38</v>
      </c>
      <c r="AX878" s="13" t="s">
        <v>77</v>
      </c>
      <c r="AY878" s="221" t="s">
        <v>273</v>
      </c>
    </row>
    <row r="879" spans="1:65" s="14" customFormat="1" ht="11.25">
      <c r="B879" s="222"/>
      <c r="C879" s="223"/>
      <c r="D879" s="208" t="s">
        <v>281</v>
      </c>
      <c r="E879" s="224" t="s">
        <v>22</v>
      </c>
      <c r="F879" s="225" t="s">
        <v>1063</v>
      </c>
      <c r="G879" s="223"/>
      <c r="H879" s="226">
        <v>262.67</v>
      </c>
      <c r="I879" s="227"/>
      <c r="J879" s="223"/>
      <c r="K879" s="223"/>
      <c r="L879" s="228"/>
      <c r="M879" s="229"/>
      <c r="N879" s="230"/>
      <c r="O879" s="230"/>
      <c r="P879" s="230"/>
      <c r="Q879" s="230"/>
      <c r="R879" s="230"/>
      <c r="S879" s="230"/>
      <c r="T879" s="231"/>
      <c r="AT879" s="232" t="s">
        <v>281</v>
      </c>
      <c r="AU879" s="232" t="s">
        <v>84</v>
      </c>
      <c r="AV879" s="14" t="s">
        <v>84</v>
      </c>
      <c r="AW879" s="14" t="s">
        <v>38</v>
      </c>
      <c r="AX879" s="14" t="s">
        <v>77</v>
      </c>
      <c r="AY879" s="232" t="s">
        <v>273</v>
      </c>
    </row>
    <row r="880" spans="1:65" s="13" customFormat="1" ht="11.25">
      <c r="B880" s="212"/>
      <c r="C880" s="213"/>
      <c r="D880" s="208" t="s">
        <v>281</v>
      </c>
      <c r="E880" s="214" t="s">
        <v>22</v>
      </c>
      <c r="F880" s="215" t="s">
        <v>282</v>
      </c>
      <c r="G880" s="213"/>
      <c r="H880" s="214" t="s">
        <v>22</v>
      </c>
      <c r="I880" s="216"/>
      <c r="J880" s="213"/>
      <c r="K880" s="213"/>
      <c r="L880" s="217"/>
      <c r="M880" s="218"/>
      <c r="N880" s="219"/>
      <c r="O880" s="219"/>
      <c r="P880" s="219"/>
      <c r="Q880" s="219"/>
      <c r="R880" s="219"/>
      <c r="S880" s="219"/>
      <c r="T880" s="220"/>
      <c r="AT880" s="221" t="s">
        <v>281</v>
      </c>
      <c r="AU880" s="221" t="s">
        <v>84</v>
      </c>
      <c r="AV880" s="13" t="s">
        <v>23</v>
      </c>
      <c r="AW880" s="13" t="s">
        <v>38</v>
      </c>
      <c r="AX880" s="13" t="s">
        <v>77</v>
      </c>
      <c r="AY880" s="221" t="s">
        <v>273</v>
      </c>
    </row>
    <row r="881" spans="1:65" s="14" customFormat="1" ht="11.25">
      <c r="B881" s="222"/>
      <c r="C881" s="223"/>
      <c r="D881" s="208" t="s">
        <v>281</v>
      </c>
      <c r="E881" s="224" t="s">
        <v>22</v>
      </c>
      <c r="F881" s="225" t="s">
        <v>1064</v>
      </c>
      <c r="G881" s="223"/>
      <c r="H881" s="226">
        <v>147.417</v>
      </c>
      <c r="I881" s="227"/>
      <c r="J881" s="223"/>
      <c r="K881" s="223"/>
      <c r="L881" s="228"/>
      <c r="M881" s="229"/>
      <c r="N881" s="230"/>
      <c r="O881" s="230"/>
      <c r="P881" s="230"/>
      <c r="Q881" s="230"/>
      <c r="R881" s="230"/>
      <c r="S881" s="230"/>
      <c r="T881" s="231"/>
      <c r="AT881" s="232" t="s">
        <v>281</v>
      </c>
      <c r="AU881" s="232" t="s">
        <v>84</v>
      </c>
      <c r="AV881" s="14" t="s">
        <v>84</v>
      </c>
      <c r="AW881" s="14" t="s">
        <v>38</v>
      </c>
      <c r="AX881" s="14" t="s">
        <v>77</v>
      </c>
      <c r="AY881" s="232" t="s">
        <v>273</v>
      </c>
    </row>
    <row r="882" spans="1:65" s="15" customFormat="1" ht="11.25">
      <c r="B882" s="233"/>
      <c r="C882" s="234"/>
      <c r="D882" s="208" t="s">
        <v>281</v>
      </c>
      <c r="E882" s="235" t="s">
        <v>22</v>
      </c>
      <c r="F882" s="236" t="s">
        <v>286</v>
      </c>
      <c r="G882" s="234"/>
      <c r="H882" s="237">
        <v>410.08699999999999</v>
      </c>
      <c r="I882" s="238"/>
      <c r="J882" s="234"/>
      <c r="K882" s="234"/>
      <c r="L882" s="239"/>
      <c r="M882" s="240"/>
      <c r="N882" s="241"/>
      <c r="O882" s="241"/>
      <c r="P882" s="241"/>
      <c r="Q882" s="241"/>
      <c r="R882" s="241"/>
      <c r="S882" s="241"/>
      <c r="T882" s="242"/>
      <c r="AT882" s="243" t="s">
        <v>281</v>
      </c>
      <c r="AU882" s="243" t="s">
        <v>84</v>
      </c>
      <c r="AV882" s="15" t="s">
        <v>92</v>
      </c>
      <c r="AW882" s="15" t="s">
        <v>38</v>
      </c>
      <c r="AX882" s="15" t="s">
        <v>77</v>
      </c>
      <c r="AY882" s="243" t="s">
        <v>273</v>
      </c>
    </row>
    <row r="883" spans="1:65" s="14" customFormat="1" ht="11.25">
      <c r="B883" s="222"/>
      <c r="C883" s="223"/>
      <c r="D883" s="208" t="s">
        <v>281</v>
      </c>
      <c r="E883" s="224" t="s">
        <v>22</v>
      </c>
      <c r="F883" s="225" t="s">
        <v>1065</v>
      </c>
      <c r="G883" s="223"/>
      <c r="H883" s="226">
        <v>20.504000000000001</v>
      </c>
      <c r="I883" s="227"/>
      <c r="J883" s="223"/>
      <c r="K883" s="223"/>
      <c r="L883" s="228"/>
      <c r="M883" s="229"/>
      <c r="N883" s="230"/>
      <c r="O883" s="230"/>
      <c r="P883" s="230"/>
      <c r="Q883" s="230"/>
      <c r="R883" s="230"/>
      <c r="S883" s="230"/>
      <c r="T883" s="231"/>
      <c r="AT883" s="232" t="s">
        <v>281</v>
      </c>
      <c r="AU883" s="232" t="s">
        <v>84</v>
      </c>
      <c r="AV883" s="14" t="s">
        <v>84</v>
      </c>
      <c r="AW883" s="14" t="s">
        <v>38</v>
      </c>
      <c r="AX883" s="14" t="s">
        <v>77</v>
      </c>
      <c r="AY883" s="232" t="s">
        <v>273</v>
      </c>
    </row>
    <row r="884" spans="1:65" s="16" customFormat="1" ht="11.25">
      <c r="B884" s="244"/>
      <c r="C884" s="245"/>
      <c r="D884" s="208" t="s">
        <v>281</v>
      </c>
      <c r="E884" s="246" t="s">
        <v>22</v>
      </c>
      <c r="F884" s="247" t="s">
        <v>288</v>
      </c>
      <c r="G884" s="245"/>
      <c r="H884" s="248">
        <v>430.59100000000001</v>
      </c>
      <c r="I884" s="249"/>
      <c r="J884" s="245"/>
      <c r="K884" s="245"/>
      <c r="L884" s="250"/>
      <c r="M884" s="251"/>
      <c r="N884" s="252"/>
      <c r="O884" s="252"/>
      <c r="P884" s="252"/>
      <c r="Q884" s="252"/>
      <c r="R884" s="252"/>
      <c r="S884" s="252"/>
      <c r="T884" s="253"/>
      <c r="AT884" s="254" t="s">
        <v>281</v>
      </c>
      <c r="AU884" s="254" t="s">
        <v>84</v>
      </c>
      <c r="AV884" s="16" t="s">
        <v>99</v>
      </c>
      <c r="AW884" s="16" t="s">
        <v>38</v>
      </c>
      <c r="AX884" s="16" t="s">
        <v>23</v>
      </c>
      <c r="AY884" s="254" t="s">
        <v>273</v>
      </c>
    </row>
    <row r="885" spans="1:65" s="2" customFormat="1" ht="21.75" customHeight="1">
      <c r="A885" s="36"/>
      <c r="B885" s="37"/>
      <c r="C885" s="195" t="s">
        <v>1066</v>
      </c>
      <c r="D885" s="195" t="s">
        <v>275</v>
      </c>
      <c r="E885" s="196" t="s">
        <v>1067</v>
      </c>
      <c r="F885" s="197" t="s">
        <v>1068</v>
      </c>
      <c r="G885" s="198" t="s">
        <v>224</v>
      </c>
      <c r="H885" s="199">
        <v>23.667000000000002</v>
      </c>
      <c r="I885" s="200"/>
      <c r="J885" s="201">
        <f>ROUND(I885*H885,2)</f>
        <v>0</v>
      </c>
      <c r="K885" s="197" t="s">
        <v>22</v>
      </c>
      <c r="L885" s="41"/>
      <c r="M885" s="202" t="s">
        <v>22</v>
      </c>
      <c r="N885" s="203" t="s">
        <v>48</v>
      </c>
      <c r="O885" s="66"/>
      <c r="P885" s="204">
        <f>O885*H885</f>
        <v>0</v>
      </c>
      <c r="Q885" s="204">
        <v>3.6979999999999999E-2</v>
      </c>
      <c r="R885" s="204">
        <f>Q885*H885</f>
        <v>0.87520566</v>
      </c>
      <c r="S885" s="204">
        <v>0</v>
      </c>
      <c r="T885" s="205">
        <f>S885*H885</f>
        <v>0</v>
      </c>
      <c r="U885" s="36"/>
      <c r="V885" s="36"/>
      <c r="W885" s="36"/>
      <c r="X885" s="36"/>
      <c r="Y885" s="36"/>
      <c r="Z885" s="36"/>
      <c r="AA885" s="36"/>
      <c r="AB885" s="36"/>
      <c r="AC885" s="36"/>
      <c r="AD885" s="36"/>
      <c r="AE885" s="36"/>
      <c r="AR885" s="206" t="s">
        <v>386</v>
      </c>
      <c r="AT885" s="206" t="s">
        <v>275</v>
      </c>
      <c r="AU885" s="206" t="s">
        <v>84</v>
      </c>
      <c r="AY885" s="19" t="s">
        <v>273</v>
      </c>
      <c r="BE885" s="207">
        <f>IF(N885="základní",J885,0)</f>
        <v>0</v>
      </c>
      <c r="BF885" s="207">
        <f>IF(N885="snížená",J885,0)</f>
        <v>0</v>
      </c>
      <c r="BG885" s="207">
        <f>IF(N885="zákl. přenesená",J885,0)</f>
        <v>0</v>
      </c>
      <c r="BH885" s="207">
        <f>IF(N885="sníž. přenesená",J885,0)</f>
        <v>0</v>
      </c>
      <c r="BI885" s="207">
        <f>IF(N885="nulová",J885,0)</f>
        <v>0</v>
      </c>
      <c r="BJ885" s="19" t="s">
        <v>23</v>
      </c>
      <c r="BK885" s="207">
        <f>ROUND(I885*H885,2)</f>
        <v>0</v>
      </c>
      <c r="BL885" s="19" t="s">
        <v>386</v>
      </c>
      <c r="BM885" s="206" t="s">
        <v>1069</v>
      </c>
    </row>
    <row r="886" spans="1:65" s="2" customFormat="1" ht="58.5">
      <c r="A886" s="36"/>
      <c r="B886" s="37"/>
      <c r="C886" s="38"/>
      <c r="D886" s="208" t="s">
        <v>299</v>
      </c>
      <c r="E886" s="38"/>
      <c r="F886" s="209" t="s">
        <v>1070</v>
      </c>
      <c r="G886" s="38"/>
      <c r="H886" s="38"/>
      <c r="I886" s="119"/>
      <c r="J886" s="38"/>
      <c r="K886" s="38"/>
      <c r="L886" s="41"/>
      <c r="M886" s="210"/>
      <c r="N886" s="211"/>
      <c r="O886" s="66"/>
      <c r="P886" s="66"/>
      <c r="Q886" s="66"/>
      <c r="R886" s="66"/>
      <c r="S886" s="66"/>
      <c r="T886" s="67"/>
      <c r="U886" s="36"/>
      <c r="V886" s="36"/>
      <c r="W886" s="36"/>
      <c r="X886" s="36"/>
      <c r="Y886" s="36"/>
      <c r="Z886" s="36"/>
      <c r="AA886" s="36"/>
      <c r="AB886" s="36"/>
      <c r="AC886" s="36"/>
      <c r="AD886" s="36"/>
      <c r="AE886" s="36"/>
      <c r="AT886" s="19" t="s">
        <v>299</v>
      </c>
      <c r="AU886" s="19" t="s">
        <v>84</v>
      </c>
    </row>
    <row r="887" spans="1:65" s="13" customFormat="1" ht="11.25">
      <c r="B887" s="212"/>
      <c r="C887" s="213"/>
      <c r="D887" s="208" t="s">
        <v>281</v>
      </c>
      <c r="E887" s="214" t="s">
        <v>22</v>
      </c>
      <c r="F887" s="215" t="s">
        <v>292</v>
      </c>
      <c r="G887" s="213"/>
      <c r="H887" s="214" t="s">
        <v>22</v>
      </c>
      <c r="I887" s="216"/>
      <c r="J887" s="213"/>
      <c r="K887" s="213"/>
      <c r="L887" s="217"/>
      <c r="M887" s="218"/>
      <c r="N887" s="219"/>
      <c r="O887" s="219"/>
      <c r="P887" s="219"/>
      <c r="Q887" s="219"/>
      <c r="R887" s="219"/>
      <c r="S887" s="219"/>
      <c r="T887" s="220"/>
      <c r="AT887" s="221" t="s">
        <v>281</v>
      </c>
      <c r="AU887" s="221" t="s">
        <v>84</v>
      </c>
      <c r="AV887" s="13" t="s">
        <v>23</v>
      </c>
      <c r="AW887" s="13" t="s">
        <v>38</v>
      </c>
      <c r="AX887" s="13" t="s">
        <v>77</v>
      </c>
      <c r="AY887" s="221" t="s">
        <v>273</v>
      </c>
    </row>
    <row r="888" spans="1:65" s="14" customFormat="1" ht="11.25">
      <c r="B888" s="222"/>
      <c r="C888" s="223"/>
      <c r="D888" s="208" t="s">
        <v>281</v>
      </c>
      <c r="E888" s="224" t="s">
        <v>22</v>
      </c>
      <c r="F888" s="225" t="s">
        <v>1071</v>
      </c>
      <c r="G888" s="223"/>
      <c r="H888" s="226">
        <v>15.48</v>
      </c>
      <c r="I888" s="227"/>
      <c r="J888" s="223"/>
      <c r="K888" s="223"/>
      <c r="L888" s="228"/>
      <c r="M888" s="229"/>
      <c r="N888" s="230"/>
      <c r="O888" s="230"/>
      <c r="P888" s="230"/>
      <c r="Q888" s="230"/>
      <c r="R888" s="230"/>
      <c r="S888" s="230"/>
      <c r="T888" s="231"/>
      <c r="AT888" s="232" t="s">
        <v>281</v>
      </c>
      <c r="AU888" s="232" t="s">
        <v>84</v>
      </c>
      <c r="AV888" s="14" t="s">
        <v>84</v>
      </c>
      <c r="AW888" s="14" t="s">
        <v>38</v>
      </c>
      <c r="AX888" s="14" t="s">
        <v>77</v>
      </c>
      <c r="AY888" s="232" t="s">
        <v>273</v>
      </c>
    </row>
    <row r="889" spans="1:65" s="13" customFormat="1" ht="11.25">
      <c r="B889" s="212"/>
      <c r="C889" s="213"/>
      <c r="D889" s="208" t="s">
        <v>281</v>
      </c>
      <c r="E889" s="214" t="s">
        <v>22</v>
      </c>
      <c r="F889" s="215" t="s">
        <v>282</v>
      </c>
      <c r="G889" s="213"/>
      <c r="H889" s="214" t="s">
        <v>22</v>
      </c>
      <c r="I889" s="216"/>
      <c r="J889" s="213"/>
      <c r="K889" s="213"/>
      <c r="L889" s="217"/>
      <c r="M889" s="218"/>
      <c r="N889" s="219"/>
      <c r="O889" s="219"/>
      <c r="P889" s="219"/>
      <c r="Q889" s="219"/>
      <c r="R889" s="219"/>
      <c r="S889" s="219"/>
      <c r="T889" s="220"/>
      <c r="AT889" s="221" t="s">
        <v>281</v>
      </c>
      <c r="AU889" s="221" t="s">
        <v>84</v>
      </c>
      <c r="AV889" s="13" t="s">
        <v>23</v>
      </c>
      <c r="AW889" s="13" t="s">
        <v>38</v>
      </c>
      <c r="AX889" s="13" t="s">
        <v>77</v>
      </c>
      <c r="AY889" s="221" t="s">
        <v>273</v>
      </c>
    </row>
    <row r="890" spans="1:65" s="14" customFormat="1" ht="11.25">
      <c r="B890" s="222"/>
      <c r="C890" s="223"/>
      <c r="D890" s="208" t="s">
        <v>281</v>
      </c>
      <c r="E890" s="224" t="s">
        <v>22</v>
      </c>
      <c r="F890" s="225" t="s">
        <v>1072</v>
      </c>
      <c r="G890" s="223"/>
      <c r="H890" s="226">
        <v>7.06</v>
      </c>
      <c r="I890" s="227"/>
      <c r="J890" s="223"/>
      <c r="K890" s="223"/>
      <c r="L890" s="228"/>
      <c r="M890" s="229"/>
      <c r="N890" s="230"/>
      <c r="O890" s="230"/>
      <c r="P890" s="230"/>
      <c r="Q890" s="230"/>
      <c r="R890" s="230"/>
      <c r="S890" s="230"/>
      <c r="T890" s="231"/>
      <c r="AT890" s="232" t="s">
        <v>281</v>
      </c>
      <c r="AU890" s="232" t="s">
        <v>84</v>
      </c>
      <c r="AV890" s="14" t="s">
        <v>84</v>
      </c>
      <c r="AW890" s="14" t="s">
        <v>38</v>
      </c>
      <c r="AX890" s="14" t="s">
        <v>77</v>
      </c>
      <c r="AY890" s="232" t="s">
        <v>273</v>
      </c>
    </row>
    <row r="891" spans="1:65" s="15" customFormat="1" ht="11.25">
      <c r="B891" s="233"/>
      <c r="C891" s="234"/>
      <c r="D891" s="208" t="s">
        <v>281</v>
      </c>
      <c r="E891" s="235" t="s">
        <v>22</v>
      </c>
      <c r="F891" s="236" t="s">
        <v>286</v>
      </c>
      <c r="G891" s="234"/>
      <c r="H891" s="237">
        <v>22.54</v>
      </c>
      <c r="I891" s="238"/>
      <c r="J891" s="234"/>
      <c r="K891" s="234"/>
      <c r="L891" s="239"/>
      <c r="M891" s="240"/>
      <c r="N891" s="241"/>
      <c r="O891" s="241"/>
      <c r="P891" s="241"/>
      <c r="Q891" s="241"/>
      <c r="R891" s="241"/>
      <c r="S891" s="241"/>
      <c r="T891" s="242"/>
      <c r="AT891" s="243" t="s">
        <v>281</v>
      </c>
      <c r="AU891" s="243" t="s">
        <v>84</v>
      </c>
      <c r="AV891" s="15" t="s">
        <v>92</v>
      </c>
      <c r="AW891" s="15" t="s">
        <v>38</v>
      </c>
      <c r="AX891" s="15" t="s">
        <v>77</v>
      </c>
      <c r="AY891" s="243" t="s">
        <v>273</v>
      </c>
    </row>
    <row r="892" spans="1:65" s="14" customFormat="1" ht="11.25">
      <c r="B892" s="222"/>
      <c r="C892" s="223"/>
      <c r="D892" s="208" t="s">
        <v>281</v>
      </c>
      <c r="E892" s="224" t="s">
        <v>22</v>
      </c>
      <c r="F892" s="225" t="s">
        <v>1073</v>
      </c>
      <c r="G892" s="223"/>
      <c r="H892" s="226">
        <v>1.127</v>
      </c>
      <c r="I892" s="227"/>
      <c r="J892" s="223"/>
      <c r="K892" s="223"/>
      <c r="L892" s="228"/>
      <c r="M892" s="229"/>
      <c r="N892" s="230"/>
      <c r="O892" s="230"/>
      <c r="P892" s="230"/>
      <c r="Q892" s="230"/>
      <c r="R892" s="230"/>
      <c r="S892" s="230"/>
      <c r="T892" s="231"/>
      <c r="AT892" s="232" t="s">
        <v>281</v>
      </c>
      <c r="AU892" s="232" t="s">
        <v>84</v>
      </c>
      <c r="AV892" s="14" t="s">
        <v>84</v>
      </c>
      <c r="AW892" s="14" t="s">
        <v>38</v>
      </c>
      <c r="AX892" s="14" t="s">
        <v>77</v>
      </c>
      <c r="AY892" s="232" t="s">
        <v>273</v>
      </c>
    </row>
    <row r="893" spans="1:65" s="16" customFormat="1" ht="11.25">
      <c r="B893" s="244"/>
      <c r="C893" s="245"/>
      <c r="D893" s="208" t="s">
        <v>281</v>
      </c>
      <c r="E893" s="246" t="s">
        <v>22</v>
      </c>
      <c r="F893" s="247" t="s">
        <v>288</v>
      </c>
      <c r="G893" s="245"/>
      <c r="H893" s="248">
        <v>23.667000000000002</v>
      </c>
      <c r="I893" s="249"/>
      <c r="J893" s="245"/>
      <c r="K893" s="245"/>
      <c r="L893" s="250"/>
      <c r="M893" s="251"/>
      <c r="N893" s="252"/>
      <c r="O893" s="252"/>
      <c r="P893" s="252"/>
      <c r="Q893" s="252"/>
      <c r="R893" s="252"/>
      <c r="S893" s="252"/>
      <c r="T893" s="253"/>
      <c r="AT893" s="254" t="s">
        <v>281</v>
      </c>
      <c r="AU893" s="254" t="s">
        <v>84</v>
      </c>
      <c r="AV893" s="16" t="s">
        <v>99</v>
      </c>
      <c r="AW893" s="16" t="s">
        <v>38</v>
      </c>
      <c r="AX893" s="16" t="s">
        <v>23</v>
      </c>
      <c r="AY893" s="254" t="s">
        <v>273</v>
      </c>
    </row>
    <row r="894" spans="1:65" s="2" customFormat="1" ht="21.75" customHeight="1">
      <c r="A894" s="36"/>
      <c r="B894" s="37"/>
      <c r="C894" s="195" t="s">
        <v>1074</v>
      </c>
      <c r="D894" s="195" t="s">
        <v>275</v>
      </c>
      <c r="E894" s="196" t="s">
        <v>1075</v>
      </c>
      <c r="F894" s="197" t="s">
        <v>1076</v>
      </c>
      <c r="G894" s="198" t="s">
        <v>224</v>
      </c>
      <c r="H894" s="199">
        <v>426.197</v>
      </c>
      <c r="I894" s="200"/>
      <c r="J894" s="201">
        <f>ROUND(I894*H894,2)</f>
        <v>0</v>
      </c>
      <c r="K894" s="197" t="s">
        <v>306</v>
      </c>
      <c r="L894" s="41"/>
      <c r="M894" s="202" t="s">
        <v>22</v>
      </c>
      <c r="N894" s="203" t="s">
        <v>48</v>
      </c>
      <c r="O894" s="66"/>
      <c r="P894" s="204">
        <f>O894*H894</f>
        <v>0</v>
      </c>
      <c r="Q894" s="204">
        <v>1.17E-3</v>
      </c>
      <c r="R894" s="204">
        <f>Q894*H894</f>
        <v>0.49865049</v>
      </c>
      <c r="S894" s="204">
        <v>0</v>
      </c>
      <c r="T894" s="205">
        <f>S894*H894</f>
        <v>0</v>
      </c>
      <c r="U894" s="36"/>
      <c r="V894" s="36"/>
      <c r="W894" s="36"/>
      <c r="X894" s="36"/>
      <c r="Y894" s="36"/>
      <c r="Z894" s="36"/>
      <c r="AA894" s="36"/>
      <c r="AB894" s="36"/>
      <c r="AC894" s="36"/>
      <c r="AD894" s="36"/>
      <c r="AE894" s="36"/>
      <c r="AR894" s="206" t="s">
        <v>386</v>
      </c>
      <c r="AT894" s="206" t="s">
        <v>275</v>
      </c>
      <c r="AU894" s="206" t="s">
        <v>84</v>
      </c>
      <c r="AY894" s="19" t="s">
        <v>273</v>
      </c>
      <c r="BE894" s="207">
        <f>IF(N894="základní",J894,0)</f>
        <v>0</v>
      </c>
      <c r="BF894" s="207">
        <f>IF(N894="snížená",J894,0)</f>
        <v>0</v>
      </c>
      <c r="BG894" s="207">
        <f>IF(N894="zákl. přenesená",J894,0)</f>
        <v>0</v>
      </c>
      <c r="BH894" s="207">
        <f>IF(N894="sníž. přenesená",J894,0)</f>
        <v>0</v>
      </c>
      <c r="BI894" s="207">
        <f>IF(N894="nulová",J894,0)</f>
        <v>0</v>
      </c>
      <c r="BJ894" s="19" t="s">
        <v>23</v>
      </c>
      <c r="BK894" s="207">
        <f>ROUND(I894*H894,2)</f>
        <v>0</v>
      </c>
      <c r="BL894" s="19" t="s">
        <v>386</v>
      </c>
      <c r="BM894" s="206" t="s">
        <v>1077</v>
      </c>
    </row>
    <row r="895" spans="1:65" s="2" customFormat="1" ht="48.75">
      <c r="A895" s="36"/>
      <c r="B895" s="37"/>
      <c r="C895" s="38"/>
      <c r="D895" s="208" t="s">
        <v>299</v>
      </c>
      <c r="E895" s="38"/>
      <c r="F895" s="209" t="s">
        <v>1078</v>
      </c>
      <c r="G895" s="38"/>
      <c r="H895" s="38"/>
      <c r="I895" s="119"/>
      <c r="J895" s="38"/>
      <c r="K895" s="38"/>
      <c r="L895" s="41"/>
      <c r="M895" s="210"/>
      <c r="N895" s="211"/>
      <c r="O895" s="66"/>
      <c r="P895" s="66"/>
      <c r="Q895" s="66"/>
      <c r="R895" s="66"/>
      <c r="S895" s="66"/>
      <c r="T895" s="67"/>
      <c r="U895" s="36"/>
      <c r="V895" s="36"/>
      <c r="W895" s="36"/>
      <c r="X895" s="36"/>
      <c r="Y895" s="36"/>
      <c r="Z895" s="36"/>
      <c r="AA895" s="36"/>
      <c r="AB895" s="36"/>
      <c r="AC895" s="36"/>
      <c r="AD895" s="36"/>
      <c r="AE895" s="36"/>
      <c r="AT895" s="19" t="s">
        <v>299</v>
      </c>
      <c r="AU895" s="19" t="s">
        <v>84</v>
      </c>
    </row>
    <row r="896" spans="1:65" s="13" customFormat="1" ht="11.25">
      <c r="B896" s="212"/>
      <c r="C896" s="213"/>
      <c r="D896" s="208" t="s">
        <v>281</v>
      </c>
      <c r="E896" s="214" t="s">
        <v>22</v>
      </c>
      <c r="F896" s="215" t="s">
        <v>1079</v>
      </c>
      <c r="G896" s="213"/>
      <c r="H896" s="214" t="s">
        <v>22</v>
      </c>
      <c r="I896" s="216"/>
      <c r="J896" s="213"/>
      <c r="K896" s="213"/>
      <c r="L896" s="217"/>
      <c r="M896" s="218"/>
      <c r="N896" s="219"/>
      <c r="O896" s="219"/>
      <c r="P896" s="219"/>
      <c r="Q896" s="219"/>
      <c r="R896" s="219"/>
      <c r="S896" s="219"/>
      <c r="T896" s="220"/>
      <c r="AT896" s="221" t="s">
        <v>281</v>
      </c>
      <c r="AU896" s="221" t="s">
        <v>84</v>
      </c>
      <c r="AV896" s="13" t="s">
        <v>23</v>
      </c>
      <c r="AW896" s="13" t="s">
        <v>38</v>
      </c>
      <c r="AX896" s="13" t="s">
        <v>77</v>
      </c>
      <c r="AY896" s="221" t="s">
        <v>273</v>
      </c>
    </row>
    <row r="897" spans="1:65" s="14" customFormat="1" ht="11.25">
      <c r="B897" s="222"/>
      <c r="C897" s="223"/>
      <c r="D897" s="208" t="s">
        <v>281</v>
      </c>
      <c r="E897" s="224" t="s">
        <v>22</v>
      </c>
      <c r="F897" s="225" t="s">
        <v>1080</v>
      </c>
      <c r="G897" s="223"/>
      <c r="H897" s="226">
        <v>308.64</v>
      </c>
      <c r="I897" s="227"/>
      <c r="J897" s="223"/>
      <c r="K897" s="223"/>
      <c r="L897" s="228"/>
      <c r="M897" s="229"/>
      <c r="N897" s="230"/>
      <c r="O897" s="230"/>
      <c r="P897" s="230"/>
      <c r="Q897" s="230"/>
      <c r="R897" s="230"/>
      <c r="S897" s="230"/>
      <c r="T897" s="231"/>
      <c r="AT897" s="232" t="s">
        <v>281</v>
      </c>
      <c r="AU897" s="232" t="s">
        <v>84</v>
      </c>
      <c r="AV897" s="14" t="s">
        <v>84</v>
      </c>
      <c r="AW897" s="14" t="s">
        <v>38</v>
      </c>
      <c r="AX897" s="14" t="s">
        <v>77</v>
      </c>
      <c r="AY897" s="232" t="s">
        <v>273</v>
      </c>
    </row>
    <row r="898" spans="1:65" s="14" customFormat="1" ht="11.25">
      <c r="B898" s="222"/>
      <c r="C898" s="223"/>
      <c r="D898" s="208" t="s">
        <v>281</v>
      </c>
      <c r="E898" s="224" t="s">
        <v>22</v>
      </c>
      <c r="F898" s="225" t="s">
        <v>1081</v>
      </c>
      <c r="G898" s="223"/>
      <c r="H898" s="226">
        <v>184.72</v>
      </c>
      <c r="I898" s="227"/>
      <c r="J898" s="223"/>
      <c r="K898" s="223"/>
      <c r="L898" s="228"/>
      <c r="M898" s="229"/>
      <c r="N898" s="230"/>
      <c r="O898" s="230"/>
      <c r="P898" s="230"/>
      <c r="Q898" s="230"/>
      <c r="R898" s="230"/>
      <c r="S898" s="230"/>
      <c r="T898" s="231"/>
      <c r="AT898" s="232" t="s">
        <v>281</v>
      </c>
      <c r="AU898" s="232" t="s">
        <v>84</v>
      </c>
      <c r="AV898" s="14" t="s">
        <v>84</v>
      </c>
      <c r="AW898" s="14" t="s">
        <v>38</v>
      </c>
      <c r="AX898" s="14" t="s">
        <v>77</v>
      </c>
      <c r="AY898" s="232" t="s">
        <v>273</v>
      </c>
    </row>
    <row r="899" spans="1:65" s="14" customFormat="1" ht="11.25">
      <c r="B899" s="222"/>
      <c r="C899" s="223"/>
      <c r="D899" s="208" t="s">
        <v>281</v>
      </c>
      <c r="E899" s="224" t="s">
        <v>22</v>
      </c>
      <c r="F899" s="225" t="s">
        <v>756</v>
      </c>
      <c r="G899" s="223"/>
      <c r="H899" s="226">
        <v>-75.52</v>
      </c>
      <c r="I899" s="227"/>
      <c r="J899" s="223"/>
      <c r="K899" s="223"/>
      <c r="L899" s="228"/>
      <c r="M899" s="229"/>
      <c r="N899" s="230"/>
      <c r="O899" s="230"/>
      <c r="P899" s="230"/>
      <c r="Q899" s="230"/>
      <c r="R899" s="230"/>
      <c r="S899" s="230"/>
      <c r="T899" s="231"/>
      <c r="AT899" s="232" t="s">
        <v>281</v>
      </c>
      <c r="AU899" s="232" t="s">
        <v>84</v>
      </c>
      <c r="AV899" s="14" t="s">
        <v>84</v>
      </c>
      <c r="AW899" s="14" t="s">
        <v>38</v>
      </c>
      <c r="AX899" s="14" t="s">
        <v>77</v>
      </c>
      <c r="AY899" s="232" t="s">
        <v>273</v>
      </c>
    </row>
    <row r="900" spans="1:65" s="15" customFormat="1" ht="11.25">
      <c r="B900" s="233"/>
      <c r="C900" s="234"/>
      <c r="D900" s="208" t="s">
        <v>281</v>
      </c>
      <c r="E900" s="235" t="s">
        <v>22</v>
      </c>
      <c r="F900" s="236" t="s">
        <v>286</v>
      </c>
      <c r="G900" s="234"/>
      <c r="H900" s="237">
        <v>417.84</v>
      </c>
      <c r="I900" s="238"/>
      <c r="J900" s="234"/>
      <c r="K900" s="234"/>
      <c r="L900" s="239"/>
      <c r="M900" s="240"/>
      <c r="N900" s="241"/>
      <c r="O900" s="241"/>
      <c r="P900" s="241"/>
      <c r="Q900" s="241"/>
      <c r="R900" s="241"/>
      <c r="S900" s="241"/>
      <c r="T900" s="242"/>
      <c r="AT900" s="243" t="s">
        <v>281</v>
      </c>
      <c r="AU900" s="243" t="s">
        <v>84</v>
      </c>
      <c r="AV900" s="15" t="s">
        <v>92</v>
      </c>
      <c r="AW900" s="15" t="s">
        <v>38</v>
      </c>
      <c r="AX900" s="15" t="s">
        <v>77</v>
      </c>
      <c r="AY900" s="243" t="s">
        <v>273</v>
      </c>
    </row>
    <row r="901" spans="1:65" s="14" customFormat="1" ht="11.25">
      <c r="B901" s="222"/>
      <c r="C901" s="223"/>
      <c r="D901" s="208" t="s">
        <v>281</v>
      </c>
      <c r="E901" s="224" t="s">
        <v>22</v>
      </c>
      <c r="F901" s="225" t="s">
        <v>1082</v>
      </c>
      <c r="G901" s="223"/>
      <c r="H901" s="226">
        <v>8.3569999999999993</v>
      </c>
      <c r="I901" s="227"/>
      <c r="J901" s="223"/>
      <c r="K901" s="223"/>
      <c r="L901" s="228"/>
      <c r="M901" s="229"/>
      <c r="N901" s="230"/>
      <c r="O901" s="230"/>
      <c r="P901" s="230"/>
      <c r="Q901" s="230"/>
      <c r="R901" s="230"/>
      <c r="S901" s="230"/>
      <c r="T901" s="231"/>
      <c r="AT901" s="232" t="s">
        <v>281</v>
      </c>
      <c r="AU901" s="232" t="s">
        <v>84</v>
      </c>
      <c r="AV901" s="14" t="s">
        <v>84</v>
      </c>
      <c r="AW901" s="14" t="s">
        <v>38</v>
      </c>
      <c r="AX901" s="14" t="s">
        <v>77</v>
      </c>
      <c r="AY901" s="232" t="s">
        <v>273</v>
      </c>
    </row>
    <row r="902" spans="1:65" s="16" customFormat="1" ht="11.25">
      <c r="B902" s="244"/>
      <c r="C902" s="245"/>
      <c r="D902" s="208" t="s">
        <v>281</v>
      </c>
      <c r="E902" s="246" t="s">
        <v>22</v>
      </c>
      <c r="F902" s="247" t="s">
        <v>288</v>
      </c>
      <c r="G902" s="245"/>
      <c r="H902" s="248">
        <v>426.197</v>
      </c>
      <c r="I902" s="249"/>
      <c r="J902" s="245"/>
      <c r="K902" s="245"/>
      <c r="L902" s="250"/>
      <c r="M902" s="251"/>
      <c r="N902" s="252"/>
      <c r="O902" s="252"/>
      <c r="P902" s="252"/>
      <c r="Q902" s="252"/>
      <c r="R902" s="252"/>
      <c r="S902" s="252"/>
      <c r="T902" s="253"/>
      <c r="AT902" s="254" t="s">
        <v>281</v>
      </c>
      <c r="AU902" s="254" t="s">
        <v>84</v>
      </c>
      <c r="AV902" s="16" t="s">
        <v>99</v>
      </c>
      <c r="AW902" s="16" t="s">
        <v>38</v>
      </c>
      <c r="AX902" s="16" t="s">
        <v>23</v>
      </c>
      <c r="AY902" s="254" t="s">
        <v>273</v>
      </c>
    </row>
    <row r="903" spans="1:65" s="2" customFormat="1" ht="16.5" customHeight="1">
      <c r="A903" s="36"/>
      <c r="B903" s="37"/>
      <c r="C903" s="255" t="s">
        <v>1083</v>
      </c>
      <c r="D903" s="255" t="s">
        <v>568</v>
      </c>
      <c r="E903" s="256" t="s">
        <v>1084</v>
      </c>
      <c r="F903" s="257" t="s">
        <v>1085</v>
      </c>
      <c r="G903" s="258" t="s">
        <v>224</v>
      </c>
      <c r="H903" s="259">
        <v>447.50700000000001</v>
      </c>
      <c r="I903" s="260"/>
      <c r="J903" s="261">
        <f>ROUND(I903*H903,2)</f>
        <v>0</v>
      </c>
      <c r="K903" s="257" t="s">
        <v>22</v>
      </c>
      <c r="L903" s="262"/>
      <c r="M903" s="263" t="s">
        <v>22</v>
      </c>
      <c r="N903" s="264" t="s">
        <v>48</v>
      </c>
      <c r="O903" s="66"/>
      <c r="P903" s="204">
        <f>O903*H903</f>
        <v>0</v>
      </c>
      <c r="Q903" s="204">
        <v>0</v>
      </c>
      <c r="R903" s="204">
        <f>Q903*H903</f>
        <v>0</v>
      </c>
      <c r="S903" s="204">
        <v>0</v>
      </c>
      <c r="T903" s="205">
        <f>S903*H903</f>
        <v>0</v>
      </c>
      <c r="U903" s="36"/>
      <c r="V903" s="36"/>
      <c r="W903" s="36"/>
      <c r="X903" s="36"/>
      <c r="Y903" s="36"/>
      <c r="Z903" s="36"/>
      <c r="AA903" s="36"/>
      <c r="AB903" s="36"/>
      <c r="AC903" s="36"/>
      <c r="AD903" s="36"/>
      <c r="AE903" s="36"/>
      <c r="AR903" s="206" t="s">
        <v>528</v>
      </c>
      <c r="AT903" s="206" t="s">
        <v>568</v>
      </c>
      <c r="AU903" s="206" t="s">
        <v>84</v>
      </c>
      <c r="AY903" s="19" t="s">
        <v>273</v>
      </c>
      <c r="BE903" s="207">
        <f>IF(N903="základní",J903,0)</f>
        <v>0</v>
      </c>
      <c r="BF903" s="207">
        <f>IF(N903="snížená",J903,0)</f>
        <v>0</v>
      </c>
      <c r="BG903" s="207">
        <f>IF(N903="zákl. přenesená",J903,0)</f>
        <v>0</v>
      </c>
      <c r="BH903" s="207">
        <f>IF(N903="sníž. přenesená",J903,0)</f>
        <v>0</v>
      </c>
      <c r="BI903" s="207">
        <f>IF(N903="nulová",J903,0)</f>
        <v>0</v>
      </c>
      <c r="BJ903" s="19" t="s">
        <v>23</v>
      </c>
      <c r="BK903" s="207">
        <f>ROUND(I903*H903,2)</f>
        <v>0</v>
      </c>
      <c r="BL903" s="19" t="s">
        <v>386</v>
      </c>
      <c r="BM903" s="206" t="s">
        <v>1086</v>
      </c>
    </row>
    <row r="904" spans="1:65" s="2" customFormat="1" ht="19.5">
      <c r="A904" s="36"/>
      <c r="B904" s="37"/>
      <c r="C904" s="38"/>
      <c r="D904" s="208" t="s">
        <v>279</v>
      </c>
      <c r="E904" s="38"/>
      <c r="F904" s="209" t="s">
        <v>652</v>
      </c>
      <c r="G904" s="38"/>
      <c r="H904" s="38"/>
      <c r="I904" s="119"/>
      <c r="J904" s="38"/>
      <c r="K904" s="38"/>
      <c r="L904" s="41"/>
      <c r="M904" s="210"/>
      <c r="N904" s="211"/>
      <c r="O904" s="66"/>
      <c r="P904" s="66"/>
      <c r="Q904" s="66"/>
      <c r="R904" s="66"/>
      <c r="S904" s="66"/>
      <c r="T904" s="67"/>
      <c r="U904" s="36"/>
      <c r="V904" s="36"/>
      <c r="W904" s="36"/>
      <c r="X904" s="36"/>
      <c r="Y904" s="36"/>
      <c r="Z904" s="36"/>
      <c r="AA904" s="36"/>
      <c r="AB904" s="36"/>
      <c r="AC904" s="36"/>
      <c r="AD904" s="36"/>
      <c r="AE904" s="36"/>
      <c r="AT904" s="19" t="s">
        <v>279</v>
      </c>
      <c r="AU904" s="19" t="s">
        <v>84</v>
      </c>
    </row>
    <row r="905" spans="1:65" s="14" customFormat="1" ht="11.25">
      <c r="B905" s="222"/>
      <c r="C905" s="223"/>
      <c r="D905" s="208" t="s">
        <v>281</v>
      </c>
      <c r="E905" s="223"/>
      <c r="F905" s="225" t="s">
        <v>1087</v>
      </c>
      <c r="G905" s="223"/>
      <c r="H905" s="226">
        <v>447.50700000000001</v>
      </c>
      <c r="I905" s="227"/>
      <c r="J905" s="223"/>
      <c r="K905" s="223"/>
      <c r="L905" s="228"/>
      <c r="M905" s="229"/>
      <c r="N905" s="230"/>
      <c r="O905" s="230"/>
      <c r="P905" s="230"/>
      <c r="Q905" s="230"/>
      <c r="R905" s="230"/>
      <c r="S905" s="230"/>
      <c r="T905" s="231"/>
      <c r="AT905" s="232" t="s">
        <v>281</v>
      </c>
      <c r="AU905" s="232" t="s">
        <v>84</v>
      </c>
      <c r="AV905" s="14" t="s">
        <v>84</v>
      </c>
      <c r="AW905" s="14" t="s">
        <v>4</v>
      </c>
      <c r="AX905" s="14" t="s">
        <v>23</v>
      </c>
      <c r="AY905" s="232" t="s">
        <v>273</v>
      </c>
    </row>
    <row r="906" spans="1:65" s="2" customFormat="1" ht="21.75" customHeight="1">
      <c r="A906" s="36"/>
      <c r="B906" s="37"/>
      <c r="C906" s="195" t="s">
        <v>1088</v>
      </c>
      <c r="D906" s="195" t="s">
        <v>275</v>
      </c>
      <c r="E906" s="196" t="s">
        <v>1089</v>
      </c>
      <c r="F906" s="197" t="s">
        <v>1090</v>
      </c>
      <c r="G906" s="198" t="s">
        <v>224</v>
      </c>
      <c r="H906" s="199">
        <v>52.37</v>
      </c>
      <c r="I906" s="200"/>
      <c r="J906" s="201">
        <f>ROUND(I906*H906,2)</f>
        <v>0</v>
      </c>
      <c r="K906" s="197" t="s">
        <v>306</v>
      </c>
      <c r="L906" s="41"/>
      <c r="M906" s="202" t="s">
        <v>22</v>
      </c>
      <c r="N906" s="203" t="s">
        <v>48</v>
      </c>
      <c r="O906" s="66"/>
      <c r="P906" s="204">
        <f>O906*H906</f>
        <v>0</v>
      </c>
      <c r="Q906" s="204">
        <v>9.5E-4</v>
      </c>
      <c r="R906" s="204">
        <f>Q906*H906</f>
        <v>4.9751499999999997E-2</v>
      </c>
      <c r="S906" s="204">
        <v>0</v>
      </c>
      <c r="T906" s="205">
        <f>S906*H906</f>
        <v>0</v>
      </c>
      <c r="U906" s="36"/>
      <c r="V906" s="36"/>
      <c r="W906" s="36"/>
      <c r="X906" s="36"/>
      <c r="Y906" s="36"/>
      <c r="Z906" s="36"/>
      <c r="AA906" s="36"/>
      <c r="AB906" s="36"/>
      <c r="AC906" s="36"/>
      <c r="AD906" s="36"/>
      <c r="AE906" s="36"/>
      <c r="AR906" s="206" t="s">
        <v>386</v>
      </c>
      <c r="AT906" s="206" t="s">
        <v>275</v>
      </c>
      <c r="AU906" s="206" t="s">
        <v>84</v>
      </c>
      <c r="AY906" s="19" t="s">
        <v>273</v>
      </c>
      <c r="BE906" s="207">
        <f>IF(N906="základní",J906,0)</f>
        <v>0</v>
      </c>
      <c r="BF906" s="207">
        <f>IF(N906="snížená",J906,0)</f>
        <v>0</v>
      </c>
      <c r="BG906" s="207">
        <f>IF(N906="zákl. přenesená",J906,0)</f>
        <v>0</v>
      </c>
      <c r="BH906" s="207">
        <f>IF(N906="sníž. přenesená",J906,0)</f>
        <v>0</v>
      </c>
      <c r="BI906" s="207">
        <f>IF(N906="nulová",J906,0)</f>
        <v>0</v>
      </c>
      <c r="BJ906" s="19" t="s">
        <v>23</v>
      </c>
      <c r="BK906" s="207">
        <f>ROUND(I906*H906,2)</f>
        <v>0</v>
      </c>
      <c r="BL906" s="19" t="s">
        <v>386</v>
      </c>
      <c r="BM906" s="206" t="s">
        <v>1091</v>
      </c>
    </row>
    <row r="907" spans="1:65" s="2" customFormat="1" ht="48.75">
      <c r="A907" s="36"/>
      <c r="B907" s="37"/>
      <c r="C907" s="38"/>
      <c r="D907" s="208" t="s">
        <v>299</v>
      </c>
      <c r="E907" s="38"/>
      <c r="F907" s="209" t="s">
        <v>1078</v>
      </c>
      <c r="G907" s="38"/>
      <c r="H907" s="38"/>
      <c r="I907" s="119"/>
      <c r="J907" s="38"/>
      <c r="K907" s="38"/>
      <c r="L907" s="41"/>
      <c r="M907" s="210"/>
      <c r="N907" s="211"/>
      <c r="O907" s="66"/>
      <c r="P907" s="66"/>
      <c r="Q907" s="66"/>
      <c r="R907" s="66"/>
      <c r="S907" s="66"/>
      <c r="T907" s="67"/>
      <c r="U907" s="36"/>
      <c r="V907" s="36"/>
      <c r="W907" s="36"/>
      <c r="X907" s="36"/>
      <c r="Y907" s="36"/>
      <c r="Z907" s="36"/>
      <c r="AA907" s="36"/>
      <c r="AB907" s="36"/>
      <c r="AC907" s="36"/>
      <c r="AD907" s="36"/>
      <c r="AE907" s="36"/>
      <c r="AT907" s="19" t="s">
        <v>299</v>
      </c>
      <c r="AU907" s="19" t="s">
        <v>84</v>
      </c>
    </row>
    <row r="908" spans="1:65" s="13" customFormat="1" ht="11.25">
      <c r="B908" s="212"/>
      <c r="C908" s="213"/>
      <c r="D908" s="208" t="s">
        <v>281</v>
      </c>
      <c r="E908" s="214" t="s">
        <v>22</v>
      </c>
      <c r="F908" s="215" t="s">
        <v>1079</v>
      </c>
      <c r="G908" s="213"/>
      <c r="H908" s="214" t="s">
        <v>22</v>
      </c>
      <c r="I908" s="216"/>
      <c r="J908" s="213"/>
      <c r="K908" s="213"/>
      <c r="L908" s="217"/>
      <c r="M908" s="218"/>
      <c r="N908" s="219"/>
      <c r="O908" s="219"/>
      <c r="P908" s="219"/>
      <c r="Q908" s="219"/>
      <c r="R908" s="219"/>
      <c r="S908" s="219"/>
      <c r="T908" s="220"/>
      <c r="AT908" s="221" t="s">
        <v>281</v>
      </c>
      <c r="AU908" s="221" t="s">
        <v>84</v>
      </c>
      <c r="AV908" s="13" t="s">
        <v>23</v>
      </c>
      <c r="AW908" s="13" t="s">
        <v>38</v>
      </c>
      <c r="AX908" s="13" t="s">
        <v>77</v>
      </c>
      <c r="AY908" s="221" t="s">
        <v>273</v>
      </c>
    </row>
    <row r="909" spans="1:65" s="14" customFormat="1" ht="11.25">
      <c r="B909" s="222"/>
      <c r="C909" s="223"/>
      <c r="D909" s="208" t="s">
        <v>281</v>
      </c>
      <c r="E909" s="224" t="s">
        <v>22</v>
      </c>
      <c r="F909" s="225" t="s">
        <v>1092</v>
      </c>
      <c r="G909" s="223"/>
      <c r="H909" s="226">
        <v>33.96</v>
      </c>
      <c r="I909" s="227"/>
      <c r="J909" s="223"/>
      <c r="K909" s="223"/>
      <c r="L909" s="228"/>
      <c r="M909" s="229"/>
      <c r="N909" s="230"/>
      <c r="O909" s="230"/>
      <c r="P909" s="230"/>
      <c r="Q909" s="230"/>
      <c r="R909" s="230"/>
      <c r="S909" s="230"/>
      <c r="T909" s="231"/>
      <c r="AT909" s="232" t="s">
        <v>281</v>
      </c>
      <c r="AU909" s="232" t="s">
        <v>84</v>
      </c>
      <c r="AV909" s="14" t="s">
        <v>84</v>
      </c>
      <c r="AW909" s="14" t="s">
        <v>38</v>
      </c>
      <c r="AX909" s="14" t="s">
        <v>77</v>
      </c>
      <c r="AY909" s="232" t="s">
        <v>273</v>
      </c>
    </row>
    <row r="910" spans="1:65" s="14" customFormat="1" ht="11.25">
      <c r="B910" s="222"/>
      <c r="C910" s="223"/>
      <c r="D910" s="208" t="s">
        <v>281</v>
      </c>
      <c r="E910" s="224" t="s">
        <v>22</v>
      </c>
      <c r="F910" s="225" t="s">
        <v>1093</v>
      </c>
      <c r="G910" s="223"/>
      <c r="H910" s="226">
        <v>18.41</v>
      </c>
      <c r="I910" s="227"/>
      <c r="J910" s="223"/>
      <c r="K910" s="223"/>
      <c r="L910" s="228"/>
      <c r="M910" s="229"/>
      <c r="N910" s="230"/>
      <c r="O910" s="230"/>
      <c r="P910" s="230"/>
      <c r="Q910" s="230"/>
      <c r="R910" s="230"/>
      <c r="S910" s="230"/>
      <c r="T910" s="231"/>
      <c r="AT910" s="232" t="s">
        <v>281</v>
      </c>
      <c r="AU910" s="232" t="s">
        <v>84</v>
      </c>
      <c r="AV910" s="14" t="s">
        <v>84</v>
      </c>
      <c r="AW910" s="14" t="s">
        <v>38</v>
      </c>
      <c r="AX910" s="14" t="s">
        <v>77</v>
      </c>
      <c r="AY910" s="232" t="s">
        <v>273</v>
      </c>
    </row>
    <row r="911" spans="1:65" s="15" customFormat="1" ht="11.25">
      <c r="B911" s="233"/>
      <c r="C911" s="234"/>
      <c r="D911" s="208" t="s">
        <v>281</v>
      </c>
      <c r="E911" s="235" t="s">
        <v>22</v>
      </c>
      <c r="F911" s="236" t="s">
        <v>286</v>
      </c>
      <c r="G911" s="234"/>
      <c r="H911" s="237">
        <v>52.37</v>
      </c>
      <c r="I911" s="238"/>
      <c r="J911" s="234"/>
      <c r="K911" s="234"/>
      <c r="L911" s="239"/>
      <c r="M911" s="240"/>
      <c r="N911" s="241"/>
      <c r="O911" s="241"/>
      <c r="P911" s="241"/>
      <c r="Q911" s="241"/>
      <c r="R911" s="241"/>
      <c r="S911" s="241"/>
      <c r="T911" s="242"/>
      <c r="AT911" s="243" t="s">
        <v>281</v>
      </c>
      <c r="AU911" s="243" t="s">
        <v>84</v>
      </c>
      <c r="AV911" s="15" t="s">
        <v>92</v>
      </c>
      <c r="AW911" s="15" t="s">
        <v>38</v>
      </c>
      <c r="AX911" s="15" t="s">
        <v>23</v>
      </c>
      <c r="AY911" s="243" t="s">
        <v>273</v>
      </c>
    </row>
    <row r="912" spans="1:65" s="2" customFormat="1" ht="16.5" customHeight="1">
      <c r="A912" s="36"/>
      <c r="B912" s="37"/>
      <c r="C912" s="255" t="s">
        <v>1094</v>
      </c>
      <c r="D912" s="255" t="s">
        <v>568</v>
      </c>
      <c r="E912" s="256" t="s">
        <v>1095</v>
      </c>
      <c r="F912" s="257" t="s">
        <v>1096</v>
      </c>
      <c r="G912" s="258" t="s">
        <v>224</v>
      </c>
      <c r="H912" s="259">
        <v>54.988999999999997</v>
      </c>
      <c r="I912" s="260"/>
      <c r="J912" s="261">
        <f>ROUND(I912*H912,2)</f>
        <v>0</v>
      </c>
      <c r="K912" s="257" t="s">
        <v>22</v>
      </c>
      <c r="L912" s="262"/>
      <c r="M912" s="263" t="s">
        <v>22</v>
      </c>
      <c r="N912" s="264" t="s">
        <v>48</v>
      </c>
      <c r="O912" s="66"/>
      <c r="P912" s="204">
        <f>O912*H912</f>
        <v>0</v>
      </c>
      <c r="Q912" s="204">
        <v>0</v>
      </c>
      <c r="R912" s="204">
        <f>Q912*H912</f>
        <v>0</v>
      </c>
      <c r="S912" s="204">
        <v>0</v>
      </c>
      <c r="T912" s="205">
        <f>S912*H912</f>
        <v>0</v>
      </c>
      <c r="U912" s="36"/>
      <c r="V912" s="36"/>
      <c r="W912" s="36"/>
      <c r="X912" s="36"/>
      <c r="Y912" s="36"/>
      <c r="Z912" s="36"/>
      <c r="AA912" s="36"/>
      <c r="AB912" s="36"/>
      <c r="AC912" s="36"/>
      <c r="AD912" s="36"/>
      <c r="AE912" s="36"/>
      <c r="AR912" s="206" t="s">
        <v>528</v>
      </c>
      <c r="AT912" s="206" t="s">
        <v>568</v>
      </c>
      <c r="AU912" s="206" t="s">
        <v>84</v>
      </c>
      <c r="AY912" s="19" t="s">
        <v>273</v>
      </c>
      <c r="BE912" s="207">
        <f>IF(N912="základní",J912,0)</f>
        <v>0</v>
      </c>
      <c r="BF912" s="207">
        <f>IF(N912="snížená",J912,0)</f>
        <v>0</v>
      </c>
      <c r="BG912" s="207">
        <f>IF(N912="zákl. přenesená",J912,0)</f>
        <v>0</v>
      </c>
      <c r="BH912" s="207">
        <f>IF(N912="sníž. přenesená",J912,0)</f>
        <v>0</v>
      </c>
      <c r="BI912" s="207">
        <f>IF(N912="nulová",J912,0)</f>
        <v>0</v>
      </c>
      <c r="BJ912" s="19" t="s">
        <v>23</v>
      </c>
      <c r="BK912" s="207">
        <f>ROUND(I912*H912,2)</f>
        <v>0</v>
      </c>
      <c r="BL912" s="19" t="s">
        <v>386</v>
      </c>
      <c r="BM912" s="206" t="s">
        <v>1097</v>
      </c>
    </row>
    <row r="913" spans="1:65" s="2" customFormat="1" ht="19.5">
      <c r="A913" s="36"/>
      <c r="B913" s="37"/>
      <c r="C913" s="38"/>
      <c r="D913" s="208" t="s">
        <v>279</v>
      </c>
      <c r="E913" s="38"/>
      <c r="F913" s="209" t="s">
        <v>652</v>
      </c>
      <c r="G913" s="38"/>
      <c r="H913" s="38"/>
      <c r="I913" s="119"/>
      <c r="J913" s="38"/>
      <c r="K913" s="38"/>
      <c r="L913" s="41"/>
      <c r="M913" s="210"/>
      <c r="N913" s="211"/>
      <c r="O913" s="66"/>
      <c r="P913" s="66"/>
      <c r="Q913" s="66"/>
      <c r="R913" s="66"/>
      <c r="S913" s="66"/>
      <c r="T913" s="67"/>
      <c r="U913" s="36"/>
      <c r="V913" s="36"/>
      <c r="W913" s="36"/>
      <c r="X913" s="36"/>
      <c r="Y913" s="36"/>
      <c r="Z913" s="36"/>
      <c r="AA913" s="36"/>
      <c r="AB913" s="36"/>
      <c r="AC913" s="36"/>
      <c r="AD913" s="36"/>
      <c r="AE913" s="36"/>
      <c r="AT913" s="19" t="s">
        <v>279</v>
      </c>
      <c r="AU913" s="19" t="s">
        <v>84</v>
      </c>
    </row>
    <row r="914" spans="1:65" s="14" customFormat="1" ht="11.25">
      <c r="B914" s="222"/>
      <c r="C914" s="223"/>
      <c r="D914" s="208" t="s">
        <v>281</v>
      </c>
      <c r="E914" s="223"/>
      <c r="F914" s="225" t="s">
        <v>1098</v>
      </c>
      <c r="G914" s="223"/>
      <c r="H914" s="226">
        <v>54.988999999999997</v>
      </c>
      <c r="I914" s="227"/>
      <c r="J914" s="223"/>
      <c r="K914" s="223"/>
      <c r="L914" s="228"/>
      <c r="M914" s="229"/>
      <c r="N914" s="230"/>
      <c r="O914" s="230"/>
      <c r="P914" s="230"/>
      <c r="Q914" s="230"/>
      <c r="R914" s="230"/>
      <c r="S914" s="230"/>
      <c r="T914" s="231"/>
      <c r="AT914" s="232" t="s">
        <v>281</v>
      </c>
      <c r="AU914" s="232" t="s">
        <v>84</v>
      </c>
      <c r="AV914" s="14" t="s">
        <v>84</v>
      </c>
      <c r="AW914" s="14" t="s">
        <v>4</v>
      </c>
      <c r="AX914" s="14" t="s">
        <v>23</v>
      </c>
      <c r="AY914" s="232" t="s">
        <v>273</v>
      </c>
    </row>
    <row r="915" spans="1:65" s="2" customFormat="1" ht="16.5" customHeight="1">
      <c r="A915" s="36"/>
      <c r="B915" s="37"/>
      <c r="C915" s="195" t="s">
        <v>1099</v>
      </c>
      <c r="D915" s="195" t="s">
        <v>275</v>
      </c>
      <c r="E915" s="196" t="s">
        <v>1100</v>
      </c>
      <c r="F915" s="197" t="s">
        <v>1101</v>
      </c>
      <c r="G915" s="198" t="s">
        <v>224</v>
      </c>
      <c r="H915" s="199">
        <v>470.21</v>
      </c>
      <c r="I915" s="200"/>
      <c r="J915" s="201">
        <f>ROUND(I915*H915,2)</f>
        <v>0</v>
      </c>
      <c r="K915" s="197" t="s">
        <v>306</v>
      </c>
      <c r="L915" s="41"/>
      <c r="M915" s="202" t="s">
        <v>22</v>
      </c>
      <c r="N915" s="203" t="s">
        <v>48</v>
      </c>
      <c r="O915" s="66"/>
      <c r="P915" s="204">
        <f>O915*H915</f>
        <v>0</v>
      </c>
      <c r="Q915" s="204">
        <v>4.0000000000000003E-5</v>
      </c>
      <c r="R915" s="204">
        <f>Q915*H915</f>
        <v>1.8808399999999999E-2</v>
      </c>
      <c r="S915" s="204">
        <v>0</v>
      </c>
      <c r="T915" s="205">
        <f>S915*H915</f>
        <v>0</v>
      </c>
      <c r="U915" s="36"/>
      <c r="V915" s="36"/>
      <c r="W915" s="36"/>
      <c r="X915" s="36"/>
      <c r="Y915" s="36"/>
      <c r="Z915" s="36"/>
      <c r="AA915" s="36"/>
      <c r="AB915" s="36"/>
      <c r="AC915" s="36"/>
      <c r="AD915" s="36"/>
      <c r="AE915" s="36"/>
      <c r="AR915" s="206" t="s">
        <v>386</v>
      </c>
      <c r="AT915" s="206" t="s">
        <v>275</v>
      </c>
      <c r="AU915" s="206" t="s">
        <v>84</v>
      </c>
      <c r="AY915" s="19" t="s">
        <v>273</v>
      </c>
      <c r="BE915" s="207">
        <f>IF(N915="základní",J915,0)</f>
        <v>0</v>
      </c>
      <c r="BF915" s="207">
        <f>IF(N915="snížená",J915,0)</f>
        <v>0</v>
      </c>
      <c r="BG915" s="207">
        <f>IF(N915="zákl. přenesená",J915,0)</f>
        <v>0</v>
      </c>
      <c r="BH915" s="207">
        <f>IF(N915="sníž. přenesená",J915,0)</f>
        <v>0</v>
      </c>
      <c r="BI915" s="207">
        <f>IF(N915="nulová",J915,0)</f>
        <v>0</v>
      </c>
      <c r="BJ915" s="19" t="s">
        <v>23</v>
      </c>
      <c r="BK915" s="207">
        <f>ROUND(I915*H915,2)</f>
        <v>0</v>
      </c>
      <c r="BL915" s="19" t="s">
        <v>386</v>
      </c>
      <c r="BM915" s="206" t="s">
        <v>1102</v>
      </c>
    </row>
    <row r="916" spans="1:65" s="2" customFormat="1" ht="48.75">
      <c r="A916" s="36"/>
      <c r="B916" s="37"/>
      <c r="C916" s="38"/>
      <c r="D916" s="208" t="s">
        <v>299</v>
      </c>
      <c r="E916" s="38"/>
      <c r="F916" s="209" t="s">
        <v>1078</v>
      </c>
      <c r="G916" s="38"/>
      <c r="H916" s="38"/>
      <c r="I916" s="119"/>
      <c r="J916" s="38"/>
      <c r="K916" s="38"/>
      <c r="L916" s="41"/>
      <c r="M916" s="210"/>
      <c r="N916" s="211"/>
      <c r="O916" s="66"/>
      <c r="P916" s="66"/>
      <c r="Q916" s="66"/>
      <c r="R916" s="66"/>
      <c r="S916" s="66"/>
      <c r="T916" s="67"/>
      <c r="U916" s="36"/>
      <c r="V916" s="36"/>
      <c r="W916" s="36"/>
      <c r="X916" s="36"/>
      <c r="Y916" s="36"/>
      <c r="Z916" s="36"/>
      <c r="AA916" s="36"/>
      <c r="AB916" s="36"/>
      <c r="AC916" s="36"/>
      <c r="AD916" s="36"/>
      <c r="AE916" s="36"/>
      <c r="AT916" s="19" t="s">
        <v>299</v>
      </c>
      <c r="AU916" s="19" t="s">
        <v>84</v>
      </c>
    </row>
    <row r="917" spans="1:65" s="13" customFormat="1" ht="11.25">
      <c r="B917" s="212"/>
      <c r="C917" s="213"/>
      <c r="D917" s="208" t="s">
        <v>281</v>
      </c>
      <c r="E917" s="214" t="s">
        <v>22</v>
      </c>
      <c r="F917" s="215" t="s">
        <v>1079</v>
      </c>
      <c r="G917" s="213"/>
      <c r="H917" s="214" t="s">
        <v>22</v>
      </c>
      <c r="I917" s="216"/>
      <c r="J917" s="213"/>
      <c r="K917" s="213"/>
      <c r="L917" s="217"/>
      <c r="M917" s="218"/>
      <c r="N917" s="219"/>
      <c r="O917" s="219"/>
      <c r="P917" s="219"/>
      <c r="Q917" s="219"/>
      <c r="R917" s="219"/>
      <c r="S917" s="219"/>
      <c r="T917" s="220"/>
      <c r="AT917" s="221" t="s">
        <v>281</v>
      </c>
      <c r="AU917" s="221" t="s">
        <v>84</v>
      </c>
      <c r="AV917" s="13" t="s">
        <v>23</v>
      </c>
      <c r="AW917" s="13" t="s">
        <v>38</v>
      </c>
      <c r="AX917" s="13" t="s">
        <v>77</v>
      </c>
      <c r="AY917" s="221" t="s">
        <v>273</v>
      </c>
    </row>
    <row r="918" spans="1:65" s="14" customFormat="1" ht="11.25">
      <c r="B918" s="222"/>
      <c r="C918" s="223"/>
      <c r="D918" s="208" t="s">
        <v>281</v>
      </c>
      <c r="E918" s="224" t="s">
        <v>22</v>
      </c>
      <c r="F918" s="225" t="s">
        <v>1080</v>
      </c>
      <c r="G918" s="223"/>
      <c r="H918" s="226">
        <v>308.64</v>
      </c>
      <c r="I918" s="227"/>
      <c r="J918" s="223"/>
      <c r="K918" s="223"/>
      <c r="L918" s="228"/>
      <c r="M918" s="229"/>
      <c r="N918" s="230"/>
      <c r="O918" s="230"/>
      <c r="P918" s="230"/>
      <c r="Q918" s="230"/>
      <c r="R918" s="230"/>
      <c r="S918" s="230"/>
      <c r="T918" s="231"/>
      <c r="AT918" s="232" t="s">
        <v>281</v>
      </c>
      <c r="AU918" s="232" t="s">
        <v>84</v>
      </c>
      <c r="AV918" s="14" t="s">
        <v>84</v>
      </c>
      <c r="AW918" s="14" t="s">
        <v>38</v>
      </c>
      <c r="AX918" s="14" t="s">
        <v>77</v>
      </c>
      <c r="AY918" s="232" t="s">
        <v>273</v>
      </c>
    </row>
    <row r="919" spans="1:65" s="14" customFormat="1" ht="11.25">
      <c r="B919" s="222"/>
      <c r="C919" s="223"/>
      <c r="D919" s="208" t="s">
        <v>281</v>
      </c>
      <c r="E919" s="224" t="s">
        <v>22</v>
      </c>
      <c r="F919" s="225" t="s">
        <v>1092</v>
      </c>
      <c r="G919" s="223"/>
      <c r="H919" s="226">
        <v>33.96</v>
      </c>
      <c r="I919" s="227"/>
      <c r="J919" s="223"/>
      <c r="K919" s="223"/>
      <c r="L919" s="228"/>
      <c r="M919" s="229"/>
      <c r="N919" s="230"/>
      <c r="O919" s="230"/>
      <c r="P919" s="230"/>
      <c r="Q919" s="230"/>
      <c r="R919" s="230"/>
      <c r="S919" s="230"/>
      <c r="T919" s="231"/>
      <c r="AT919" s="232" t="s">
        <v>281</v>
      </c>
      <c r="AU919" s="232" t="s">
        <v>84</v>
      </c>
      <c r="AV919" s="14" t="s">
        <v>84</v>
      </c>
      <c r="AW919" s="14" t="s">
        <v>38</v>
      </c>
      <c r="AX919" s="14" t="s">
        <v>77</v>
      </c>
      <c r="AY919" s="232" t="s">
        <v>273</v>
      </c>
    </row>
    <row r="920" spans="1:65" s="15" customFormat="1" ht="11.25">
      <c r="B920" s="233"/>
      <c r="C920" s="234"/>
      <c r="D920" s="208" t="s">
        <v>281</v>
      </c>
      <c r="E920" s="235" t="s">
        <v>22</v>
      </c>
      <c r="F920" s="236" t="s">
        <v>286</v>
      </c>
      <c r="G920" s="234"/>
      <c r="H920" s="237">
        <v>342.6</v>
      </c>
      <c r="I920" s="238"/>
      <c r="J920" s="234"/>
      <c r="K920" s="234"/>
      <c r="L920" s="239"/>
      <c r="M920" s="240"/>
      <c r="N920" s="241"/>
      <c r="O920" s="241"/>
      <c r="P920" s="241"/>
      <c r="Q920" s="241"/>
      <c r="R920" s="241"/>
      <c r="S920" s="241"/>
      <c r="T920" s="242"/>
      <c r="AT920" s="243" t="s">
        <v>281</v>
      </c>
      <c r="AU920" s="243" t="s">
        <v>84</v>
      </c>
      <c r="AV920" s="15" t="s">
        <v>92</v>
      </c>
      <c r="AW920" s="15" t="s">
        <v>38</v>
      </c>
      <c r="AX920" s="15" t="s">
        <v>77</v>
      </c>
      <c r="AY920" s="243" t="s">
        <v>273</v>
      </c>
    </row>
    <row r="921" spans="1:65" s="14" customFormat="1" ht="11.25">
      <c r="B921" s="222"/>
      <c r="C921" s="223"/>
      <c r="D921" s="208" t="s">
        <v>281</v>
      </c>
      <c r="E921" s="224" t="s">
        <v>22</v>
      </c>
      <c r="F921" s="225" t="s">
        <v>1081</v>
      </c>
      <c r="G921" s="223"/>
      <c r="H921" s="226">
        <v>184.72</v>
      </c>
      <c r="I921" s="227"/>
      <c r="J921" s="223"/>
      <c r="K921" s="223"/>
      <c r="L921" s="228"/>
      <c r="M921" s="229"/>
      <c r="N921" s="230"/>
      <c r="O921" s="230"/>
      <c r="P921" s="230"/>
      <c r="Q921" s="230"/>
      <c r="R921" s="230"/>
      <c r="S921" s="230"/>
      <c r="T921" s="231"/>
      <c r="AT921" s="232" t="s">
        <v>281</v>
      </c>
      <c r="AU921" s="232" t="s">
        <v>84</v>
      </c>
      <c r="AV921" s="14" t="s">
        <v>84</v>
      </c>
      <c r="AW921" s="14" t="s">
        <v>38</v>
      </c>
      <c r="AX921" s="14" t="s">
        <v>77</v>
      </c>
      <c r="AY921" s="232" t="s">
        <v>273</v>
      </c>
    </row>
    <row r="922" spans="1:65" s="14" customFormat="1" ht="11.25">
      <c r="B922" s="222"/>
      <c r="C922" s="223"/>
      <c r="D922" s="208" t="s">
        <v>281</v>
      </c>
      <c r="E922" s="224" t="s">
        <v>22</v>
      </c>
      <c r="F922" s="225" t="s">
        <v>1093</v>
      </c>
      <c r="G922" s="223"/>
      <c r="H922" s="226">
        <v>18.41</v>
      </c>
      <c r="I922" s="227"/>
      <c r="J922" s="223"/>
      <c r="K922" s="223"/>
      <c r="L922" s="228"/>
      <c r="M922" s="229"/>
      <c r="N922" s="230"/>
      <c r="O922" s="230"/>
      <c r="P922" s="230"/>
      <c r="Q922" s="230"/>
      <c r="R922" s="230"/>
      <c r="S922" s="230"/>
      <c r="T922" s="231"/>
      <c r="AT922" s="232" t="s">
        <v>281</v>
      </c>
      <c r="AU922" s="232" t="s">
        <v>84</v>
      </c>
      <c r="AV922" s="14" t="s">
        <v>84</v>
      </c>
      <c r="AW922" s="14" t="s">
        <v>38</v>
      </c>
      <c r="AX922" s="14" t="s">
        <v>77</v>
      </c>
      <c r="AY922" s="232" t="s">
        <v>273</v>
      </c>
    </row>
    <row r="923" spans="1:65" s="14" customFormat="1" ht="11.25">
      <c r="B923" s="222"/>
      <c r="C923" s="223"/>
      <c r="D923" s="208" t="s">
        <v>281</v>
      </c>
      <c r="E923" s="224" t="s">
        <v>22</v>
      </c>
      <c r="F923" s="225" t="s">
        <v>756</v>
      </c>
      <c r="G923" s="223"/>
      <c r="H923" s="226">
        <v>-75.52</v>
      </c>
      <c r="I923" s="227"/>
      <c r="J923" s="223"/>
      <c r="K923" s="223"/>
      <c r="L923" s="228"/>
      <c r="M923" s="229"/>
      <c r="N923" s="230"/>
      <c r="O923" s="230"/>
      <c r="P923" s="230"/>
      <c r="Q923" s="230"/>
      <c r="R923" s="230"/>
      <c r="S923" s="230"/>
      <c r="T923" s="231"/>
      <c r="AT923" s="232" t="s">
        <v>281</v>
      </c>
      <c r="AU923" s="232" t="s">
        <v>84</v>
      </c>
      <c r="AV923" s="14" t="s">
        <v>84</v>
      </c>
      <c r="AW923" s="14" t="s">
        <v>38</v>
      </c>
      <c r="AX923" s="14" t="s">
        <v>77</v>
      </c>
      <c r="AY923" s="232" t="s">
        <v>273</v>
      </c>
    </row>
    <row r="924" spans="1:65" s="15" customFormat="1" ht="11.25">
      <c r="B924" s="233"/>
      <c r="C924" s="234"/>
      <c r="D924" s="208" t="s">
        <v>281</v>
      </c>
      <c r="E924" s="235" t="s">
        <v>22</v>
      </c>
      <c r="F924" s="236" t="s">
        <v>286</v>
      </c>
      <c r="G924" s="234"/>
      <c r="H924" s="237">
        <v>127.61</v>
      </c>
      <c r="I924" s="238"/>
      <c r="J924" s="234"/>
      <c r="K924" s="234"/>
      <c r="L924" s="239"/>
      <c r="M924" s="240"/>
      <c r="N924" s="241"/>
      <c r="O924" s="241"/>
      <c r="P924" s="241"/>
      <c r="Q924" s="241"/>
      <c r="R924" s="241"/>
      <c r="S924" s="241"/>
      <c r="T924" s="242"/>
      <c r="AT924" s="243" t="s">
        <v>281</v>
      </c>
      <c r="AU924" s="243" t="s">
        <v>84</v>
      </c>
      <c r="AV924" s="15" t="s">
        <v>92</v>
      </c>
      <c r="AW924" s="15" t="s">
        <v>38</v>
      </c>
      <c r="AX924" s="15" t="s">
        <v>77</v>
      </c>
      <c r="AY924" s="243" t="s">
        <v>273</v>
      </c>
    </row>
    <row r="925" spans="1:65" s="16" customFormat="1" ht="11.25">
      <c r="B925" s="244"/>
      <c r="C925" s="245"/>
      <c r="D925" s="208" t="s">
        <v>281</v>
      </c>
      <c r="E925" s="246" t="s">
        <v>22</v>
      </c>
      <c r="F925" s="247" t="s">
        <v>288</v>
      </c>
      <c r="G925" s="245"/>
      <c r="H925" s="248">
        <v>470.21</v>
      </c>
      <c r="I925" s="249"/>
      <c r="J925" s="245"/>
      <c r="K925" s="245"/>
      <c r="L925" s="250"/>
      <c r="M925" s="251"/>
      <c r="N925" s="252"/>
      <c r="O925" s="252"/>
      <c r="P925" s="252"/>
      <c r="Q925" s="252"/>
      <c r="R925" s="252"/>
      <c r="S925" s="252"/>
      <c r="T925" s="253"/>
      <c r="AT925" s="254" t="s">
        <v>281</v>
      </c>
      <c r="AU925" s="254" t="s">
        <v>84</v>
      </c>
      <c r="AV925" s="16" t="s">
        <v>99</v>
      </c>
      <c r="AW925" s="16" t="s">
        <v>38</v>
      </c>
      <c r="AX925" s="16" t="s">
        <v>23</v>
      </c>
      <c r="AY925" s="254" t="s">
        <v>273</v>
      </c>
    </row>
    <row r="926" spans="1:65" s="2" customFormat="1" ht="16.5" customHeight="1">
      <c r="A926" s="36"/>
      <c r="B926" s="37"/>
      <c r="C926" s="195" t="s">
        <v>1103</v>
      </c>
      <c r="D926" s="195" t="s">
        <v>275</v>
      </c>
      <c r="E926" s="196" t="s">
        <v>1104</v>
      </c>
      <c r="F926" s="197" t="s">
        <v>1105</v>
      </c>
      <c r="G926" s="198" t="s">
        <v>305</v>
      </c>
      <c r="H926" s="199">
        <v>317.33100000000002</v>
      </c>
      <c r="I926" s="200"/>
      <c r="J926" s="201">
        <f>ROUND(I926*H926,2)</f>
        <v>0</v>
      </c>
      <c r="K926" s="197" t="s">
        <v>306</v>
      </c>
      <c r="L926" s="41"/>
      <c r="M926" s="202" t="s">
        <v>22</v>
      </c>
      <c r="N926" s="203" t="s">
        <v>48</v>
      </c>
      <c r="O926" s="66"/>
      <c r="P926" s="204">
        <f>O926*H926</f>
        <v>0</v>
      </c>
      <c r="Q926" s="204">
        <v>2.0000000000000001E-4</v>
      </c>
      <c r="R926" s="204">
        <f>Q926*H926</f>
        <v>6.34662E-2</v>
      </c>
      <c r="S926" s="204">
        <v>0</v>
      </c>
      <c r="T926" s="205">
        <f>S926*H926</f>
        <v>0</v>
      </c>
      <c r="U926" s="36"/>
      <c r="V926" s="36"/>
      <c r="W926" s="36"/>
      <c r="X926" s="36"/>
      <c r="Y926" s="36"/>
      <c r="Z926" s="36"/>
      <c r="AA926" s="36"/>
      <c r="AB926" s="36"/>
      <c r="AC926" s="36"/>
      <c r="AD926" s="36"/>
      <c r="AE926" s="36"/>
      <c r="AR926" s="206" t="s">
        <v>386</v>
      </c>
      <c r="AT926" s="206" t="s">
        <v>275</v>
      </c>
      <c r="AU926" s="206" t="s">
        <v>84</v>
      </c>
      <c r="AY926" s="19" t="s">
        <v>273</v>
      </c>
      <c r="BE926" s="207">
        <f>IF(N926="základní",J926,0)</f>
        <v>0</v>
      </c>
      <c r="BF926" s="207">
        <f>IF(N926="snížená",J926,0)</f>
        <v>0</v>
      </c>
      <c r="BG926" s="207">
        <f>IF(N926="zákl. přenesená",J926,0)</f>
        <v>0</v>
      </c>
      <c r="BH926" s="207">
        <f>IF(N926="sníž. přenesená",J926,0)</f>
        <v>0</v>
      </c>
      <c r="BI926" s="207">
        <f>IF(N926="nulová",J926,0)</f>
        <v>0</v>
      </c>
      <c r="BJ926" s="19" t="s">
        <v>23</v>
      </c>
      <c r="BK926" s="207">
        <f>ROUND(I926*H926,2)</f>
        <v>0</v>
      </c>
      <c r="BL926" s="19" t="s">
        <v>386</v>
      </c>
      <c r="BM926" s="206" t="s">
        <v>1106</v>
      </c>
    </row>
    <row r="927" spans="1:65" s="2" customFormat="1" ht="48.75">
      <c r="A927" s="36"/>
      <c r="B927" s="37"/>
      <c r="C927" s="38"/>
      <c r="D927" s="208" t="s">
        <v>299</v>
      </c>
      <c r="E927" s="38"/>
      <c r="F927" s="209" t="s">
        <v>1078</v>
      </c>
      <c r="G927" s="38"/>
      <c r="H927" s="38"/>
      <c r="I927" s="119"/>
      <c r="J927" s="38"/>
      <c r="K927" s="38"/>
      <c r="L927" s="41"/>
      <c r="M927" s="210"/>
      <c r="N927" s="211"/>
      <c r="O927" s="66"/>
      <c r="P927" s="66"/>
      <c r="Q927" s="66"/>
      <c r="R927" s="66"/>
      <c r="S927" s="66"/>
      <c r="T927" s="67"/>
      <c r="U927" s="36"/>
      <c r="V927" s="36"/>
      <c r="W927" s="36"/>
      <c r="X927" s="36"/>
      <c r="Y927" s="36"/>
      <c r="Z927" s="36"/>
      <c r="AA927" s="36"/>
      <c r="AB927" s="36"/>
      <c r="AC927" s="36"/>
      <c r="AD927" s="36"/>
      <c r="AE927" s="36"/>
      <c r="AT927" s="19" t="s">
        <v>299</v>
      </c>
      <c r="AU927" s="19" t="s">
        <v>84</v>
      </c>
    </row>
    <row r="928" spans="1:65" s="13" customFormat="1" ht="11.25">
      <c r="B928" s="212"/>
      <c r="C928" s="213"/>
      <c r="D928" s="208" t="s">
        <v>281</v>
      </c>
      <c r="E928" s="214" t="s">
        <v>22</v>
      </c>
      <c r="F928" s="215" t="s">
        <v>292</v>
      </c>
      <c r="G928" s="213"/>
      <c r="H928" s="214" t="s">
        <v>22</v>
      </c>
      <c r="I928" s="216"/>
      <c r="J928" s="213"/>
      <c r="K928" s="213"/>
      <c r="L928" s="217"/>
      <c r="M928" s="218"/>
      <c r="N928" s="219"/>
      <c r="O928" s="219"/>
      <c r="P928" s="219"/>
      <c r="Q928" s="219"/>
      <c r="R928" s="219"/>
      <c r="S928" s="219"/>
      <c r="T928" s="220"/>
      <c r="AT928" s="221" t="s">
        <v>281</v>
      </c>
      <c r="AU928" s="221" t="s">
        <v>84</v>
      </c>
      <c r="AV928" s="13" t="s">
        <v>23</v>
      </c>
      <c r="AW928" s="13" t="s">
        <v>38</v>
      </c>
      <c r="AX928" s="13" t="s">
        <v>77</v>
      </c>
      <c r="AY928" s="221" t="s">
        <v>273</v>
      </c>
    </row>
    <row r="929" spans="2:51" s="14" customFormat="1" ht="11.25">
      <c r="B929" s="222"/>
      <c r="C929" s="223"/>
      <c r="D929" s="208" t="s">
        <v>281</v>
      </c>
      <c r="E929" s="224" t="s">
        <v>22</v>
      </c>
      <c r="F929" s="225" t="s">
        <v>714</v>
      </c>
      <c r="G929" s="223"/>
      <c r="H929" s="226">
        <v>33.200000000000003</v>
      </c>
      <c r="I929" s="227"/>
      <c r="J929" s="223"/>
      <c r="K929" s="223"/>
      <c r="L929" s="228"/>
      <c r="M929" s="229"/>
      <c r="N929" s="230"/>
      <c r="O929" s="230"/>
      <c r="P929" s="230"/>
      <c r="Q929" s="230"/>
      <c r="R929" s="230"/>
      <c r="S929" s="230"/>
      <c r="T929" s="231"/>
      <c r="AT929" s="232" t="s">
        <v>281</v>
      </c>
      <c r="AU929" s="232" t="s">
        <v>84</v>
      </c>
      <c r="AV929" s="14" t="s">
        <v>84</v>
      </c>
      <c r="AW929" s="14" t="s">
        <v>38</v>
      </c>
      <c r="AX929" s="14" t="s">
        <v>77</v>
      </c>
      <c r="AY929" s="232" t="s">
        <v>273</v>
      </c>
    </row>
    <row r="930" spans="2:51" s="14" customFormat="1" ht="11.25">
      <c r="B930" s="222"/>
      <c r="C930" s="223"/>
      <c r="D930" s="208" t="s">
        <v>281</v>
      </c>
      <c r="E930" s="224" t="s">
        <v>22</v>
      </c>
      <c r="F930" s="225" t="s">
        <v>715</v>
      </c>
      <c r="G930" s="223"/>
      <c r="H930" s="226">
        <v>37.15</v>
      </c>
      <c r="I930" s="227"/>
      <c r="J930" s="223"/>
      <c r="K930" s="223"/>
      <c r="L930" s="228"/>
      <c r="M930" s="229"/>
      <c r="N930" s="230"/>
      <c r="O930" s="230"/>
      <c r="P930" s="230"/>
      <c r="Q930" s="230"/>
      <c r="R930" s="230"/>
      <c r="S930" s="230"/>
      <c r="T930" s="231"/>
      <c r="AT930" s="232" t="s">
        <v>281</v>
      </c>
      <c r="AU930" s="232" t="s">
        <v>84</v>
      </c>
      <c r="AV930" s="14" t="s">
        <v>84</v>
      </c>
      <c r="AW930" s="14" t="s">
        <v>38</v>
      </c>
      <c r="AX930" s="14" t="s">
        <v>77</v>
      </c>
      <c r="AY930" s="232" t="s">
        <v>273</v>
      </c>
    </row>
    <row r="931" spans="2:51" s="14" customFormat="1" ht="11.25">
      <c r="B931" s="222"/>
      <c r="C931" s="223"/>
      <c r="D931" s="208" t="s">
        <v>281</v>
      </c>
      <c r="E931" s="224" t="s">
        <v>22</v>
      </c>
      <c r="F931" s="225" t="s">
        <v>716</v>
      </c>
      <c r="G931" s="223"/>
      <c r="H931" s="226">
        <v>13.55</v>
      </c>
      <c r="I931" s="227"/>
      <c r="J931" s="223"/>
      <c r="K931" s="223"/>
      <c r="L931" s="228"/>
      <c r="M931" s="229"/>
      <c r="N931" s="230"/>
      <c r="O931" s="230"/>
      <c r="P931" s="230"/>
      <c r="Q931" s="230"/>
      <c r="R931" s="230"/>
      <c r="S931" s="230"/>
      <c r="T931" s="231"/>
      <c r="AT931" s="232" t="s">
        <v>281</v>
      </c>
      <c r="AU931" s="232" t="s">
        <v>84</v>
      </c>
      <c r="AV931" s="14" t="s">
        <v>84</v>
      </c>
      <c r="AW931" s="14" t="s">
        <v>38</v>
      </c>
      <c r="AX931" s="14" t="s">
        <v>77</v>
      </c>
      <c r="AY931" s="232" t="s">
        <v>273</v>
      </c>
    </row>
    <row r="932" spans="2:51" s="14" customFormat="1" ht="11.25">
      <c r="B932" s="222"/>
      <c r="C932" s="223"/>
      <c r="D932" s="208" t="s">
        <v>281</v>
      </c>
      <c r="E932" s="224" t="s">
        <v>22</v>
      </c>
      <c r="F932" s="225" t="s">
        <v>717</v>
      </c>
      <c r="G932" s="223"/>
      <c r="H932" s="226">
        <v>16.05</v>
      </c>
      <c r="I932" s="227"/>
      <c r="J932" s="223"/>
      <c r="K932" s="223"/>
      <c r="L932" s="228"/>
      <c r="M932" s="229"/>
      <c r="N932" s="230"/>
      <c r="O932" s="230"/>
      <c r="P932" s="230"/>
      <c r="Q932" s="230"/>
      <c r="R932" s="230"/>
      <c r="S932" s="230"/>
      <c r="T932" s="231"/>
      <c r="AT932" s="232" t="s">
        <v>281</v>
      </c>
      <c r="AU932" s="232" t="s">
        <v>84</v>
      </c>
      <c r="AV932" s="14" t="s">
        <v>84</v>
      </c>
      <c r="AW932" s="14" t="s">
        <v>38</v>
      </c>
      <c r="AX932" s="14" t="s">
        <v>77</v>
      </c>
      <c r="AY932" s="232" t="s">
        <v>273</v>
      </c>
    </row>
    <row r="933" spans="2:51" s="14" customFormat="1" ht="11.25">
      <c r="B933" s="222"/>
      <c r="C933" s="223"/>
      <c r="D933" s="208" t="s">
        <v>281</v>
      </c>
      <c r="E933" s="224" t="s">
        <v>22</v>
      </c>
      <c r="F933" s="225" t="s">
        <v>718</v>
      </c>
      <c r="G933" s="223"/>
      <c r="H933" s="226">
        <v>37.700000000000003</v>
      </c>
      <c r="I933" s="227"/>
      <c r="J933" s="223"/>
      <c r="K933" s="223"/>
      <c r="L933" s="228"/>
      <c r="M933" s="229"/>
      <c r="N933" s="230"/>
      <c r="O933" s="230"/>
      <c r="P933" s="230"/>
      <c r="Q933" s="230"/>
      <c r="R933" s="230"/>
      <c r="S933" s="230"/>
      <c r="T933" s="231"/>
      <c r="AT933" s="232" t="s">
        <v>281</v>
      </c>
      <c r="AU933" s="232" t="s">
        <v>84</v>
      </c>
      <c r="AV933" s="14" t="s">
        <v>84</v>
      </c>
      <c r="AW933" s="14" t="s">
        <v>38</v>
      </c>
      <c r="AX933" s="14" t="s">
        <v>77</v>
      </c>
      <c r="AY933" s="232" t="s">
        <v>273</v>
      </c>
    </row>
    <row r="934" spans="2:51" s="14" customFormat="1" ht="11.25">
      <c r="B934" s="222"/>
      <c r="C934" s="223"/>
      <c r="D934" s="208" t="s">
        <v>281</v>
      </c>
      <c r="E934" s="224" t="s">
        <v>22</v>
      </c>
      <c r="F934" s="225" t="s">
        <v>719</v>
      </c>
      <c r="G934" s="223"/>
      <c r="H934" s="226">
        <v>33.17</v>
      </c>
      <c r="I934" s="227"/>
      <c r="J934" s="223"/>
      <c r="K934" s="223"/>
      <c r="L934" s="228"/>
      <c r="M934" s="229"/>
      <c r="N934" s="230"/>
      <c r="O934" s="230"/>
      <c r="P934" s="230"/>
      <c r="Q934" s="230"/>
      <c r="R934" s="230"/>
      <c r="S934" s="230"/>
      <c r="T934" s="231"/>
      <c r="AT934" s="232" t="s">
        <v>281</v>
      </c>
      <c r="AU934" s="232" t="s">
        <v>84</v>
      </c>
      <c r="AV934" s="14" t="s">
        <v>84</v>
      </c>
      <c r="AW934" s="14" t="s">
        <v>38</v>
      </c>
      <c r="AX934" s="14" t="s">
        <v>77</v>
      </c>
      <c r="AY934" s="232" t="s">
        <v>273</v>
      </c>
    </row>
    <row r="935" spans="2:51" s="14" customFormat="1" ht="11.25">
      <c r="B935" s="222"/>
      <c r="C935" s="223"/>
      <c r="D935" s="208" t="s">
        <v>281</v>
      </c>
      <c r="E935" s="224" t="s">
        <v>22</v>
      </c>
      <c r="F935" s="225" t="s">
        <v>720</v>
      </c>
      <c r="G935" s="223"/>
      <c r="H935" s="226">
        <v>31.57</v>
      </c>
      <c r="I935" s="227"/>
      <c r="J935" s="223"/>
      <c r="K935" s="223"/>
      <c r="L935" s="228"/>
      <c r="M935" s="229"/>
      <c r="N935" s="230"/>
      <c r="O935" s="230"/>
      <c r="P935" s="230"/>
      <c r="Q935" s="230"/>
      <c r="R935" s="230"/>
      <c r="S935" s="230"/>
      <c r="T935" s="231"/>
      <c r="AT935" s="232" t="s">
        <v>281</v>
      </c>
      <c r="AU935" s="232" t="s">
        <v>84</v>
      </c>
      <c r="AV935" s="14" t="s">
        <v>84</v>
      </c>
      <c r="AW935" s="14" t="s">
        <v>38</v>
      </c>
      <c r="AX935" s="14" t="s">
        <v>77</v>
      </c>
      <c r="AY935" s="232" t="s">
        <v>273</v>
      </c>
    </row>
    <row r="936" spans="2:51" s="13" customFormat="1" ht="11.25">
      <c r="B936" s="212"/>
      <c r="C936" s="213"/>
      <c r="D936" s="208" t="s">
        <v>281</v>
      </c>
      <c r="E936" s="214" t="s">
        <v>22</v>
      </c>
      <c r="F936" s="215" t="s">
        <v>282</v>
      </c>
      <c r="G936" s="213"/>
      <c r="H936" s="214" t="s">
        <v>22</v>
      </c>
      <c r="I936" s="216"/>
      <c r="J936" s="213"/>
      <c r="K936" s="213"/>
      <c r="L936" s="217"/>
      <c r="M936" s="218"/>
      <c r="N936" s="219"/>
      <c r="O936" s="219"/>
      <c r="P936" s="219"/>
      <c r="Q936" s="219"/>
      <c r="R936" s="219"/>
      <c r="S936" s="219"/>
      <c r="T936" s="220"/>
      <c r="AT936" s="221" t="s">
        <v>281</v>
      </c>
      <c r="AU936" s="221" t="s">
        <v>84</v>
      </c>
      <c r="AV936" s="13" t="s">
        <v>23</v>
      </c>
      <c r="AW936" s="13" t="s">
        <v>38</v>
      </c>
      <c r="AX936" s="13" t="s">
        <v>77</v>
      </c>
      <c r="AY936" s="221" t="s">
        <v>273</v>
      </c>
    </row>
    <row r="937" spans="2:51" s="14" customFormat="1" ht="11.25">
      <c r="B937" s="222"/>
      <c r="C937" s="223"/>
      <c r="D937" s="208" t="s">
        <v>281</v>
      </c>
      <c r="E937" s="224" t="s">
        <v>22</v>
      </c>
      <c r="F937" s="225" t="s">
        <v>721</v>
      </c>
      <c r="G937" s="223"/>
      <c r="H937" s="226">
        <v>27</v>
      </c>
      <c r="I937" s="227"/>
      <c r="J937" s="223"/>
      <c r="K937" s="223"/>
      <c r="L937" s="228"/>
      <c r="M937" s="229"/>
      <c r="N937" s="230"/>
      <c r="O937" s="230"/>
      <c r="P937" s="230"/>
      <c r="Q937" s="230"/>
      <c r="R937" s="230"/>
      <c r="S937" s="230"/>
      <c r="T937" s="231"/>
      <c r="AT937" s="232" t="s">
        <v>281</v>
      </c>
      <c r="AU937" s="232" t="s">
        <v>84</v>
      </c>
      <c r="AV937" s="14" t="s">
        <v>84</v>
      </c>
      <c r="AW937" s="14" t="s">
        <v>38</v>
      </c>
      <c r="AX937" s="14" t="s">
        <v>77</v>
      </c>
      <c r="AY937" s="232" t="s">
        <v>273</v>
      </c>
    </row>
    <row r="938" spans="2:51" s="14" customFormat="1" ht="11.25">
      <c r="B938" s="222"/>
      <c r="C938" s="223"/>
      <c r="D938" s="208" t="s">
        <v>281</v>
      </c>
      <c r="E938" s="224" t="s">
        <v>22</v>
      </c>
      <c r="F938" s="225" t="s">
        <v>722</v>
      </c>
      <c r="G938" s="223"/>
      <c r="H938" s="226">
        <v>31.55</v>
      </c>
      <c r="I938" s="227"/>
      <c r="J938" s="223"/>
      <c r="K938" s="223"/>
      <c r="L938" s="228"/>
      <c r="M938" s="229"/>
      <c r="N938" s="230"/>
      <c r="O938" s="230"/>
      <c r="P938" s="230"/>
      <c r="Q938" s="230"/>
      <c r="R938" s="230"/>
      <c r="S938" s="230"/>
      <c r="T938" s="231"/>
      <c r="AT938" s="232" t="s">
        <v>281</v>
      </c>
      <c r="AU938" s="232" t="s">
        <v>84</v>
      </c>
      <c r="AV938" s="14" t="s">
        <v>84</v>
      </c>
      <c r="AW938" s="14" t="s">
        <v>38</v>
      </c>
      <c r="AX938" s="14" t="s">
        <v>77</v>
      </c>
      <c r="AY938" s="232" t="s">
        <v>273</v>
      </c>
    </row>
    <row r="939" spans="2:51" s="14" customFormat="1" ht="11.25">
      <c r="B939" s="222"/>
      <c r="C939" s="223"/>
      <c r="D939" s="208" t="s">
        <v>281</v>
      </c>
      <c r="E939" s="224" t="s">
        <v>22</v>
      </c>
      <c r="F939" s="225" t="s">
        <v>723</v>
      </c>
      <c r="G939" s="223"/>
      <c r="H939" s="226">
        <v>18.55</v>
      </c>
      <c r="I939" s="227"/>
      <c r="J939" s="223"/>
      <c r="K939" s="223"/>
      <c r="L939" s="228"/>
      <c r="M939" s="229"/>
      <c r="N939" s="230"/>
      <c r="O939" s="230"/>
      <c r="P939" s="230"/>
      <c r="Q939" s="230"/>
      <c r="R939" s="230"/>
      <c r="S939" s="230"/>
      <c r="T939" s="231"/>
      <c r="AT939" s="232" t="s">
        <v>281</v>
      </c>
      <c r="AU939" s="232" t="s">
        <v>84</v>
      </c>
      <c r="AV939" s="14" t="s">
        <v>84</v>
      </c>
      <c r="AW939" s="14" t="s">
        <v>38</v>
      </c>
      <c r="AX939" s="14" t="s">
        <v>77</v>
      </c>
      <c r="AY939" s="232" t="s">
        <v>273</v>
      </c>
    </row>
    <row r="940" spans="2:51" s="14" customFormat="1" ht="11.25">
      <c r="B940" s="222"/>
      <c r="C940" s="223"/>
      <c r="D940" s="208" t="s">
        <v>281</v>
      </c>
      <c r="E940" s="224" t="s">
        <v>22</v>
      </c>
      <c r="F940" s="225" t="s">
        <v>724</v>
      </c>
      <c r="G940" s="223"/>
      <c r="H940" s="226">
        <v>36.14</v>
      </c>
      <c r="I940" s="227"/>
      <c r="J940" s="223"/>
      <c r="K940" s="223"/>
      <c r="L940" s="228"/>
      <c r="M940" s="229"/>
      <c r="N940" s="230"/>
      <c r="O940" s="230"/>
      <c r="P940" s="230"/>
      <c r="Q940" s="230"/>
      <c r="R940" s="230"/>
      <c r="S940" s="230"/>
      <c r="T940" s="231"/>
      <c r="AT940" s="232" t="s">
        <v>281</v>
      </c>
      <c r="AU940" s="232" t="s">
        <v>84</v>
      </c>
      <c r="AV940" s="14" t="s">
        <v>84</v>
      </c>
      <c r="AW940" s="14" t="s">
        <v>38</v>
      </c>
      <c r="AX940" s="14" t="s">
        <v>77</v>
      </c>
      <c r="AY940" s="232" t="s">
        <v>273</v>
      </c>
    </row>
    <row r="941" spans="2:51" s="14" customFormat="1" ht="11.25">
      <c r="B941" s="222"/>
      <c r="C941" s="223"/>
      <c r="D941" s="208" t="s">
        <v>281</v>
      </c>
      <c r="E941" s="224" t="s">
        <v>22</v>
      </c>
      <c r="F941" s="225" t="s">
        <v>725</v>
      </c>
      <c r="G941" s="223"/>
      <c r="H941" s="226">
        <v>16.440000000000001</v>
      </c>
      <c r="I941" s="227"/>
      <c r="J941" s="223"/>
      <c r="K941" s="223"/>
      <c r="L941" s="228"/>
      <c r="M941" s="229"/>
      <c r="N941" s="230"/>
      <c r="O941" s="230"/>
      <c r="P941" s="230"/>
      <c r="Q941" s="230"/>
      <c r="R941" s="230"/>
      <c r="S941" s="230"/>
      <c r="T941" s="231"/>
      <c r="AT941" s="232" t="s">
        <v>281</v>
      </c>
      <c r="AU941" s="232" t="s">
        <v>84</v>
      </c>
      <c r="AV941" s="14" t="s">
        <v>84</v>
      </c>
      <c r="AW941" s="14" t="s">
        <v>38</v>
      </c>
      <c r="AX941" s="14" t="s">
        <v>77</v>
      </c>
      <c r="AY941" s="232" t="s">
        <v>273</v>
      </c>
    </row>
    <row r="942" spans="2:51" s="14" customFormat="1" ht="11.25">
      <c r="B942" s="222"/>
      <c r="C942" s="223"/>
      <c r="D942" s="208" t="s">
        <v>281</v>
      </c>
      <c r="E942" s="224" t="s">
        <v>22</v>
      </c>
      <c r="F942" s="225" t="s">
        <v>726</v>
      </c>
      <c r="G942" s="223"/>
      <c r="H942" s="226">
        <v>18.14</v>
      </c>
      <c r="I942" s="227"/>
      <c r="J942" s="223"/>
      <c r="K942" s="223"/>
      <c r="L942" s="228"/>
      <c r="M942" s="229"/>
      <c r="N942" s="230"/>
      <c r="O942" s="230"/>
      <c r="P942" s="230"/>
      <c r="Q942" s="230"/>
      <c r="R942" s="230"/>
      <c r="S942" s="230"/>
      <c r="T942" s="231"/>
      <c r="AT942" s="232" t="s">
        <v>281</v>
      </c>
      <c r="AU942" s="232" t="s">
        <v>84</v>
      </c>
      <c r="AV942" s="14" t="s">
        <v>84</v>
      </c>
      <c r="AW942" s="14" t="s">
        <v>38</v>
      </c>
      <c r="AX942" s="14" t="s">
        <v>77</v>
      </c>
      <c r="AY942" s="232" t="s">
        <v>273</v>
      </c>
    </row>
    <row r="943" spans="2:51" s="15" customFormat="1" ht="11.25">
      <c r="B943" s="233"/>
      <c r="C943" s="234"/>
      <c r="D943" s="208" t="s">
        <v>281</v>
      </c>
      <c r="E943" s="235" t="s">
        <v>22</v>
      </c>
      <c r="F943" s="236" t="s">
        <v>286</v>
      </c>
      <c r="G943" s="234"/>
      <c r="H943" s="237">
        <v>350.21</v>
      </c>
      <c r="I943" s="238"/>
      <c r="J943" s="234"/>
      <c r="K943" s="234"/>
      <c r="L943" s="239"/>
      <c r="M943" s="240"/>
      <c r="N943" s="241"/>
      <c r="O943" s="241"/>
      <c r="P943" s="241"/>
      <c r="Q943" s="241"/>
      <c r="R943" s="241"/>
      <c r="S943" s="241"/>
      <c r="T943" s="242"/>
      <c r="AT943" s="243" t="s">
        <v>281</v>
      </c>
      <c r="AU943" s="243" t="s">
        <v>84</v>
      </c>
      <c r="AV943" s="15" t="s">
        <v>92</v>
      </c>
      <c r="AW943" s="15" t="s">
        <v>38</v>
      </c>
      <c r="AX943" s="15" t="s">
        <v>77</v>
      </c>
      <c r="AY943" s="243" t="s">
        <v>273</v>
      </c>
    </row>
    <row r="944" spans="2:51" s="14" customFormat="1" ht="11.25">
      <c r="B944" s="222"/>
      <c r="C944" s="223"/>
      <c r="D944" s="208" t="s">
        <v>281</v>
      </c>
      <c r="E944" s="224" t="s">
        <v>22</v>
      </c>
      <c r="F944" s="225" t="s">
        <v>728</v>
      </c>
      <c r="G944" s="223"/>
      <c r="H944" s="226">
        <v>-31.55</v>
      </c>
      <c r="I944" s="227"/>
      <c r="J944" s="223"/>
      <c r="K944" s="223"/>
      <c r="L944" s="228"/>
      <c r="M944" s="229"/>
      <c r="N944" s="230"/>
      <c r="O944" s="230"/>
      <c r="P944" s="230"/>
      <c r="Q944" s="230"/>
      <c r="R944" s="230"/>
      <c r="S944" s="230"/>
      <c r="T944" s="231"/>
      <c r="AT944" s="232" t="s">
        <v>281</v>
      </c>
      <c r="AU944" s="232" t="s">
        <v>84</v>
      </c>
      <c r="AV944" s="14" t="s">
        <v>84</v>
      </c>
      <c r="AW944" s="14" t="s">
        <v>38</v>
      </c>
      <c r="AX944" s="14" t="s">
        <v>77</v>
      </c>
      <c r="AY944" s="232" t="s">
        <v>273</v>
      </c>
    </row>
    <row r="945" spans="1:65" s="14" customFormat="1" ht="11.25">
      <c r="B945" s="222"/>
      <c r="C945" s="223"/>
      <c r="D945" s="208" t="s">
        <v>281</v>
      </c>
      <c r="E945" s="224" t="s">
        <v>22</v>
      </c>
      <c r="F945" s="225" t="s">
        <v>729</v>
      </c>
      <c r="G945" s="223"/>
      <c r="H945" s="226">
        <v>-16.440000000000001</v>
      </c>
      <c r="I945" s="227"/>
      <c r="J945" s="223"/>
      <c r="K945" s="223"/>
      <c r="L945" s="228"/>
      <c r="M945" s="229"/>
      <c r="N945" s="230"/>
      <c r="O945" s="230"/>
      <c r="P945" s="230"/>
      <c r="Q945" s="230"/>
      <c r="R945" s="230"/>
      <c r="S945" s="230"/>
      <c r="T945" s="231"/>
      <c r="AT945" s="232" t="s">
        <v>281</v>
      </c>
      <c r="AU945" s="232" t="s">
        <v>84</v>
      </c>
      <c r="AV945" s="14" t="s">
        <v>84</v>
      </c>
      <c r="AW945" s="14" t="s">
        <v>38</v>
      </c>
      <c r="AX945" s="14" t="s">
        <v>77</v>
      </c>
      <c r="AY945" s="232" t="s">
        <v>273</v>
      </c>
    </row>
    <row r="946" spans="1:65" s="15" customFormat="1" ht="11.25">
      <c r="B946" s="233"/>
      <c r="C946" s="234"/>
      <c r="D946" s="208" t="s">
        <v>281</v>
      </c>
      <c r="E946" s="235" t="s">
        <v>22</v>
      </c>
      <c r="F946" s="236" t="s">
        <v>286</v>
      </c>
      <c r="G946" s="234"/>
      <c r="H946" s="237">
        <v>-47.99</v>
      </c>
      <c r="I946" s="238"/>
      <c r="J946" s="234"/>
      <c r="K946" s="234"/>
      <c r="L946" s="239"/>
      <c r="M946" s="240"/>
      <c r="N946" s="241"/>
      <c r="O946" s="241"/>
      <c r="P946" s="241"/>
      <c r="Q946" s="241"/>
      <c r="R946" s="241"/>
      <c r="S946" s="241"/>
      <c r="T946" s="242"/>
      <c r="AT946" s="243" t="s">
        <v>281</v>
      </c>
      <c r="AU946" s="243" t="s">
        <v>84</v>
      </c>
      <c r="AV946" s="15" t="s">
        <v>92</v>
      </c>
      <c r="AW946" s="15" t="s">
        <v>38</v>
      </c>
      <c r="AX946" s="15" t="s">
        <v>77</v>
      </c>
      <c r="AY946" s="243" t="s">
        <v>273</v>
      </c>
    </row>
    <row r="947" spans="1:65" s="14" customFormat="1" ht="11.25">
      <c r="B947" s="222"/>
      <c r="C947" s="223"/>
      <c r="D947" s="208" t="s">
        <v>281</v>
      </c>
      <c r="E947" s="224" t="s">
        <v>22</v>
      </c>
      <c r="F947" s="225" t="s">
        <v>730</v>
      </c>
      <c r="G947" s="223"/>
      <c r="H947" s="226">
        <v>15.111000000000001</v>
      </c>
      <c r="I947" s="227"/>
      <c r="J947" s="223"/>
      <c r="K947" s="223"/>
      <c r="L947" s="228"/>
      <c r="M947" s="229"/>
      <c r="N947" s="230"/>
      <c r="O947" s="230"/>
      <c r="P947" s="230"/>
      <c r="Q947" s="230"/>
      <c r="R947" s="230"/>
      <c r="S947" s="230"/>
      <c r="T947" s="231"/>
      <c r="AT947" s="232" t="s">
        <v>281</v>
      </c>
      <c r="AU947" s="232" t="s">
        <v>84</v>
      </c>
      <c r="AV947" s="14" t="s">
        <v>84</v>
      </c>
      <c r="AW947" s="14" t="s">
        <v>38</v>
      </c>
      <c r="AX947" s="14" t="s">
        <v>77</v>
      </c>
      <c r="AY947" s="232" t="s">
        <v>273</v>
      </c>
    </row>
    <row r="948" spans="1:65" s="16" customFormat="1" ht="11.25">
      <c r="B948" s="244"/>
      <c r="C948" s="245"/>
      <c r="D948" s="208" t="s">
        <v>281</v>
      </c>
      <c r="E948" s="246" t="s">
        <v>22</v>
      </c>
      <c r="F948" s="247" t="s">
        <v>288</v>
      </c>
      <c r="G948" s="245"/>
      <c r="H948" s="248">
        <v>317.33100000000002</v>
      </c>
      <c r="I948" s="249"/>
      <c r="J948" s="245"/>
      <c r="K948" s="245"/>
      <c r="L948" s="250"/>
      <c r="M948" s="251"/>
      <c r="N948" s="252"/>
      <c r="O948" s="252"/>
      <c r="P948" s="252"/>
      <c r="Q948" s="252"/>
      <c r="R948" s="252"/>
      <c r="S948" s="252"/>
      <c r="T948" s="253"/>
      <c r="AT948" s="254" t="s">
        <v>281</v>
      </c>
      <c r="AU948" s="254" t="s">
        <v>84</v>
      </c>
      <c r="AV948" s="16" t="s">
        <v>99</v>
      </c>
      <c r="AW948" s="16" t="s">
        <v>38</v>
      </c>
      <c r="AX948" s="16" t="s">
        <v>23</v>
      </c>
      <c r="AY948" s="254" t="s">
        <v>273</v>
      </c>
    </row>
    <row r="949" spans="1:65" s="2" customFormat="1" ht="33" customHeight="1">
      <c r="A949" s="36"/>
      <c r="B949" s="37"/>
      <c r="C949" s="195" t="s">
        <v>1107</v>
      </c>
      <c r="D949" s="195" t="s">
        <v>275</v>
      </c>
      <c r="E949" s="196" t="s">
        <v>1108</v>
      </c>
      <c r="F949" s="197" t="s">
        <v>1109</v>
      </c>
      <c r="G949" s="198" t="s">
        <v>333</v>
      </c>
      <c r="H949" s="199">
        <v>30.992999999999999</v>
      </c>
      <c r="I949" s="200"/>
      <c r="J949" s="201">
        <f>ROUND(I949*H949,2)</f>
        <v>0</v>
      </c>
      <c r="K949" s="197" t="s">
        <v>306</v>
      </c>
      <c r="L949" s="41"/>
      <c r="M949" s="202" t="s">
        <v>22</v>
      </c>
      <c r="N949" s="203" t="s">
        <v>48</v>
      </c>
      <c r="O949" s="66"/>
      <c r="P949" s="204">
        <f>O949*H949</f>
        <v>0</v>
      </c>
      <c r="Q949" s="204">
        <v>0</v>
      </c>
      <c r="R949" s="204">
        <f>Q949*H949</f>
        <v>0</v>
      </c>
      <c r="S949" s="204">
        <v>0</v>
      </c>
      <c r="T949" s="205">
        <f>S949*H949</f>
        <v>0</v>
      </c>
      <c r="U949" s="36"/>
      <c r="V949" s="36"/>
      <c r="W949" s="36"/>
      <c r="X949" s="36"/>
      <c r="Y949" s="36"/>
      <c r="Z949" s="36"/>
      <c r="AA949" s="36"/>
      <c r="AB949" s="36"/>
      <c r="AC949" s="36"/>
      <c r="AD949" s="36"/>
      <c r="AE949" s="36"/>
      <c r="AR949" s="206" t="s">
        <v>386</v>
      </c>
      <c r="AT949" s="206" t="s">
        <v>275</v>
      </c>
      <c r="AU949" s="206" t="s">
        <v>84</v>
      </c>
      <c r="AY949" s="19" t="s">
        <v>273</v>
      </c>
      <c r="BE949" s="207">
        <f>IF(N949="základní",J949,0)</f>
        <v>0</v>
      </c>
      <c r="BF949" s="207">
        <f>IF(N949="snížená",J949,0)</f>
        <v>0</v>
      </c>
      <c r="BG949" s="207">
        <f>IF(N949="zákl. přenesená",J949,0)</f>
        <v>0</v>
      </c>
      <c r="BH949" s="207">
        <f>IF(N949="sníž. přenesená",J949,0)</f>
        <v>0</v>
      </c>
      <c r="BI949" s="207">
        <f>IF(N949="nulová",J949,0)</f>
        <v>0</v>
      </c>
      <c r="BJ949" s="19" t="s">
        <v>23</v>
      </c>
      <c r="BK949" s="207">
        <f>ROUND(I949*H949,2)</f>
        <v>0</v>
      </c>
      <c r="BL949" s="19" t="s">
        <v>386</v>
      </c>
      <c r="BM949" s="206" t="s">
        <v>1110</v>
      </c>
    </row>
    <row r="950" spans="1:65" s="2" customFormat="1" ht="78">
      <c r="A950" s="36"/>
      <c r="B950" s="37"/>
      <c r="C950" s="38"/>
      <c r="D950" s="208" t="s">
        <v>299</v>
      </c>
      <c r="E950" s="38"/>
      <c r="F950" s="209" t="s">
        <v>1111</v>
      </c>
      <c r="G950" s="38"/>
      <c r="H950" s="38"/>
      <c r="I950" s="119"/>
      <c r="J950" s="38"/>
      <c r="K950" s="38"/>
      <c r="L950" s="41"/>
      <c r="M950" s="210"/>
      <c r="N950" s="211"/>
      <c r="O950" s="66"/>
      <c r="P950" s="66"/>
      <c r="Q950" s="66"/>
      <c r="R950" s="66"/>
      <c r="S950" s="66"/>
      <c r="T950" s="67"/>
      <c r="U950" s="36"/>
      <c r="V950" s="36"/>
      <c r="W950" s="36"/>
      <c r="X950" s="36"/>
      <c r="Y950" s="36"/>
      <c r="Z950" s="36"/>
      <c r="AA950" s="36"/>
      <c r="AB950" s="36"/>
      <c r="AC950" s="36"/>
      <c r="AD950" s="36"/>
      <c r="AE950" s="36"/>
      <c r="AT950" s="19" t="s">
        <v>299</v>
      </c>
      <c r="AU950" s="19" t="s">
        <v>84</v>
      </c>
    </row>
    <row r="951" spans="1:65" s="12" customFormat="1" ht="22.9" customHeight="1">
      <c r="B951" s="179"/>
      <c r="C951" s="180"/>
      <c r="D951" s="181" t="s">
        <v>76</v>
      </c>
      <c r="E951" s="193" t="s">
        <v>1112</v>
      </c>
      <c r="F951" s="193" t="s">
        <v>1113</v>
      </c>
      <c r="G951" s="180"/>
      <c r="H951" s="180"/>
      <c r="I951" s="183"/>
      <c r="J951" s="194">
        <f>BK951</f>
        <v>0</v>
      </c>
      <c r="K951" s="180"/>
      <c r="L951" s="185"/>
      <c r="M951" s="186"/>
      <c r="N951" s="187"/>
      <c r="O951" s="187"/>
      <c r="P951" s="188">
        <f>SUM(P952:P999)</f>
        <v>0</v>
      </c>
      <c r="Q951" s="187"/>
      <c r="R951" s="188">
        <f>SUM(R952:R999)</f>
        <v>0.81796799999999992</v>
      </c>
      <c r="S951" s="187"/>
      <c r="T951" s="189">
        <f>SUM(T952:T999)</f>
        <v>0</v>
      </c>
      <c r="AR951" s="190" t="s">
        <v>84</v>
      </c>
      <c r="AT951" s="191" t="s">
        <v>76</v>
      </c>
      <c r="AU951" s="191" t="s">
        <v>23</v>
      </c>
      <c r="AY951" s="190" t="s">
        <v>273</v>
      </c>
      <c r="BK951" s="192">
        <f>SUM(BK952:BK999)</f>
        <v>0</v>
      </c>
    </row>
    <row r="952" spans="1:65" s="2" customFormat="1" ht="16.5" customHeight="1">
      <c r="A952" s="36"/>
      <c r="B952" s="37"/>
      <c r="C952" s="195" t="s">
        <v>1114</v>
      </c>
      <c r="D952" s="195" t="s">
        <v>275</v>
      </c>
      <c r="E952" s="196" t="s">
        <v>1115</v>
      </c>
      <c r="F952" s="197" t="s">
        <v>1116</v>
      </c>
      <c r="G952" s="198" t="s">
        <v>305</v>
      </c>
      <c r="H952" s="199">
        <v>60</v>
      </c>
      <c r="I952" s="200"/>
      <c r="J952" s="201">
        <f>ROUND(I952*H952,2)</f>
        <v>0</v>
      </c>
      <c r="K952" s="197" t="s">
        <v>22</v>
      </c>
      <c r="L952" s="41"/>
      <c r="M952" s="202" t="s">
        <v>22</v>
      </c>
      <c r="N952" s="203" t="s">
        <v>48</v>
      </c>
      <c r="O952" s="66"/>
      <c r="P952" s="204">
        <f>O952*H952</f>
        <v>0</v>
      </c>
      <c r="Q952" s="204">
        <v>1.06E-3</v>
      </c>
      <c r="R952" s="204">
        <f>Q952*H952</f>
        <v>6.3600000000000004E-2</v>
      </c>
      <c r="S952" s="204">
        <v>0</v>
      </c>
      <c r="T952" s="205">
        <f>S952*H952</f>
        <v>0</v>
      </c>
      <c r="U952" s="36"/>
      <c r="V952" s="36"/>
      <c r="W952" s="36"/>
      <c r="X952" s="36"/>
      <c r="Y952" s="36"/>
      <c r="Z952" s="36"/>
      <c r="AA952" s="36"/>
      <c r="AB952" s="36"/>
      <c r="AC952" s="36"/>
      <c r="AD952" s="36"/>
      <c r="AE952" s="36"/>
      <c r="AR952" s="206" t="s">
        <v>386</v>
      </c>
      <c r="AT952" s="206" t="s">
        <v>275</v>
      </c>
      <c r="AU952" s="206" t="s">
        <v>84</v>
      </c>
      <c r="AY952" s="19" t="s">
        <v>273</v>
      </c>
      <c r="BE952" s="207">
        <f>IF(N952="základní",J952,0)</f>
        <v>0</v>
      </c>
      <c r="BF952" s="207">
        <f>IF(N952="snížená",J952,0)</f>
        <v>0</v>
      </c>
      <c r="BG952" s="207">
        <f>IF(N952="zákl. přenesená",J952,0)</f>
        <v>0</v>
      </c>
      <c r="BH952" s="207">
        <f>IF(N952="sníž. přenesená",J952,0)</f>
        <v>0</v>
      </c>
      <c r="BI952" s="207">
        <f>IF(N952="nulová",J952,0)</f>
        <v>0</v>
      </c>
      <c r="BJ952" s="19" t="s">
        <v>23</v>
      </c>
      <c r="BK952" s="207">
        <f>ROUND(I952*H952,2)</f>
        <v>0</v>
      </c>
      <c r="BL952" s="19" t="s">
        <v>386</v>
      </c>
      <c r="BM952" s="206" t="s">
        <v>1117</v>
      </c>
    </row>
    <row r="953" spans="1:65" s="14" customFormat="1" ht="11.25">
      <c r="B953" s="222"/>
      <c r="C953" s="223"/>
      <c r="D953" s="208" t="s">
        <v>281</v>
      </c>
      <c r="E953" s="224" t="s">
        <v>22</v>
      </c>
      <c r="F953" s="225" t="s">
        <v>1118</v>
      </c>
      <c r="G953" s="223"/>
      <c r="H953" s="226">
        <v>60</v>
      </c>
      <c r="I953" s="227"/>
      <c r="J953" s="223"/>
      <c r="K953" s="223"/>
      <c r="L953" s="228"/>
      <c r="M953" s="229"/>
      <c r="N953" s="230"/>
      <c r="O953" s="230"/>
      <c r="P953" s="230"/>
      <c r="Q953" s="230"/>
      <c r="R953" s="230"/>
      <c r="S953" s="230"/>
      <c r="T953" s="231"/>
      <c r="AT953" s="232" t="s">
        <v>281</v>
      </c>
      <c r="AU953" s="232" t="s">
        <v>84</v>
      </c>
      <c r="AV953" s="14" t="s">
        <v>84</v>
      </c>
      <c r="AW953" s="14" t="s">
        <v>38</v>
      </c>
      <c r="AX953" s="14" t="s">
        <v>23</v>
      </c>
      <c r="AY953" s="232" t="s">
        <v>273</v>
      </c>
    </row>
    <row r="954" spans="1:65" s="2" customFormat="1" ht="16.5" customHeight="1">
      <c r="A954" s="36"/>
      <c r="B954" s="37"/>
      <c r="C954" s="195" t="s">
        <v>1119</v>
      </c>
      <c r="D954" s="195" t="s">
        <v>275</v>
      </c>
      <c r="E954" s="196" t="s">
        <v>1120</v>
      </c>
      <c r="F954" s="197" t="s">
        <v>1121</v>
      </c>
      <c r="G954" s="198" t="s">
        <v>305</v>
      </c>
      <c r="H954" s="199">
        <v>13</v>
      </c>
      <c r="I954" s="200"/>
      <c r="J954" s="201">
        <f>ROUND(I954*H954,2)</f>
        <v>0</v>
      </c>
      <c r="K954" s="197" t="s">
        <v>306</v>
      </c>
      <c r="L954" s="41"/>
      <c r="M954" s="202" t="s">
        <v>22</v>
      </c>
      <c r="N954" s="203" t="s">
        <v>48</v>
      </c>
      <c r="O954" s="66"/>
      <c r="P954" s="204">
        <f>O954*H954</f>
        <v>0</v>
      </c>
      <c r="Q954" s="204">
        <v>7.6999999999999996E-4</v>
      </c>
      <c r="R954" s="204">
        <f>Q954*H954</f>
        <v>1.001E-2</v>
      </c>
      <c r="S954" s="204">
        <v>0</v>
      </c>
      <c r="T954" s="205">
        <f>S954*H954</f>
        <v>0</v>
      </c>
      <c r="U954" s="36"/>
      <c r="V954" s="36"/>
      <c r="W954" s="36"/>
      <c r="X954" s="36"/>
      <c r="Y954" s="36"/>
      <c r="Z954" s="36"/>
      <c r="AA954" s="36"/>
      <c r="AB954" s="36"/>
      <c r="AC954" s="36"/>
      <c r="AD954" s="36"/>
      <c r="AE954" s="36"/>
      <c r="AR954" s="206" t="s">
        <v>386</v>
      </c>
      <c r="AT954" s="206" t="s">
        <v>275</v>
      </c>
      <c r="AU954" s="206" t="s">
        <v>84</v>
      </c>
      <c r="AY954" s="19" t="s">
        <v>273</v>
      </c>
      <c r="BE954" s="207">
        <f>IF(N954="základní",J954,0)</f>
        <v>0</v>
      </c>
      <c r="BF954" s="207">
        <f>IF(N954="snížená",J954,0)</f>
        <v>0</v>
      </c>
      <c r="BG954" s="207">
        <f>IF(N954="zákl. přenesená",J954,0)</f>
        <v>0</v>
      </c>
      <c r="BH954" s="207">
        <f>IF(N954="sníž. přenesená",J954,0)</f>
        <v>0</v>
      </c>
      <c r="BI954" s="207">
        <f>IF(N954="nulová",J954,0)</f>
        <v>0</v>
      </c>
      <c r="BJ954" s="19" t="s">
        <v>23</v>
      </c>
      <c r="BK954" s="207">
        <f>ROUND(I954*H954,2)</f>
        <v>0</v>
      </c>
      <c r="BL954" s="19" t="s">
        <v>386</v>
      </c>
      <c r="BM954" s="206" t="s">
        <v>1122</v>
      </c>
    </row>
    <row r="955" spans="1:65" s="14" customFormat="1" ht="11.25">
      <c r="B955" s="222"/>
      <c r="C955" s="223"/>
      <c r="D955" s="208" t="s">
        <v>281</v>
      </c>
      <c r="E955" s="224" t="s">
        <v>22</v>
      </c>
      <c r="F955" s="225" t="s">
        <v>1123</v>
      </c>
      <c r="G955" s="223"/>
      <c r="H955" s="226">
        <v>13</v>
      </c>
      <c r="I955" s="227"/>
      <c r="J955" s="223"/>
      <c r="K955" s="223"/>
      <c r="L955" s="228"/>
      <c r="M955" s="229"/>
      <c r="N955" s="230"/>
      <c r="O955" s="230"/>
      <c r="P955" s="230"/>
      <c r="Q955" s="230"/>
      <c r="R955" s="230"/>
      <c r="S955" s="230"/>
      <c r="T955" s="231"/>
      <c r="AT955" s="232" t="s">
        <v>281</v>
      </c>
      <c r="AU955" s="232" t="s">
        <v>84</v>
      </c>
      <c r="AV955" s="14" t="s">
        <v>84</v>
      </c>
      <c r="AW955" s="14" t="s">
        <v>38</v>
      </c>
      <c r="AX955" s="14" t="s">
        <v>23</v>
      </c>
      <c r="AY955" s="232" t="s">
        <v>273</v>
      </c>
    </row>
    <row r="956" spans="1:65" s="2" customFormat="1" ht="16.5" customHeight="1">
      <c r="A956" s="36"/>
      <c r="B956" s="37"/>
      <c r="C956" s="195" t="s">
        <v>1124</v>
      </c>
      <c r="D956" s="195" t="s">
        <v>275</v>
      </c>
      <c r="E956" s="196" t="s">
        <v>1125</v>
      </c>
      <c r="F956" s="197" t="s">
        <v>1126</v>
      </c>
      <c r="G956" s="198" t="s">
        <v>305</v>
      </c>
      <c r="H956" s="199">
        <v>50.8</v>
      </c>
      <c r="I956" s="200"/>
      <c r="J956" s="201">
        <f>ROUND(I956*H956,2)</f>
        <v>0</v>
      </c>
      <c r="K956" s="197" t="s">
        <v>306</v>
      </c>
      <c r="L956" s="41"/>
      <c r="M956" s="202" t="s">
        <v>22</v>
      </c>
      <c r="N956" s="203" t="s">
        <v>48</v>
      </c>
      <c r="O956" s="66"/>
      <c r="P956" s="204">
        <f>O956*H956</f>
        <v>0</v>
      </c>
      <c r="Q956" s="204">
        <v>2.7E-4</v>
      </c>
      <c r="R956" s="204">
        <f>Q956*H956</f>
        <v>1.3715999999999999E-2</v>
      </c>
      <c r="S956" s="204">
        <v>0</v>
      </c>
      <c r="T956" s="205">
        <f>S956*H956</f>
        <v>0</v>
      </c>
      <c r="U956" s="36"/>
      <c r="V956" s="36"/>
      <c r="W956" s="36"/>
      <c r="X956" s="36"/>
      <c r="Y956" s="36"/>
      <c r="Z956" s="36"/>
      <c r="AA956" s="36"/>
      <c r="AB956" s="36"/>
      <c r="AC956" s="36"/>
      <c r="AD956" s="36"/>
      <c r="AE956" s="36"/>
      <c r="AR956" s="206" t="s">
        <v>386</v>
      </c>
      <c r="AT956" s="206" t="s">
        <v>275</v>
      </c>
      <c r="AU956" s="206" t="s">
        <v>84</v>
      </c>
      <c r="AY956" s="19" t="s">
        <v>273</v>
      </c>
      <c r="BE956" s="207">
        <f>IF(N956="základní",J956,0)</f>
        <v>0</v>
      </c>
      <c r="BF956" s="207">
        <f>IF(N956="snížená",J956,0)</f>
        <v>0</v>
      </c>
      <c r="BG956" s="207">
        <f>IF(N956="zákl. přenesená",J956,0)</f>
        <v>0</v>
      </c>
      <c r="BH956" s="207">
        <f>IF(N956="sníž. přenesená",J956,0)</f>
        <v>0</v>
      </c>
      <c r="BI956" s="207">
        <f>IF(N956="nulová",J956,0)</f>
        <v>0</v>
      </c>
      <c r="BJ956" s="19" t="s">
        <v>23</v>
      </c>
      <c r="BK956" s="207">
        <f>ROUND(I956*H956,2)</f>
        <v>0</v>
      </c>
      <c r="BL956" s="19" t="s">
        <v>386</v>
      </c>
      <c r="BM956" s="206" t="s">
        <v>1127</v>
      </c>
    </row>
    <row r="957" spans="1:65" s="14" customFormat="1" ht="11.25">
      <c r="B957" s="222"/>
      <c r="C957" s="223"/>
      <c r="D957" s="208" t="s">
        <v>281</v>
      </c>
      <c r="E957" s="224" t="s">
        <v>22</v>
      </c>
      <c r="F957" s="225" t="s">
        <v>1128</v>
      </c>
      <c r="G957" s="223"/>
      <c r="H957" s="226">
        <v>71</v>
      </c>
      <c r="I957" s="227"/>
      <c r="J957" s="223"/>
      <c r="K957" s="223"/>
      <c r="L957" s="228"/>
      <c r="M957" s="229"/>
      <c r="N957" s="230"/>
      <c r="O957" s="230"/>
      <c r="P957" s="230"/>
      <c r="Q957" s="230"/>
      <c r="R957" s="230"/>
      <c r="S957" s="230"/>
      <c r="T957" s="231"/>
      <c r="AT957" s="232" t="s">
        <v>281</v>
      </c>
      <c r="AU957" s="232" t="s">
        <v>84</v>
      </c>
      <c r="AV957" s="14" t="s">
        <v>84</v>
      </c>
      <c r="AW957" s="14" t="s">
        <v>38</v>
      </c>
      <c r="AX957" s="14" t="s">
        <v>77</v>
      </c>
      <c r="AY957" s="232" t="s">
        <v>273</v>
      </c>
    </row>
    <row r="958" spans="1:65" s="14" customFormat="1" ht="11.25">
      <c r="B958" s="222"/>
      <c r="C958" s="223"/>
      <c r="D958" s="208" t="s">
        <v>281</v>
      </c>
      <c r="E958" s="224" t="s">
        <v>22</v>
      </c>
      <c r="F958" s="225" t="s">
        <v>1129</v>
      </c>
      <c r="G958" s="223"/>
      <c r="H958" s="226">
        <v>-7.45</v>
      </c>
      <c r="I958" s="227"/>
      <c r="J958" s="223"/>
      <c r="K958" s="223"/>
      <c r="L958" s="228"/>
      <c r="M958" s="229"/>
      <c r="N958" s="230"/>
      <c r="O958" s="230"/>
      <c r="P958" s="230"/>
      <c r="Q958" s="230"/>
      <c r="R958" s="230"/>
      <c r="S958" s="230"/>
      <c r="T958" s="231"/>
      <c r="AT958" s="232" t="s">
        <v>281</v>
      </c>
      <c r="AU958" s="232" t="s">
        <v>84</v>
      </c>
      <c r="AV958" s="14" t="s">
        <v>84</v>
      </c>
      <c r="AW958" s="14" t="s">
        <v>38</v>
      </c>
      <c r="AX958" s="14" t="s">
        <v>77</v>
      </c>
      <c r="AY958" s="232" t="s">
        <v>273</v>
      </c>
    </row>
    <row r="959" spans="1:65" s="14" customFormat="1" ht="11.25">
      <c r="B959" s="222"/>
      <c r="C959" s="223"/>
      <c r="D959" s="208" t="s">
        <v>281</v>
      </c>
      <c r="E959" s="224" t="s">
        <v>22</v>
      </c>
      <c r="F959" s="225" t="s">
        <v>1130</v>
      </c>
      <c r="G959" s="223"/>
      <c r="H959" s="226">
        <v>-12.75</v>
      </c>
      <c r="I959" s="227"/>
      <c r="J959" s="223"/>
      <c r="K959" s="223"/>
      <c r="L959" s="228"/>
      <c r="M959" s="229"/>
      <c r="N959" s="230"/>
      <c r="O959" s="230"/>
      <c r="P959" s="230"/>
      <c r="Q959" s="230"/>
      <c r="R959" s="230"/>
      <c r="S959" s="230"/>
      <c r="T959" s="231"/>
      <c r="AT959" s="232" t="s">
        <v>281</v>
      </c>
      <c r="AU959" s="232" t="s">
        <v>84</v>
      </c>
      <c r="AV959" s="14" t="s">
        <v>84</v>
      </c>
      <c r="AW959" s="14" t="s">
        <v>38</v>
      </c>
      <c r="AX959" s="14" t="s">
        <v>77</v>
      </c>
      <c r="AY959" s="232" t="s">
        <v>273</v>
      </c>
    </row>
    <row r="960" spans="1:65" s="15" customFormat="1" ht="11.25">
      <c r="B960" s="233"/>
      <c r="C960" s="234"/>
      <c r="D960" s="208" t="s">
        <v>281</v>
      </c>
      <c r="E960" s="235" t="s">
        <v>22</v>
      </c>
      <c r="F960" s="236" t="s">
        <v>286</v>
      </c>
      <c r="G960" s="234"/>
      <c r="H960" s="237">
        <v>50.8</v>
      </c>
      <c r="I960" s="238"/>
      <c r="J960" s="234"/>
      <c r="K960" s="234"/>
      <c r="L960" s="239"/>
      <c r="M960" s="240"/>
      <c r="N960" s="241"/>
      <c r="O960" s="241"/>
      <c r="P960" s="241"/>
      <c r="Q960" s="241"/>
      <c r="R960" s="241"/>
      <c r="S960" s="241"/>
      <c r="T960" s="242"/>
      <c r="AT960" s="243" t="s">
        <v>281</v>
      </c>
      <c r="AU960" s="243" t="s">
        <v>84</v>
      </c>
      <c r="AV960" s="15" t="s">
        <v>92</v>
      </c>
      <c r="AW960" s="15" t="s">
        <v>38</v>
      </c>
      <c r="AX960" s="15" t="s">
        <v>23</v>
      </c>
      <c r="AY960" s="243" t="s">
        <v>273</v>
      </c>
    </row>
    <row r="961" spans="1:65" s="2" customFormat="1" ht="16.5" customHeight="1">
      <c r="A961" s="36"/>
      <c r="B961" s="37"/>
      <c r="C961" s="195" t="s">
        <v>1131</v>
      </c>
      <c r="D961" s="195" t="s">
        <v>275</v>
      </c>
      <c r="E961" s="196" t="s">
        <v>1132</v>
      </c>
      <c r="F961" s="197" t="s">
        <v>1133</v>
      </c>
      <c r="G961" s="198" t="s">
        <v>305</v>
      </c>
      <c r="H961" s="199">
        <v>68</v>
      </c>
      <c r="I961" s="200"/>
      <c r="J961" s="201">
        <f>ROUND(I961*H961,2)</f>
        <v>0</v>
      </c>
      <c r="K961" s="197" t="s">
        <v>306</v>
      </c>
      <c r="L961" s="41"/>
      <c r="M961" s="202" t="s">
        <v>22</v>
      </c>
      <c r="N961" s="203" t="s">
        <v>48</v>
      </c>
      <c r="O961" s="66"/>
      <c r="P961" s="204">
        <f>O961*H961</f>
        <v>0</v>
      </c>
      <c r="Q961" s="204">
        <v>3.6999999999999999E-4</v>
      </c>
      <c r="R961" s="204">
        <f>Q961*H961</f>
        <v>2.5159999999999998E-2</v>
      </c>
      <c r="S961" s="204">
        <v>0</v>
      </c>
      <c r="T961" s="205">
        <f>S961*H961</f>
        <v>0</v>
      </c>
      <c r="U961" s="36"/>
      <c r="V961" s="36"/>
      <c r="W961" s="36"/>
      <c r="X961" s="36"/>
      <c r="Y961" s="36"/>
      <c r="Z961" s="36"/>
      <c r="AA961" s="36"/>
      <c r="AB961" s="36"/>
      <c r="AC961" s="36"/>
      <c r="AD961" s="36"/>
      <c r="AE961" s="36"/>
      <c r="AR961" s="206" t="s">
        <v>386</v>
      </c>
      <c r="AT961" s="206" t="s">
        <v>275</v>
      </c>
      <c r="AU961" s="206" t="s">
        <v>84</v>
      </c>
      <c r="AY961" s="19" t="s">
        <v>273</v>
      </c>
      <c r="BE961" s="207">
        <f>IF(N961="základní",J961,0)</f>
        <v>0</v>
      </c>
      <c r="BF961" s="207">
        <f>IF(N961="snížená",J961,0)</f>
        <v>0</v>
      </c>
      <c r="BG961" s="207">
        <f>IF(N961="zákl. přenesená",J961,0)</f>
        <v>0</v>
      </c>
      <c r="BH961" s="207">
        <f>IF(N961="sníž. přenesená",J961,0)</f>
        <v>0</v>
      </c>
      <c r="BI961" s="207">
        <f>IF(N961="nulová",J961,0)</f>
        <v>0</v>
      </c>
      <c r="BJ961" s="19" t="s">
        <v>23</v>
      </c>
      <c r="BK961" s="207">
        <f>ROUND(I961*H961,2)</f>
        <v>0</v>
      </c>
      <c r="BL961" s="19" t="s">
        <v>386</v>
      </c>
      <c r="BM961" s="206" t="s">
        <v>1134</v>
      </c>
    </row>
    <row r="962" spans="1:65" s="13" customFormat="1" ht="11.25">
      <c r="B962" s="212"/>
      <c r="C962" s="213"/>
      <c r="D962" s="208" t="s">
        <v>281</v>
      </c>
      <c r="E962" s="214" t="s">
        <v>22</v>
      </c>
      <c r="F962" s="215" t="s">
        <v>1006</v>
      </c>
      <c r="G962" s="213"/>
      <c r="H962" s="214" t="s">
        <v>22</v>
      </c>
      <c r="I962" s="216"/>
      <c r="J962" s="213"/>
      <c r="K962" s="213"/>
      <c r="L962" s="217"/>
      <c r="M962" s="218"/>
      <c r="N962" s="219"/>
      <c r="O962" s="219"/>
      <c r="P962" s="219"/>
      <c r="Q962" s="219"/>
      <c r="R962" s="219"/>
      <c r="S962" s="219"/>
      <c r="T962" s="220"/>
      <c r="AT962" s="221" t="s">
        <v>281</v>
      </c>
      <c r="AU962" s="221" t="s">
        <v>84</v>
      </c>
      <c r="AV962" s="13" t="s">
        <v>23</v>
      </c>
      <c r="AW962" s="13" t="s">
        <v>38</v>
      </c>
      <c r="AX962" s="13" t="s">
        <v>77</v>
      </c>
      <c r="AY962" s="221" t="s">
        <v>273</v>
      </c>
    </row>
    <row r="963" spans="1:65" s="14" customFormat="1" ht="11.25">
      <c r="B963" s="222"/>
      <c r="C963" s="223"/>
      <c r="D963" s="208" t="s">
        <v>281</v>
      </c>
      <c r="E963" s="224" t="s">
        <v>22</v>
      </c>
      <c r="F963" s="225" t="s">
        <v>1135</v>
      </c>
      <c r="G963" s="223"/>
      <c r="H963" s="226">
        <v>34</v>
      </c>
      <c r="I963" s="227"/>
      <c r="J963" s="223"/>
      <c r="K963" s="223"/>
      <c r="L963" s="228"/>
      <c r="M963" s="229"/>
      <c r="N963" s="230"/>
      <c r="O963" s="230"/>
      <c r="P963" s="230"/>
      <c r="Q963" s="230"/>
      <c r="R963" s="230"/>
      <c r="S963" s="230"/>
      <c r="T963" s="231"/>
      <c r="AT963" s="232" t="s">
        <v>281</v>
      </c>
      <c r="AU963" s="232" t="s">
        <v>84</v>
      </c>
      <c r="AV963" s="14" t="s">
        <v>84</v>
      </c>
      <c r="AW963" s="14" t="s">
        <v>38</v>
      </c>
      <c r="AX963" s="14" t="s">
        <v>77</v>
      </c>
      <c r="AY963" s="232" t="s">
        <v>273</v>
      </c>
    </row>
    <row r="964" spans="1:65" s="14" customFormat="1" ht="11.25">
      <c r="B964" s="222"/>
      <c r="C964" s="223"/>
      <c r="D964" s="208" t="s">
        <v>281</v>
      </c>
      <c r="E964" s="224" t="s">
        <v>22</v>
      </c>
      <c r="F964" s="225" t="s">
        <v>1136</v>
      </c>
      <c r="G964" s="223"/>
      <c r="H964" s="226">
        <v>21</v>
      </c>
      <c r="I964" s="227"/>
      <c r="J964" s="223"/>
      <c r="K964" s="223"/>
      <c r="L964" s="228"/>
      <c r="M964" s="229"/>
      <c r="N964" s="230"/>
      <c r="O964" s="230"/>
      <c r="P964" s="230"/>
      <c r="Q964" s="230"/>
      <c r="R964" s="230"/>
      <c r="S964" s="230"/>
      <c r="T964" s="231"/>
      <c r="AT964" s="232" t="s">
        <v>281</v>
      </c>
      <c r="AU964" s="232" t="s">
        <v>84</v>
      </c>
      <c r="AV964" s="14" t="s">
        <v>84</v>
      </c>
      <c r="AW964" s="14" t="s">
        <v>38</v>
      </c>
      <c r="AX964" s="14" t="s">
        <v>77</v>
      </c>
      <c r="AY964" s="232" t="s">
        <v>273</v>
      </c>
    </row>
    <row r="965" spans="1:65" s="14" customFormat="1" ht="11.25">
      <c r="B965" s="222"/>
      <c r="C965" s="223"/>
      <c r="D965" s="208" t="s">
        <v>281</v>
      </c>
      <c r="E965" s="224" t="s">
        <v>22</v>
      </c>
      <c r="F965" s="225" t="s">
        <v>1137</v>
      </c>
      <c r="G965" s="223"/>
      <c r="H965" s="226">
        <v>13</v>
      </c>
      <c r="I965" s="227"/>
      <c r="J965" s="223"/>
      <c r="K965" s="223"/>
      <c r="L965" s="228"/>
      <c r="M965" s="229"/>
      <c r="N965" s="230"/>
      <c r="O965" s="230"/>
      <c r="P965" s="230"/>
      <c r="Q965" s="230"/>
      <c r="R965" s="230"/>
      <c r="S965" s="230"/>
      <c r="T965" s="231"/>
      <c r="AT965" s="232" t="s">
        <v>281</v>
      </c>
      <c r="AU965" s="232" t="s">
        <v>84</v>
      </c>
      <c r="AV965" s="14" t="s">
        <v>84</v>
      </c>
      <c r="AW965" s="14" t="s">
        <v>38</v>
      </c>
      <c r="AX965" s="14" t="s">
        <v>77</v>
      </c>
      <c r="AY965" s="232" t="s">
        <v>273</v>
      </c>
    </row>
    <row r="966" spans="1:65" s="15" customFormat="1" ht="11.25">
      <c r="B966" s="233"/>
      <c r="C966" s="234"/>
      <c r="D966" s="208" t="s">
        <v>281</v>
      </c>
      <c r="E966" s="235" t="s">
        <v>22</v>
      </c>
      <c r="F966" s="236" t="s">
        <v>286</v>
      </c>
      <c r="G966" s="234"/>
      <c r="H966" s="237">
        <v>68</v>
      </c>
      <c r="I966" s="238"/>
      <c r="J966" s="234"/>
      <c r="K966" s="234"/>
      <c r="L966" s="239"/>
      <c r="M966" s="240"/>
      <c r="N966" s="241"/>
      <c r="O966" s="241"/>
      <c r="P966" s="241"/>
      <c r="Q966" s="241"/>
      <c r="R966" s="241"/>
      <c r="S966" s="241"/>
      <c r="T966" s="242"/>
      <c r="AT966" s="243" t="s">
        <v>281</v>
      </c>
      <c r="AU966" s="243" t="s">
        <v>84</v>
      </c>
      <c r="AV966" s="15" t="s">
        <v>92</v>
      </c>
      <c r="AW966" s="15" t="s">
        <v>38</v>
      </c>
      <c r="AX966" s="15" t="s">
        <v>23</v>
      </c>
      <c r="AY966" s="243" t="s">
        <v>273</v>
      </c>
    </row>
    <row r="967" spans="1:65" s="2" customFormat="1" ht="16.5" customHeight="1">
      <c r="A967" s="36"/>
      <c r="B967" s="37"/>
      <c r="C967" s="195" t="s">
        <v>1138</v>
      </c>
      <c r="D967" s="195" t="s">
        <v>275</v>
      </c>
      <c r="E967" s="196" t="s">
        <v>1139</v>
      </c>
      <c r="F967" s="197" t="s">
        <v>1140</v>
      </c>
      <c r="G967" s="198" t="s">
        <v>305</v>
      </c>
      <c r="H967" s="199">
        <v>52</v>
      </c>
      <c r="I967" s="200"/>
      <c r="J967" s="201">
        <f>ROUND(I967*H967,2)</f>
        <v>0</v>
      </c>
      <c r="K967" s="197" t="s">
        <v>306</v>
      </c>
      <c r="L967" s="41"/>
      <c r="M967" s="202" t="s">
        <v>22</v>
      </c>
      <c r="N967" s="203" t="s">
        <v>48</v>
      </c>
      <c r="O967" s="66"/>
      <c r="P967" s="204">
        <f>O967*H967</f>
        <v>0</v>
      </c>
      <c r="Q967" s="204">
        <v>8.3000000000000001E-4</v>
      </c>
      <c r="R967" s="204">
        <f>Q967*H967</f>
        <v>4.3160000000000004E-2</v>
      </c>
      <c r="S967" s="204">
        <v>0</v>
      </c>
      <c r="T967" s="205">
        <f>S967*H967</f>
        <v>0</v>
      </c>
      <c r="U967" s="36"/>
      <c r="V967" s="36"/>
      <c r="W967" s="36"/>
      <c r="X967" s="36"/>
      <c r="Y967" s="36"/>
      <c r="Z967" s="36"/>
      <c r="AA967" s="36"/>
      <c r="AB967" s="36"/>
      <c r="AC967" s="36"/>
      <c r="AD967" s="36"/>
      <c r="AE967" s="36"/>
      <c r="AR967" s="206" t="s">
        <v>386</v>
      </c>
      <c r="AT967" s="206" t="s">
        <v>275</v>
      </c>
      <c r="AU967" s="206" t="s">
        <v>84</v>
      </c>
      <c r="AY967" s="19" t="s">
        <v>273</v>
      </c>
      <c r="BE967" s="207">
        <f>IF(N967="základní",J967,0)</f>
        <v>0</v>
      </c>
      <c r="BF967" s="207">
        <f>IF(N967="snížená",J967,0)</f>
        <v>0</v>
      </c>
      <c r="BG967" s="207">
        <f>IF(N967="zákl. přenesená",J967,0)</f>
        <v>0</v>
      </c>
      <c r="BH967" s="207">
        <f>IF(N967="sníž. přenesená",J967,0)</f>
        <v>0</v>
      </c>
      <c r="BI967" s="207">
        <f>IF(N967="nulová",J967,0)</f>
        <v>0</v>
      </c>
      <c r="BJ967" s="19" t="s">
        <v>23</v>
      </c>
      <c r="BK967" s="207">
        <f>ROUND(I967*H967,2)</f>
        <v>0</v>
      </c>
      <c r="BL967" s="19" t="s">
        <v>386</v>
      </c>
      <c r="BM967" s="206" t="s">
        <v>1141</v>
      </c>
    </row>
    <row r="968" spans="1:65" s="14" customFormat="1" ht="11.25">
      <c r="B968" s="222"/>
      <c r="C968" s="223"/>
      <c r="D968" s="208" t="s">
        <v>281</v>
      </c>
      <c r="E968" s="224" t="s">
        <v>22</v>
      </c>
      <c r="F968" s="225" t="s">
        <v>1142</v>
      </c>
      <c r="G968" s="223"/>
      <c r="H968" s="226">
        <v>52</v>
      </c>
      <c r="I968" s="227"/>
      <c r="J968" s="223"/>
      <c r="K968" s="223"/>
      <c r="L968" s="228"/>
      <c r="M968" s="229"/>
      <c r="N968" s="230"/>
      <c r="O968" s="230"/>
      <c r="P968" s="230"/>
      <c r="Q968" s="230"/>
      <c r="R968" s="230"/>
      <c r="S968" s="230"/>
      <c r="T968" s="231"/>
      <c r="AT968" s="232" t="s">
        <v>281</v>
      </c>
      <c r="AU968" s="232" t="s">
        <v>84</v>
      </c>
      <c r="AV968" s="14" t="s">
        <v>84</v>
      </c>
      <c r="AW968" s="14" t="s">
        <v>38</v>
      </c>
      <c r="AX968" s="14" t="s">
        <v>23</v>
      </c>
      <c r="AY968" s="232" t="s">
        <v>273</v>
      </c>
    </row>
    <row r="969" spans="1:65" s="2" customFormat="1" ht="21.75" customHeight="1">
      <c r="A969" s="36"/>
      <c r="B969" s="37"/>
      <c r="C969" s="195" t="s">
        <v>1143</v>
      </c>
      <c r="D969" s="195" t="s">
        <v>275</v>
      </c>
      <c r="E969" s="196" t="s">
        <v>1144</v>
      </c>
      <c r="F969" s="197" t="s">
        <v>1145</v>
      </c>
      <c r="G969" s="198" t="s">
        <v>305</v>
      </c>
      <c r="H969" s="199">
        <v>68</v>
      </c>
      <c r="I969" s="200"/>
      <c r="J969" s="201">
        <f>ROUND(I969*H969,2)</f>
        <v>0</v>
      </c>
      <c r="K969" s="197" t="s">
        <v>306</v>
      </c>
      <c r="L969" s="41"/>
      <c r="M969" s="202" t="s">
        <v>22</v>
      </c>
      <c r="N969" s="203" t="s">
        <v>48</v>
      </c>
      <c r="O969" s="66"/>
      <c r="P969" s="204">
        <f>O969*H969</f>
        <v>0</v>
      </c>
      <c r="Q969" s="204">
        <v>4.0099999999999997E-3</v>
      </c>
      <c r="R969" s="204">
        <f>Q969*H969</f>
        <v>0.27267999999999998</v>
      </c>
      <c r="S969" s="204">
        <v>0</v>
      </c>
      <c r="T969" s="205">
        <f>S969*H969</f>
        <v>0</v>
      </c>
      <c r="U969" s="36"/>
      <c r="V969" s="36"/>
      <c r="W969" s="36"/>
      <c r="X969" s="36"/>
      <c r="Y969" s="36"/>
      <c r="Z969" s="36"/>
      <c r="AA969" s="36"/>
      <c r="AB969" s="36"/>
      <c r="AC969" s="36"/>
      <c r="AD969" s="36"/>
      <c r="AE969" s="36"/>
      <c r="AR969" s="206" t="s">
        <v>386</v>
      </c>
      <c r="AT969" s="206" t="s">
        <v>275</v>
      </c>
      <c r="AU969" s="206" t="s">
        <v>84</v>
      </c>
      <c r="AY969" s="19" t="s">
        <v>273</v>
      </c>
      <c r="BE969" s="207">
        <f>IF(N969="základní",J969,0)</f>
        <v>0</v>
      </c>
      <c r="BF969" s="207">
        <f>IF(N969="snížená",J969,0)</f>
        <v>0</v>
      </c>
      <c r="BG969" s="207">
        <f>IF(N969="zákl. přenesená",J969,0)</f>
        <v>0</v>
      </c>
      <c r="BH969" s="207">
        <f>IF(N969="sníž. přenesená",J969,0)</f>
        <v>0</v>
      </c>
      <c r="BI969" s="207">
        <f>IF(N969="nulová",J969,0)</f>
        <v>0</v>
      </c>
      <c r="BJ969" s="19" t="s">
        <v>23</v>
      </c>
      <c r="BK969" s="207">
        <f>ROUND(I969*H969,2)</f>
        <v>0</v>
      </c>
      <c r="BL969" s="19" t="s">
        <v>386</v>
      </c>
      <c r="BM969" s="206" t="s">
        <v>1146</v>
      </c>
    </row>
    <row r="970" spans="1:65" s="13" customFormat="1" ht="11.25">
      <c r="B970" s="212"/>
      <c r="C970" s="213"/>
      <c r="D970" s="208" t="s">
        <v>281</v>
      </c>
      <c r="E970" s="214" t="s">
        <v>22</v>
      </c>
      <c r="F970" s="215" t="s">
        <v>1006</v>
      </c>
      <c r="G970" s="213"/>
      <c r="H970" s="214" t="s">
        <v>22</v>
      </c>
      <c r="I970" s="216"/>
      <c r="J970" s="213"/>
      <c r="K970" s="213"/>
      <c r="L970" s="217"/>
      <c r="M970" s="218"/>
      <c r="N970" s="219"/>
      <c r="O970" s="219"/>
      <c r="P970" s="219"/>
      <c r="Q970" s="219"/>
      <c r="R970" s="219"/>
      <c r="S970" s="219"/>
      <c r="T970" s="220"/>
      <c r="AT970" s="221" t="s">
        <v>281</v>
      </c>
      <c r="AU970" s="221" t="s">
        <v>84</v>
      </c>
      <c r="AV970" s="13" t="s">
        <v>23</v>
      </c>
      <c r="AW970" s="13" t="s">
        <v>38</v>
      </c>
      <c r="AX970" s="13" t="s">
        <v>77</v>
      </c>
      <c r="AY970" s="221" t="s">
        <v>273</v>
      </c>
    </row>
    <row r="971" spans="1:65" s="14" customFormat="1" ht="11.25">
      <c r="B971" s="222"/>
      <c r="C971" s="223"/>
      <c r="D971" s="208" t="s">
        <v>281</v>
      </c>
      <c r="E971" s="224" t="s">
        <v>22</v>
      </c>
      <c r="F971" s="225" t="s">
        <v>1135</v>
      </c>
      <c r="G971" s="223"/>
      <c r="H971" s="226">
        <v>34</v>
      </c>
      <c r="I971" s="227"/>
      <c r="J971" s="223"/>
      <c r="K971" s="223"/>
      <c r="L971" s="228"/>
      <c r="M971" s="229"/>
      <c r="N971" s="230"/>
      <c r="O971" s="230"/>
      <c r="P971" s="230"/>
      <c r="Q971" s="230"/>
      <c r="R971" s="230"/>
      <c r="S971" s="230"/>
      <c r="T971" s="231"/>
      <c r="AT971" s="232" t="s">
        <v>281</v>
      </c>
      <c r="AU971" s="232" t="s">
        <v>84</v>
      </c>
      <c r="AV971" s="14" t="s">
        <v>84</v>
      </c>
      <c r="AW971" s="14" t="s">
        <v>38</v>
      </c>
      <c r="AX971" s="14" t="s">
        <v>77</v>
      </c>
      <c r="AY971" s="232" t="s">
        <v>273</v>
      </c>
    </row>
    <row r="972" spans="1:65" s="14" customFormat="1" ht="11.25">
      <c r="B972" s="222"/>
      <c r="C972" s="223"/>
      <c r="D972" s="208" t="s">
        <v>281</v>
      </c>
      <c r="E972" s="224" t="s">
        <v>22</v>
      </c>
      <c r="F972" s="225" t="s">
        <v>1136</v>
      </c>
      <c r="G972" s="223"/>
      <c r="H972" s="226">
        <v>21</v>
      </c>
      <c r="I972" s="227"/>
      <c r="J972" s="223"/>
      <c r="K972" s="223"/>
      <c r="L972" s="228"/>
      <c r="M972" s="229"/>
      <c r="N972" s="230"/>
      <c r="O972" s="230"/>
      <c r="P972" s="230"/>
      <c r="Q972" s="230"/>
      <c r="R972" s="230"/>
      <c r="S972" s="230"/>
      <c r="T972" s="231"/>
      <c r="AT972" s="232" t="s">
        <v>281</v>
      </c>
      <c r="AU972" s="232" t="s">
        <v>84</v>
      </c>
      <c r="AV972" s="14" t="s">
        <v>84</v>
      </c>
      <c r="AW972" s="14" t="s">
        <v>38</v>
      </c>
      <c r="AX972" s="14" t="s">
        <v>77</v>
      </c>
      <c r="AY972" s="232" t="s">
        <v>273</v>
      </c>
    </row>
    <row r="973" spans="1:65" s="14" customFormat="1" ht="11.25">
      <c r="B973" s="222"/>
      <c r="C973" s="223"/>
      <c r="D973" s="208" t="s">
        <v>281</v>
      </c>
      <c r="E973" s="224" t="s">
        <v>22</v>
      </c>
      <c r="F973" s="225" t="s">
        <v>1137</v>
      </c>
      <c r="G973" s="223"/>
      <c r="H973" s="226">
        <v>13</v>
      </c>
      <c r="I973" s="227"/>
      <c r="J973" s="223"/>
      <c r="K973" s="223"/>
      <c r="L973" s="228"/>
      <c r="M973" s="229"/>
      <c r="N973" s="230"/>
      <c r="O973" s="230"/>
      <c r="P973" s="230"/>
      <c r="Q973" s="230"/>
      <c r="R973" s="230"/>
      <c r="S973" s="230"/>
      <c r="T973" s="231"/>
      <c r="AT973" s="232" t="s">
        <v>281</v>
      </c>
      <c r="AU973" s="232" t="s">
        <v>84</v>
      </c>
      <c r="AV973" s="14" t="s">
        <v>84</v>
      </c>
      <c r="AW973" s="14" t="s">
        <v>38</v>
      </c>
      <c r="AX973" s="14" t="s">
        <v>77</v>
      </c>
      <c r="AY973" s="232" t="s">
        <v>273</v>
      </c>
    </row>
    <row r="974" spans="1:65" s="15" customFormat="1" ht="11.25">
      <c r="B974" s="233"/>
      <c r="C974" s="234"/>
      <c r="D974" s="208" t="s">
        <v>281</v>
      </c>
      <c r="E974" s="235" t="s">
        <v>22</v>
      </c>
      <c r="F974" s="236" t="s">
        <v>286</v>
      </c>
      <c r="G974" s="234"/>
      <c r="H974" s="237">
        <v>68</v>
      </c>
      <c r="I974" s="238"/>
      <c r="J974" s="234"/>
      <c r="K974" s="234"/>
      <c r="L974" s="239"/>
      <c r="M974" s="240"/>
      <c r="N974" s="241"/>
      <c r="O974" s="241"/>
      <c r="P974" s="241"/>
      <c r="Q974" s="241"/>
      <c r="R974" s="241"/>
      <c r="S974" s="241"/>
      <c r="T974" s="242"/>
      <c r="AT974" s="243" t="s">
        <v>281</v>
      </c>
      <c r="AU974" s="243" t="s">
        <v>84</v>
      </c>
      <c r="AV974" s="15" t="s">
        <v>92</v>
      </c>
      <c r="AW974" s="15" t="s">
        <v>38</v>
      </c>
      <c r="AX974" s="15" t="s">
        <v>23</v>
      </c>
      <c r="AY974" s="243" t="s">
        <v>273</v>
      </c>
    </row>
    <row r="975" spans="1:65" s="2" customFormat="1" ht="21.75" customHeight="1">
      <c r="A975" s="36"/>
      <c r="B975" s="37"/>
      <c r="C975" s="195" t="s">
        <v>1147</v>
      </c>
      <c r="D975" s="195" t="s">
        <v>275</v>
      </c>
      <c r="E975" s="196" t="s">
        <v>1148</v>
      </c>
      <c r="F975" s="197" t="s">
        <v>1149</v>
      </c>
      <c r="G975" s="198" t="s">
        <v>224</v>
      </c>
      <c r="H975" s="199">
        <v>46.8</v>
      </c>
      <c r="I975" s="200"/>
      <c r="J975" s="201">
        <f>ROUND(I975*H975,2)</f>
        <v>0</v>
      </c>
      <c r="K975" s="197" t="s">
        <v>306</v>
      </c>
      <c r="L975" s="41"/>
      <c r="M975" s="202" t="s">
        <v>22</v>
      </c>
      <c r="N975" s="203" t="s">
        <v>48</v>
      </c>
      <c r="O975" s="66"/>
      <c r="P975" s="204">
        <f>O975*H975</f>
        <v>0</v>
      </c>
      <c r="Q975" s="204">
        <v>5.3699999999999998E-3</v>
      </c>
      <c r="R975" s="204">
        <f>Q975*H975</f>
        <v>0.25131599999999998</v>
      </c>
      <c r="S975" s="204">
        <v>0</v>
      </c>
      <c r="T975" s="205">
        <f>S975*H975</f>
        <v>0</v>
      </c>
      <c r="U975" s="36"/>
      <c r="V975" s="36"/>
      <c r="W975" s="36"/>
      <c r="X975" s="36"/>
      <c r="Y975" s="36"/>
      <c r="Z975" s="36"/>
      <c r="AA975" s="36"/>
      <c r="AB975" s="36"/>
      <c r="AC975" s="36"/>
      <c r="AD975" s="36"/>
      <c r="AE975" s="36"/>
      <c r="AR975" s="206" t="s">
        <v>386</v>
      </c>
      <c r="AT975" s="206" t="s">
        <v>275</v>
      </c>
      <c r="AU975" s="206" t="s">
        <v>84</v>
      </c>
      <c r="AY975" s="19" t="s">
        <v>273</v>
      </c>
      <c r="BE975" s="207">
        <f>IF(N975="základní",J975,0)</f>
        <v>0</v>
      </c>
      <c r="BF975" s="207">
        <f>IF(N975="snížená",J975,0)</f>
        <v>0</v>
      </c>
      <c r="BG975" s="207">
        <f>IF(N975="zákl. přenesená",J975,0)</f>
        <v>0</v>
      </c>
      <c r="BH975" s="207">
        <f>IF(N975="sníž. přenesená",J975,0)</f>
        <v>0</v>
      </c>
      <c r="BI975" s="207">
        <f>IF(N975="nulová",J975,0)</f>
        <v>0</v>
      </c>
      <c r="BJ975" s="19" t="s">
        <v>23</v>
      </c>
      <c r="BK975" s="207">
        <f>ROUND(I975*H975,2)</f>
        <v>0</v>
      </c>
      <c r="BL975" s="19" t="s">
        <v>386</v>
      </c>
      <c r="BM975" s="206" t="s">
        <v>1150</v>
      </c>
    </row>
    <row r="976" spans="1:65" s="14" customFormat="1" ht="11.25">
      <c r="B976" s="222"/>
      <c r="C976" s="223"/>
      <c r="D976" s="208" t="s">
        <v>281</v>
      </c>
      <c r="E976" s="224" t="s">
        <v>22</v>
      </c>
      <c r="F976" s="225" t="s">
        <v>1151</v>
      </c>
      <c r="G976" s="223"/>
      <c r="H976" s="226">
        <v>46.8</v>
      </c>
      <c r="I976" s="227"/>
      <c r="J976" s="223"/>
      <c r="K976" s="223"/>
      <c r="L976" s="228"/>
      <c r="M976" s="229"/>
      <c r="N976" s="230"/>
      <c r="O976" s="230"/>
      <c r="P976" s="230"/>
      <c r="Q976" s="230"/>
      <c r="R976" s="230"/>
      <c r="S976" s="230"/>
      <c r="T976" s="231"/>
      <c r="AT976" s="232" t="s">
        <v>281</v>
      </c>
      <c r="AU976" s="232" t="s">
        <v>84</v>
      </c>
      <c r="AV976" s="14" t="s">
        <v>84</v>
      </c>
      <c r="AW976" s="14" t="s">
        <v>38</v>
      </c>
      <c r="AX976" s="14" t="s">
        <v>23</v>
      </c>
      <c r="AY976" s="232" t="s">
        <v>273</v>
      </c>
    </row>
    <row r="977" spans="1:65" s="2" customFormat="1" ht="21.75" customHeight="1">
      <c r="A977" s="36"/>
      <c r="B977" s="37"/>
      <c r="C977" s="195" t="s">
        <v>1152</v>
      </c>
      <c r="D977" s="195" t="s">
        <v>275</v>
      </c>
      <c r="E977" s="196" t="s">
        <v>1153</v>
      </c>
      <c r="F977" s="197" t="s">
        <v>1154</v>
      </c>
      <c r="G977" s="198" t="s">
        <v>297</v>
      </c>
      <c r="H977" s="199">
        <v>8</v>
      </c>
      <c r="I977" s="200"/>
      <c r="J977" s="201">
        <f>ROUND(I977*H977,2)</f>
        <v>0</v>
      </c>
      <c r="K977" s="197" t="s">
        <v>306</v>
      </c>
      <c r="L977" s="41"/>
      <c r="M977" s="202" t="s">
        <v>22</v>
      </c>
      <c r="N977" s="203" t="s">
        <v>48</v>
      </c>
      <c r="O977" s="66"/>
      <c r="P977" s="204">
        <f>O977*H977</f>
        <v>0</v>
      </c>
      <c r="Q977" s="204">
        <v>0</v>
      </c>
      <c r="R977" s="204">
        <f>Q977*H977</f>
        <v>0</v>
      </c>
      <c r="S977" s="204">
        <v>0</v>
      </c>
      <c r="T977" s="205">
        <f>S977*H977</f>
        <v>0</v>
      </c>
      <c r="U977" s="36"/>
      <c r="V977" s="36"/>
      <c r="W977" s="36"/>
      <c r="X977" s="36"/>
      <c r="Y977" s="36"/>
      <c r="Z977" s="36"/>
      <c r="AA977" s="36"/>
      <c r="AB977" s="36"/>
      <c r="AC977" s="36"/>
      <c r="AD977" s="36"/>
      <c r="AE977" s="36"/>
      <c r="AR977" s="206" t="s">
        <v>386</v>
      </c>
      <c r="AT977" s="206" t="s">
        <v>275</v>
      </c>
      <c r="AU977" s="206" t="s">
        <v>84</v>
      </c>
      <c r="AY977" s="19" t="s">
        <v>273</v>
      </c>
      <c r="BE977" s="207">
        <f>IF(N977="základní",J977,0)</f>
        <v>0</v>
      </c>
      <c r="BF977" s="207">
        <f>IF(N977="snížená",J977,0)</f>
        <v>0</v>
      </c>
      <c r="BG977" s="207">
        <f>IF(N977="zákl. přenesená",J977,0)</f>
        <v>0</v>
      </c>
      <c r="BH977" s="207">
        <f>IF(N977="sníž. přenesená",J977,0)</f>
        <v>0</v>
      </c>
      <c r="BI977" s="207">
        <f>IF(N977="nulová",J977,0)</f>
        <v>0</v>
      </c>
      <c r="BJ977" s="19" t="s">
        <v>23</v>
      </c>
      <c r="BK977" s="207">
        <f>ROUND(I977*H977,2)</f>
        <v>0</v>
      </c>
      <c r="BL977" s="19" t="s">
        <v>386</v>
      </c>
      <c r="BM977" s="206" t="s">
        <v>1155</v>
      </c>
    </row>
    <row r="978" spans="1:65" s="14" customFormat="1" ht="11.25">
      <c r="B978" s="222"/>
      <c r="C978" s="223"/>
      <c r="D978" s="208" t="s">
        <v>281</v>
      </c>
      <c r="E978" s="224" t="s">
        <v>22</v>
      </c>
      <c r="F978" s="225" t="s">
        <v>1156</v>
      </c>
      <c r="G978" s="223"/>
      <c r="H978" s="226">
        <v>4</v>
      </c>
      <c r="I978" s="227"/>
      <c r="J978" s="223"/>
      <c r="K978" s="223"/>
      <c r="L978" s="228"/>
      <c r="M978" s="229"/>
      <c r="N978" s="230"/>
      <c r="O978" s="230"/>
      <c r="P978" s="230"/>
      <c r="Q978" s="230"/>
      <c r="R978" s="230"/>
      <c r="S978" s="230"/>
      <c r="T978" s="231"/>
      <c r="AT978" s="232" t="s">
        <v>281</v>
      </c>
      <c r="AU978" s="232" t="s">
        <v>84</v>
      </c>
      <c r="AV978" s="14" t="s">
        <v>84</v>
      </c>
      <c r="AW978" s="14" t="s">
        <v>38</v>
      </c>
      <c r="AX978" s="14" t="s">
        <v>77</v>
      </c>
      <c r="AY978" s="232" t="s">
        <v>273</v>
      </c>
    </row>
    <row r="979" spans="1:65" s="14" customFormat="1" ht="11.25">
      <c r="B979" s="222"/>
      <c r="C979" s="223"/>
      <c r="D979" s="208" t="s">
        <v>281</v>
      </c>
      <c r="E979" s="224" t="s">
        <v>22</v>
      </c>
      <c r="F979" s="225" t="s">
        <v>1157</v>
      </c>
      <c r="G979" s="223"/>
      <c r="H979" s="226">
        <v>4</v>
      </c>
      <c r="I979" s="227"/>
      <c r="J979" s="223"/>
      <c r="K979" s="223"/>
      <c r="L979" s="228"/>
      <c r="M979" s="229"/>
      <c r="N979" s="230"/>
      <c r="O979" s="230"/>
      <c r="P979" s="230"/>
      <c r="Q979" s="230"/>
      <c r="R979" s="230"/>
      <c r="S979" s="230"/>
      <c r="T979" s="231"/>
      <c r="AT979" s="232" t="s">
        <v>281</v>
      </c>
      <c r="AU979" s="232" t="s">
        <v>84</v>
      </c>
      <c r="AV979" s="14" t="s">
        <v>84</v>
      </c>
      <c r="AW979" s="14" t="s">
        <v>38</v>
      </c>
      <c r="AX979" s="14" t="s">
        <v>77</v>
      </c>
      <c r="AY979" s="232" t="s">
        <v>273</v>
      </c>
    </row>
    <row r="980" spans="1:65" s="15" customFormat="1" ht="11.25">
      <c r="B980" s="233"/>
      <c r="C980" s="234"/>
      <c r="D980" s="208" t="s">
        <v>281</v>
      </c>
      <c r="E980" s="235" t="s">
        <v>22</v>
      </c>
      <c r="F980" s="236" t="s">
        <v>286</v>
      </c>
      <c r="G980" s="234"/>
      <c r="H980" s="237">
        <v>8</v>
      </c>
      <c r="I980" s="238"/>
      <c r="J980" s="234"/>
      <c r="K980" s="234"/>
      <c r="L980" s="239"/>
      <c r="M980" s="240"/>
      <c r="N980" s="241"/>
      <c r="O980" s="241"/>
      <c r="P980" s="241"/>
      <c r="Q980" s="241"/>
      <c r="R980" s="241"/>
      <c r="S980" s="241"/>
      <c r="T980" s="242"/>
      <c r="AT980" s="243" t="s">
        <v>281</v>
      </c>
      <c r="AU980" s="243" t="s">
        <v>84</v>
      </c>
      <c r="AV980" s="15" t="s">
        <v>92</v>
      </c>
      <c r="AW980" s="15" t="s">
        <v>38</v>
      </c>
      <c r="AX980" s="15" t="s">
        <v>23</v>
      </c>
      <c r="AY980" s="243" t="s">
        <v>273</v>
      </c>
    </row>
    <row r="981" spans="1:65" s="2" customFormat="1" ht="21.75" customHeight="1">
      <c r="A981" s="36"/>
      <c r="B981" s="37"/>
      <c r="C981" s="195" t="s">
        <v>1158</v>
      </c>
      <c r="D981" s="195" t="s">
        <v>275</v>
      </c>
      <c r="E981" s="196" t="s">
        <v>1159</v>
      </c>
      <c r="F981" s="197" t="s">
        <v>1160</v>
      </c>
      <c r="G981" s="198" t="s">
        <v>305</v>
      </c>
      <c r="H981" s="199">
        <v>50.8</v>
      </c>
      <c r="I981" s="200"/>
      <c r="J981" s="201">
        <f>ROUND(I981*H981,2)</f>
        <v>0</v>
      </c>
      <c r="K981" s="197" t="s">
        <v>306</v>
      </c>
      <c r="L981" s="41"/>
      <c r="M981" s="202" t="s">
        <v>22</v>
      </c>
      <c r="N981" s="203" t="s">
        <v>48</v>
      </c>
      <c r="O981" s="66"/>
      <c r="P981" s="204">
        <f>O981*H981</f>
        <v>0</v>
      </c>
      <c r="Q981" s="204">
        <v>1.97E-3</v>
      </c>
      <c r="R981" s="204">
        <f>Q981*H981</f>
        <v>0.100076</v>
      </c>
      <c r="S981" s="204">
        <v>0</v>
      </c>
      <c r="T981" s="205">
        <f>S981*H981</f>
        <v>0</v>
      </c>
      <c r="U981" s="36"/>
      <c r="V981" s="36"/>
      <c r="W981" s="36"/>
      <c r="X981" s="36"/>
      <c r="Y981" s="36"/>
      <c r="Z981" s="36"/>
      <c r="AA981" s="36"/>
      <c r="AB981" s="36"/>
      <c r="AC981" s="36"/>
      <c r="AD981" s="36"/>
      <c r="AE981" s="36"/>
      <c r="AR981" s="206" t="s">
        <v>386</v>
      </c>
      <c r="AT981" s="206" t="s">
        <v>275</v>
      </c>
      <c r="AU981" s="206" t="s">
        <v>84</v>
      </c>
      <c r="AY981" s="19" t="s">
        <v>273</v>
      </c>
      <c r="BE981" s="207">
        <f>IF(N981="základní",J981,0)</f>
        <v>0</v>
      </c>
      <c r="BF981" s="207">
        <f>IF(N981="snížená",J981,0)</f>
        <v>0</v>
      </c>
      <c r="BG981" s="207">
        <f>IF(N981="zákl. přenesená",J981,0)</f>
        <v>0</v>
      </c>
      <c r="BH981" s="207">
        <f>IF(N981="sníž. přenesená",J981,0)</f>
        <v>0</v>
      </c>
      <c r="BI981" s="207">
        <f>IF(N981="nulová",J981,0)</f>
        <v>0</v>
      </c>
      <c r="BJ981" s="19" t="s">
        <v>23</v>
      </c>
      <c r="BK981" s="207">
        <f>ROUND(I981*H981,2)</f>
        <v>0</v>
      </c>
      <c r="BL981" s="19" t="s">
        <v>386</v>
      </c>
      <c r="BM981" s="206" t="s">
        <v>1161</v>
      </c>
    </row>
    <row r="982" spans="1:65" s="14" customFormat="1" ht="11.25">
      <c r="B982" s="222"/>
      <c r="C982" s="223"/>
      <c r="D982" s="208" t="s">
        <v>281</v>
      </c>
      <c r="E982" s="224" t="s">
        <v>22</v>
      </c>
      <c r="F982" s="225" t="s">
        <v>1128</v>
      </c>
      <c r="G982" s="223"/>
      <c r="H982" s="226">
        <v>71</v>
      </c>
      <c r="I982" s="227"/>
      <c r="J982" s="223"/>
      <c r="K982" s="223"/>
      <c r="L982" s="228"/>
      <c r="M982" s="229"/>
      <c r="N982" s="230"/>
      <c r="O982" s="230"/>
      <c r="P982" s="230"/>
      <c r="Q982" s="230"/>
      <c r="R982" s="230"/>
      <c r="S982" s="230"/>
      <c r="T982" s="231"/>
      <c r="AT982" s="232" t="s">
        <v>281</v>
      </c>
      <c r="AU982" s="232" t="s">
        <v>84</v>
      </c>
      <c r="AV982" s="14" t="s">
        <v>84</v>
      </c>
      <c r="AW982" s="14" t="s">
        <v>38</v>
      </c>
      <c r="AX982" s="14" t="s">
        <v>77</v>
      </c>
      <c r="AY982" s="232" t="s">
        <v>273</v>
      </c>
    </row>
    <row r="983" spans="1:65" s="14" customFormat="1" ht="11.25">
      <c r="B983" s="222"/>
      <c r="C983" s="223"/>
      <c r="D983" s="208" t="s">
        <v>281</v>
      </c>
      <c r="E983" s="224" t="s">
        <v>22</v>
      </c>
      <c r="F983" s="225" t="s">
        <v>1129</v>
      </c>
      <c r="G983" s="223"/>
      <c r="H983" s="226">
        <v>-7.45</v>
      </c>
      <c r="I983" s="227"/>
      <c r="J983" s="223"/>
      <c r="K983" s="223"/>
      <c r="L983" s="228"/>
      <c r="M983" s="229"/>
      <c r="N983" s="230"/>
      <c r="O983" s="230"/>
      <c r="P983" s="230"/>
      <c r="Q983" s="230"/>
      <c r="R983" s="230"/>
      <c r="S983" s="230"/>
      <c r="T983" s="231"/>
      <c r="AT983" s="232" t="s">
        <v>281</v>
      </c>
      <c r="AU983" s="232" t="s">
        <v>84</v>
      </c>
      <c r="AV983" s="14" t="s">
        <v>84</v>
      </c>
      <c r="AW983" s="14" t="s">
        <v>38</v>
      </c>
      <c r="AX983" s="14" t="s">
        <v>77</v>
      </c>
      <c r="AY983" s="232" t="s">
        <v>273</v>
      </c>
    </row>
    <row r="984" spans="1:65" s="14" customFormat="1" ht="11.25">
      <c r="B984" s="222"/>
      <c r="C984" s="223"/>
      <c r="D984" s="208" t="s">
        <v>281</v>
      </c>
      <c r="E984" s="224" t="s">
        <v>22</v>
      </c>
      <c r="F984" s="225" t="s">
        <v>1130</v>
      </c>
      <c r="G984" s="223"/>
      <c r="H984" s="226">
        <v>-12.75</v>
      </c>
      <c r="I984" s="227"/>
      <c r="J984" s="223"/>
      <c r="K984" s="223"/>
      <c r="L984" s="228"/>
      <c r="M984" s="229"/>
      <c r="N984" s="230"/>
      <c r="O984" s="230"/>
      <c r="P984" s="230"/>
      <c r="Q984" s="230"/>
      <c r="R984" s="230"/>
      <c r="S984" s="230"/>
      <c r="T984" s="231"/>
      <c r="AT984" s="232" t="s">
        <v>281</v>
      </c>
      <c r="AU984" s="232" t="s">
        <v>84</v>
      </c>
      <c r="AV984" s="14" t="s">
        <v>84</v>
      </c>
      <c r="AW984" s="14" t="s">
        <v>38</v>
      </c>
      <c r="AX984" s="14" t="s">
        <v>77</v>
      </c>
      <c r="AY984" s="232" t="s">
        <v>273</v>
      </c>
    </row>
    <row r="985" spans="1:65" s="15" customFormat="1" ht="11.25">
      <c r="B985" s="233"/>
      <c r="C985" s="234"/>
      <c r="D985" s="208" t="s">
        <v>281</v>
      </c>
      <c r="E985" s="235" t="s">
        <v>22</v>
      </c>
      <c r="F985" s="236" t="s">
        <v>286</v>
      </c>
      <c r="G985" s="234"/>
      <c r="H985" s="237">
        <v>50.8</v>
      </c>
      <c r="I985" s="238"/>
      <c r="J985" s="234"/>
      <c r="K985" s="234"/>
      <c r="L985" s="239"/>
      <c r="M985" s="240"/>
      <c r="N985" s="241"/>
      <c r="O985" s="241"/>
      <c r="P985" s="241"/>
      <c r="Q985" s="241"/>
      <c r="R985" s="241"/>
      <c r="S985" s="241"/>
      <c r="T985" s="242"/>
      <c r="AT985" s="243" t="s">
        <v>281</v>
      </c>
      <c r="AU985" s="243" t="s">
        <v>84</v>
      </c>
      <c r="AV985" s="15" t="s">
        <v>92</v>
      </c>
      <c r="AW985" s="15" t="s">
        <v>38</v>
      </c>
      <c r="AX985" s="15" t="s">
        <v>23</v>
      </c>
      <c r="AY985" s="243" t="s">
        <v>273</v>
      </c>
    </row>
    <row r="986" spans="1:65" s="2" customFormat="1" ht="21.75" customHeight="1">
      <c r="A986" s="36"/>
      <c r="B986" s="37"/>
      <c r="C986" s="195" t="s">
        <v>1162</v>
      </c>
      <c r="D986" s="195" t="s">
        <v>275</v>
      </c>
      <c r="E986" s="196" t="s">
        <v>1163</v>
      </c>
      <c r="F986" s="197" t="s">
        <v>1164</v>
      </c>
      <c r="G986" s="198" t="s">
        <v>297</v>
      </c>
      <c r="H986" s="199">
        <v>2</v>
      </c>
      <c r="I986" s="200"/>
      <c r="J986" s="201">
        <f>ROUND(I986*H986,2)</f>
        <v>0</v>
      </c>
      <c r="K986" s="197" t="s">
        <v>306</v>
      </c>
      <c r="L986" s="41"/>
      <c r="M986" s="202" t="s">
        <v>22</v>
      </c>
      <c r="N986" s="203" t="s">
        <v>48</v>
      </c>
      <c r="O986" s="66"/>
      <c r="P986" s="204">
        <f>O986*H986</f>
        <v>0</v>
      </c>
      <c r="Q986" s="204">
        <v>2.7000000000000001E-3</v>
      </c>
      <c r="R986" s="204">
        <f>Q986*H986</f>
        <v>5.4000000000000003E-3</v>
      </c>
      <c r="S986" s="204">
        <v>0</v>
      </c>
      <c r="T986" s="205">
        <f>S986*H986</f>
        <v>0</v>
      </c>
      <c r="U986" s="36"/>
      <c r="V986" s="36"/>
      <c r="W986" s="36"/>
      <c r="X986" s="36"/>
      <c r="Y986" s="36"/>
      <c r="Z986" s="36"/>
      <c r="AA986" s="36"/>
      <c r="AB986" s="36"/>
      <c r="AC986" s="36"/>
      <c r="AD986" s="36"/>
      <c r="AE986" s="36"/>
      <c r="AR986" s="206" t="s">
        <v>386</v>
      </c>
      <c r="AT986" s="206" t="s">
        <v>275</v>
      </c>
      <c r="AU986" s="206" t="s">
        <v>84</v>
      </c>
      <c r="AY986" s="19" t="s">
        <v>273</v>
      </c>
      <c r="BE986" s="207">
        <f>IF(N986="základní",J986,0)</f>
        <v>0</v>
      </c>
      <c r="BF986" s="207">
        <f>IF(N986="snížená",J986,0)</f>
        <v>0</v>
      </c>
      <c r="BG986" s="207">
        <f>IF(N986="zákl. přenesená",J986,0)</f>
        <v>0</v>
      </c>
      <c r="BH986" s="207">
        <f>IF(N986="sníž. přenesená",J986,0)</f>
        <v>0</v>
      </c>
      <c r="BI986" s="207">
        <f>IF(N986="nulová",J986,0)</f>
        <v>0</v>
      </c>
      <c r="BJ986" s="19" t="s">
        <v>23</v>
      </c>
      <c r="BK986" s="207">
        <f>ROUND(I986*H986,2)</f>
        <v>0</v>
      </c>
      <c r="BL986" s="19" t="s">
        <v>386</v>
      </c>
      <c r="BM986" s="206" t="s">
        <v>1165</v>
      </c>
    </row>
    <row r="987" spans="1:65" s="13" customFormat="1" ht="11.25">
      <c r="B987" s="212"/>
      <c r="C987" s="213"/>
      <c r="D987" s="208" t="s">
        <v>281</v>
      </c>
      <c r="E987" s="214" t="s">
        <v>22</v>
      </c>
      <c r="F987" s="215" t="s">
        <v>1166</v>
      </c>
      <c r="G987" s="213"/>
      <c r="H987" s="214" t="s">
        <v>22</v>
      </c>
      <c r="I987" s="216"/>
      <c r="J987" s="213"/>
      <c r="K987" s="213"/>
      <c r="L987" s="217"/>
      <c r="M987" s="218"/>
      <c r="N987" s="219"/>
      <c r="O987" s="219"/>
      <c r="P987" s="219"/>
      <c r="Q987" s="219"/>
      <c r="R987" s="219"/>
      <c r="S987" s="219"/>
      <c r="T987" s="220"/>
      <c r="AT987" s="221" t="s">
        <v>281</v>
      </c>
      <c r="AU987" s="221" t="s">
        <v>84</v>
      </c>
      <c r="AV987" s="13" t="s">
        <v>23</v>
      </c>
      <c r="AW987" s="13" t="s">
        <v>38</v>
      </c>
      <c r="AX987" s="13" t="s">
        <v>77</v>
      </c>
      <c r="AY987" s="221" t="s">
        <v>273</v>
      </c>
    </row>
    <row r="988" spans="1:65" s="14" customFormat="1" ht="11.25">
      <c r="B988" s="222"/>
      <c r="C988" s="223"/>
      <c r="D988" s="208" t="s">
        <v>281</v>
      </c>
      <c r="E988" s="224" t="s">
        <v>22</v>
      </c>
      <c r="F988" s="225" t="s">
        <v>1167</v>
      </c>
      <c r="G988" s="223"/>
      <c r="H988" s="226">
        <v>2</v>
      </c>
      <c r="I988" s="227"/>
      <c r="J988" s="223"/>
      <c r="K988" s="223"/>
      <c r="L988" s="228"/>
      <c r="M988" s="229"/>
      <c r="N988" s="230"/>
      <c r="O988" s="230"/>
      <c r="P988" s="230"/>
      <c r="Q988" s="230"/>
      <c r="R988" s="230"/>
      <c r="S988" s="230"/>
      <c r="T988" s="231"/>
      <c r="AT988" s="232" t="s">
        <v>281</v>
      </c>
      <c r="AU988" s="232" t="s">
        <v>84</v>
      </c>
      <c r="AV988" s="14" t="s">
        <v>84</v>
      </c>
      <c r="AW988" s="14" t="s">
        <v>38</v>
      </c>
      <c r="AX988" s="14" t="s">
        <v>77</v>
      </c>
      <c r="AY988" s="232" t="s">
        <v>273</v>
      </c>
    </row>
    <row r="989" spans="1:65" s="15" customFormat="1" ht="11.25">
      <c r="B989" s="233"/>
      <c r="C989" s="234"/>
      <c r="D989" s="208" t="s">
        <v>281</v>
      </c>
      <c r="E989" s="235" t="s">
        <v>22</v>
      </c>
      <c r="F989" s="236" t="s">
        <v>286</v>
      </c>
      <c r="G989" s="234"/>
      <c r="H989" s="237">
        <v>2</v>
      </c>
      <c r="I989" s="238"/>
      <c r="J989" s="234"/>
      <c r="K989" s="234"/>
      <c r="L989" s="239"/>
      <c r="M989" s="240"/>
      <c r="N989" s="241"/>
      <c r="O989" s="241"/>
      <c r="P989" s="241"/>
      <c r="Q989" s="241"/>
      <c r="R989" s="241"/>
      <c r="S989" s="241"/>
      <c r="T989" s="242"/>
      <c r="AT989" s="243" t="s">
        <v>281</v>
      </c>
      <c r="AU989" s="243" t="s">
        <v>84</v>
      </c>
      <c r="AV989" s="15" t="s">
        <v>92</v>
      </c>
      <c r="AW989" s="15" t="s">
        <v>38</v>
      </c>
      <c r="AX989" s="15" t="s">
        <v>23</v>
      </c>
      <c r="AY989" s="243" t="s">
        <v>273</v>
      </c>
    </row>
    <row r="990" spans="1:65" s="2" customFormat="1" ht="21.75" customHeight="1">
      <c r="A990" s="36"/>
      <c r="B990" s="37"/>
      <c r="C990" s="195" t="s">
        <v>1168</v>
      </c>
      <c r="D990" s="195" t="s">
        <v>275</v>
      </c>
      <c r="E990" s="196" t="s">
        <v>1169</v>
      </c>
      <c r="F990" s="197" t="s">
        <v>1170</v>
      </c>
      <c r="G990" s="198" t="s">
        <v>297</v>
      </c>
      <c r="H990" s="199">
        <v>1</v>
      </c>
      <c r="I990" s="200"/>
      <c r="J990" s="201">
        <f>ROUND(I990*H990,2)</f>
        <v>0</v>
      </c>
      <c r="K990" s="197" t="s">
        <v>306</v>
      </c>
      <c r="L990" s="41"/>
      <c r="M990" s="202" t="s">
        <v>22</v>
      </c>
      <c r="N990" s="203" t="s">
        <v>48</v>
      </c>
      <c r="O990" s="66"/>
      <c r="P990" s="204">
        <f>O990*H990</f>
        <v>0</v>
      </c>
      <c r="Q990" s="204">
        <v>2.8500000000000001E-3</v>
      </c>
      <c r="R990" s="204">
        <f>Q990*H990</f>
        <v>2.8500000000000001E-3</v>
      </c>
      <c r="S990" s="204">
        <v>0</v>
      </c>
      <c r="T990" s="205">
        <f>S990*H990</f>
        <v>0</v>
      </c>
      <c r="U990" s="36"/>
      <c r="V990" s="36"/>
      <c r="W990" s="36"/>
      <c r="X990" s="36"/>
      <c r="Y990" s="36"/>
      <c r="Z990" s="36"/>
      <c r="AA990" s="36"/>
      <c r="AB990" s="36"/>
      <c r="AC990" s="36"/>
      <c r="AD990" s="36"/>
      <c r="AE990" s="36"/>
      <c r="AR990" s="206" t="s">
        <v>386</v>
      </c>
      <c r="AT990" s="206" t="s">
        <v>275</v>
      </c>
      <c r="AU990" s="206" t="s">
        <v>84</v>
      </c>
      <c r="AY990" s="19" t="s">
        <v>273</v>
      </c>
      <c r="BE990" s="207">
        <f>IF(N990="základní",J990,0)</f>
        <v>0</v>
      </c>
      <c r="BF990" s="207">
        <f>IF(N990="snížená",J990,0)</f>
        <v>0</v>
      </c>
      <c r="BG990" s="207">
        <f>IF(N990="zákl. přenesená",J990,0)</f>
        <v>0</v>
      </c>
      <c r="BH990" s="207">
        <f>IF(N990="sníž. přenesená",J990,0)</f>
        <v>0</v>
      </c>
      <c r="BI990" s="207">
        <f>IF(N990="nulová",J990,0)</f>
        <v>0</v>
      </c>
      <c r="BJ990" s="19" t="s">
        <v>23</v>
      </c>
      <c r="BK990" s="207">
        <f>ROUND(I990*H990,2)</f>
        <v>0</v>
      </c>
      <c r="BL990" s="19" t="s">
        <v>386</v>
      </c>
      <c r="BM990" s="206" t="s">
        <v>1171</v>
      </c>
    </row>
    <row r="991" spans="1:65" s="13" customFormat="1" ht="11.25">
      <c r="B991" s="212"/>
      <c r="C991" s="213"/>
      <c r="D991" s="208" t="s">
        <v>281</v>
      </c>
      <c r="E991" s="214" t="s">
        <v>22</v>
      </c>
      <c r="F991" s="215" t="s">
        <v>1166</v>
      </c>
      <c r="G991" s="213"/>
      <c r="H991" s="214" t="s">
        <v>22</v>
      </c>
      <c r="I991" s="216"/>
      <c r="J991" s="213"/>
      <c r="K991" s="213"/>
      <c r="L991" s="217"/>
      <c r="M991" s="218"/>
      <c r="N991" s="219"/>
      <c r="O991" s="219"/>
      <c r="P991" s="219"/>
      <c r="Q991" s="219"/>
      <c r="R991" s="219"/>
      <c r="S991" s="219"/>
      <c r="T991" s="220"/>
      <c r="AT991" s="221" t="s">
        <v>281</v>
      </c>
      <c r="AU991" s="221" t="s">
        <v>84</v>
      </c>
      <c r="AV991" s="13" t="s">
        <v>23</v>
      </c>
      <c r="AW991" s="13" t="s">
        <v>38</v>
      </c>
      <c r="AX991" s="13" t="s">
        <v>77</v>
      </c>
      <c r="AY991" s="221" t="s">
        <v>273</v>
      </c>
    </row>
    <row r="992" spans="1:65" s="14" customFormat="1" ht="11.25">
      <c r="B992" s="222"/>
      <c r="C992" s="223"/>
      <c r="D992" s="208" t="s">
        <v>281</v>
      </c>
      <c r="E992" s="224" t="s">
        <v>22</v>
      </c>
      <c r="F992" s="225" t="s">
        <v>1172</v>
      </c>
      <c r="G992" s="223"/>
      <c r="H992" s="226">
        <v>1</v>
      </c>
      <c r="I992" s="227"/>
      <c r="J992" s="223"/>
      <c r="K992" s="223"/>
      <c r="L992" s="228"/>
      <c r="M992" s="229"/>
      <c r="N992" s="230"/>
      <c r="O992" s="230"/>
      <c r="P992" s="230"/>
      <c r="Q992" s="230"/>
      <c r="R992" s="230"/>
      <c r="S992" s="230"/>
      <c r="T992" s="231"/>
      <c r="AT992" s="232" t="s">
        <v>281</v>
      </c>
      <c r="AU992" s="232" t="s">
        <v>84</v>
      </c>
      <c r="AV992" s="14" t="s">
        <v>84</v>
      </c>
      <c r="AW992" s="14" t="s">
        <v>38</v>
      </c>
      <c r="AX992" s="14" t="s">
        <v>77</v>
      </c>
      <c r="AY992" s="232" t="s">
        <v>273</v>
      </c>
    </row>
    <row r="993" spans="1:65" s="15" customFormat="1" ht="11.25">
      <c r="B993" s="233"/>
      <c r="C993" s="234"/>
      <c r="D993" s="208" t="s">
        <v>281</v>
      </c>
      <c r="E993" s="235" t="s">
        <v>22</v>
      </c>
      <c r="F993" s="236" t="s">
        <v>286</v>
      </c>
      <c r="G993" s="234"/>
      <c r="H993" s="237">
        <v>1</v>
      </c>
      <c r="I993" s="238"/>
      <c r="J993" s="234"/>
      <c r="K993" s="234"/>
      <c r="L993" s="239"/>
      <c r="M993" s="240"/>
      <c r="N993" s="241"/>
      <c r="O993" s="241"/>
      <c r="P993" s="241"/>
      <c r="Q993" s="241"/>
      <c r="R993" s="241"/>
      <c r="S993" s="241"/>
      <c r="T993" s="242"/>
      <c r="AT993" s="243" t="s">
        <v>281</v>
      </c>
      <c r="AU993" s="243" t="s">
        <v>84</v>
      </c>
      <c r="AV993" s="15" t="s">
        <v>92</v>
      </c>
      <c r="AW993" s="15" t="s">
        <v>38</v>
      </c>
      <c r="AX993" s="15" t="s">
        <v>23</v>
      </c>
      <c r="AY993" s="243" t="s">
        <v>273</v>
      </c>
    </row>
    <row r="994" spans="1:65" s="2" customFormat="1" ht="21.75" customHeight="1">
      <c r="A994" s="36"/>
      <c r="B994" s="37"/>
      <c r="C994" s="195" t="s">
        <v>1173</v>
      </c>
      <c r="D994" s="195" t="s">
        <v>275</v>
      </c>
      <c r="E994" s="196" t="s">
        <v>1174</v>
      </c>
      <c r="F994" s="197" t="s">
        <v>1175</v>
      </c>
      <c r="G994" s="198" t="s">
        <v>297</v>
      </c>
      <c r="H994" s="199">
        <v>4</v>
      </c>
      <c r="I994" s="200"/>
      <c r="J994" s="201">
        <f>ROUND(I994*H994,2)</f>
        <v>0</v>
      </c>
      <c r="K994" s="197" t="s">
        <v>306</v>
      </c>
      <c r="L994" s="41"/>
      <c r="M994" s="202" t="s">
        <v>22</v>
      </c>
      <c r="N994" s="203" t="s">
        <v>48</v>
      </c>
      <c r="O994" s="66"/>
      <c r="P994" s="204">
        <f>O994*H994</f>
        <v>0</v>
      </c>
      <c r="Q994" s="204">
        <v>7.4999999999999997E-3</v>
      </c>
      <c r="R994" s="204">
        <f>Q994*H994</f>
        <v>0.03</v>
      </c>
      <c r="S994" s="204">
        <v>0</v>
      </c>
      <c r="T994" s="205">
        <f>S994*H994</f>
        <v>0</v>
      </c>
      <c r="U994" s="36"/>
      <c r="V994" s="36"/>
      <c r="W994" s="36"/>
      <c r="X994" s="36"/>
      <c r="Y994" s="36"/>
      <c r="Z994" s="36"/>
      <c r="AA994" s="36"/>
      <c r="AB994" s="36"/>
      <c r="AC994" s="36"/>
      <c r="AD994" s="36"/>
      <c r="AE994" s="36"/>
      <c r="AR994" s="206" t="s">
        <v>386</v>
      </c>
      <c r="AT994" s="206" t="s">
        <v>275</v>
      </c>
      <c r="AU994" s="206" t="s">
        <v>84</v>
      </c>
      <c r="AY994" s="19" t="s">
        <v>273</v>
      </c>
      <c r="BE994" s="207">
        <f>IF(N994="základní",J994,0)</f>
        <v>0</v>
      </c>
      <c r="BF994" s="207">
        <f>IF(N994="snížená",J994,0)</f>
        <v>0</v>
      </c>
      <c r="BG994" s="207">
        <f>IF(N994="zákl. přenesená",J994,0)</f>
        <v>0</v>
      </c>
      <c r="BH994" s="207">
        <f>IF(N994="sníž. přenesená",J994,0)</f>
        <v>0</v>
      </c>
      <c r="BI994" s="207">
        <f>IF(N994="nulová",J994,0)</f>
        <v>0</v>
      </c>
      <c r="BJ994" s="19" t="s">
        <v>23</v>
      </c>
      <c r="BK994" s="207">
        <f>ROUND(I994*H994,2)</f>
        <v>0</v>
      </c>
      <c r="BL994" s="19" t="s">
        <v>386</v>
      </c>
      <c r="BM994" s="206" t="s">
        <v>1176</v>
      </c>
    </row>
    <row r="995" spans="1:65" s="13" customFormat="1" ht="11.25">
      <c r="B995" s="212"/>
      <c r="C995" s="213"/>
      <c r="D995" s="208" t="s">
        <v>281</v>
      </c>
      <c r="E995" s="214" t="s">
        <v>22</v>
      </c>
      <c r="F995" s="215" t="s">
        <v>1166</v>
      </c>
      <c r="G995" s="213"/>
      <c r="H995" s="214" t="s">
        <v>22</v>
      </c>
      <c r="I995" s="216"/>
      <c r="J995" s="213"/>
      <c r="K995" s="213"/>
      <c r="L995" s="217"/>
      <c r="M995" s="218"/>
      <c r="N995" s="219"/>
      <c r="O995" s="219"/>
      <c r="P995" s="219"/>
      <c r="Q995" s="219"/>
      <c r="R995" s="219"/>
      <c r="S995" s="219"/>
      <c r="T995" s="220"/>
      <c r="AT995" s="221" t="s">
        <v>281</v>
      </c>
      <c r="AU995" s="221" t="s">
        <v>84</v>
      </c>
      <c r="AV995" s="13" t="s">
        <v>23</v>
      </c>
      <c r="AW995" s="13" t="s">
        <v>38</v>
      </c>
      <c r="AX995" s="13" t="s">
        <v>77</v>
      </c>
      <c r="AY995" s="221" t="s">
        <v>273</v>
      </c>
    </row>
    <row r="996" spans="1:65" s="14" customFormat="1" ht="11.25">
      <c r="B996" s="222"/>
      <c r="C996" s="223"/>
      <c r="D996" s="208" t="s">
        <v>281</v>
      </c>
      <c r="E996" s="224" t="s">
        <v>22</v>
      </c>
      <c r="F996" s="225" t="s">
        <v>1177</v>
      </c>
      <c r="G996" s="223"/>
      <c r="H996" s="226">
        <v>4</v>
      </c>
      <c r="I996" s="227"/>
      <c r="J996" s="223"/>
      <c r="K996" s="223"/>
      <c r="L996" s="228"/>
      <c r="M996" s="229"/>
      <c r="N996" s="230"/>
      <c r="O996" s="230"/>
      <c r="P996" s="230"/>
      <c r="Q996" s="230"/>
      <c r="R996" s="230"/>
      <c r="S996" s="230"/>
      <c r="T996" s="231"/>
      <c r="AT996" s="232" t="s">
        <v>281</v>
      </c>
      <c r="AU996" s="232" t="s">
        <v>84</v>
      </c>
      <c r="AV996" s="14" t="s">
        <v>84</v>
      </c>
      <c r="AW996" s="14" t="s">
        <v>38</v>
      </c>
      <c r="AX996" s="14" t="s">
        <v>77</v>
      </c>
      <c r="AY996" s="232" t="s">
        <v>273</v>
      </c>
    </row>
    <row r="997" spans="1:65" s="15" customFormat="1" ht="11.25">
      <c r="B997" s="233"/>
      <c r="C997" s="234"/>
      <c r="D997" s="208" t="s">
        <v>281</v>
      </c>
      <c r="E997" s="235" t="s">
        <v>22</v>
      </c>
      <c r="F997" s="236" t="s">
        <v>286</v>
      </c>
      <c r="G997" s="234"/>
      <c r="H997" s="237">
        <v>4</v>
      </c>
      <c r="I997" s="238"/>
      <c r="J997" s="234"/>
      <c r="K997" s="234"/>
      <c r="L997" s="239"/>
      <c r="M997" s="240"/>
      <c r="N997" s="241"/>
      <c r="O997" s="241"/>
      <c r="P997" s="241"/>
      <c r="Q997" s="241"/>
      <c r="R997" s="241"/>
      <c r="S997" s="241"/>
      <c r="T997" s="242"/>
      <c r="AT997" s="243" t="s">
        <v>281</v>
      </c>
      <c r="AU997" s="243" t="s">
        <v>84</v>
      </c>
      <c r="AV997" s="15" t="s">
        <v>92</v>
      </c>
      <c r="AW997" s="15" t="s">
        <v>38</v>
      </c>
      <c r="AX997" s="15" t="s">
        <v>23</v>
      </c>
      <c r="AY997" s="243" t="s">
        <v>273</v>
      </c>
    </row>
    <row r="998" spans="1:65" s="2" customFormat="1" ht="21.75" customHeight="1">
      <c r="A998" s="36"/>
      <c r="B998" s="37"/>
      <c r="C998" s="195" t="s">
        <v>1178</v>
      </c>
      <c r="D998" s="195" t="s">
        <v>275</v>
      </c>
      <c r="E998" s="196" t="s">
        <v>1179</v>
      </c>
      <c r="F998" s="197" t="s">
        <v>1180</v>
      </c>
      <c r="G998" s="198" t="s">
        <v>333</v>
      </c>
      <c r="H998" s="199">
        <v>0.81799999999999995</v>
      </c>
      <c r="I998" s="200"/>
      <c r="J998" s="201">
        <f>ROUND(I998*H998,2)</f>
        <v>0</v>
      </c>
      <c r="K998" s="197" t="s">
        <v>306</v>
      </c>
      <c r="L998" s="41"/>
      <c r="M998" s="202" t="s">
        <v>22</v>
      </c>
      <c r="N998" s="203" t="s">
        <v>48</v>
      </c>
      <c r="O998" s="66"/>
      <c r="P998" s="204">
        <f>O998*H998</f>
        <v>0</v>
      </c>
      <c r="Q998" s="204">
        <v>0</v>
      </c>
      <c r="R998" s="204">
        <f>Q998*H998</f>
        <v>0</v>
      </c>
      <c r="S998" s="204">
        <v>0</v>
      </c>
      <c r="T998" s="205">
        <f>S998*H998</f>
        <v>0</v>
      </c>
      <c r="U998" s="36"/>
      <c r="V998" s="36"/>
      <c r="W998" s="36"/>
      <c r="X998" s="36"/>
      <c r="Y998" s="36"/>
      <c r="Z998" s="36"/>
      <c r="AA998" s="36"/>
      <c r="AB998" s="36"/>
      <c r="AC998" s="36"/>
      <c r="AD998" s="36"/>
      <c r="AE998" s="36"/>
      <c r="AR998" s="206" t="s">
        <v>386</v>
      </c>
      <c r="AT998" s="206" t="s">
        <v>275</v>
      </c>
      <c r="AU998" s="206" t="s">
        <v>84</v>
      </c>
      <c r="AY998" s="19" t="s">
        <v>273</v>
      </c>
      <c r="BE998" s="207">
        <f>IF(N998="základní",J998,0)</f>
        <v>0</v>
      </c>
      <c r="BF998" s="207">
        <f>IF(N998="snížená",J998,0)</f>
        <v>0</v>
      </c>
      <c r="BG998" s="207">
        <f>IF(N998="zákl. přenesená",J998,0)</f>
        <v>0</v>
      </c>
      <c r="BH998" s="207">
        <f>IF(N998="sníž. přenesená",J998,0)</f>
        <v>0</v>
      </c>
      <c r="BI998" s="207">
        <f>IF(N998="nulová",J998,0)</f>
        <v>0</v>
      </c>
      <c r="BJ998" s="19" t="s">
        <v>23</v>
      </c>
      <c r="BK998" s="207">
        <f>ROUND(I998*H998,2)</f>
        <v>0</v>
      </c>
      <c r="BL998" s="19" t="s">
        <v>386</v>
      </c>
      <c r="BM998" s="206" t="s">
        <v>1181</v>
      </c>
    </row>
    <row r="999" spans="1:65" s="2" customFormat="1" ht="78">
      <c r="A999" s="36"/>
      <c r="B999" s="37"/>
      <c r="C999" s="38"/>
      <c r="D999" s="208" t="s">
        <v>299</v>
      </c>
      <c r="E999" s="38"/>
      <c r="F999" s="209" t="s">
        <v>1182</v>
      </c>
      <c r="G999" s="38"/>
      <c r="H999" s="38"/>
      <c r="I999" s="119"/>
      <c r="J999" s="38"/>
      <c r="K999" s="38"/>
      <c r="L999" s="41"/>
      <c r="M999" s="210"/>
      <c r="N999" s="211"/>
      <c r="O999" s="66"/>
      <c r="P999" s="66"/>
      <c r="Q999" s="66"/>
      <c r="R999" s="66"/>
      <c r="S999" s="66"/>
      <c r="T999" s="67"/>
      <c r="U999" s="36"/>
      <c r="V999" s="36"/>
      <c r="W999" s="36"/>
      <c r="X999" s="36"/>
      <c r="Y999" s="36"/>
      <c r="Z999" s="36"/>
      <c r="AA999" s="36"/>
      <c r="AB999" s="36"/>
      <c r="AC999" s="36"/>
      <c r="AD999" s="36"/>
      <c r="AE999" s="36"/>
      <c r="AT999" s="19" t="s">
        <v>299</v>
      </c>
      <c r="AU999" s="19" t="s">
        <v>84</v>
      </c>
    </row>
    <row r="1000" spans="1:65" s="12" customFormat="1" ht="22.9" customHeight="1">
      <c r="B1000" s="179"/>
      <c r="C1000" s="180"/>
      <c r="D1000" s="181" t="s">
        <v>76</v>
      </c>
      <c r="E1000" s="193" t="s">
        <v>1183</v>
      </c>
      <c r="F1000" s="193" t="s">
        <v>1184</v>
      </c>
      <c r="G1000" s="180"/>
      <c r="H1000" s="180"/>
      <c r="I1000" s="183"/>
      <c r="J1000" s="194">
        <f>BK1000</f>
        <v>0</v>
      </c>
      <c r="K1000" s="180"/>
      <c r="L1000" s="185"/>
      <c r="M1000" s="186"/>
      <c r="N1000" s="187"/>
      <c r="O1000" s="187"/>
      <c r="P1000" s="188">
        <f>SUM(P1001:P1006)</f>
        <v>0</v>
      </c>
      <c r="Q1000" s="187"/>
      <c r="R1000" s="188">
        <f>SUM(R1001:R1006)</f>
        <v>0</v>
      </c>
      <c r="S1000" s="187"/>
      <c r="T1000" s="189">
        <f>SUM(T1001:T1006)</f>
        <v>0</v>
      </c>
      <c r="AR1000" s="190" t="s">
        <v>84</v>
      </c>
      <c r="AT1000" s="191" t="s">
        <v>76</v>
      </c>
      <c r="AU1000" s="191" t="s">
        <v>23</v>
      </c>
      <c r="AY1000" s="190" t="s">
        <v>273</v>
      </c>
      <c r="BK1000" s="192">
        <f>SUM(BK1001:BK1006)</f>
        <v>0</v>
      </c>
    </row>
    <row r="1001" spans="1:65" s="2" customFormat="1" ht="21.75" customHeight="1">
      <c r="A1001" s="36"/>
      <c r="B1001" s="37"/>
      <c r="C1001" s="195" t="s">
        <v>1185</v>
      </c>
      <c r="D1001" s="195" t="s">
        <v>275</v>
      </c>
      <c r="E1001" s="196" t="s">
        <v>1186</v>
      </c>
      <c r="F1001" s="197" t="s">
        <v>1187</v>
      </c>
      <c r="G1001" s="198" t="s">
        <v>765</v>
      </c>
      <c r="H1001" s="199">
        <v>10</v>
      </c>
      <c r="I1001" s="200"/>
      <c r="J1001" s="201">
        <f>ROUND(I1001*H1001,2)</f>
        <v>0</v>
      </c>
      <c r="K1001" s="197" t="s">
        <v>22</v>
      </c>
      <c r="L1001" s="41"/>
      <c r="M1001" s="202" t="s">
        <v>22</v>
      </c>
      <c r="N1001" s="203" t="s">
        <v>48</v>
      </c>
      <c r="O1001" s="66"/>
      <c r="P1001" s="204">
        <f>O1001*H1001</f>
        <v>0</v>
      </c>
      <c r="Q1001" s="204">
        <v>0</v>
      </c>
      <c r="R1001" s="204">
        <f>Q1001*H1001</f>
        <v>0</v>
      </c>
      <c r="S1001" s="204">
        <v>0</v>
      </c>
      <c r="T1001" s="205">
        <f>S1001*H1001</f>
        <v>0</v>
      </c>
      <c r="U1001" s="36"/>
      <c r="V1001" s="36"/>
      <c r="W1001" s="36"/>
      <c r="X1001" s="36"/>
      <c r="Y1001" s="36"/>
      <c r="Z1001" s="36"/>
      <c r="AA1001" s="36"/>
      <c r="AB1001" s="36"/>
      <c r="AC1001" s="36"/>
      <c r="AD1001" s="36"/>
      <c r="AE1001" s="36"/>
      <c r="AR1001" s="206" t="s">
        <v>386</v>
      </c>
      <c r="AT1001" s="206" t="s">
        <v>275</v>
      </c>
      <c r="AU1001" s="206" t="s">
        <v>84</v>
      </c>
      <c r="AY1001" s="19" t="s">
        <v>273</v>
      </c>
      <c r="BE1001" s="207">
        <f>IF(N1001="základní",J1001,0)</f>
        <v>0</v>
      </c>
      <c r="BF1001" s="207">
        <f>IF(N1001="snížená",J1001,0)</f>
        <v>0</v>
      </c>
      <c r="BG1001" s="207">
        <f>IF(N1001="zákl. přenesená",J1001,0)</f>
        <v>0</v>
      </c>
      <c r="BH1001" s="207">
        <f>IF(N1001="sníž. přenesená",J1001,0)</f>
        <v>0</v>
      </c>
      <c r="BI1001" s="207">
        <f>IF(N1001="nulová",J1001,0)</f>
        <v>0</v>
      </c>
      <c r="BJ1001" s="19" t="s">
        <v>23</v>
      </c>
      <c r="BK1001" s="207">
        <f>ROUND(I1001*H1001,2)</f>
        <v>0</v>
      </c>
      <c r="BL1001" s="19" t="s">
        <v>386</v>
      </c>
      <c r="BM1001" s="206" t="s">
        <v>1188</v>
      </c>
    </row>
    <row r="1002" spans="1:65" s="14" customFormat="1" ht="11.25">
      <c r="B1002" s="222"/>
      <c r="C1002" s="223"/>
      <c r="D1002" s="208" t="s">
        <v>281</v>
      </c>
      <c r="E1002" s="224" t="s">
        <v>22</v>
      </c>
      <c r="F1002" s="225" t="s">
        <v>359</v>
      </c>
      <c r="G1002" s="223"/>
      <c r="H1002" s="226">
        <v>12</v>
      </c>
      <c r="I1002" s="227"/>
      <c r="J1002" s="223"/>
      <c r="K1002" s="223"/>
      <c r="L1002" s="228"/>
      <c r="M1002" s="229"/>
      <c r="N1002" s="230"/>
      <c r="O1002" s="230"/>
      <c r="P1002" s="230"/>
      <c r="Q1002" s="230"/>
      <c r="R1002" s="230"/>
      <c r="S1002" s="230"/>
      <c r="T1002" s="231"/>
      <c r="AT1002" s="232" t="s">
        <v>281</v>
      </c>
      <c r="AU1002" s="232" t="s">
        <v>84</v>
      </c>
      <c r="AV1002" s="14" t="s">
        <v>84</v>
      </c>
      <c r="AW1002" s="14" t="s">
        <v>38</v>
      </c>
      <c r="AX1002" s="14" t="s">
        <v>77</v>
      </c>
      <c r="AY1002" s="232" t="s">
        <v>273</v>
      </c>
    </row>
    <row r="1003" spans="1:65" s="14" customFormat="1" ht="11.25">
      <c r="B1003" s="222"/>
      <c r="C1003" s="223"/>
      <c r="D1003" s="208" t="s">
        <v>281</v>
      </c>
      <c r="E1003" s="224" t="s">
        <v>22</v>
      </c>
      <c r="F1003" s="225" t="s">
        <v>1189</v>
      </c>
      <c r="G1003" s="223"/>
      <c r="H1003" s="226">
        <v>-2</v>
      </c>
      <c r="I1003" s="227"/>
      <c r="J1003" s="223"/>
      <c r="K1003" s="223"/>
      <c r="L1003" s="228"/>
      <c r="M1003" s="229"/>
      <c r="N1003" s="230"/>
      <c r="O1003" s="230"/>
      <c r="P1003" s="230"/>
      <c r="Q1003" s="230"/>
      <c r="R1003" s="230"/>
      <c r="S1003" s="230"/>
      <c r="T1003" s="231"/>
      <c r="AT1003" s="232" t="s">
        <v>281</v>
      </c>
      <c r="AU1003" s="232" t="s">
        <v>84</v>
      </c>
      <c r="AV1003" s="14" t="s">
        <v>84</v>
      </c>
      <c r="AW1003" s="14" t="s">
        <v>38</v>
      </c>
      <c r="AX1003" s="14" t="s">
        <v>77</v>
      </c>
      <c r="AY1003" s="232" t="s">
        <v>273</v>
      </c>
    </row>
    <row r="1004" spans="1:65" s="15" customFormat="1" ht="11.25">
      <c r="B1004" s="233"/>
      <c r="C1004" s="234"/>
      <c r="D1004" s="208" t="s">
        <v>281</v>
      </c>
      <c r="E1004" s="235" t="s">
        <v>22</v>
      </c>
      <c r="F1004" s="236" t="s">
        <v>286</v>
      </c>
      <c r="G1004" s="234"/>
      <c r="H1004" s="237">
        <v>10</v>
      </c>
      <c r="I1004" s="238"/>
      <c r="J1004" s="234"/>
      <c r="K1004" s="234"/>
      <c r="L1004" s="239"/>
      <c r="M1004" s="240"/>
      <c r="N1004" s="241"/>
      <c r="O1004" s="241"/>
      <c r="P1004" s="241"/>
      <c r="Q1004" s="241"/>
      <c r="R1004" s="241"/>
      <c r="S1004" s="241"/>
      <c r="T1004" s="242"/>
      <c r="AT1004" s="243" t="s">
        <v>281</v>
      </c>
      <c r="AU1004" s="243" t="s">
        <v>84</v>
      </c>
      <c r="AV1004" s="15" t="s">
        <v>92</v>
      </c>
      <c r="AW1004" s="15" t="s">
        <v>38</v>
      </c>
      <c r="AX1004" s="15" t="s">
        <v>23</v>
      </c>
      <c r="AY1004" s="243" t="s">
        <v>273</v>
      </c>
    </row>
    <row r="1005" spans="1:65" s="2" customFormat="1" ht="21.75" customHeight="1">
      <c r="A1005" s="36"/>
      <c r="B1005" s="37"/>
      <c r="C1005" s="195" t="s">
        <v>1190</v>
      </c>
      <c r="D1005" s="195" t="s">
        <v>275</v>
      </c>
      <c r="E1005" s="196" t="s">
        <v>1191</v>
      </c>
      <c r="F1005" s="197" t="s">
        <v>1192</v>
      </c>
      <c r="G1005" s="198" t="s">
        <v>1193</v>
      </c>
      <c r="H1005" s="265"/>
      <c r="I1005" s="200"/>
      <c r="J1005" s="201">
        <f>ROUND(I1005*H1005,2)</f>
        <v>0</v>
      </c>
      <c r="K1005" s="197" t="s">
        <v>306</v>
      </c>
      <c r="L1005" s="41"/>
      <c r="M1005" s="202" t="s">
        <v>22</v>
      </c>
      <c r="N1005" s="203" t="s">
        <v>48</v>
      </c>
      <c r="O1005" s="66"/>
      <c r="P1005" s="204">
        <f>O1005*H1005</f>
        <v>0</v>
      </c>
      <c r="Q1005" s="204">
        <v>0</v>
      </c>
      <c r="R1005" s="204">
        <f>Q1005*H1005</f>
        <v>0</v>
      </c>
      <c r="S1005" s="204">
        <v>0</v>
      </c>
      <c r="T1005" s="205">
        <f>S1005*H1005</f>
        <v>0</v>
      </c>
      <c r="U1005" s="36"/>
      <c r="V1005" s="36"/>
      <c r="W1005" s="36"/>
      <c r="X1005" s="36"/>
      <c r="Y1005" s="36"/>
      <c r="Z1005" s="36"/>
      <c r="AA1005" s="36"/>
      <c r="AB1005" s="36"/>
      <c r="AC1005" s="36"/>
      <c r="AD1005" s="36"/>
      <c r="AE1005" s="36"/>
      <c r="AR1005" s="206" t="s">
        <v>386</v>
      </c>
      <c r="AT1005" s="206" t="s">
        <v>275</v>
      </c>
      <c r="AU1005" s="206" t="s">
        <v>84</v>
      </c>
      <c r="AY1005" s="19" t="s">
        <v>273</v>
      </c>
      <c r="BE1005" s="207">
        <f>IF(N1005="základní",J1005,0)</f>
        <v>0</v>
      </c>
      <c r="BF1005" s="207">
        <f>IF(N1005="snížená",J1005,0)</f>
        <v>0</v>
      </c>
      <c r="BG1005" s="207">
        <f>IF(N1005="zákl. přenesená",J1005,0)</f>
        <v>0</v>
      </c>
      <c r="BH1005" s="207">
        <f>IF(N1005="sníž. přenesená",J1005,0)</f>
        <v>0</v>
      </c>
      <c r="BI1005" s="207">
        <f>IF(N1005="nulová",J1005,0)</f>
        <v>0</v>
      </c>
      <c r="BJ1005" s="19" t="s">
        <v>23</v>
      </c>
      <c r="BK1005" s="207">
        <f>ROUND(I1005*H1005,2)</f>
        <v>0</v>
      </c>
      <c r="BL1005" s="19" t="s">
        <v>386</v>
      </c>
      <c r="BM1005" s="206" t="s">
        <v>1194</v>
      </c>
    </row>
    <row r="1006" spans="1:65" s="2" customFormat="1" ht="78">
      <c r="A1006" s="36"/>
      <c r="B1006" s="37"/>
      <c r="C1006" s="38"/>
      <c r="D1006" s="208" t="s">
        <v>299</v>
      </c>
      <c r="E1006" s="38"/>
      <c r="F1006" s="209" t="s">
        <v>1195</v>
      </c>
      <c r="G1006" s="38"/>
      <c r="H1006" s="38"/>
      <c r="I1006" s="119"/>
      <c r="J1006" s="38"/>
      <c r="K1006" s="38"/>
      <c r="L1006" s="41"/>
      <c r="M1006" s="210"/>
      <c r="N1006" s="211"/>
      <c r="O1006" s="66"/>
      <c r="P1006" s="66"/>
      <c r="Q1006" s="66"/>
      <c r="R1006" s="66"/>
      <c r="S1006" s="66"/>
      <c r="T1006" s="67"/>
      <c r="U1006" s="36"/>
      <c r="V1006" s="36"/>
      <c r="W1006" s="36"/>
      <c r="X1006" s="36"/>
      <c r="Y1006" s="36"/>
      <c r="Z1006" s="36"/>
      <c r="AA1006" s="36"/>
      <c r="AB1006" s="36"/>
      <c r="AC1006" s="36"/>
      <c r="AD1006" s="36"/>
      <c r="AE1006" s="36"/>
      <c r="AT1006" s="19" t="s">
        <v>299</v>
      </c>
      <c r="AU1006" s="19" t="s">
        <v>84</v>
      </c>
    </row>
    <row r="1007" spans="1:65" s="12" customFormat="1" ht="22.9" customHeight="1">
      <c r="B1007" s="179"/>
      <c r="C1007" s="180"/>
      <c r="D1007" s="181" t="s">
        <v>76</v>
      </c>
      <c r="E1007" s="193" t="s">
        <v>1196</v>
      </c>
      <c r="F1007" s="193" t="s">
        <v>1197</v>
      </c>
      <c r="G1007" s="180"/>
      <c r="H1007" s="180"/>
      <c r="I1007" s="183"/>
      <c r="J1007" s="194">
        <f>BK1007</f>
        <v>0</v>
      </c>
      <c r="K1007" s="180"/>
      <c r="L1007" s="185"/>
      <c r="M1007" s="186"/>
      <c r="N1007" s="187"/>
      <c r="O1007" s="187"/>
      <c r="P1007" s="188">
        <f>SUM(P1008:P1026)</f>
        <v>0</v>
      </c>
      <c r="Q1007" s="187"/>
      <c r="R1007" s="188">
        <f>SUM(R1008:R1026)</f>
        <v>0</v>
      </c>
      <c r="S1007" s="187"/>
      <c r="T1007" s="189">
        <f>SUM(T1008:T1026)</f>
        <v>0</v>
      </c>
      <c r="AR1007" s="190" t="s">
        <v>84</v>
      </c>
      <c r="AT1007" s="191" t="s">
        <v>76</v>
      </c>
      <c r="AU1007" s="191" t="s">
        <v>23</v>
      </c>
      <c r="AY1007" s="190" t="s">
        <v>273</v>
      </c>
      <c r="BK1007" s="192">
        <f>SUM(BK1008:BK1026)</f>
        <v>0</v>
      </c>
    </row>
    <row r="1008" spans="1:65" s="2" customFormat="1" ht="21.75" customHeight="1">
      <c r="A1008" s="36"/>
      <c r="B1008" s="37"/>
      <c r="C1008" s="195" t="s">
        <v>1198</v>
      </c>
      <c r="D1008" s="195" t="s">
        <v>275</v>
      </c>
      <c r="E1008" s="196" t="s">
        <v>1199</v>
      </c>
      <c r="F1008" s="197" t="s">
        <v>1200</v>
      </c>
      <c r="G1008" s="198" t="s">
        <v>765</v>
      </c>
      <c r="H1008" s="199">
        <v>9</v>
      </c>
      <c r="I1008" s="200"/>
      <c r="J1008" s="201">
        <f>ROUND(I1008*H1008,2)</f>
        <v>0</v>
      </c>
      <c r="K1008" s="197" t="s">
        <v>22</v>
      </c>
      <c r="L1008" s="41"/>
      <c r="M1008" s="202" t="s">
        <v>22</v>
      </c>
      <c r="N1008" s="203" t="s">
        <v>48</v>
      </c>
      <c r="O1008" s="66"/>
      <c r="P1008" s="204">
        <f>O1008*H1008</f>
        <v>0</v>
      </c>
      <c r="Q1008" s="204">
        <v>0</v>
      </c>
      <c r="R1008" s="204">
        <f>Q1008*H1008</f>
        <v>0</v>
      </c>
      <c r="S1008" s="204">
        <v>0</v>
      </c>
      <c r="T1008" s="205">
        <f>S1008*H1008</f>
        <v>0</v>
      </c>
      <c r="U1008" s="36"/>
      <c r="V1008" s="36"/>
      <c r="W1008" s="36"/>
      <c r="X1008" s="36"/>
      <c r="Y1008" s="36"/>
      <c r="Z1008" s="36"/>
      <c r="AA1008" s="36"/>
      <c r="AB1008" s="36"/>
      <c r="AC1008" s="36"/>
      <c r="AD1008" s="36"/>
      <c r="AE1008" s="36"/>
      <c r="AR1008" s="206" t="s">
        <v>386</v>
      </c>
      <c r="AT1008" s="206" t="s">
        <v>275</v>
      </c>
      <c r="AU1008" s="206" t="s">
        <v>84</v>
      </c>
      <c r="AY1008" s="19" t="s">
        <v>273</v>
      </c>
      <c r="BE1008" s="207">
        <f>IF(N1008="základní",J1008,0)</f>
        <v>0</v>
      </c>
      <c r="BF1008" s="207">
        <f>IF(N1008="snížená",J1008,0)</f>
        <v>0</v>
      </c>
      <c r="BG1008" s="207">
        <f>IF(N1008="zákl. přenesená",J1008,0)</f>
        <v>0</v>
      </c>
      <c r="BH1008" s="207">
        <f>IF(N1008="sníž. přenesená",J1008,0)</f>
        <v>0</v>
      </c>
      <c r="BI1008" s="207">
        <f>IF(N1008="nulová",J1008,0)</f>
        <v>0</v>
      </c>
      <c r="BJ1008" s="19" t="s">
        <v>23</v>
      </c>
      <c r="BK1008" s="207">
        <f>ROUND(I1008*H1008,2)</f>
        <v>0</v>
      </c>
      <c r="BL1008" s="19" t="s">
        <v>386</v>
      </c>
      <c r="BM1008" s="206" t="s">
        <v>1201</v>
      </c>
    </row>
    <row r="1009" spans="1:65" s="2" customFormat="1" ht="21.75" customHeight="1">
      <c r="A1009" s="36"/>
      <c r="B1009" s="37"/>
      <c r="C1009" s="195" t="s">
        <v>1202</v>
      </c>
      <c r="D1009" s="195" t="s">
        <v>275</v>
      </c>
      <c r="E1009" s="196" t="s">
        <v>1203</v>
      </c>
      <c r="F1009" s="197" t="s">
        <v>1204</v>
      </c>
      <c r="G1009" s="198" t="s">
        <v>765</v>
      </c>
      <c r="H1009" s="199">
        <v>8</v>
      </c>
      <c r="I1009" s="200"/>
      <c r="J1009" s="201">
        <f>ROUND(I1009*H1009,2)</f>
        <v>0</v>
      </c>
      <c r="K1009" s="197" t="s">
        <v>22</v>
      </c>
      <c r="L1009" s="41"/>
      <c r="M1009" s="202" t="s">
        <v>22</v>
      </c>
      <c r="N1009" s="203" t="s">
        <v>48</v>
      </c>
      <c r="O1009" s="66"/>
      <c r="P1009" s="204">
        <f>O1009*H1009</f>
        <v>0</v>
      </c>
      <c r="Q1009" s="204">
        <v>0</v>
      </c>
      <c r="R1009" s="204">
        <f>Q1009*H1009</f>
        <v>0</v>
      </c>
      <c r="S1009" s="204">
        <v>0</v>
      </c>
      <c r="T1009" s="205">
        <f>S1009*H1009</f>
        <v>0</v>
      </c>
      <c r="U1009" s="36"/>
      <c r="V1009" s="36"/>
      <c r="W1009" s="36"/>
      <c r="X1009" s="36"/>
      <c r="Y1009" s="36"/>
      <c r="Z1009" s="36"/>
      <c r="AA1009" s="36"/>
      <c r="AB1009" s="36"/>
      <c r="AC1009" s="36"/>
      <c r="AD1009" s="36"/>
      <c r="AE1009" s="36"/>
      <c r="AR1009" s="206" t="s">
        <v>386</v>
      </c>
      <c r="AT1009" s="206" t="s">
        <v>275</v>
      </c>
      <c r="AU1009" s="206" t="s">
        <v>84</v>
      </c>
      <c r="AY1009" s="19" t="s">
        <v>273</v>
      </c>
      <c r="BE1009" s="207">
        <f>IF(N1009="základní",J1009,0)</f>
        <v>0</v>
      </c>
      <c r="BF1009" s="207">
        <f>IF(N1009="snížená",J1009,0)</f>
        <v>0</v>
      </c>
      <c r="BG1009" s="207">
        <f>IF(N1009="zákl. přenesená",J1009,0)</f>
        <v>0</v>
      </c>
      <c r="BH1009" s="207">
        <f>IF(N1009="sníž. přenesená",J1009,0)</f>
        <v>0</v>
      </c>
      <c r="BI1009" s="207">
        <f>IF(N1009="nulová",J1009,0)</f>
        <v>0</v>
      </c>
      <c r="BJ1009" s="19" t="s">
        <v>23</v>
      </c>
      <c r="BK1009" s="207">
        <f>ROUND(I1009*H1009,2)</f>
        <v>0</v>
      </c>
      <c r="BL1009" s="19" t="s">
        <v>386</v>
      </c>
      <c r="BM1009" s="206" t="s">
        <v>1205</v>
      </c>
    </row>
    <row r="1010" spans="1:65" s="2" customFormat="1" ht="21.75" customHeight="1">
      <c r="A1010" s="36"/>
      <c r="B1010" s="37"/>
      <c r="C1010" s="195" t="s">
        <v>1206</v>
      </c>
      <c r="D1010" s="195" t="s">
        <v>275</v>
      </c>
      <c r="E1010" s="196" t="s">
        <v>1207</v>
      </c>
      <c r="F1010" s="197" t="s">
        <v>1208</v>
      </c>
      <c r="G1010" s="198" t="s">
        <v>765</v>
      </c>
      <c r="H1010" s="199">
        <v>2</v>
      </c>
      <c r="I1010" s="200"/>
      <c r="J1010" s="201">
        <f>ROUND(I1010*H1010,2)</f>
        <v>0</v>
      </c>
      <c r="K1010" s="197" t="s">
        <v>22</v>
      </c>
      <c r="L1010" s="41"/>
      <c r="M1010" s="202" t="s">
        <v>22</v>
      </c>
      <c r="N1010" s="203" t="s">
        <v>48</v>
      </c>
      <c r="O1010" s="66"/>
      <c r="P1010" s="204">
        <f>O1010*H1010</f>
        <v>0</v>
      </c>
      <c r="Q1010" s="204">
        <v>0</v>
      </c>
      <c r="R1010" s="204">
        <f>Q1010*H1010</f>
        <v>0</v>
      </c>
      <c r="S1010" s="204">
        <v>0</v>
      </c>
      <c r="T1010" s="205">
        <f>S1010*H1010</f>
        <v>0</v>
      </c>
      <c r="U1010" s="36"/>
      <c r="V1010" s="36"/>
      <c r="W1010" s="36"/>
      <c r="X1010" s="36"/>
      <c r="Y1010" s="36"/>
      <c r="Z1010" s="36"/>
      <c r="AA1010" s="36"/>
      <c r="AB1010" s="36"/>
      <c r="AC1010" s="36"/>
      <c r="AD1010" s="36"/>
      <c r="AE1010" s="36"/>
      <c r="AR1010" s="206" t="s">
        <v>386</v>
      </c>
      <c r="AT1010" s="206" t="s">
        <v>275</v>
      </c>
      <c r="AU1010" s="206" t="s">
        <v>84</v>
      </c>
      <c r="AY1010" s="19" t="s">
        <v>273</v>
      </c>
      <c r="BE1010" s="207">
        <f>IF(N1010="základní",J1010,0)</f>
        <v>0</v>
      </c>
      <c r="BF1010" s="207">
        <f>IF(N1010="snížená",J1010,0)</f>
        <v>0</v>
      </c>
      <c r="BG1010" s="207">
        <f>IF(N1010="zákl. přenesená",J1010,0)</f>
        <v>0</v>
      </c>
      <c r="BH1010" s="207">
        <f>IF(N1010="sníž. přenesená",J1010,0)</f>
        <v>0</v>
      </c>
      <c r="BI1010" s="207">
        <f>IF(N1010="nulová",J1010,0)</f>
        <v>0</v>
      </c>
      <c r="BJ1010" s="19" t="s">
        <v>23</v>
      </c>
      <c r="BK1010" s="207">
        <f>ROUND(I1010*H1010,2)</f>
        <v>0</v>
      </c>
      <c r="BL1010" s="19" t="s">
        <v>386</v>
      </c>
      <c r="BM1010" s="206" t="s">
        <v>1209</v>
      </c>
    </row>
    <row r="1011" spans="1:65" s="14" customFormat="1" ht="11.25">
      <c r="B1011" s="222"/>
      <c r="C1011" s="223"/>
      <c r="D1011" s="208" t="s">
        <v>281</v>
      </c>
      <c r="E1011" s="224" t="s">
        <v>22</v>
      </c>
      <c r="F1011" s="225" t="s">
        <v>99</v>
      </c>
      <c r="G1011" s="223"/>
      <c r="H1011" s="226">
        <v>4</v>
      </c>
      <c r="I1011" s="227"/>
      <c r="J1011" s="223"/>
      <c r="K1011" s="223"/>
      <c r="L1011" s="228"/>
      <c r="M1011" s="229"/>
      <c r="N1011" s="230"/>
      <c r="O1011" s="230"/>
      <c r="P1011" s="230"/>
      <c r="Q1011" s="230"/>
      <c r="R1011" s="230"/>
      <c r="S1011" s="230"/>
      <c r="T1011" s="231"/>
      <c r="AT1011" s="232" t="s">
        <v>281</v>
      </c>
      <c r="AU1011" s="232" t="s">
        <v>84</v>
      </c>
      <c r="AV1011" s="14" t="s">
        <v>84</v>
      </c>
      <c r="AW1011" s="14" t="s">
        <v>38</v>
      </c>
      <c r="AX1011" s="14" t="s">
        <v>77</v>
      </c>
      <c r="AY1011" s="232" t="s">
        <v>273</v>
      </c>
    </row>
    <row r="1012" spans="1:65" s="14" customFormat="1" ht="11.25">
      <c r="B1012" s="222"/>
      <c r="C1012" s="223"/>
      <c r="D1012" s="208" t="s">
        <v>281</v>
      </c>
      <c r="E1012" s="224" t="s">
        <v>22</v>
      </c>
      <c r="F1012" s="225" t="s">
        <v>1210</v>
      </c>
      <c r="G1012" s="223"/>
      <c r="H1012" s="226">
        <v>-2</v>
      </c>
      <c r="I1012" s="227"/>
      <c r="J1012" s="223"/>
      <c r="K1012" s="223"/>
      <c r="L1012" s="228"/>
      <c r="M1012" s="229"/>
      <c r="N1012" s="230"/>
      <c r="O1012" s="230"/>
      <c r="P1012" s="230"/>
      <c r="Q1012" s="230"/>
      <c r="R1012" s="230"/>
      <c r="S1012" s="230"/>
      <c r="T1012" s="231"/>
      <c r="AT1012" s="232" t="s">
        <v>281</v>
      </c>
      <c r="AU1012" s="232" t="s">
        <v>84</v>
      </c>
      <c r="AV1012" s="14" t="s">
        <v>84</v>
      </c>
      <c r="AW1012" s="14" t="s">
        <v>38</v>
      </c>
      <c r="AX1012" s="14" t="s">
        <v>77</v>
      </c>
      <c r="AY1012" s="232" t="s">
        <v>273</v>
      </c>
    </row>
    <row r="1013" spans="1:65" s="15" customFormat="1" ht="11.25">
      <c r="B1013" s="233"/>
      <c r="C1013" s="234"/>
      <c r="D1013" s="208" t="s">
        <v>281</v>
      </c>
      <c r="E1013" s="235" t="s">
        <v>22</v>
      </c>
      <c r="F1013" s="236" t="s">
        <v>286</v>
      </c>
      <c r="G1013" s="234"/>
      <c r="H1013" s="237">
        <v>2</v>
      </c>
      <c r="I1013" s="238"/>
      <c r="J1013" s="234"/>
      <c r="K1013" s="234"/>
      <c r="L1013" s="239"/>
      <c r="M1013" s="240"/>
      <c r="N1013" s="241"/>
      <c r="O1013" s="241"/>
      <c r="P1013" s="241"/>
      <c r="Q1013" s="241"/>
      <c r="R1013" s="241"/>
      <c r="S1013" s="241"/>
      <c r="T1013" s="242"/>
      <c r="AT1013" s="243" t="s">
        <v>281</v>
      </c>
      <c r="AU1013" s="243" t="s">
        <v>84</v>
      </c>
      <c r="AV1013" s="15" t="s">
        <v>92</v>
      </c>
      <c r="AW1013" s="15" t="s">
        <v>38</v>
      </c>
      <c r="AX1013" s="15" t="s">
        <v>23</v>
      </c>
      <c r="AY1013" s="243" t="s">
        <v>273</v>
      </c>
    </row>
    <row r="1014" spans="1:65" s="2" customFormat="1" ht="21.75" customHeight="1">
      <c r="A1014" s="36"/>
      <c r="B1014" s="37"/>
      <c r="C1014" s="195" t="s">
        <v>1211</v>
      </c>
      <c r="D1014" s="195" t="s">
        <v>275</v>
      </c>
      <c r="E1014" s="196" t="s">
        <v>1212</v>
      </c>
      <c r="F1014" s="197" t="s">
        <v>1213</v>
      </c>
      <c r="G1014" s="198" t="s">
        <v>765</v>
      </c>
      <c r="H1014" s="199">
        <v>3</v>
      </c>
      <c r="I1014" s="200"/>
      <c r="J1014" s="201">
        <f>ROUND(I1014*H1014,2)</f>
        <v>0</v>
      </c>
      <c r="K1014" s="197" t="s">
        <v>22</v>
      </c>
      <c r="L1014" s="41"/>
      <c r="M1014" s="202" t="s">
        <v>22</v>
      </c>
      <c r="N1014" s="203" t="s">
        <v>48</v>
      </c>
      <c r="O1014" s="66"/>
      <c r="P1014" s="204">
        <f>O1014*H1014</f>
        <v>0</v>
      </c>
      <c r="Q1014" s="204">
        <v>0</v>
      </c>
      <c r="R1014" s="204">
        <f>Q1014*H1014</f>
        <v>0</v>
      </c>
      <c r="S1014" s="204">
        <v>0</v>
      </c>
      <c r="T1014" s="205">
        <f>S1014*H1014</f>
        <v>0</v>
      </c>
      <c r="U1014" s="36"/>
      <c r="V1014" s="36"/>
      <c r="W1014" s="36"/>
      <c r="X1014" s="36"/>
      <c r="Y1014" s="36"/>
      <c r="Z1014" s="36"/>
      <c r="AA1014" s="36"/>
      <c r="AB1014" s="36"/>
      <c r="AC1014" s="36"/>
      <c r="AD1014" s="36"/>
      <c r="AE1014" s="36"/>
      <c r="AR1014" s="206" t="s">
        <v>386</v>
      </c>
      <c r="AT1014" s="206" t="s">
        <v>275</v>
      </c>
      <c r="AU1014" s="206" t="s">
        <v>84</v>
      </c>
      <c r="AY1014" s="19" t="s">
        <v>273</v>
      </c>
      <c r="BE1014" s="207">
        <f>IF(N1014="základní",J1014,0)</f>
        <v>0</v>
      </c>
      <c r="BF1014" s="207">
        <f>IF(N1014="snížená",J1014,0)</f>
        <v>0</v>
      </c>
      <c r="BG1014" s="207">
        <f>IF(N1014="zákl. přenesená",J1014,0)</f>
        <v>0</v>
      </c>
      <c r="BH1014" s="207">
        <f>IF(N1014="sníž. přenesená",J1014,0)</f>
        <v>0</v>
      </c>
      <c r="BI1014" s="207">
        <f>IF(N1014="nulová",J1014,0)</f>
        <v>0</v>
      </c>
      <c r="BJ1014" s="19" t="s">
        <v>23</v>
      </c>
      <c r="BK1014" s="207">
        <f>ROUND(I1014*H1014,2)</f>
        <v>0</v>
      </c>
      <c r="BL1014" s="19" t="s">
        <v>386</v>
      </c>
      <c r="BM1014" s="206" t="s">
        <v>1214</v>
      </c>
    </row>
    <row r="1015" spans="1:65" s="14" customFormat="1" ht="11.25">
      <c r="B1015" s="222"/>
      <c r="C1015" s="223"/>
      <c r="D1015" s="208" t="s">
        <v>281</v>
      </c>
      <c r="E1015" s="224" t="s">
        <v>22</v>
      </c>
      <c r="F1015" s="225" t="s">
        <v>319</v>
      </c>
      <c r="G1015" s="223"/>
      <c r="H1015" s="226">
        <v>6</v>
      </c>
      <c r="I1015" s="227"/>
      <c r="J1015" s="223"/>
      <c r="K1015" s="223"/>
      <c r="L1015" s="228"/>
      <c r="M1015" s="229"/>
      <c r="N1015" s="230"/>
      <c r="O1015" s="230"/>
      <c r="P1015" s="230"/>
      <c r="Q1015" s="230"/>
      <c r="R1015" s="230"/>
      <c r="S1015" s="230"/>
      <c r="T1015" s="231"/>
      <c r="AT1015" s="232" t="s">
        <v>281</v>
      </c>
      <c r="AU1015" s="232" t="s">
        <v>84</v>
      </c>
      <c r="AV1015" s="14" t="s">
        <v>84</v>
      </c>
      <c r="AW1015" s="14" t="s">
        <v>38</v>
      </c>
      <c r="AX1015" s="14" t="s">
        <v>77</v>
      </c>
      <c r="AY1015" s="232" t="s">
        <v>273</v>
      </c>
    </row>
    <row r="1016" spans="1:65" s="14" customFormat="1" ht="11.25">
      <c r="B1016" s="222"/>
      <c r="C1016" s="223"/>
      <c r="D1016" s="208" t="s">
        <v>281</v>
      </c>
      <c r="E1016" s="224" t="s">
        <v>22</v>
      </c>
      <c r="F1016" s="225" t="s">
        <v>1215</v>
      </c>
      <c r="G1016" s="223"/>
      <c r="H1016" s="226">
        <v>-3</v>
      </c>
      <c r="I1016" s="227"/>
      <c r="J1016" s="223"/>
      <c r="K1016" s="223"/>
      <c r="L1016" s="228"/>
      <c r="M1016" s="229"/>
      <c r="N1016" s="230"/>
      <c r="O1016" s="230"/>
      <c r="P1016" s="230"/>
      <c r="Q1016" s="230"/>
      <c r="R1016" s="230"/>
      <c r="S1016" s="230"/>
      <c r="T1016" s="231"/>
      <c r="AT1016" s="232" t="s">
        <v>281</v>
      </c>
      <c r="AU1016" s="232" t="s">
        <v>84</v>
      </c>
      <c r="AV1016" s="14" t="s">
        <v>84</v>
      </c>
      <c r="AW1016" s="14" t="s">
        <v>38</v>
      </c>
      <c r="AX1016" s="14" t="s">
        <v>77</v>
      </c>
      <c r="AY1016" s="232" t="s">
        <v>273</v>
      </c>
    </row>
    <row r="1017" spans="1:65" s="15" customFormat="1" ht="11.25">
      <c r="B1017" s="233"/>
      <c r="C1017" s="234"/>
      <c r="D1017" s="208" t="s">
        <v>281</v>
      </c>
      <c r="E1017" s="235" t="s">
        <v>22</v>
      </c>
      <c r="F1017" s="236" t="s">
        <v>286</v>
      </c>
      <c r="G1017" s="234"/>
      <c r="H1017" s="237">
        <v>3</v>
      </c>
      <c r="I1017" s="238"/>
      <c r="J1017" s="234"/>
      <c r="K1017" s="234"/>
      <c r="L1017" s="239"/>
      <c r="M1017" s="240"/>
      <c r="N1017" s="241"/>
      <c r="O1017" s="241"/>
      <c r="P1017" s="241"/>
      <c r="Q1017" s="241"/>
      <c r="R1017" s="241"/>
      <c r="S1017" s="241"/>
      <c r="T1017" s="242"/>
      <c r="AT1017" s="243" t="s">
        <v>281</v>
      </c>
      <c r="AU1017" s="243" t="s">
        <v>84</v>
      </c>
      <c r="AV1017" s="15" t="s">
        <v>92</v>
      </c>
      <c r="AW1017" s="15" t="s">
        <v>38</v>
      </c>
      <c r="AX1017" s="15" t="s">
        <v>23</v>
      </c>
      <c r="AY1017" s="243" t="s">
        <v>273</v>
      </c>
    </row>
    <row r="1018" spans="1:65" s="2" customFormat="1" ht="21.75" customHeight="1">
      <c r="A1018" s="36"/>
      <c r="B1018" s="37"/>
      <c r="C1018" s="195" t="s">
        <v>1216</v>
      </c>
      <c r="D1018" s="195" t="s">
        <v>275</v>
      </c>
      <c r="E1018" s="196" t="s">
        <v>1217</v>
      </c>
      <c r="F1018" s="197" t="s">
        <v>1218</v>
      </c>
      <c r="G1018" s="198" t="s">
        <v>765</v>
      </c>
      <c r="H1018" s="199">
        <v>11</v>
      </c>
      <c r="I1018" s="200"/>
      <c r="J1018" s="201">
        <f>ROUND(I1018*H1018,2)</f>
        <v>0</v>
      </c>
      <c r="K1018" s="197" t="s">
        <v>22</v>
      </c>
      <c r="L1018" s="41"/>
      <c r="M1018" s="202" t="s">
        <v>22</v>
      </c>
      <c r="N1018" s="203" t="s">
        <v>48</v>
      </c>
      <c r="O1018" s="66"/>
      <c r="P1018" s="204">
        <f>O1018*H1018</f>
        <v>0</v>
      </c>
      <c r="Q1018" s="204">
        <v>0</v>
      </c>
      <c r="R1018" s="204">
        <f>Q1018*H1018</f>
        <v>0</v>
      </c>
      <c r="S1018" s="204">
        <v>0</v>
      </c>
      <c r="T1018" s="205">
        <f>S1018*H1018</f>
        <v>0</v>
      </c>
      <c r="U1018" s="36"/>
      <c r="V1018" s="36"/>
      <c r="W1018" s="36"/>
      <c r="X1018" s="36"/>
      <c r="Y1018" s="36"/>
      <c r="Z1018" s="36"/>
      <c r="AA1018" s="36"/>
      <c r="AB1018" s="36"/>
      <c r="AC1018" s="36"/>
      <c r="AD1018" s="36"/>
      <c r="AE1018" s="36"/>
      <c r="AR1018" s="206" t="s">
        <v>386</v>
      </c>
      <c r="AT1018" s="206" t="s">
        <v>275</v>
      </c>
      <c r="AU1018" s="206" t="s">
        <v>84</v>
      </c>
      <c r="AY1018" s="19" t="s">
        <v>273</v>
      </c>
      <c r="BE1018" s="207">
        <f>IF(N1018="základní",J1018,0)</f>
        <v>0</v>
      </c>
      <c r="BF1018" s="207">
        <f>IF(N1018="snížená",J1018,0)</f>
        <v>0</v>
      </c>
      <c r="BG1018" s="207">
        <f>IF(N1018="zákl. přenesená",J1018,0)</f>
        <v>0</v>
      </c>
      <c r="BH1018" s="207">
        <f>IF(N1018="sníž. přenesená",J1018,0)</f>
        <v>0</v>
      </c>
      <c r="BI1018" s="207">
        <f>IF(N1018="nulová",J1018,0)</f>
        <v>0</v>
      </c>
      <c r="BJ1018" s="19" t="s">
        <v>23</v>
      </c>
      <c r="BK1018" s="207">
        <f>ROUND(I1018*H1018,2)</f>
        <v>0</v>
      </c>
      <c r="BL1018" s="19" t="s">
        <v>386</v>
      </c>
      <c r="BM1018" s="206" t="s">
        <v>1219</v>
      </c>
    </row>
    <row r="1019" spans="1:65" s="2" customFormat="1" ht="21.75" customHeight="1">
      <c r="A1019" s="36"/>
      <c r="B1019" s="37"/>
      <c r="C1019" s="195" t="s">
        <v>1220</v>
      </c>
      <c r="D1019" s="195" t="s">
        <v>275</v>
      </c>
      <c r="E1019" s="196" t="s">
        <v>1221</v>
      </c>
      <c r="F1019" s="197" t="s">
        <v>1222</v>
      </c>
      <c r="G1019" s="198" t="s">
        <v>765</v>
      </c>
      <c r="H1019" s="199">
        <v>3</v>
      </c>
      <c r="I1019" s="200"/>
      <c r="J1019" s="201">
        <f>ROUND(I1019*H1019,2)</f>
        <v>0</v>
      </c>
      <c r="K1019" s="197" t="s">
        <v>22</v>
      </c>
      <c r="L1019" s="41"/>
      <c r="M1019" s="202" t="s">
        <v>22</v>
      </c>
      <c r="N1019" s="203" t="s">
        <v>48</v>
      </c>
      <c r="O1019" s="66"/>
      <c r="P1019" s="204">
        <f>O1019*H1019</f>
        <v>0</v>
      </c>
      <c r="Q1019" s="204">
        <v>0</v>
      </c>
      <c r="R1019" s="204">
        <f>Q1019*H1019</f>
        <v>0</v>
      </c>
      <c r="S1019" s="204">
        <v>0</v>
      </c>
      <c r="T1019" s="205">
        <f>S1019*H1019</f>
        <v>0</v>
      </c>
      <c r="U1019" s="36"/>
      <c r="V1019" s="36"/>
      <c r="W1019" s="36"/>
      <c r="X1019" s="36"/>
      <c r="Y1019" s="36"/>
      <c r="Z1019" s="36"/>
      <c r="AA1019" s="36"/>
      <c r="AB1019" s="36"/>
      <c r="AC1019" s="36"/>
      <c r="AD1019" s="36"/>
      <c r="AE1019" s="36"/>
      <c r="AR1019" s="206" t="s">
        <v>386</v>
      </c>
      <c r="AT1019" s="206" t="s">
        <v>275</v>
      </c>
      <c r="AU1019" s="206" t="s">
        <v>84</v>
      </c>
      <c r="AY1019" s="19" t="s">
        <v>273</v>
      </c>
      <c r="BE1019" s="207">
        <f>IF(N1019="základní",J1019,0)</f>
        <v>0</v>
      </c>
      <c r="BF1019" s="207">
        <f>IF(N1019="snížená",J1019,0)</f>
        <v>0</v>
      </c>
      <c r="BG1019" s="207">
        <f>IF(N1019="zákl. přenesená",J1019,0)</f>
        <v>0</v>
      </c>
      <c r="BH1019" s="207">
        <f>IF(N1019="sníž. přenesená",J1019,0)</f>
        <v>0</v>
      </c>
      <c r="BI1019" s="207">
        <f>IF(N1019="nulová",J1019,0)</f>
        <v>0</v>
      </c>
      <c r="BJ1019" s="19" t="s">
        <v>23</v>
      </c>
      <c r="BK1019" s="207">
        <f>ROUND(I1019*H1019,2)</f>
        <v>0</v>
      </c>
      <c r="BL1019" s="19" t="s">
        <v>386</v>
      </c>
      <c r="BM1019" s="206" t="s">
        <v>1223</v>
      </c>
    </row>
    <row r="1020" spans="1:65" s="14" customFormat="1" ht="11.25">
      <c r="B1020" s="222"/>
      <c r="C1020" s="223"/>
      <c r="D1020" s="208" t="s">
        <v>281</v>
      </c>
      <c r="E1020" s="224" t="s">
        <v>22</v>
      </c>
      <c r="F1020" s="225" t="s">
        <v>319</v>
      </c>
      <c r="G1020" s="223"/>
      <c r="H1020" s="226">
        <v>6</v>
      </c>
      <c r="I1020" s="227"/>
      <c r="J1020" s="223"/>
      <c r="K1020" s="223"/>
      <c r="L1020" s="228"/>
      <c r="M1020" s="229"/>
      <c r="N1020" s="230"/>
      <c r="O1020" s="230"/>
      <c r="P1020" s="230"/>
      <c r="Q1020" s="230"/>
      <c r="R1020" s="230"/>
      <c r="S1020" s="230"/>
      <c r="T1020" s="231"/>
      <c r="AT1020" s="232" t="s">
        <v>281</v>
      </c>
      <c r="AU1020" s="232" t="s">
        <v>84</v>
      </c>
      <c r="AV1020" s="14" t="s">
        <v>84</v>
      </c>
      <c r="AW1020" s="14" t="s">
        <v>38</v>
      </c>
      <c r="AX1020" s="14" t="s">
        <v>77</v>
      </c>
      <c r="AY1020" s="232" t="s">
        <v>273</v>
      </c>
    </row>
    <row r="1021" spans="1:65" s="14" customFormat="1" ht="11.25">
      <c r="B1021" s="222"/>
      <c r="C1021" s="223"/>
      <c r="D1021" s="208" t="s">
        <v>281</v>
      </c>
      <c r="E1021" s="224" t="s">
        <v>22</v>
      </c>
      <c r="F1021" s="225" t="s">
        <v>1215</v>
      </c>
      <c r="G1021" s="223"/>
      <c r="H1021" s="226">
        <v>-3</v>
      </c>
      <c r="I1021" s="227"/>
      <c r="J1021" s="223"/>
      <c r="K1021" s="223"/>
      <c r="L1021" s="228"/>
      <c r="M1021" s="229"/>
      <c r="N1021" s="230"/>
      <c r="O1021" s="230"/>
      <c r="P1021" s="230"/>
      <c r="Q1021" s="230"/>
      <c r="R1021" s="230"/>
      <c r="S1021" s="230"/>
      <c r="T1021" s="231"/>
      <c r="AT1021" s="232" t="s">
        <v>281</v>
      </c>
      <c r="AU1021" s="232" t="s">
        <v>84</v>
      </c>
      <c r="AV1021" s="14" t="s">
        <v>84</v>
      </c>
      <c r="AW1021" s="14" t="s">
        <v>38</v>
      </c>
      <c r="AX1021" s="14" t="s">
        <v>77</v>
      </c>
      <c r="AY1021" s="232" t="s">
        <v>273</v>
      </c>
    </row>
    <row r="1022" spans="1:65" s="15" customFormat="1" ht="11.25">
      <c r="B1022" s="233"/>
      <c r="C1022" s="234"/>
      <c r="D1022" s="208" t="s">
        <v>281</v>
      </c>
      <c r="E1022" s="235" t="s">
        <v>22</v>
      </c>
      <c r="F1022" s="236" t="s">
        <v>286</v>
      </c>
      <c r="G1022" s="234"/>
      <c r="H1022" s="237">
        <v>3</v>
      </c>
      <c r="I1022" s="238"/>
      <c r="J1022" s="234"/>
      <c r="K1022" s="234"/>
      <c r="L1022" s="239"/>
      <c r="M1022" s="240"/>
      <c r="N1022" s="241"/>
      <c r="O1022" s="241"/>
      <c r="P1022" s="241"/>
      <c r="Q1022" s="241"/>
      <c r="R1022" s="241"/>
      <c r="S1022" s="241"/>
      <c r="T1022" s="242"/>
      <c r="AT1022" s="243" t="s">
        <v>281</v>
      </c>
      <c r="AU1022" s="243" t="s">
        <v>84</v>
      </c>
      <c r="AV1022" s="15" t="s">
        <v>92</v>
      </c>
      <c r="AW1022" s="15" t="s">
        <v>38</v>
      </c>
      <c r="AX1022" s="15" t="s">
        <v>23</v>
      </c>
      <c r="AY1022" s="243" t="s">
        <v>273</v>
      </c>
    </row>
    <row r="1023" spans="1:65" s="2" customFormat="1" ht="21.75" customHeight="1">
      <c r="A1023" s="36"/>
      <c r="B1023" s="37"/>
      <c r="C1023" s="195" t="s">
        <v>1224</v>
      </c>
      <c r="D1023" s="195" t="s">
        <v>275</v>
      </c>
      <c r="E1023" s="196" t="s">
        <v>1225</v>
      </c>
      <c r="F1023" s="197" t="s">
        <v>1226</v>
      </c>
      <c r="G1023" s="198" t="s">
        <v>305</v>
      </c>
      <c r="H1023" s="199">
        <v>28.5</v>
      </c>
      <c r="I1023" s="200"/>
      <c r="J1023" s="201">
        <f>ROUND(I1023*H1023,2)</f>
        <v>0</v>
      </c>
      <c r="K1023" s="197" t="s">
        <v>22</v>
      </c>
      <c r="L1023" s="41"/>
      <c r="M1023" s="202" t="s">
        <v>22</v>
      </c>
      <c r="N1023" s="203" t="s">
        <v>48</v>
      </c>
      <c r="O1023" s="66"/>
      <c r="P1023" s="204">
        <f>O1023*H1023</f>
        <v>0</v>
      </c>
      <c r="Q1023" s="204">
        <v>0</v>
      </c>
      <c r="R1023" s="204">
        <f>Q1023*H1023</f>
        <v>0</v>
      </c>
      <c r="S1023" s="204">
        <v>0</v>
      </c>
      <c r="T1023" s="205">
        <f>S1023*H1023</f>
        <v>0</v>
      </c>
      <c r="U1023" s="36"/>
      <c r="V1023" s="36"/>
      <c r="W1023" s="36"/>
      <c r="X1023" s="36"/>
      <c r="Y1023" s="36"/>
      <c r="Z1023" s="36"/>
      <c r="AA1023" s="36"/>
      <c r="AB1023" s="36"/>
      <c r="AC1023" s="36"/>
      <c r="AD1023" s="36"/>
      <c r="AE1023" s="36"/>
      <c r="AR1023" s="206" t="s">
        <v>386</v>
      </c>
      <c r="AT1023" s="206" t="s">
        <v>275</v>
      </c>
      <c r="AU1023" s="206" t="s">
        <v>84</v>
      </c>
      <c r="AY1023" s="19" t="s">
        <v>273</v>
      </c>
      <c r="BE1023" s="207">
        <f>IF(N1023="základní",J1023,0)</f>
        <v>0</v>
      </c>
      <c r="BF1023" s="207">
        <f>IF(N1023="snížená",J1023,0)</f>
        <v>0</v>
      </c>
      <c r="BG1023" s="207">
        <f>IF(N1023="zákl. přenesená",J1023,0)</f>
        <v>0</v>
      </c>
      <c r="BH1023" s="207">
        <f>IF(N1023="sníž. přenesená",J1023,0)</f>
        <v>0</v>
      </c>
      <c r="BI1023" s="207">
        <f>IF(N1023="nulová",J1023,0)</f>
        <v>0</v>
      </c>
      <c r="BJ1023" s="19" t="s">
        <v>23</v>
      </c>
      <c r="BK1023" s="207">
        <f>ROUND(I1023*H1023,2)</f>
        <v>0</v>
      </c>
      <c r="BL1023" s="19" t="s">
        <v>386</v>
      </c>
      <c r="BM1023" s="206" t="s">
        <v>1227</v>
      </c>
    </row>
    <row r="1024" spans="1:65" s="2" customFormat="1" ht="21.75" customHeight="1">
      <c r="A1024" s="36"/>
      <c r="B1024" s="37"/>
      <c r="C1024" s="195" t="s">
        <v>1228</v>
      </c>
      <c r="D1024" s="195" t="s">
        <v>275</v>
      </c>
      <c r="E1024" s="196" t="s">
        <v>1229</v>
      </c>
      <c r="F1024" s="197" t="s">
        <v>1230</v>
      </c>
      <c r="G1024" s="198" t="s">
        <v>305</v>
      </c>
      <c r="H1024" s="199">
        <v>23.4</v>
      </c>
      <c r="I1024" s="200"/>
      <c r="J1024" s="201">
        <f>ROUND(I1024*H1024,2)</f>
        <v>0</v>
      </c>
      <c r="K1024" s="197" t="s">
        <v>22</v>
      </c>
      <c r="L1024" s="41"/>
      <c r="M1024" s="202" t="s">
        <v>22</v>
      </c>
      <c r="N1024" s="203" t="s">
        <v>48</v>
      </c>
      <c r="O1024" s="66"/>
      <c r="P1024" s="204">
        <f>O1024*H1024</f>
        <v>0</v>
      </c>
      <c r="Q1024" s="204">
        <v>0</v>
      </c>
      <c r="R1024" s="204">
        <f>Q1024*H1024</f>
        <v>0</v>
      </c>
      <c r="S1024" s="204">
        <v>0</v>
      </c>
      <c r="T1024" s="205">
        <f>S1024*H1024</f>
        <v>0</v>
      </c>
      <c r="U1024" s="36"/>
      <c r="V1024" s="36"/>
      <c r="W1024" s="36"/>
      <c r="X1024" s="36"/>
      <c r="Y1024" s="36"/>
      <c r="Z1024" s="36"/>
      <c r="AA1024" s="36"/>
      <c r="AB1024" s="36"/>
      <c r="AC1024" s="36"/>
      <c r="AD1024" s="36"/>
      <c r="AE1024" s="36"/>
      <c r="AR1024" s="206" t="s">
        <v>386</v>
      </c>
      <c r="AT1024" s="206" t="s">
        <v>275</v>
      </c>
      <c r="AU1024" s="206" t="s">
        <v>84</v>
      </c>
      <c r="AY1024" s="19" t="s">
        <v>273</v>
      </c>
      <c r="BE1024" s="207">
        <f>IF(N1024="základní",J1024,0)</f>
        <v>0</v>
      </c>
      <c r="BF1024" s="207">
        <f>IF(N1024="snížená",J1024,0)</f>
        <v>0</v>
      </c>
      <c r="BG1024" s="207">
        <f>IF(N1024="zákl. přenesená",J1024,0)</f>
        <v>0</v>
      </c>
      <c r="BH1024" s="207">
        <f>IF(N1024="sníž. přenesená",J1024,0)</f>
        <v>0</v>
      </c>
      <c r="BI1024" s="207">
        <f>IF(N1024="nulová",J1024,0)</f>
        <v>0</v>
      </c>
      <c r="BJ1024" s="19" t="s">
        <v>23</v>
      </c>
      <c r="BK1024" s="207">
        <f>ROUND(I1024*H1024,2)</f>
        <v>0</v>
      </c>
      <c r="BL1024" s="19" t="s">
        <v>386</v>
      </c>
      <c r="BM1024" s="206" t="s">
        <v>1231</v>
      </c>
    </row>
    <row r="1025" spans="1:65" s="2" customFormat="1" ht="21.75" customHeight="1">
      <c r="A1025" s="36"/>
      <c r="B1025" s="37"/>
      <c r="C1025" s="195" t="s">
        <v>1232</v>
      </c>
      <c r="D1025" s="195" t="s">
        <v>275</v>
      </c>
      <c r="E1025" s="196" t="s">
        <v>1233</v>
      </c>
      <c r="F1025" s="197" t="s">
        <v>1234</v>
      </c>
      <c r="G1025" s="198" t="s">
        <v>1193</v>
      </c>
      <c r="H1025" s="265"/>
      <c r="I1025" s="200"/>
      <c r="J1025" s="201">
        <f>ROUND(I1025*H1025,2)</f>
        <v>0</v>
      </c>
      <c r="K1025" s="197" t="s">
        <v>306</v>
      </c>
      <c r="L1025" s="41"/>
      <c r="M1025" s="202" t="s">
        <v>22</v>
      </c>
      <c r="N1025" s="203" t="s">
        <v>48</v>
      </c>
      <c r="O1025" s="66"/>
      <c r="P1025" s="204">
        <f>O1025*H1025</f>
        <v>0</v>
      </c>
      <c r="Q1025" s="204">
        <v>0</v>
      </c>
      <c r="R1025" s="204">
        <f>Q1025*H1025</f>
        <v>0</v>
      </c>
      <c r="S1025" s="204">
        <v>0</v>
      </c>
      <c r="T1025" s="205">
        <f>S1025*H1025</f>
        <v>0</v>
      </c>
      <c r="U1025" s="36"/>
      <c r="V1025" s="36"/>
      <c r="W1025" s="36"/>
      <c r="X1025" s="36"/>
      <c r="Y1025" s="36"/>
      <c r="Z1025" s="36"/>
      <c r="AA1025" s="36"/>
      <c r="AB1025" s="36"/>
      <c r="AC1025" s="36"/>
      <c r="AD1025" s="36"/>
      <c r="AE1025" s="36"/>
      <c r="AR1025" s="206" t="s">
        <v>386</v>
      </c>
      <c r="AT1025" s="206" t="s">
        <v>275</v>
      </c>
      <c r="AU1025" s="206" t="s">
        <v>84</v>
      </c>
      <c r="AY1025" s="19" t="s">
        <v>273</v>
      </c>
      <c r="BE1025" s="207">
        <f>IF(N1025="základní",J1025,0)</f>
        <v>0</v>
      </c>
      <c r="BF1025" s="207">
        <f>IF(N1025="snížená",J1025,0)</f>
        <v>0</v>
      </c>
      <c r="BG1025" s="207">
        <f>IF(N1025="zákl. přenesená",J1025,0)</f>
        <v>0</v>
      </c>
      <c r="BH1025" s="207">
        <f>IF(N1025="sníž. přenesená",J1025,0)</f>
        <v>0</v>
      </c>
      <c r="BI1025" s="207">
        <f>IF(N1025="nulová",J1025,0)</f>
        <v>0</v>
      </c>
      <c r="BJ1025" s="19" t="s">
        <v>23</v>
      </c>
      <c r="BK1025" s="207">
        <f>ROUND(I1025*H1025,2)</f>
        <v>0</v>
      </c>
      <c r="BL1025" s="19" t="s">
        <v>386</v>
      </c>
      <c r="BM1025" s="206" t="s">
        <v>1235</v>
      </c>
    </row>
    <row r="1026" spans="1:65" s="2" customFormat="1" ht="78">
      <c r="A1026" s="36"/>
      <c r="B1026" s="37"/>
      <c r="C1026" s="38"/>
      <c r="D1026" s="208" t="s">
        <v>299</v>
      </c>
      <c r="E1026" s="38"/>
      <c r="F1026" s="209" t="s">
        <v>1236</v>
      </c>
      <c r="G1026" s="38"/>
      <c r="H1026" s="38"/>
      <c r="I1026" s="119"/>
      <c r="J1026" s="38"/>
      <c r="K1026" s="38"/>
      <c r="L1026" s="41"/>
      <c r="M1026" s="210"/>
      <c r="N1026" s="211"/>
      <c r="O1026" s="66"/>
      <c r="P1026" s="66"/>
      <c r="Q1026" s="66"/>
      <c r="R1026" s="66"/>
      <c r="S1026" s="66"/>
      <c r="T1026" s="67"/>
      <c r="U1026" s="36"/>
      <c r="V1026" s="36"/>
      <c r="W1026" s="36"/>
      <c r="X1026" s="36"/>
      <c r="Y1026" s="36"/>
      <c r="Z1026" s="36"/>
      <c r="AA1026" s="36"/>
      <c r="AB1026" s="36"/>
      <c r="AC1026" s="36"/>
      <c r="AD1026" s="36"/>
      <c r="AE1026" s="36"/>
      <c r="AT1026" s="19" t="s">
        <v>299</v>
      </c>
      <c r="AU1026" s="19" t="s">
        <v>84</v>
      </c>
    </row>
    <row r="1027" spans="1:65" s="12" customFormat="1" ht="22.9" customHeight="1">
      <c r="B1027" s="179"/>
      <c r="C1027" s="180"/>
      <c r="D1027" s="181" t="s">
        <v>76</v>
      </c>
      <c r="E1027" s="193" t="s">
        <v>1237</v>
      </c>
      <c r="F1027" s="193" t="s">
        <v>1238</v>
      </c>
      <c r="G1027" s="180"/>
      <c r="H1027" s="180"/>
      <c r="I1027" s="183"/>
      <c r="J1027" s="194">
        <f>BK1027</f>
        <v>0</v>
      </c>
      <c r="K1027" s="180"/>
      <c r="L1027" s="185"/>
      <c r="M1027" s="186"/>
      <c r="N1027" s="187"/>
      <c r="O1027" s="187"/>
      <c r="P1027" s="188">
        <f>SUM(P1028:P1113)</f>
        <v>0</v>
      </c>
      <c r="Q1027" s="187"/>
      <c r="R1027" s="188">
        <f>SUM(R1028:R1113)</f>
        <v>5.1114437099999996</v>
      </c>
      <c r="S1027" s="187"/>
      <c r="T1027" s="189">
        <f>SUM(T1028:T1113)</f>
        <v>0</v>
      </c>
      <c r="AR1027" s="190" t="s">
        <v>84</v>
      </c>
      <c r="AT1027" s="191" t="s">
        <v>76</v>
      </c>
      <c r="AU1027" s="191" t="s">
        <v>23</v>
      </c>
      <c r="AY1027" s="190" t="s">
        <v>273</v>
      </c>
      <c r="BK1027" s="192">
        <f>SUM(BK1028:BK1113)</f>
        <v>0</v>
      </c>
    </row>
    <row r="1028" spans="1:65" s="2" customFormat="1" ht="16.5" customHeight="1">
      <c r="A1028" s="36"/>
      <c r="B1028" s="37"/>
      <c r="C1028" s="195" t="s">
        <v>1239</v>
      </c>
      <c r="D1028" s="195" t="s">
        <v>275</v>
      </c>
      <c r="E1028" s="196" t="s">
        <v>1240</v>
      </c>
      <c r="F1028" s="197" t="s">
        <v>1241</v>
      </c>
      <c r="G1028" s="198" t="s">
        <v>224</v>
      </c>
      <c r="H1028" s="199">
        <v>473.17</v>
      </c>
      <c r="I1028" s="200"/>
      <c r="J1028" s="201">
        <f>ROUND(I1028*H1028,2)</f>
        <v>0</v>
      </c>
      <c r="K1028" s="197" t="s">
        <v>306</v>
      </c>
      <c r="L1028" s="41"/>
      <c r="M1028" s="202" t="s">
        <v>22</v>
      </c>
      <c r="N1028" s="203" t="s">
        <v>48</v>
      </c>
      <c r="O1028" s="66"/>
      <c r="P1028" s="204">
        <f>O1028*H1028</f>
        <v>0</v>
      </c>
      <c r="Q1028" s="204">
        <v>0</v>
      </c>
      <c r="R1028" s="204">
        <f>Q1028*H1028</f>
        <v>0</v>
      </c>
      <c r="S1028" s="204">
        <v>0</v>
      </c>
      <c r="T1028" s="205">
        <f>S1028*H1028</f>
        <v>0</v>
      </c>
      <c r="U1028" s="36"/>
      <c r="V1028" s="36"/>
      <c r="W1028" s="36"/>
      <c r="X1028" s="36"/>
      <c r="Y1028" s="36"/>
      <c r="Z1028" s="36"/>
      <c r="AA1028" s="36"/>
      <c r="AB1028" s="36"/>
      <c r="AC1028" s="36"/>
      <c r="AD1028" s="36"/>
      <c r="AE1028" s="36"/>
      <c r="AR1028" s="206" t="s">
        <v>386</v>
      </c>
      <c r="AT1028" s="206" t="s">
        <v>275</v>
      </c>
      <c r="AU1028" s="206" t="s">
        <v>84</v>
      </c>
      <c r="AY1028" s="19" t="s">
        <v>273</v>
      </c>
      <c r="BE1028" s="207">
        <f>IF(N1028="základní",J1028,0)</f>
        <v>0</v>
      </c>
      <c r="BF1028" s="207">
        <f>IF(N1028="snížená",J1028,0)</f>
        <v>0</v>
      </c>
      <c r="BG1028" s="207">
        <f>IF(N1028="zákl. přenesená",J1028,0)</f>
        <v>0</v>
      </c>
      <c r="BH1028" s="207">
        <f>IF(N1028="sníž. přenesená",J1028,0)</f>
        <v>0</v>
      </c>
      <c r="BI1028" s="207">
        <f>IF(N1028="nulová",J1028,0)</f>
        <v>0</v>
      </c>
      <c r="BJ1028" s="19" t="s">
        <v>23</v>
      </c>
      <c r="BK1028" s="207">
        <f>ROUND(I1028*H1028,2)</f>
        <v>0</v>
      </c>
      <c r="BL1028" s="19" t="s">
        <v>386</v>
      </c>
      <c r="BM1028" s="206" t="s">
        <v>1242</v>
      </c>
    </row>
    <row r="1029" spans="1:65" s="2" customFormat="1" ht="48.75">
      <c r="A1029" s="36"/>
      <c r="B1029" s="37"/>
      <c r="C1029" s="38"/>
      <c r="D1029" s="208" t="s">
        <v>299</v>
      </c>
      <c r="E1029" s="38"/>
      <c r="F1029" s="209" t="s">
        <v>1243</v>
      </c>
      <c r="G1029" s="38"/>
      <c r="H1029" s="38"/>
      <c r="I1029" s="119"/>
      <c r="J1029" s="38"/>
      <c r="K1029" s="38"/>
      <c r="L1029" s="41"/>
      <c r="M1029" s="210"/>
      <c r="N1029" s="211"/>
      <c r="O1029" s="66"/>
      <c r="P1029" s="66"/>
      <c r="Q1029" s="66"/>
      <c r="R1029" s="66"/>
      <c r="S1029" s="66"/>
      <c r="T1029" s="67"/>
      <c r="U1029" s="36"/>
      <c r="V1029" s="36"/>
      <c r="W1029" s="36"/>
      <c r="X1029" s="36"/>
      <c r="Y1029" s="36"/>
      <c r="Z1029" s="36"/>
      <c r="AA1029" s="36"/>
      <c r="AB1029" s="36"/>
      <c r="AC1029" s="36"/>
      <c r="AD1029" s="36"/>
      <c r="AE1029" s="36"/>
      <c r="AT1029" s="19" t="s">
        <v>299</v>
      </c>
      <c r="AU1029" s="19" t="s">
        <v>84</v>
      </c>
    </row>
    <row r="1030" spans="1:65" s="14" customFormat="1" ht="11.25">
      <c r="B1030" s="222"/>
      <c r="C1030" s="223"/>
      <c r="D1030" s="208" t="s">
        <v>281</v>
      </c>
      <c r="E1030" s="224" t="s">
        <v>22</v>
      </c>
      <c r="F1030" s="225" t="s">
        <v>1244</v>
      </c>
      <c r="G1030" s="223"/>
      <c r="H1030" s="226">
        <v>473.17</v>
      </c>
      <c r="I1030" s="227"/>
      <c r="J1030" s="223"/>
      <c r="K1030" s="223"/>
      <c r="L1030" s="228"/>
      <c r="M1030" s="229"/>
      <c r="N1030" s="230"/>
      <c r="O1030" s="230"/>
      <c r="P1030" s="230"/>
      <c r="Q1030" s="230"/>
      <c r="R1030" s="230"/>
      <c r="S1030" s="230"/>
      <c r="T1030" s="231"/>
      <c r="AT1030" s="232" t="s">
        <v>281</v>
      </c>
      <c r="AU1030" s="232" t="s">
        <v>84</v>
      </c>
      <c r="AV1030" s="14" t="s">
        <v>84</v>
      </c>
      <c r="AW1030" s="14" t="s">
        <v>38</v>
      </c>
      <c r="AX1030" s="14" t="s">
        <v>23</v>
      </c>
      <c r="AY1030" s="232" t="s">
        <v>273</v>
      </c>
    </row>
    <row r="1031" spans="1:65" s="2" customFormat="1" ht="16.5" customHeight="1">
      <c r="A1031" s="36"/>
      <c r="B1031" s="37"/>
      <c r="C1031" s="195" t="s">
        <v>1245</v>
      </c>
      <c r="D1031" s="195" t="s">
        <v>275</v>
      </c>
      <c r="E1031" s="196" t="s">
        <v>1246</v>
      </c>
      <c r="F1031" s="197" t="s">
        <v>1247</v>
      </c>
      <c r="G1031" s="198" t="s">
        <v>224</v>
      </c>
      <c r="H1031" s="199">
        <v>1419.51</v>
      </c>
      <c r="I1031" s="200"/>
      <c r="J1031" s="201">
        <f>ROUND(I1031*H1031,2)</f>
        <v>0</v>
      </c>
      <c r="K1031" s="197" t="s">
        <v>306</v>
      </c>
      <c r="L1031" s="41"/>
      <c r="M1031" s="202" t="s">
        <v>22</v>
      </c>
      <c r="N1031" s="203" t="s">
        <v>48</v>
      </c>
      <c r="O1031" s="66"/>
      <c r="P1031" s="204">
        <f>O1031*H1031</f>
        <v>0</v>
      </c>
      <c r="Q1031" s="204">
        <v>0</v>
      </c>
      <c r="R1031" s="204">
        <f>Q1031*H1031</f>
        <v>0</v>
      </c>
      <c r="S1031" s="204">
        <v>0</v>
      </c>
      <c r="T1031" s="205">
        <f>S1031*H1031</f>
        <v>0</v>
      </c>
      <c r="U1031" s="36"/>
      <c r="V1031" s="36"/>
      <c r="W1031" s="36"/>
      <c r="X1031" s="36"/>
      <c r="Y1031" s="36"/>
      <c r="Z1031" s="36"/>
      <c r="AA1031" s="36"/>
      <c r="AB1031" s="36"/>
      <c r="AC1031" s="36"/>
      <c r="AD1031" s="36"/>
      <c r="AE1031" s="36"/>
      <c r="AR1031" s="206" t="s">
        <v>386</v>
      </c>
      <c r="AT1031" s="206" t="s">
        <v>275</v>
      </c>
      <c r="AU1031" s="206" t="s">
        <v>84</v>
      </c>
      <c r="AY1031" s="19" t="s">
        <v>273</v>
      </c>
      <c r="BE1031" s="207">
        <f>IF(N1031="základní",J1031,0)</f>
        <v>0</v>
      </c>
      <c r="BF1031" s="207">
        <f>IF(N1031="snížená",J1031,0)</f>
        <v>0</v>
      </c>
      <c r="BG1031" s="207">
        <f>IF(N1031="zákl. přenesená",J1031,0)</f>
        <v>0</v>
      </c>
      <c r="BH1031" s="207">
        <f>IF(N1031="sníž. přenesená",J1031,0)</f>
        <v>0</v>
      </c>
      <c r="BI1031" s="207">
        <f>IF(N1031="nulová",J1031,0)</f>
        <v>0</v>
      </c>
      <c r="BJ1031" s="19" t="s">
        <v>23</v>
      </c>
      <c r="BK1031" s="207">
        <f>ROUND(I1031*H1031,2)</f>
        <v>0</v>
      </c>
      <c r="BL1031" s="19" t="s">
        <v>386</v>
      </c>
      <c r="BM1031" s="206" t="s">
        <v>1248</v>
      </c>
    </row>
    <row r="1032" spans="1:65" s="2" customFormat="1" ht="48.75">
      <c r="A1032" s="36"/>
      <c r="B1032" s="37"/>
      <c r="C1032" s="38"/>
      <c r="D1032" s="208" t="s">
        <v>299</v>
      </c>
      <c r="E1032" s="38"/>
      <c r="F1032" s="209" t="s">
        <v>1243</v>
      </c>
      <c r="G1032" s="38"/>
      <c r="H1032" s="38"/>
      <c r="I1032" s="119"/>
      <c r="J1032" s="38"/>
      <c r="K1032" s="38"/>
      <c r="L1032" s="41"/>
      <c r="M1032" s="210"/>
      <c r="N1032" s="211"/>
      <c r="O1032" s="66"/>
      <c r="P1032" s="66"/>
      <c r="Q1032" s="66"/>
      <c r="R1032" s="66"/>
      <c r="S1032" s="66"/>
      <c r="T1032" s="67"/>
      <c r="U1032" s="36"/>
      <c r="V1032" s="36"/>
      <c r="W1032" s="36"/>
      <c r="X1032" s="36"/>
      <c r="Y1032" s="36"/>
      <c r="Z1032" s="36"/>
      <c r="AA1032" s="36"/>
      <c r="AB1032" s="36"/>
      <c r="AC1032" s="36"/>
      <c r="AD1032" s="36"/>
      <c r="AE1032" s="36"/>
      <c r="AT1032" s="19" t="s">
        <v>299</v>
      </c>
      <c r="AU1032" s="19" t="s">
        <v>84</v>
      </c>
    </row>
    <row r="1033" spans="1:65" s="14" customFormat="1" ht="11.25">
      <c r="B1033" s="222"/>
      <c r="C1033" s="223"/>
      <c r="D1033" s="208" t="s">
        <v>281</v>
      </c>
      <c r="E1033" s="224" t="s">
        <v>22</v>
      </c>
      <c r="F1033" s="225" t="s">
        <v>1249</v>
      </c>
      <c r="G1033" s="223"/>
      <c r="H1033" s="226">
        <v>473.17</v>
      </c>
      <c r="I1033" s="227"/>
      <c r="J1033" s="223"/>
      <c r="K1033" s="223"/>
      <c r="L1033" s="228"/>
      <c r="M1033" s="229"/>
      <c r="N1033" s="230"/>
      <c r="O1033" s="230"/>
      <c r="P1033" s="230"/>
      <c r="Q1033" s="230"/>
      <c r="R1033" s="230"/>
      <c r="S1033" s="230"/>
      <c r="T1033" s="231"/>
      <c r="AT1033" s="232" t="s">
        <v>281</v>
      </c>
      <c r="AU1033" s="232" t="s">
        <v>84</v>
      </c>
      <c r="AV1033" s="14" t="s">
        <v>84</v>
      </c>
      <c r="AW1033" s="14" t="s">
        <v>38</v>
      </c>
      <c r="AX1033" s="14" t="s">
        <v>77</v>
      </c>
      <c r="AY1033" s="232" t="s">
        <v>273</v>
      </c>
    </row>
    <row r="1034" spans="1:65" s="14" customFormat="1" ht="11.25">
      <c r="B1034" s="222"/>
      <c r="C1034" s="223"/>
      <c r="D1034" s="208" t="s">
        <v>281</v>
      </c>
      <c r="E1034" s="224" t="s">
        <v>22</v>
      </c>
      <c r="F1034" s="225" t="s">
        <v>1250</v>
      </c>
      <c r="G1034" s="223"/>
      <c r="H1034" s="226">
        <v>473.17</v>
      </c>
      <c r="I1034" s="227"/>
      <c r="J1034" s="223"/>
      <c r="K1034" s="223"/>
      <c r="L1034" s="228"/>
      <c r="M1034" s="229"/>
      <c r="N1034" s="230"/>
      <c r="O1034" s="230"/>
      <c r="P1034" s="230"/>
      <c r="Q1034" s="230"/>
      <c r="R1034" s="230"/>
      <c r="S1034" s="230"/>
      <c r="T1034" s="231"/>
      <c r="AT1034" s="232" t="s">
        <v>281</v>
      </c>
      <c r="AU1034" s="232" t="s">
        <v>84</v>
      </c>
      <c r="AV1034" s="14" t="s">
        <v>84</v>
      </c>
      <c r="AW1034" s="14" t="s">
        <v>38</v>
      </c>
      <c r="AX1034" s="14" t="s">
        <v>77</v>
      </c>
      <c r="AY1034" s="232" t="s">
        <v>273</v>
      </c>
    </row>
    <row r="1035" spans="1:65" s="14" customFormat="1" ht="11.25">
      <c r="B1035" s="222"/>
      <c r="C1035" s="223"/>
      <c r="D1035" s="208" t="s">
        <v>281</v>
      </c>
      <c r="E1035" s="224" t="s">
        <v>22</v>
      </c>
      <c r="F1035" s="225" t="s">
        <v>1251</v>
      </c>
      <c r="G1035" s="223"/>
      <c r="H1035" s="226">
        <v>473.17</v>
      </c>
      <c r="I1035" s="227"/>
      <c r="J1035" s="223"/>
      <c r="K1035" s="223"/>
      <c r="L1035" s="228"/>
      <c r="M1035" s="229"/>
      <c r="N1035" s="230"/>
      <c r="O1035" s="230"/>
      <c r="P1035" s="230"/>
      <c r="Q1035" s="230"/>
      <c r="R1035" s="230"/>
      <c r="S1035" s="230"/>
      <c r="T1035" s="231"/>
      <c r="AT1035" s="232" t="s">
        <v>281</v>
      </c>
      <c r="AU1035" s="232" t="s">
        <v>84</v>
      </c>
      <c r="AV1035" s="14" t="s">
        <v>84</v>
      </c>
      <c r="AW1035" s="14" t="s">
        <v>38</v>
      </c>
      <c r="AX1035" s="14" t="s">
        <v>77</v>
      </c>
      <c r="AY1035" s="232" t="s">
        <v>273</v>
      </c>
    </row>
    <row r="1036" spans="1:65" s="15" customFormat="1" ht="11.25">
      <c r="B1036" s="233"/>
      <c r="C1036" s="234"/>
      <c r="D1036" s="208" t="s">
        <v>281</v>
      </c>
      <c r="E1036" s="235" t="s">
        <v>22</v>
      </c>
      <c r="F1036" s="236" t="s">
        <v>286</v>
      </c>
      <c r="G1036" s="234"/>
      <c r="H1036" s="237">
        <v>1419.51</v>
      </c>
      <c r="I1036" s="238"/>
      <c r="J1036" s="234"/>
      <c r="K1036" s="234"/>
      <c r="L1036" s="239"/>
      <c r="M1036" s="240"/>
      <c r="N1036" s="241"/>
      <c r="O1036" s="241"/>
      <c r="P1036" s="241"/>
      <c r="Q1036" s="241"/>
      <c r="R1036" s="241"/>
      <c r="S1036" s="241"/>
      <c r="T1036" s="242"/>
      <c r="AT1036" s="243" t="s">
        <v>281</v>
      </c>
      <c r="AU1036" s="243" t="s">
        <v>84</v>
      </c>
      <c r="AV1036" s="15" t="s">
        <v>92</v>
      </c>
      <c r="AW1036" s="15" t="s">
        <v>38</v>
      </c>
      <c r="AX1036" s="15" t="s">
        <v>23</v>
      </c>
      <c r="AY1036" s="243" t="s">
        <v>273</v>
      </c>
    </row>
    <row r="1037" spans="1:65" s="2" customFormat="1" ht="16.5" customHeight="1">
      <c r="A1037" s="36"/>
      <c r="B1037" s="37"/>
      <c r="C1037" s="195" t="s">
        <v>1252</v>
      </c>
      <c r="D1037" s="195" t="s">
        <v>275</v>
      </c>
      <c r="E1037" s="196" t="s">
        <v>1253</v>
      </c>
      <c r="F1037" s="197" t="s">
        <v>1254</v>
      </c>
      <c r="G1037" s="198" t="s">
        <v>224</v>
      </c>
      <c r="H1037" s="199">
        <v>647.42999999999995</v>
      </c>
      <c r="I1037" s="200"/>
      <c r="J1037" s="201">
        <f>ROUND(I1037*H1037,2)</f>
        <v>0</v>
      </c>
      <c r="K1037" s="197" t="s">
        <v>306</v>
      </c>
      <c r="L1037" s="41"/>
      <c r="M1037" s="202" t="s">
        <v>22</v>
      </c>
      <c r="N1037" s="203" t="s">
        <v>48</v>
      </c>
      <c r="O1037" s="66"/>
      <c r="P1037" s="204">
        <f>O1037*H1037</f>
        <v>0</v>
      </c>
      <c r="Q1037" s="204">
        <v>3.0000000000000001E-5</v>
      </c>
      <c r="R1037" s="204">
        <f>Q1037*H1037</f>
        <v>1.94229E-2</v>
      </c>
      <c r="S1037" s="204">
        <v>0</v>
      </c>
      <c r="T1037" s="205">
        <f>S1037*H1037</f>
        <v>0</v>
      </c>
      <c r="U1037" s="36"/>
      <c r="V1037" s="36"/>
      <c r="W1037" s="36"/>
      <c r="X1037" s="36"/>
      <c r="Y1037" s="36"/>
      <c r="Z1037" s="36"/>
      <c r="AA1037" s="36"/>
      <c r="AB1037" s="36"/>
      <c r="AC1037" s="36"/>
      <c r="AD1037" s="36"/>
      <c r="AE1037" s="36"/>
      <c r="AR1037" s="206" t="s">
        <v>386</v>
      </c>
      <c r="AT1037" s="206" t="s">
        <v>275</v>
      </c>
      <c r="AU1037" s="206" t="s">
        <v>84</v>
      </c>
      <c r="AY1037" s="19" t="s">
        <v>273</v>
      </c>
      <c r="BE1037" s="207">
        <f>IF(N1037="základní",J1037,0)</f>
        <v>0</v>
      </c>
      <c r="BF1037" s="207">
        <f>IF(N1037="snížená",J1037,0)</f>
        <v>0</v>
      </c>
      <c r="BG1037" s="207">
        <f>IF(N1037="zákl. přenesená",J1037,0)</f>
        <v>0</v>
      </c>
      <c r="BH1037" s="207">
        <f>IF(N1037="sníž. přenesená",J1037,0)</f>
        <v>0</v>
      </c>
      <c r="BI1037" s="207">
        <f>IF(N1037="nulová",J1037,0)</f>
        <v>0</v>
      </c>
      <c r="BJ1037" s="19" t="s">
        <v>23</v>
      </c>
      <c r="BK1037" s="207">
        <f>ROUND(I1037*H1037,2)</f>
        <v>0</v>
      </c>
      <c r="BL1037" s="19" t="s">
        <v>386</v>
      </c>
      <c r="BM1037" s="206" t="s">
        <v>1255</v>
      </c>
    </row>
    <row r="1038" spans="1:65" s="2" customFormat="1" ht="48.75">
      <c r="A1038" s="36"/>
      <c r="B1038" s="37"/>
      <c r="C1038" s="38"/>
      <c r="D1038" s="208" t="s">
        <v>299</v>
      </c>
      <c r="E1038" s="38"/>
      <c r="F1038" s="209" t="s">
        <v>1243</v>
      </c>
      <c r="G1038" s="38"/>
      <c r="H1038" s="38"/>
      <c r="I1038" s="119"/>
      <c r="J1038" s="38"/>
      <c r="K1038" s="38"/>
      <c r="L1038" s="41"/>
      <c r="M1038" s="210"/>
      <c r="N1038" s="211"/>
      <c r="O1038" s="66"/>
      <c r="P1038" s="66"/>
      <c r="Q1038" s="66"/>
      <c r="R1038" s="66"/>
      <c r="S1038" s="66"/>
      <c r="T1038" s="67"/>
      <c r="U1038" s="36"/>
      <c r="V1038" s="36"/>
      <c r="W1038" s="36"/>
      <c r="X1038" s="36"/>
      <c r="Y1038" s="36"/>
      <c r="Z1038" s="36"/>
      <c r="AA1038" s="36"/>
      <c r="AB1038" s="36"/>
      <c r="AC1038" s="36"/>
      <c r="AD1038" s="36"/>
      <c r="AE1038" s="36"/>
      <c r="AT1038" s="19" t="s">
        <v>299</v>
      </c>
      <c r="AU1038" s="19" t="s">
        <v>84</v>
      </c>
    </row>
    <row r="1039" spans="1:65" s="14" customFormat="1" ht="11.25">
      <c r="B1039" s="222"/>
      <c r="C1039" s="223"/>
      <c r="D1039" s="208" t="s">
        <v>281</v>
      </c>
      <c r="E1039" s="224" t="s">
        <v>22</v>
      </c>
      <c r="F1039" s="225" t="s">
        <v>1244</v>
      </c>
      <c r="G1039" s="223"/>
      <c r="H1039" s="226">
        <v>473.17</v>
      </c>
      <c r="I1039" s="227"/>
      <c r="J1039" s="223"/>
      <c r="K1039" s="223"/>
      <c r="L1039" s="228"/>
      <c r="M1039" s="229"/>
      <c r="N1039" s="230"/>
      <c r="O1039" s="230"/>
      <c r="P1039" s="230"/>
      <c r="Q1039" s="230"/>
      <c r="R1039" s="230"/>
      <c r="S1039" s="230"/>
      <c r="T1039" s="231"/>
      <c r="AT1039" s="232" t="s">
        <v>281</v>
      </c>
      <c r="AU1039" s="232" t="s">
        <v>84</v>
      </c>
      <c r="AV1039" s="14" t="s">
        <v>84</v>
      </c>
      <c r="AW1039" s="14" t="s">
        <v>38</v>
      </c>
      <c r="AX1039" s="14" t="s">
        <v>77</v>
      </c>
      <c r="AY1039" s="232" t="s">
        <v>273</v>
      </c>
    </row>
    <row r="1040" spans="1:65" s="14" customFormat="1" ht="11.25">
      <c r="B1040" s="222"/>
      <c r="C1040" s="223"/>
      <c r="D1040" s="208" t="s">
        <v>281</v>
      </c>
      <c r="E1040" s="224" t="s">
        <v>22</v>
      </c>
      <c r="F1040" s="225" t="s">
        <v>1256</v>
      </c>
      <c r="G1040" s="223"/>
      <c r="H1040" s="226">
        <v>174.26</v>
      </c>
      <c r="I1040" s="227"/>
      <c r="J1040" s="223"/>
      <c r="K1040" s="223"/>
      <c r="L1040" s="228"/>
      <c r="M1040" s="229"/>
      <c r="N1040" s="230"/>
      <c r="O1040" s="230"/>
      <c r="P1040" s="230"/>
      <c r="Q1040" s="230"/>
      <c r="R1040" s="230"/>
      <c r="S1040" s="230"/>
      <c r="T1040" s="231"/>
      <c r="AT1040" s="232" t="s">
        <v>281</v>
      </c>
      <c r="AU1040" s="232" t="s">
        <v>84</v>
      </c>
      <c r="AV1040" s="14" t="s">
        <v>84</v>
      </c>
      <c r="AW1040" s="14" t="s">
        <v>38</v>
      </c>
      <c r="AX1040" s="14" t="s">
        <v>77</v>
      </c>
      <c r="AY1040" s="232" t="s">
        <v>273</v>
      </c>
    </row>
    <row r="1041" spans="1:65" s="15" customFormat="1" ht="11.25">
      <c r="B1041" s="233"/>
      <c r="C1041" s="234"/>
      <c r="D1041" s="208" t="s">
        <v>281</v>
      </c>
      <c r="E1041" s="235" t="s">
        <v>22</v>
      </c>
      <c r="F1041" s="236" t="s">
        <v>286</v>
      </c>
      <c r="G1041" s="234"/>
      <c r="H1041" s="237">
        <v>647.42999999999995</v>
      </c>
      <c r="I1041" s="238"/>
      <c r="J1041" s="234"/>
      <c r="K1041" s="234"/>
      <c r="L1041" s="239"/>
      <c r="M1041" s="240"/>
      <c r="N1041" s="241"/>
      <c r="O1041" s="241"/>
      <c r="P1041" s="241"/>
      <c r="Q1041" s="241"/>
      <c r="R1041" s="241"/>
      <c r="S1041" s="241"/>
      <c r="T1041" s="242"/>
      <c r="AT1041" s="243" t="s">
        <v>281</v>
      </c>
      <c r="AU1041" s="243" t="s">
        <v>84</v>
      </c>
      <c r="AV1041" s="15" t="s">
        <v>92</v>
      </c>
      <c r="AW1041" s="15" t="s">
        <v>38</v>
      </c>
      <c r="AX1041" s="15" t="s">
        <v>23</v>
      </c>
      <c r="AY1041" s="243" t="s">
        <v>273</v>
      </c>
    </row>
    <row r="1042" spans="1:65" s="2" customFormat="1" ht="16.5" customHeight="1">
      <c r="A1042" s="36"/>
      <c r="B1042" s="37"/>
      <c r="C1042" s="195" t="s">
        <v>1257</v>
      </c>
      <c r="D1042" s="195" t="s">
        <v>275</v>
      </c>
      <c r="E1042" s="196" t="s">
        <v>1258</v>
      </c>
      <c r="F1042" s="197" t="s">
        <v>1259</v>
      </c>
      <c r="G1042" s="198" t="s">
        <v>224</v>
      </c>
      <c r="H1042" s="199">
        <v>473.17</v>
      </c>
      <c r="I1042" s="200"/>
      <c r="J1042" s="201">
        <f>ROUND(I1042*H1042,2)</f>
        <v>0</v>
      </c>
      <c r="K1042" s="197" t="s">
        <v>306</v>
      </c>
      <c r="L1042" s="41"/>
      <c r="M1042" s="202" t="s">
        <v>22</v>
      </c>
      <c r="N1042" s="203" t="s">
        <v>48</v>
      </c>
      <c r="O1042" s="66"/>
      <c r="P1042" s="204">
        <f>O1042*H1042</f>
        <v>0</v>
      </c>
      <c r="Q1042" s="204">
        <v>4.4999999999999997E-3</v>
      </c>
      <c r="R1042" s="204">
        <f>Q1042*H1042</f>
        <v>2.1292649999999997</v>
      </c>
      <c r="S1042" s="204">
        <v>0</v>
      </c>
      <c r="T1042" s="205">
        <f>S1042*H1042</f>
        <v>0</v>
      </c>
      <c r="U1042" s="36"/>
      <c r="V1042" s="36"/>
      <c r="W1042" s="36"/>
      <c r="X1042" s="36"/>
      <c r="Y1042" s="36"/>
      <c r="Z1042" s="36"/>
      <c r="AA1042" s="36"/>
      <c r="AB1042" s="36"/>
      <c r="AC1042" s="36"/>
      <c r="AD1042" s="36"/>
      <c r="AE1042" s="36"/>
      <c r="AR1042" s="206" t="s">
        <v>386</v>
      </c>
      <c r="AT1042" s="206" t="s">
        <v>275</v>
      </c>
      <c r="AU1042" s="206" t="s">
        <v>84</v>
      </c>
      <c r="AY1042" s="19" t="s">
        <v>273</v>
      </c>
      <c r="BE1042" s="207">
        <f>IF(N1042="základní",J1042,0)</f>
        <v>0</v>
      </c>
      <c r="BF1042" s="207">
        <f>IF(N1042="snížená",J1042,0)</f>
        <v>0</v>
      </c>
      <c r="BG1042" s="207">
        <f>IF(N1042="zákl. přenesená",J1042,0)</f>
        <v>0</v>
      </c>
      <c r="BH1042" s="207">
        <f>IF(N1042="sníž. přenesená",J1042,0)</f>
        <v>0</v>
      </c>
      <c r="BI1042" s="207">
        <f>IF(N1042="nulová",J1042,0)</f>
        <v>0</v>
      </c>
      <c r="BJ1042" s="19" t="s">
        <v>23</v>
      </c>
      <c r="BK1042" s="207">
        <f>ROUND(I1042*H1042,2)</f>
        <v>0</v>
      </c>
      <c r="BL1042" s="19" t="s">
        <v>386</v>
      </c>
      <c r="BM1042" s="206" t="s">
        <v>1260</v>
      </c>
    </row>
    <row r="1043" spans="1:65" s="2" customFormat="1" ht="48.75">
      <c r="A1043" s="36"/>
      <c r="B1043" s="37"/>
      <c r="C1043" s="38"/>
      <c r="D1043" s="208" t="s">
        <v>299</v>
      </c>
      <c r="E1043" s="38"/>
      <c r="F1043" s="209" t="s">
        <v>1243</v>
      </c>
      <c r="G1043" s="38"/>
      <c r="H1043" s="38"/>
      <c r="I1043" s="119"/>
      <c r="J1043" s="38"/>
      <c r="K1043" s="38"/>
      <c r="L1043" s="41"/>
      <c r="M1043" s="210"/>
      <c r="N1043" s="211"/>
      <c r="O1043" s="66"/>
      <c r="P1043" s="66"/>
      <c r="Q1043" s="66"/>
      <c r="R1043" s="66"/>
      <c r="S1043" s="66"/>
      <c r="T1043" s="67"/>
      <c r="U1043" s="36"/>
      <c r="V1043" s="36"/>
      <c r="W1043" s="36"/>
      <c r="X1043" s="36"/>
      <c r="Y1043" s="36"/>
      <c r="Z1043" s="36"/>
      <c r="AA1043" s="36"/>
      <c r="AB1043" s="36"/>
      <c r="AC1043" s="36"/>
      <c r="AD1043" s="36"/>
      <c r="AE1043" s="36"/>
      <c r="AT1043" s="19" t="s">
        <v>299</v>
      </c>
      <c r="AU1043" s="19" t="s">
        <v>84</v>
      </c>
    </row>
    <row r="1044" spans="1:65" s="14" customFormat="1" ht="11.25">
      <c r="B1044" s="222"/>
      <c r="C1044" s="223"/>
      <c r="D1044" s="208" t="s">
        <v>281</v>
      </c>
      <c r="E1044" s="224" t="s">
        <v>22</v>
      </c>
      <c r="F1044" s="225" t="s">
        <v>1244</v>
      </c>
      <c r="G1044" s="223"/>
      <c r="H1044" s="226">
        <v>473.17</v>
      </c>
      <c r="I1044" s="227"/>
      <c r="J1044" s="223"/>
      <c r="K1044" s="223"/>
      <c r="L1044" s="228"/>
      <c r="M1044" s="229"/>
      <c r="N1044" s="230"/>
      <c r="O1044" s="230"/>
      <c r="P1044" s="230"/>
      <c r="Q1044" s="230"/>
      <c r="R1044" s="230"/>
      <c r="S1044" s="230"/>
      <c r="T1044" s="231"/>
      <c r="AT1044" s="232" t="s">
        <v>281</v>
      </c>
      <c r="AU1044" s="232" t="s">
        <v>84</v>
      </c>
      <c r="AV1044" s="14" t="s">
        <v>84</v>
      </c>
      <c r="AW1044" s="14" t="s">
        <v>38</v>
      </c>
      <c r="AX1044" s="14" t="s">
        <v>23</v>
      </c>
      <c r="AY1044" s="232" t="s">
        <v>273</v>
      </c>
    </row>
    <row r="1045" spans="1:65" s="2" customFormat="1" ht="16.5" customHeight="1">
      <c r="A1045" s="36"/>
      <c r="B1045" s="37"/>
      <c r="C1045" s="195" t="s">
        <v>1261</v>
      </c>
      <c r="D1045" s="195" t="s">
        <v>275</v>
      </c>
      <c r="E1045" s="196" t="s">
        <v>1262</v>
      </c>
      <c r="F1045" s="197" t="s">
        <v>1263</v>
      </c>
      <c r="G1045" s="198" t="s">
        <v>224</v>
      </c>
      <c r="H1045" s="199">
        <v>501.29199999999997</v>
      </c>
      <c r="I1045" s="200"/>
      <c r="J1045" s="201">
        <f>ROUND(I1045*H1045,2)</f>
        <v>0</v>
      </c>
      <c r="K1045" s="197" t="s">
        <v>306</v>
      </c>
      <c r="L1045" s="41"/>
      <c r="M1045" s="202" t="s">
        <v>22</v>
      </c>
      <c r="N1045" s="203" t="s">
        <v>48</v>
      </c>
      <c r="O1045" s="66"/>
      <c r="P1045" s="204">
        <f>O1045*H1045</f>
        <v>0</v>
      </c>
      <c r="Q1045" s="204">
        <v>4.0000000000000002E-4</v>
      </c>
      <c r="R1045" s="204">
        <f>Q1045*H1045</f>
        <v>0.2005168</v>
      </c>
      <c r="S1045" s="204">
        <v>0</v>
      </c>
      <c r="T1045" s="205">
        <f>S1045*H1045</f>
        <v>0</v>
      </c>
      <c r="U1045" s="36"/>
      <c r="V1045" s="36"/>
      <c r="W1045" s="36"/>
      <c r="X1045" s="36"/>
      <c r="Y1045" s="36"/>
      <c r="Z1045" s="36"/>
      <c r="AA1045" s="36"/>
      <c r="AB1045" s="36"/>
      <c r="AC1045" s="36"/>
      <c r="AD1045" s="36"/>
      <c r="AE1045" s="36"/>
      <c r="AR1045" s="206" t="s">
        <v>386</v>
      </c>
      <c r="AT1045" s="206" t="s">
        <v>275</v>
      </c>
      <c r="AU1045" s="206" t="s">
        <v>84</v>
      </c>
      <c r="AY1045" s="19" t="s">
        <v>273</v>
      </c>
      <c r="BE1045" s="207">
        <f>IF(N1045="základní",J1045,0)</f>
        <v>0</v>
      </c>
      <c r="BF1045" s="207">
        <f>IF(N1045="snížená",J1045,0)</f>
        <v>0</v>
      </c>
      <c r="BG1045" s="207">
        <f>IF(N1045="zákl. přenesená",J1045,0)</f>
        <v>0</v>
      </c>
      <c r="BH1045" s="207">
        <f>IF(N1045="sníž. přenesená",J1045,0)</f>
        <v>0</v>
      </c>
      <c r="BI1045" s="207">
        <f>IF(N1045="nulová",J1045,0)</f>
        <v>0</v>
      </c>
      <c r="BJ1045" s="19" t="s">
        <v>23</v>
      </c>
      <c r="BK1045" s="207">
        <f>ROUND(I1045*H1045,2)</f>
        <v>0</v>
      </c>
      <c r="BL1045" s="19" t="s">
        <v>386</v>
      </c>
      <c r="BM1045" s="206" t="s">
        <v>1264</v>
      </c>
    </row>
    <row r="1046" spans="1:65" s="13" customFormat="1" ht="11.25">
      <c r="B1046" s="212"/>
      <c r="C1046" s="213"/>
      <c r="D1046" s="208" t="s">
        <v>281</v>
      </c>
      <c r="E1046" s="214" t="s">
        <v>22</v>
      </c>
      <c r="F1046" s="215" t="s">
        <v>1265</v>
      </c>
      <c r="G1046" s="213"/>
      <c r="H1046" s="214" t="s">
        <v>22</v>
      </c>
      <c r="I1046" s="216"/>
      <c r="J1046" s="213"/>
      <c r="K1046" s="213"/>
      <c r="L1046" s="217"/>
      <c r="M1046" s="218"/>
      <c r="N1046" s="219"/>
      <c r="O1046" s="219"/>
      <c r="P1046" s="219"/>
      <c r="Q1046" s="219"/>
      <c r="R1046" s="219"/>
      <c r="S1046" s="219"/>
      <c r="T1046" s="220"/>
      <c r="AT1046" s="221" t="s">
        <v>281</v>
      </c>
      <c r="AU1046" s="221" t="s">
        <v>84</v>
      </c>
      <c r="AV1046" s="13" t="s">
        <v>23</v>
      </c>
      <c r="AW1046" s="13" t="s">
        <v>38</v>
      </c>
      <c r="AX1046" s="13" t="s">
        <v>77</v>
      </c>
      <c r="AY1046" s="221" t="s">
        <v>273</v>
      </c>
    </row>
    <row r="1047" spans="1:65" s="13" customFormat="1" ht="11.25">
      <c r="B1047" s="212"/>
      <c r="C1047" s="213"/>
      <c r="D1047" s="208" t="s">
        <v>281</v>
      </c>
      <c r="E1047" s="214" t="s">
        <v>22</v>
      </c>
      <c r="F1047" s="215" t="s">
        <v>1266</v>
      </c>
      <c r="G1047" s="213"/>
      <c r="H1047" s="214" t="s">
        <v>22</v>
      </c>
      <c r="I1047" s="216"/>
      <c r="J1047" s="213"/>
      <c r="K1047" s="213"/>
      <c r="L1047" s="217"/>
      <c r="M1047" s="218"/>
      <c r="N1047" s="219"/>
      <c r="O1047" s="219"/>
      <c r="P1047" s="219"/>
      <c r="Q1047" s="219"/>
      <c r="R1047" s="219"/>
      <c r="S1047" s="219"/>
      <c r="T1047" s="220"/>
      <c r="AT1047" s="221" t="s">
        <v>281</v>
      </c>
      <c r="AU1047" s="221" t="s">
        <v>84</v>
      </c>
      <c r="AV1047" s="13" t="s">
        <v>23</v>
      </c>
      <c r="AW1047" s="13" t="s">
        <v>38</v>
      </c>
      <c r="AX1047" s="13" t="s">
        <v>77</v>
      </c>
      <c r="AY1047" s="221" t="s">
        <v>273</v>
      </c>
    </row>
    <row r="1048" spans="1:65" s="14" customFormat="1" ht="11.25">
      <c r="B1048" s="222"/>
      <c r="C1048" s="223"/>
      <c r="D1048" s="208" t="s">
        <v>281</v>
      </c>
      <c r="E1048" s="224" t="s">
        <v>22</v>
      </c>
      <c r="F1048" s="225" t="s">
        <v>1267</v>
      </c>
      <c r="G1048" s="223"/>
      <c r="H1048" s="226">
        <v>342.56</v>
      </c>
      <c r="I1048" s="227"/>
      <c r="J1048" s="223"/>
      <c r="K1048" s="223"/>
      <c r="L1048" s="228"/>
      <c r="M1048" s="229"/>
      <c r="N1048" s="230"/>
      <c r="O1048" s="230"/>
      <c r="P1048" s="230"/>
      <c r="Q1048" s="230"/>
      <c r="R1048" s="230"/>
      <c r="S1048" s="230"/>
      <c r="T1048" s="231"/>
      <c r="AT1048" s="232" t="s">
        <v>281</v>
      </c>
      <c r="AU1048" s="232" t="s">
        <v>84</v>
      </c>
      <c r="AV1048" s="14" t="s">
        <v>84</v>
      </c>
      <c r="AW1048" s="14" t="s">
        <v>38</v>
      </c>
      <c r="AX1048" s="14" t="s">
        <v>77</v>
      </c>
      <c r="AY1048" s="232" t="s">
        <v>273</v>
      </c>
    </row>
    <row r="1049" spans="1:65" s="14" customFormat="1" ht="11.25">
      <c r="B1049" s="222"/>
      <c r="C1049" s="223"/>
      <c r="D1049" s="208" t="s">
        <v>281</v>
      </c>
      <c r="E1049" s="224" t="s">
        <v>22</v>
      </c>
      <c r="F1049" s="225" t="s">
        <v>1268</v>
      </c>
      <c r="G1049" s="223"/>
      <c r="H1049" s="226">
        <v>206.13</v>
      </c>
      <c r="I1049" s="227"/>
      <c r="J1049" s="223"/>
      <c r="K1049" s="223"/>
      <c r="L1049" s="228"/>
      <c r="M1049" s="229"/>
      <c r="N1049" s="230"/>
      <c r="O1049" s="230"/>
      <c r="P1049" s="230"/>
      <c r="Q1049" s="230"/>
      <c r="R1049" s="230"/>
      <c r="S1049" s="230"/>
      <c r="T1049" s="231"/>
      <c r="AT1049" s="232" t="s">
        <v>281</v>
      </c>
      <c r="AU1049" s="232" t="s">
        <v>84</v>
      </c>
      <c r="AV1049" s="14" t="s">
        <v>84</v>
      </c>
      <c r="AW1049" s="14" t="s">
        <v>38</v>
      </c>
      <c r="AX1049" s="14" t="s">
        <v>77</v>
      </c>
      <c r="AY1049" s="232" t="s">
        <v>273</v>
      </c>
    </row>
    <row r="1050" spans="1:65" s="14" customFormat="1" ht="11.25">
      <c r="B1050" s="222"/>
      <c r="C1050" s="223"/>
      <c r="D1050" s="208" t="s">
        <v>281</v>
      </c>
      <c r="E1050" s="224" t="s">
        <v>22</v>
      </c>
      <c r="F1050" s="225" t="s">
        <v>1269</v>
      </c>
      <c r="G1050" s="223"/>
      <c r="H1050" s="226">
        <v>-75.52</v>
      </c>
      <c r="I1050" s="227"/>
      <c r="J1050" s="223"/>
      <c r="K1050" s="223"/>
      <c r="L1050" s="228"/>
      <c r="M1050" s="229"/>
      <c r="N1050" s="230"/>
      <c r="O1050" s="230"/>
      <c r="P1050" s="230"/>
      <c r="Q1050" s="230"/>
      <c r="R1050" s="230"/>
      <c r="S1050" s="230"/>
      <c r="T1050" s="231"/>
      <c r="AT1050" s="232" t="s">
        <v>281</v>
      </c>
      <c r="AU1050" s="232" t="s">
        <v>84</v>
      </c>
      <c r="AV1050" s="14" t="s">
        <v>84</v>
      </c>
      <c r="AW1050" s="14" t="s">
        <v>38</v>
      </c>
      <c r="AX1050" s="14" t="s">
        <v>77</v>
      </c>
      <c r="AY1050" s="232" t="s">
        <v>273</v>
      </c>
    </row>
    <row r="1051" spans="1:65" s="15" customFormat="1" ht="11.25">
      <c r="B1051" s="233"/>
      <c r="C1051" s="234"/>
      <c r="D1051" s="208" t="s">
        <v>281</v>
      </c>
      <c r="E1051" s="235" t="s">
        <v>222</v>
      </c>
      <c r="F1051" s="236" t="s">
        <v>286</v>
      </c>
      <c r="G1051" s="234"/>
      <c r="H1051" s="237">
        <v>473.17</v>
      </c>
      <c r="I1051" s="238"/>
      <c r="J1051" s="234"/>
      <c r="K1051" s="234"/>
      <c r="L1051" s="239"/>
      <c r="M1051" s="240"/>
      <c r="N1051" s="241"/>
      <c r="O1051" s="241"/>
      <c r="P1051" s="241"/>
      <c r="Q1051" s="241"/>
      <c r="R1051" s="241"/>
      <c r="S1051" s="241"/>
      <c r="T1051" s="242"/>
      <c r="AT1051" s="243" t="s">
        <v>281</v>
      </c>
      <c r="AU1051" s="243" t="s">
        <v>84</v>
      </c>
      <c r="AV1051" s="15" t="s">
        <v>92</v>
      </c>
      <c r="AW1051" s="15" t="s">
        <v>38</v>
      </c>
      <c r="AX1051" s="15" t="s">
        <v>77</v>
      </c>
      <c r="AY1051" s="243" t="s">
        <v>273</v>
      </c>
    </row>
    <row r="1052" spans="1:65" s="14" customFormat="1" ht="11.25">
      <c r="B1052" s="222"/>
      <c r="C1052" s="223"/>
      <c r="D1052" s="208" t="s">
        <v>281</v>
      </c>
      <c r="E1052" s="224" t="s">
        <v>22</v>
      </c>
      <c r="F1052" s="225" t="s">
        <v>1270</v>
      </c>
      <c r="G1052" s="223"/>
      <c r="H1052" s="226">
        <v>28.122</v>
      </c>
      <c r="I1052" s="227"/>
      <c r="J1052" s="223"/>
      <c r="K1052" s="223"/>
      <c r="L1052" s="228"/>
      <c r="M1052" s="229"/>
      <c r="N1052" s="230"/>
      <c r="O1052" s="230"/>
      <c r="P1052" s="230"/>
      <c r="Q1052" s="230"/>
      <c r="R1052" s="230"/>
      <c r="S1052" s="230"/>
      <c r="T1052" s="231"/>
      <c r="AT1052" s="232" t="s">
        <v>281</v>
      </c>
      <c r="AU1052" s="232" t="s">
        <v>84</v>
      </c>
      <c r="AV1052" s="14" t="s">
        <v>84</v>
      </c>
      <c r="AW1052" s="14" t="s">
        <v>38</v>
      </c>
      <c r="AX1052" s="14" t="s">
        <v>77</v>
      </c>
      <c r="AY1052" s="232" t="s">
        <v>273</v>
      </c>
    </row>
    <row r="1053" spans="1:65" s="15" customFormat="1" ht="11.25">
      <c r="B1053" s="233"/>
      <c r="C1053" s="234"/>
      <c r="D1053" s="208" t="s">
        <v>281</v>
      </c>
      <c r="E1053" s="235" t="s">
        <v>22</v>
      </c>
      <c r="F1053" s="236" t="s">
        <v>286</v>
      </c>
      <c r="G1053" s="234"/>
      <c r="H1053" s="237">
        <v>28.122</v>
      </c>
      <c r="I1053" s="238"/>
      <c r="J1053" s="234"/>
      <c r="K1053" s="234"/>
      <c r="L1053" s="239"/>
      <c r="M1053" s="240"/>
      <c r="N1053" s="241"/>
      <c r="O1053" s="241"/>
      <c r="P1053" s="241"/>
      <c r="Q1053" s="241"/>
      <c r="R1053" s="241"/>
      <c r="S1053" s="241"/>
      <c r="T1053" s="242"/>
      <c r="AT1053" s="243" t="s">
        <v>281</v>
      </c>
      <c r="AU1053" s="243" t="s">
        <v>84</v>
      </c>
      <c r="AV1053" s="15" t="s">
        <v>92</v>
      </c>
      <c r="AW1053" s="15" t="s">
        <v>38</v>
      </c>
      <c r="AX1053" s="15" t="s">
        <v>77</v>
      </c>
      <c r="AY1053" s="243" t="s">
        <v>273</v>
      </c>
    </row>
    <row r="1054" spans="1:65" s="16" customFormat="1" ht="11.25">
      <c r="B1054" s="244"/>
      <c r="C1054" s="245"/>
      <c r="D1054" s="208" t="s">
        <v>281</v>
      </c>
      <c r="E1054" s="246" t="s">
        <v>22</v>
      </c>
      <c r="F1054" s="247" t="s">
        <v>288</v>
      </c>
      <c r="G1054" s="245"/>
      <c r="H1054" s="248">
        <v>501.29199999999997</v>
      </c>
      <c r="I1054" s="249"/>
      <c r="J1054" s="245"/>
      <c r="K1054" s="245"/>
      <c r="L1054" s="250"/>
      <c r="M1054" s="251"/>
      <c r="N1054" s="252"/>
      <c r="O1054" s="252"/>
      <c r="P1054" s="252"/>
      <c r="Q1054" s="252"/>
      <c r="R1054" s="252"/>
      <c r="S1054" s="252"/>
      <c r="T1054" s="253"/>
      <c r="AT1054" s="254" t="s">
        <v>281</v>
      </c>
      <c r="AU1054" s="254" t="s">
        <v>84</v>
      </c>
      <c r="AV1054" s="16" t="s">
        <v>99</v>
      </c>
      <c r="AW1054" s="16" t="s">
        <v>38</v>
      </c>
      <c r="AX1054" s="16" t="s">
        <v>23</v>
      </c>
      <c r="AY1054" s="254" t="s">
        <v>273</v>
      </c>
    </row>
    <row r="1055" spans="1:65" s="2" customFormat="1" ht="16.5" customHeight="1">
      <c r="A1055" s="36"/>
      <c r="B1055" s="37"/>
      <c r="C1055" s="255" t="s">
        <v>1271</v>
      </c>
      <c r="D1055" s="255" t="s">
        <v>568</v>
      </c>
      <c r="E1055" s="256" t="s">
        <v>1272</v>
      </c>
      <c r="F1055" s="257" t="s">
        <v>1273</v>
      </c>
      <c r="G1055" s="258" t="s">
        <v>224</v>
      </c>
      <c r="H1055" s="259">
        <v>551.42100000000005</v>
      </c>
      <c r="I1055" s="260"/>
      <c r="J1055" s="261">
        <f>ROUND(I1055*H1055,2)</f>
        <v>0</v>
      </c>
      <c r="K1055" s="257" t="s">
        <v>22</v>
      </c>
      <c r="L1055" s="262"/>
      <c r="M1055" s="263" t="s">
        <v>22</v>
      </c>
      <c r="N1055" s="264" t="s">
        <v>48</v>
      </c>
      <c r="O1055" s="66"/>
      <c r="P1055" s="204">
        <f>O1055*H1055</f>
        <v>0</v>
      </c>
      <c r="Q1055" s="204">
        <v>3.6800000000000001E-3</v>
      </c>
      <c r="R1055" s="204">
        <f>Q1055*H1055</f>
        <v>2.02922928</v>
      </c>
      <c r="S1055" s="204">
        <v>0</v>
      </c>
      <c r="T1055" s="205">
        <f>S1055*H1055</f>
        <v>0</v>
      </c>
      <c r="U1055" s="36"/>
      <c r="V1055" s="36"/>
      <c r="W1055" s="36"/>
      <c r="X1055" s="36"/>
      <c r="Y1055" s="36"/>
      <c r="Z1055" s="36"/>
      <c r="AA1055" s="36"/>
      <c r="AB1055" s="36"/>
      <c r="AC1055" s="36"/>
      <c r="AD1055" s="36"/>
      <c r="AE1055" s="36"/>
      <c r="AR1055" s="206" t="s">
        <v>528</v>
      </c>
      <c r="AT1055" s="206" t="s">
        <v>568</v>
      </c>
      <c r="AU1055" s="206" t="s">
        <v>84</v>
      </c>
      <c r="AY1055" s="19" t="s">
        <v>273</v>
      </c>
      <c r="BE1055" s="207">
        <f>IF(N1055="základní",J1055,0)</f>
        <v>0</v>
      </c>
      <c r="BF1055" s="207">
        <f>IF(N1055="snížená",J1055,0)</f>
        <v>0</v>
      </c>
      <c r="BG1055" s="207">
        <f>IF(N1055="zákl. přenesená",J1055,0)</f>
        <v>0</v>
      </c>
      <c r="BH1055" s="207">
        <f>IF(N1055="sníž. přenesená",J1055,0)</f>
        <v>0</v>
      </c>
      <c r="BI1055" s="207">
        <f>IF(N1055="nulová",J1055,0)</f>
        <v>0</v>
      </c>
      <c r="BJ1055" s="19" t="s">
        <v>23</v>
      </c>
      <c r="BK1055" s="207">
        <f>ROUND(I1055*H1055,2)</f>
        <v>0</v>
      </c>
      <c r="BL1055" s="19" t="s">
        <v>386</v>
      </c>
      <c r="BM1055" s="206" t="s">
        <v>1274</v>
      </c>
    </row>
    <row r="1056" spans="1:65" s="2" customFormat="1" ht="68.25">
      <c r="A1056" s="36"/>
      <c r="B1056" s="37"/>
      <c r="C1056" s="38"/>
      <c r="D1056" s="208" t="s">
        <v>279</v>
      </c>
      <c r="E1056" s="38"/>
      <c r="F1056" s="209" t="s">
        <v>1275</v>
      </c>
      <c r="G1056" s="38"/>
      <c r="H1056" s="38"/>
      <c r="I1056" s="119"/>
      <c r="J1056" s="38"/>
      <c r="K1056" s="38"/>
      <c r="L1056" s="41"/>
      <c r="M1056" s="210"/>
      <c r="N1056" s="211"/>
      <c r="O1056" s="66"/>
      <c r="P1056" s="66"/>
      <c r="Q1056" s="66"/>
      <c r="R1056" s="66"/>
      <c r="S1056" s="66"/>
      <c r="T1056" s="67"/>
      <c r="U1056" s="36"/>
      <c r="V1056" s="36"/>
      <c r="W1056" s="36"/>
      <c r="X1056" s="36"/>
      <c r="Y1056" s="36"/>
      <c r="Z1056" s="36"/>
      <c r="AA1056" s="36"/>
      <c r="AB1056" s="36"/>
      <c r="AC1056" s="36"/>
      <c r="AD1056" s="36"/>
      <c r="AE1056" s="36"/>
      <c r="AT1056" s="19" t="s">
        <v>279</v>
      </c>
      <c r="AU1056" s="19" t="s">
        <v>84</v>
      </c>
    </row>
    <row r="1057" spans="1:65" s="14" customFormat="1" ht="11.25">
      <c r="B1057" s="222"/>
      <c r="C1057" s="223"/>
      <c r="D1057" s="208" t="s">
        <v>281</v>
      </c>
      <c r="E1057" s="223"/>
      <c r="F1057" s="225" t="s">
        <v>1276</v>
      </c>
      <c r="G1057" s="223"/>
      <c r="H1057" s="226">
        <v>551.42100000000005</v>
      </c>
      <c r="I1057" s="227"/>
      <c r="J1057" s="223"/>
      <c r="K1057" s="223"/>
      <c r="L1057" s="228"/>
      <c r="M1057" s="229"/>
      <c r="N1057" s="230"/>
      <c r="O1057" s="230"/>
      <c r="P1057" s="230"/>
      <c r="Q1057" s="230"/>
      <c r="R1057" s="230"/>
      <c r="S1057" s="230"/>
      <c r="T1057" s="231"/>
      <c r="AT1057" s="232" t="s">
        <v>281</v>
      </c>
      <c r="AU1057" s="232" t="s">
        <v>84</v>
      </c>
      <c r="AV1057" s="14" t="s">
        <v>84</v>
      </c>
      <c r="AW1057" s="14" t="s">
        <v>4</v>
      </c>
      <c r="AX1057" s="14" t="s">
        <v>23</v>
      </c>
      <c r="AY1057" s="232" t="s">
        <v>273</v>
      </c>
    </row>
    <row r="1058" spans="1:65" s="2" customFormat="1" ht="16.5" customHeight="1">
      <c r="A1058" s="36"/>
      <c r="B1058" s="37"/>
      <c r="C1058" s="195" t="s">
        <v>1277</v>
      </c>
      <c r="D1058" s="195" t="s">
        <v>275</v>
      </c>
      <c r="E1058" s="196" t="s">
        <v>1278</v>
      </c>
      <c r="F1058" s="197" t="s">
        <v>1279</v>
      </c>
      <c r="G1058" s="198" t="s">
        <v>305</v>
      </c>
      <c r="H1058" s="199">
        <v>506.66199999999998</v>
      </c>
      <c r="I1058" s="200"/>
      <c r="J1058" s="201">
        <f>ROUND(I1058*H1058,2)</f>
        <v>0</v>
      </c>
      <c r="K1058" s="197" t="s">
        <v>306</v>
      </c>
      <c r="L1058" s="41"/>
      <c r="M1058" s="202" t="s">
        <v>22</v>
      </c>
      <c r="N1058" s="203" t="s">
        <v>48</v>
      </c>
      <c r="O1058" s="66"/>
      <c r="P1058" s="204">
        <f>O1058*H1058</f>
        <v>0</v>
      </c>
      <c r="Q1058" s="204">
        <v>2.0000000000000002E-5</v>
      </c>
      <c r="R1058" s="204">
        <f>Q1058*H1058</f>
        <v>1.013324E-2</v>
      </c>
      <c r="S1058" s="204">
        <v>0</v>
      </c>
      <c r="T1058" s="205">
        <f>S1058*H1058</f>
        <v>0</v>
      </c>
      <c r="U1058" s="36"/>
      <c r="V1058" s="36"/>
      <c r="W1058" s="36"/>
      <c r="X1058" s="36"/>
      <c r="Y1058" s="36"/>
      <c r="Z1058" s="36"/>
      <c r="AA1058" s="36"/>
      <c r="AB1058" s="36"/>
      <c r="AC1058" s="36"/>
      <c r="AD1058" s="36"/>
      <c r="AE1058" s="36"/>
      <c r="AR1058" s="206" t="s">
        <v>386</v>
      </c>
      <c r="AT1058" s="206" t="s">
        <v>275</v>
      </c>
      <c r="AU1058" s="206" t="s">
        <v>84</v>
      </c>
      <c r="AY1058" s="19" t="s">
        <v>273</v>
      </c>
      <c r="BE1058" s="207">
        <f>IF(N1058="základní",J1058,0)</f>
        <v>0</v>
      </c>
      <c r="BF1058" s="207">
        <f>IF(N1058="snížená",J1058,0)</f>
        <v>0</v>
      </c>
      <c r="BG1058" s="207">
        <f>IF(N1058="zákl. přenesená",J1058,0)</f>
        <v>0</v>
      </c>
      <c r="BH1058" s="207">
        <f>IF(N1058="sníž. přenesená",J1058,0)</f>
        <v>0</v>
      </c>
      <c r="BI1058" s="207">
        <f>IF(N1058="nulová",J1058,0)</f>
        <v>0</v>
      </c>
      <c r="BJ1058" s="19" t="s">
        <v>23</v>
      </c>
      <c r="BK1058" s="207">
        <f>ROUND(I1058*H1058,2)</f>
        <v>0</v>
      </c>
      <c r="BL1058" s="19" t="s">
        <v>386</v>
      </c>
      <c r="BM1058" s="206" t="s">
        <v>1280</v>
      </c>
    </row>
    <row r="1059" spans="1:65" s="14" customFormat="1" ht="11.25">
      <c r="B1059" s="222"/>
      <c r="C1059" s="223"/>
      <c r="D1059" s="208" t="s">
        <v>281</v>
      </c>
      <c r="E1059" s="224" t="s">
        <v>22</v>
      </c>
      <c r="F1059" s="225" t="s">
        <v>1281</v>
      </c>
      <c r="G1059" s="223"/>
      <c r="H1059" s="226">
        <v>354.87799999999999</v>
      </c>
      <c r="I1059" s="227"/>
      <c r="J1059" s="223"/>
      <c r="K1059" s="223"/>
      <c r="L1059" s="228"/>
      <c r="M1059" s="229"/>
      <c r="N1059" s="230"/>
      <c r="O1059" s="230"/>
      <c r="P1059" s="230"/>
      <c r="Q1059" s="230"/>
      <c r="R1059" s="230"/>
      <c r="S1059" s="230"/>
      <c r="T1059" s="231"/>
      <c r="AT1059" s="232" t="s">
        <v>281</v>
      </c>
      <c r="AU1059" s="232" t="s">
        <v>84</v>
      </c>
      <c r="AV1059" s="14" t="s">
        <v>84</v>
      </c>
      <c r="AW1059" s="14" t="s">
        <v>38</v>
      </c>
      <c r="AX1059" s="14" t="s">
        <v>77</v>
      </c>
      <c r="AY1059" s="232" t="s">
        <v>273</v>
      </c>
    </row>
    <row r="1060" spans="1:65" s="14" customFormat="1" ht="11.25">
      <c r="B1060" s="222"/>
      <c r="C1060" s="223"/>
      <c r="D1060" s="208" t="s">
        <v>281</v>
      </c>
      <c r="E1060" s="224" t="s">
        <v>22</v>
      </c>
      <c r="F1060" s="225" t="s">
        <v>1282</v>
      </c>
      <c r="G1060" s="223"/>
      <c r="H1060" s="226">
        <v>21.091999999999999</v>
      </c>
      <c r="I1060" s="227"/>
      <c r="J1060" s="223"/>
      <c r="K1060" s="223"/>
      <c r="L1060" s="228"/>
      <c r="M1060" s="229"/>
      <c r="N1060" s="230"/>
      <c r="O1060" s="230"/>
      <c r="P1060" s="230"/>
      <c r="Q1060" s="230"/>
      <c r="R1060" s="230"/>
      <c r="S1060" s="230"/>
      <c r="T1060" s="231"/>
      <c r="AT1060" s="232" t="s">
        <v>281</v>
      </c>
      <c r="AU1060" s="232" t="s">
        <v>84</v>
      </c>
      <c r="AV1060" s="14" t="s">
        <v>84</v>
      </c>
      <c r="AW1060" s="14" t="s">
        <v>38</v>
      </c>
      <c r="AX1060" s="14" t="s">
        <v>77</v>
      </c>
      <c r="AY1060" s="232" t="s">
        <v>273</v>
      </c>
    </row>
    <row r="1061" spans="1:65" s="14" customFormat="1" ht="11.25">
      <c r="B1061" s="222"/>
      <c r="C1061" s="223"/>
      <c r="D1061" s="208" t="s">
        <v>281</v>
      </c>
      <c r="E1061" s="224" t="s">
        <v>22</v>
      </c>
      <c r="F1061" s="225" t="s">
        <v>1283</v>
      </c>
      <c r="G1061" s="223"/>
      <c r="H1061" s="226">
        <v>130.69200000000001</v>
      </c>
      <c r="I1061" s="227"/>
      <c r="J1061" s="223"/>
      <c r="K1061" s="223"/>
      <c r="L1061" s="228"/>
      <c r="M1061" s="229"/>
      <c r="N1061" s="230"/>
      <c r="O1061" s="230"/>
      <c r="P1061" s="230"/>
      <c r="Q1061" s="230"/>
      <c r="R1061" s="230"/>
      <c r="S1061" s="230"/>
      <c r="T1061" s="231"/>
      <c r="AT1061" s="232" t="s">
        <v>281</v>
      </c>
      <c r="AU1061" s="232" t="s">
        <v>84</v>
      </c>
      <c r="AV1061" s="14" t="s">
        <v>84</v>
      </c>
      <c r="AW1061" s="14" t="s">
        <v>38</v>
      </c>
      <c r="AX1061" s="14" t="s">
        <v>77</v>
      </c>
      <c r="AY1061" s="232" t="s">
        <v>273</v>
      </c>
    </row>
    <row r="1062" spans="1:65" s="15" customFormat="1" ht="11.25">
      <c r="B1062" s="233"/>
      <c r="C1062" s="234"/>
      <c r="D1062" s="208" t="s">
        <v>281</v>
      </c>
      <c r="E1062" s="235" t="s">
        <v>22</v>
      </c>
      <c r="F1062" s="236" t="s">
        <v>286</v>
      </c>
      <c r="G1062" s="234"/>
      <c r="H1062" s="237">
        <v>506.66199999999998</v>
      </c>
      <c r="I1062" s="238"/>
      <c r="J1062" s="234"/>
      <c r="K1062" s="234"/>
      <c r="L1062" s="239"/>
      <c r="M1062" s="240"/>
      <c r="N1062" s="241"/>
      <c r="O1062" s="241"/>
      <c r="P1062" s="241"/>
      <c r="Q1062" s="241"/>
      <c r="R1062" s="241"/>
      <c r="S1062" s="241"/>
      <c r="T1062" s="242"/>
      <c r="AT1062" s="243" t="s">
        <v>281</v>
      </c>
      <c r="AU1062" s="243" t="s">
        <v>84</v>
      </c>
      <c r="AV1062" s="15" t="s">
        <v>92</v>
      </c>
      <c r="AW1062" s="15" t="s">
        <v>38</v>
      </c>
      <c r="AX1062" s="15" t="s">
        <v>23</v>
      </c>
      <c r="AY1062" s="243" t="s">
        <v>273</v>
      </c>
    </row>
    <row r="1063" spans="1:65" s="2" customFormat="1" ht="16.5" customHeight="1">
      <c r="A1063" s="36"/>
      <c r="B1063" s="37"/>
      <c r="C1063" s="195" t="s">
        <v>1284</v>
      </c>
      <c r="D1063" s="195" t="s">
        <v>275</v>
      </c>
      <c r="E1063" s="196" t="s">
        <v>1285</v>
      </c>
      <c r="F1063" s="197" t="s">
        <v>1286</v>
      </c>
      <c r="G1063" s="198" t="s">
        <v>305</v>
      </c>
      <c r="H1063" s="199">
        <v>281.22000000000003</v>
      </c>
      <c r="I1063" s="200"/>
      <c r="J1063" s="201">
        <f>ROUND(I1063*H1063,2)</f>
        <v>0</v>
      </c>
      <c r="K1063" s="197" t="s">
        <v>306</v>
      </c>
      <c r="L1063" s="41"/>
      <c r="M1063" s="202" t="s">
        <v>22</v>
      </c>
      <c r="N1063" s="203" t="s">
        <v>48</v>
      </c>
      <c r="O1063" s="66"/>
      <c r="P1063" s="204">
        <f>O1063*H1063</f>
        <v>0</v>
      </c>
      <c r="Q1063" s="204">
        <v>1.0000000000000001E-5</v>
      </c>
      <c r="R1063" s="204">
        <f>Q1063*H1063</f>
        <v>2.8122000000000004E-3</v>
      </c>
      <c r="S1063" s="204">
        <v>0</v>
      </c>
      <c r="T1063" s="205">
        <f>S1063*H1063</f>
        <v>0</v>
      </c>
      <c r="U1063" s="36"/>
      <c r="V1063" s="36"/>
      <c r="W1063" s="36"/>
      <c r="X1063" s="36"/>
      <c r="Y1063" s="36"/>
      <c r="Z1063" s="36"/>
      <c r="AA1063" s="36"/>
      <c r="AB1063" s="36"/>
      <c r="AC1063" s="36"/>
      <c r="AD1063" s="36"/>
      <c r="AE1063" s="36"/>
      <c r="AR1063" s="206" t="s">
        <v>386</v>
      </c>
      <c r="AT1063" s="206" t="s">
        <v>275</v>
      </c>
      <c r="AU1063" s="206" t="s">
        <v>84</v>
      </c>
      <c r="AY1063" s="19" t="s">
        <v>273</v>
      </c>
      <c r="BE1063" s="207">
        <f>IF(N1063="základní",J1063,0)</f>
        <v>0</v>
      </c>
      <c r="BF1063" s="207">
        <f>IF(N1063="snížená",J1063,0)</f>
        <v>0</v>
      </c>
      <c r="BG1063" s="207">
        <f>IF(N1063="zákl. přenesená",J1063,0)</f>
        <v>0</v>
      </c>
      <c r="BH1063" s="207">
        <f>IF(N1063="sníž. přenesená",J1063,0)</f>
        <v>0</v>
      </c>
      <c r="BI1063" s="207">
        <f>IF(N1063="nulová",J1063,0)</f>
        <v>0</v>
      </c>
      <c r="BJ1063" s="19" t="s">
        <v>23</v>
      </c>
      <c r="BK1063" s="207">
        <f>ROUND(I1063*H1063,2)</f>
        <v>0</v>
      </c>
      <c r="BL1063" s="19" t="s">
        <v>386</v>
      </c>
      <c r="BM1063" s="206" t="s">
        <v>1287</v>
      </c>
    </row>
    <row r="1064" spans="1:65" s="13" customFormat="1" ht="11.25">
      <c r="B1064" s="212"/>
      <c r="C1064" s="213"/>
      <c r="D1064" s="208" t="s">
        <v>281</v>
      </c>
      <c r="E1064" s="214" t="s">
        <v>22</v>
      </c>
      <c r="F1064" s="215" t="s">
        <v>292</v>
      </c>
      <c r="G1064" s="213"/>
      <c r="H1064" s="214" t="s">
        <v>22</v>
      </c>
      <c r="I1064" s="216"/>
      <c r="J1064" s="213"/>
      <c r="K1064" s="213"/>
      <c r="L1064" s="217"/>
      <c r="M1064" s="218"/>
      <c r="N1064" s="219"/>
      <c r="O1064" s="219"/>
      <c r="P1064" s="219"/>
      <c r="Q1064" s="219"/>
      <c r="R1064" s="219"/>
      <c r="S1064" s="219"/>
      <c r="T1064" s="220"/>
      <c r="AT1064" s="221" t="s">
        <v>281</v>
      </c>
      <c r="AU1064" s="221" t="s">
        <v>84</v>
      </c>
      <c r="AV1064" s="13" t="s">
        <v>23</v>
      </c>
      <c r="AW1064" s="13" t="s">
        <v>38</v>
      </c>
      <c r="AX1064" s="13" t="s">
        <v>77</v>
      </c>
      <c r="AY1064" s="221" t="s">
        <v>273</v>
      </c>
    </row>
    <row r="1065" spans="1:65" s="14" customFormat="1" ht="11.25">
      <c r="B1065" s="222"/>
      <c r="C1065" s="223"/>
      <c r="D1065" s="208" t="s">
        <v>281</v>
      </c>
      <c r="E1065" s="224" t="s">
        <v>22</v>
      </c>
      <c r="F1065" s="225" t="s">
        <v>1288</v>
      </c>
      <c r="G1065" s="223"/>
      <c r="H1065" s="226">
        <v>28</v>
      </c>
      <c r="I1065" s="227"/>
      <c r="J1065" s="223"/>
      <c r="K1065" s="223"/>
      <c r="L1065" s="228"/>
      <c r="M1065" s="229"/>
      <c r="N1065" s="230"/>
      <c r="O1065" s="230"/>
      <c r="P1065" s="230"/>
      <c r="Q1065" s="230"/>
      <c r="R1065" s="230"/>
      <c r="S1065" s="230"/>
      <c r="T1065" s="231"/>
      <c r="AT1065" s="232" t="s">
        <v>281</v>
      </c>
      <c r="AU1065" s="232" t="s">
        <v>84</v>
      </c>
      <c r="AV1065" s="14" t="s">
        <v>84</v>
      </c>
      <c r="AW1065" s="14" t="s">
        <v>38</v>
      </c>
      <c r="AX1065" s="14" t="s">
        <v>77</v>
      </c>
      <c r="AY1065" s="232" t="s">
        <v>273</v>
      </c>
    </row>
    <row r="1066" spans="1:65" s="14" customFormat="1" ht="11.25">
      <c r="B1066" s="222"/>
      <c r="C1066" s="223"/>
      <c r="D1066" s="208" t="s">
        <v>281</v>
      </c>
      <c r="E1066" s="224" t="s">
        <v>22</v>
      </c>
      <c r="F1066" s="225" t="s">
        <v>1289</v>
      </c>
      <c r="G1066" s="223"/>
      <c r="H1066" s="226">
        <v>36.35</v>
      </c>
      <c r="I1066" s="227"/>
      <c r="J1066" s="223"/>
      <c r="K1066" s="223"/>
      <c r="L1066" s="228"/>
      <c r="M1066" s="229"/>
      <c r="N1066" s="230"/>
      <c r="O1066" s="230"/>
      <c r="P1066" s="230"/>
      <c r="Q1066" s="230"/>
      <c r="R1066" s="230"/>
      <c r="S1066" s="230"/>
      <c r="T1066" s="231"/>
      <c r="AT1066" s="232" t="s">
        <v>281</v>
      </c>
      <c r="AU1066" s="232" t="s">
        <v>84</v>
      </c>
      <c r="AV1066" s="14" t="s">
        <v>84</v>
      </c>
      <c r="AW1066" s="14" t="s">
        <v>38</v>
      </c>
      <c r="AX1066" s="14" t="s">
        <v>77</v>
      </c>
      <c r="AY1066" s="232" t="s">
        <v>273</v>
      </c>
    </row>
    <row r="1067" spans="1:65" s="14" customFormat="1" ht="11.25">
      <c r="B1067" s="222"/>
      <c r="C1067" s="223"/>
      <c r="D1067" s="208" t="s">
        <v>281</v>
      </c>
      <c r="E1067" s="224" t="s">
        <v>22</v>
      </c>
      <c r="F1067" s="225" t="s">
        <v>1290</v>
      </c>
      <c r="G1067" s="223"/>
      <c r="H1067" s="226">
        <v>12.75</v>
      </c>
      <c r="I1067" s="227"/>
      <c r="J1067" s="223"/>
      <c r="K1067" s="223"/>
      <c r="L1067" s="228"/>
      <c r="M1067" s="229"/>
      <c r="N1067" s="230"/>
      <c r="O1067" s="230"/>
      <c r="P1067" s="230"/>
      <c r="Q1067" s="230"/>
      <c r="R1067" s="230"/>
      <c r="S1067" s="230"/>
      <c r="T1067" s="231"/>
      <c r="AT1067" s="232" t="s">
        <v>281</v>
      </c>
      <c r="AU1067" s="232" t="s">
        <v>84</v>
      </c>
      <c r="AV1067" s="14" t="s">
        <v>84</v>
      </c>
      <c r="AW1067" s="14" t="s">
        <v>38</v>
      </c>
      <c r="AX1067" s="14" t="s">
        <v>77</v>
      </c>
      <c r="AY1067" s="232" t="s">
        <v>273</v>
      </c>
    </row>
    <row r="1068" spans="1:65" s="14" customFormat="1" ht="11.25">
      <c r="B1068" s="222"/>
      <c r="C1068" s="223"/>
      <c r="D1068" s="208" t="s">
        <v>281</v>
      </c>
      <c r="E1068" s="224" t="s">
        <v>22</v>
      </c>
      <c r="F1068" s="225" t="s">
        <v>1291</v>
      </c>
      <c r="G1068" s="223"/>
      <c r="H1068" s="226">
        <v>15.25</v>
      </c>
      <c r="I1068" s="227"/>
      <c r="J1068" s="223"/>
      <c r="K1068" s="223"/>
      <c r="L1068" s="228"/>
      <c r="M1068" s="229"/>
      <c r="N1068" s="230"/>
      <c r="O1068" s="230"/>
      <c r="P1068" s="230"/>
      <c r="Q1068" s="230"/>
      <c r="R1068" s="230"/>
      <c r="S1068" s="230"/>
      <c r="T1068" s="231"/>
      <c r="AT1068" s="232" t="s">
        <v>281</v>
      </c>
      <c r="AU1068" s="232" t="s">
        <v>84</v>
      </c>
      <c r="AV1068" s="14" t="s">
        <v>84</v>
      </c>
      <c r="AW1068" s="14" t="s">
        <v>38</v>
      </c>
      <c r="AX1068" s="14" t="s">
        <v>77</v>
      </c>
      <c r="AY1068" s="232" t="s">
        <v>273</v>
      </c>
    </row>
    <row r="1069" spans="1:65" s="14" customFormat="1" ht="11.25">
      <c r="B1069" s="222"/>
      <c r="C1069" s="223"/>
      <c r="D1069" s="208" t="s">
        <v>281</v>
      </c>
      <c r="E1069" s="224" t="s">
        <v>22</v>
      </c>
      <c r="F1069" s="225" t="s">
        <v>1292</v>
      </c>
      <c r="G1069" s="223"/>
      <c r="H1069" s="226">
        <v>35.299999999999997</v>
      </c>
      <c r="I1069" s="227"/>
      <c r="J1069" s="223"/>
      <c r="K1069" s="223"/>
      <c r="L1069" s="228"/>
      <c r="M1069" s="229"/>
      <c r="N1069" s="230"/>
      <c r="O1069" s="230"/>
      <c r="P1069" s="230"/>
      <c r="Q1069" s="230"/>
      <c r="R1069" s="230"/>
      <c r="S1069" s="230"/>
      <c r="T1069" s="231"/>
      <c r="AT1069" s="232" t="s">
        <v>281</v>
      </c>
      <c r="AU1069" s="232" t="s">
        <v>84</v>
      </c>
      <c r="AV1069" s="14" t="s">
        <v>84</v>
      </c>
      <c r="AW1069" s="14" t="s">
        <v>38</v>
      </c>
      <c r="AX1069" s="14" t="s">
        <v>77</v>
      </c>
      <c r="AY1069" s="232" t="s">
        <v>273</v>
      </c>
    </row>
    <row r="1070" spans="1:65" s="14" customFormat="1" ht="11.25">
      <c r="B1070" s="222"/>
      <c r="C1070" s="223"/>
      <c r="D1070" s="208" t="s">
        <v>281</v>
      </c>
      <c r="E1070" s="224" t="s">
        <v>22</v>
      </c>
      <c r="F1070" s="225" t="s">
        <v>1293</v>
      </c>
      <c r="G1070" s="223"/>
      <c r="H1070" s="226">
        <v>32.369999999999997</v>
      </c>
      <c r="I1070" s="227"/>
      <c r="J1070" s="223"/>
      <c r="K1070" s="223"/>
      <c r="L1070" s="228"/>
      <c r="M1070" s="229"/>
      <c r="N1070" s="230"/>
      <c r="O1070" s="230"/>
      <c r="P1070" s="230"/>
      <c r="Q1070" s="230"/>
      <c r="R1070" s="230"/>
      <c r="S1070" s="230"/>
      <c r="T1070" s="231"/>
      <c r="AT1070" s="232" t="s">
        <v>281</v>
      </c>
      <c r="AU1070" s="232" t="s">
        <v>84</v>
      </c>
      <c r="AV1070" s="14" t="s">
        <v>84</v>
      </c>
      <c r="AW1070" s="14" t="s">
        <v>38</v>
      </c>
      <c r="AX1070" s="14" t="s">
        <v>77</v>
      </c>
      <c r="AY1070" s="232" t="s">
        <v>273</v>
      </c>
    </row>
    <row r="1071" spans="1:65" s="14" customFormat="1" ht="11.25">
      <c r="B1071" s="222"/>
      <c r="C1071" s="223"/>
      <c r="D1071" s="208" t="s">
        <v>281</v>
      </c>
      <c r="E1071" s="224" t="s">
        <v>22</v>
      </c>
      <c r="F1071" s="225" t="s">
        <v>1294</v>
      </c>
      <c r="G1071" s="223"/>
      <c r="H1071" s="226">
        <v>30.77</v>
      </c>
      <c r="I1071" s="227"/>
      <c r="J1071" s="223"/>
      <c r="K1071" s="223"/>
      <c r="L1071" s="228"/>
      <c r="M1071" s="229"/>
      <c r="N1071" s="230"/>
      <c r="O1071" s="230"/>
      <c r="P1071" s="230"/>
      <c r="Q1071" s="230"/>
      <c r="R1071" s="230"/>
      <c r="S1071" s="230"/>
      <c r="T1071" s="231"/>
      <c r="AT1071" s="232" t="s">
        <v>281</v>
      </c>
      <c r="AU1071" s="232" t="s">
        <v>84</v>
      </c>
      <c r="AV1071" s="14" t="s">
        <v>84</v>
      </c>
      <c r="AW1071" s="14" t="s">
        <v>38</v>
      </c>
      <c r="AX1071" s="14" t="s">
        <v>77</v>
      </c>
      <c r="AY1071" s="232" t="s">
        <v>273</v>
      </c>
    </row>
    <row r="1072" spans="1:65" s="13" customFormat="1" ht="11.25">
      <c r="B1072" s="212"/>
      <c r="C1072" s="213"/>
      <c r="D1072" s="208" t="s">
        <v>281</v>
      </c>
      <c r="E1072" s="214" t="s">
        <v>22</v>
      </c>
      <c r="F1072" s="215" t="s">
        <v>282</v>
      </c>
      <c r="G1072" s="213"/>
      <c r="H1072" s="214" t="s">
        <v>22</v>
      </c>
      <c r="I1072" s="216"/>
      <c r="J1072" s="213"/>
      <c r="K1072" s="213"/>
      <c r="L1072" s="217"/>
      <c r="M1072" s="218"/>
      <c r="N1072" s="219"/>
      <c r="O1072" s="219"/>
      <c r="P1072" s="219"/>
      <c r="Q1072" s="219"/>
      <c r="R1072" s="219"/>
      <c r="S1072" s="219"/>
      <c r="T1072" s="220"/>
      <c r="AT1072" s="221" t="s">
        <v>281</v>
      </c>
      <c r="AU1072" s="221" t="s">
        <v>84</v>
      </c>
      <c r="AV1072" s="13" t="s">
        <v>23</v>
      </c>
      <c r="AW1072" s="13" t="s">
        <v>38</v>
      </c>
      <c r="AX1072" s="13" t="s">
        <v>77</v>
      </c>
      <c r="AY1072" s="221" t="s">
        <v>273</v>
      </c>
    </row>
    <row r="1073" spans="1:65" s="14" customFormat="1" ht="11.25">
      <c r="B1073" s="222"/>
      <c r="C1073" s="223"/>
      <c r="D1073" s="208" t="s">
        <v>281</v>
      </c>
      <c r="E1073" s="224" t="s">
        <v>22</v>
      </c>
      <c r="F1073" s="225" t="s">
        <v>1295</v>
      </c>
      <c r="G1073" s="223"/>
      <c r="H1073" s="226">
        <v>21.6</v>
      </c>
      <c r="I1073" s="227"/>
      <c r="J1073" s="223"/>
      <c r="K1073" s="223"/>
      <c r="L1073" s="228"/>
      <c r="M1073" s="229"/>
      <c r="N1073" s="230"/>
      <c r="O1073" s="230"/>
      <c r="P1073" s="230"/>
      <c r="Q1073" s="230"/>
      <c r="R1073" s="230"/>
      <c r="S1073" s="230"/>
      <c r="T1073" s="231"/>
      <c r="AT1073" s="232" t="s">
        <v>281</v>
      </c>
      <c r="AU1073" s="232" t="s">
        <v>84</v>
      </c>
      <c r="AV1073" s="14" t="s">
        <v>84</v>
      </c>
      <c r="AW1073" s="14" t="s">
        <v>38</v>
      </c>
      <c r="AX1073" s="14" t="s">
        <v>77</v>
      </c>
      <c r="AY1073" s="232" t="s">
        <v>273</v>
      </c>
    </row>
    <row r="1074" spans="1:65" s="14" customFormat="1" ht="11.25">
      <c r="B1074" s="222"/>
      <c r="C1074" s="223"/>
      <c r="D1074" s="208" t="s">
        <v>281</v>
      </c>
      <c r="E1074" s="224" t="s">
        <v>22</v>
      </c>
      <c r="F1074" s="225" t="s">
        <v>1296</v>
      </c>
      <c r="G1074" s="223"/>
      <c r="H1074" s="226">
        <v>30.75</v>
      </c>
      <c r="I1074" s="227"/>
      <c r="J1074" s="223"/>
      <c r="K1074" s="223"/>
      <c r="L1074" s="228"/>
      <c r="M1074" s="229"/>
      <c r="N1074" s="230"/>
      <c r="O1074" s="230"/>
      <c r="P1074" s="230"/>
      <c r="Q1074" s="230"/>
      <c r="R1074" s="230"/>
      <c r="S1074" s="230"/>
      <c r="T1074" s="231"/>
      <c r="AT1074" s="232" t="s">
        <v>281</v>
      </c>
      <c r="AU1074" s="232" t="s">
        <v>84</v>
      </c>
      <c r="AV1074" s="14" t="s">
        <v>84</v>
      </c>
      <c r="AW1074" s="14" t="s">
        <v>38</v>
      </c>
      <c r="AX1074" s="14" t="s">
        <v>77</v>
      </c>
      <c r="AY1074" s="232" t="s">
        <v>273</v>
      </c>
    </row>
    <row r="1075" spans="1:65" s="14" customFormat="1" ht="11.25">
      <c r="B1075" s="222"/>
      <c r="C1075" s="223"/>
      <c r="D1075" s="208" t="s">
        <v>281</v>
      </c>
      <c r="E1075" s="224" t="s">
        <v>22</v>
      </c>
      <c r="F1075" s="225" t="s">
        <v>1297</v>
      </c>
      <c r="G1075" s="223"/>
      <c r="H1075" s="226">
        <v>16.95</v>
      </c>
      <c r="I1075" s="227"/>
      <c r="J1075" s="223"/>
      <c r="K1075" s="223"/>
      <c r="L1075" s="228"/>
      <c r="M1075" s="229"/>
      <c r="N1075" s="230"/>
      <c r="O1075" s="230"/>
      <c r="P1075" s="230"/>
      <c r="Q1075" s="230"/>
      <c r="R1075" s="230"/>
      <c r="S1075" s="230"/>
      <c r="T1075" s="231"/>
      <c r="AT1075" s="232" t="s">
        <v>281</v>
      </c>
      <c r="AU1075" s="232" t="s">
        <v>84</v>
      </c>
      <c r="AV1075" s="14" t="s">
        <v>84</v>
      </c>
      <c r="AW1075" s="14" t="s">
        <v>38</v>
      </c>
      <c r="AX1075" s="14" t="s">
        <v>77</v>
      </c>
      <c r="AY1075" s="232" t="s">
        <v>273</v>
      </c>
    </row>
    <row r="1076" spans="1:65" s="14" customFormat="1" ht="11.25">
      <c r="B1076" s="222"/>
      <c r="C1076" s="223"/>
      <c r="D1076" s="208" t="s">
        <v>281</v>
      </c>
      <c r="E1076" s="224" t="s">
        <v>22</v>
      </c>
      <c r="F1076" s="225" t="s">
        <v>1298</v>
      </c>
      <c r="G1076" s="223"/>
      <c r="H1076" s="226">
        <v>34.54</v>
      </c>
      <c r="I1076" s="227"/>
      <c r="J1076" s="223"/>
      <c r="K1076" s="223"/>
      <c r="L1076" s="228"/>
      <c r="M1076" s="229"/>
      <c r="N1076" s="230"/>
      <c r="O1076" s="230"/>
      <c r="P1076" s="230"/>
      <c r="Q1076" s="230"/>
      <c r="R1076" s="230"/>
      <c r="S1076" s="230"/>
      <c r="T1076" s="231"/>
      <c r="AT1076" s="232" t="s">
        <v>281</v>
      </c>
      <c r="AU1076" s="232" t="s">
        <v>84</v>
      </c>
      <c r="AV1076" s="14" t="s">
        <v>84</v>
      </c>
      <c r="AW1076" s="14" t="s">
        <v>38</v>
      </c>
      <c r="AX1076" s="14" t="s">
        <v>77</v>
      </c>
      <c r="AY1076" s="232" t="s">
        <v>273</v>
      </c>
    </row>
    <row r="1077" spans="1:65" s="14" customFormat="1" ht="11.25">
      <c r="B1077" s="222"/>
      <c r="C1077" s="223"/>
      <c r="D1077" s="208" t="s">
        <v>281</v>
      </c>
      <c r="E1077" s="224" t="s">
        <v>22</v>
      </c>
      <c r="F1077" s="225" t="s">
        <v>1299</v>
      </c>
      <c r="G1077" s="223"/>
      <c r="H1077" s="226">
        <v>15.64</v>
      </c>
      <c r="I1077" s="227"/>
      <c r="J1077" s="223"/>
      <c r="K1077" s="223"/>
      <c r="L1077" s="228"/>
      <c r="M1077" s="229"/>
      <c r="N1077" s="230"/>
      <c r="O1077" s="230"/>
      <c r="P1077" s="230"/>
      <c r="Q1077" s="230"/>
      <c r="R1077" s="230"/>
      <c r="S1077" s="230"/>
      <c r="T1077" s="231"/>
      <c r="AT1077" s="232" t="s">
        <v>281</v>
      </c>
      <c r="AU1077" s="232" t="s">
        <v>84</v>
      </c>
      <c r="AV1077" s="14" t="s">
        <v>84</v>
      </c>
      <c r="AW1077" s="14" t="s">
        <v>38</v>
      </c>
      <c r="AX1077" s="14" t="s">
        <v>77</v>
      </c>
      <c r="AY1077" s="232" t="s">
        <v>273</v>
      </c>
    </row>
    <row r="1078" spans="1:65" s="14" customFormat="1" ht="11.25">
      <c r="B1078" s="222"/>
      <c r="C1078" s="223"/>
      <c r="D1078" s="208" t="s">
        <v>281</v>
      </c>
      <c r="E1078" s="224" t="s">
        <v>22</v>
      </c>
      <c r="F1078" s="225" t="s">
        <v>1300</v>
      </c>
      <c r="G1078" s="223"/>
      <c r="H1078" s="226">
        <v>17.34</v>
      </c>
      <c r="I1078" s="227"/>
      <c r="J1078" s="223"/>
      <c r="K1078" s="223"/>
      <c r="L1078" s="228"/>
      <c r="M1078" s="229"/>
      <c r="N1078" s="230"/>
      <c r="O1078" s="230"/>
      <c r="P1078" s="230"/>
      <c r="Q1078" s="230"/>
      <c r="R1078" s="230"/>
      <c r="S1078" s="230"/>
      <c r="T1078" s="231"/>
      <c r="AT1078" s="232" t="s">
        <v>281</v>
      </c>
      <c r="AU1078" s="232" t="s">
        <v>84</v>
      </c>
      <c r="AV1078" s="14" t="s">
        <v>84</v>
      </c>
      <c r="AW1078" s="14" t="s">
        <v>38</v>
      </c>
      <c r="AX1078" s="14" t="s">
        <v>77</v>
      </c>
      <c r="AY1078" s="232" t="s">
        <v>273</v>
      </c>
    </row>
    <row r="1079" spans="1:65" s="15" customFormat="1" ht="11.25">
      <c r="B1079" s="233"/>
      <c r="C1079" s="234"/>
      <c r="D1079" s="208" t="s">
        <v>281</v>
      </c>
      <c r="E1079" s="235" t="s">
        <v>22</v>
      </c>
      <c r="F1079" s="236" t="s">
        <v>286</v>
      </c>
      <c r="G1079" s="234"/>
      <c r="H1079" s="237">
        <v>327.60999999999996</v>
      </c>
      <c r="I1079" s="238"/>
      <c r="J1079" s="234"/>
      <c r="K1079" s="234"/>
      <c r="L1079" s="239"/>
      <c r="M1079" s="240"/>
      <c r="N1079" s="241"/>
      <c r="O1079" s="241"/>
      <c r="P1079" s="241"/>
      <c r="Q1079" s="241"/>
      <c r="R1079" s="241"/>
      <c r="S1079" s="241"/>
      <c r="T1079" s="242"/>
      <c r="AT1079" s="243" t="s">
        <v>281</v>
      </c>
      <c r="AU1079" s="243" t="s">
        <v>84</v>
      </c>
      <c r="AV1079" s="15" t="s">
        <v>92</v>
      </c>
      <c r="AW1079" s="15" t="s">
        <v>38</v>
      </c>
      <c r="AX1079" s="15" t="s">
        <v>77</v>
      </c>
      <c r="AY1079" s="243" t="s">
        <v>273</v>
      </c>
    </row>
    <row r="1080" spans="1:65" s="13" customFormat="1" ht="11.25">
      <c r="B1080" s="212"/>
      <c r="C1080" s="213"/>
      <c r="D1080" s="208" t="s">
        <v>281</v>
      </c>
      <c r="E1080" s="214" t="s">
        <v>22</v>
      </c>
      <c r="F1080" s="215" t="s">
        <v>727</v>
      </c>
      <c r="G1080" s="213"/>
      <c r="H1080" s="214" t="s">
        <v>22</v>
      </c>
      <c r="I1080" s="216"/>
      <c r="J1080" s="213"/>
      <c r="K1080" s="213"/>
      <c r="L1080" s="217"/>
      <c r="M1080" s="218"/>
      <c r="N1080" s="219"/>
      <c r="O1080" s="219"/>
      <c r="P1080" s="219"/>
      <c r="Q1080" s="219"/>
      <c r="R1080" s="219"/>
      <c r="S1080" s="219"/>
      <c r="T1080" s="220"/>
      <c r="AT1080" s="221" t="s">
        <v>281</v>
      </c>
      <c r="AU1080" s="221" t="s">
        <v>84</v>
      </c>
      <c r="AV1080" s="13" t="s">
        <v>23</v>
      </c>
      <c r="AW1080" s="13" t="s">
        <v>38</v>
      </c>
      <c r="AX1080" s="13" t="s">
        <v>77</v>
      </c>
      <c r="AY1080" s="221" t="s">
        <v>273</v>
      </c>
    </row>
    <row r="1081" spans="1:65" s="14" customFormat="1" ht="11.25">
      <c r="B1081" s="222"/>
      <c r="C1081" s="223"/>
      <c r="D1081" s="208" t="s">
        <v>281</v>
      </c>
      <c r="E1081" s="224" t="s">
        <v>22</v>
      </c>
      <c r="F1081" s="225" t="s">
        <v>1301</v>
      </c>
      <c r="G1081" s="223"/>
      <c r="H1081" s="226">
        <v>-30.75</v>
      </c>
      <c r="I1081" s="227"/>
      <c r="J1081" s="223"/>
      <c r="K1081" s="223"/>
      <c r="L1081" s="228"/>
      <c r="M1081" s="229"/>
      <c r="N1081" s="230"/>
      <c r="O1081" s="230"/>
      <c r="P1081" s="230"/>
      <c r="Q1081" s="230"/>
      <c r="R1081" s="230"/>
      <c r="S1081" s="230"/>
      <c r="T1081" s="231"/>
      <c r="AT1081" s="232" t="s">
        <v>281</v>
      </c>
      <c r="AU1081" s="232" t="s">
        <v>84</v>
      </c>
      <c r="AV1081" s="14" t="s">
        <v>84</v>
      </c>
      <c r="AW1081" s="14" t="s">
        <v>38</v>
      </c>
      <c r="AX1081" s="14" t="s">
        <v>77</v>
      </c>
      <c r="AY1081" s="232" t="s">
        <v>273</v>
      </c>
    </row>
    <row r="1082" spans="1:65" s="14" customFormat="1" ht="11.25">
      <c r="B1082" s="222"/>
      <c r="C1082" s="223"/>
      <c r="D1082" s="208" t="s">
        <v>281</v>
      </c>
      <c r="E1082" s="224" t="s">
        <v>22</v>
      </c>
      <c r="F1082" s="225" t="s">
        <v>1302</v>
      </c>
      <c r="G1082" s="223"/>
      <c r="H1082" s="226">
        <v>-15.64</v>
      </c>
      <c r="I1082" s="227"/>
      <c r="J1082" s="223"/>
      <c r="K1082" s="223"/>
      <c r="L1082" s="228"/>
      <c r="M1082" s="229"/>
      <c r="N1082" s="230"/>
      <c r="O1082" s="230"/>
      <c r="P1082" s="230"/>
      <c r="Q1082" s="230"/>
      <c r="R1082" s="230"/>
      <c r="S1082" s="230"/>
      <c r="T1082" s="231"/>
      <c r="AT1082" s="232" t="s">
        <v>281</v>
      </c>
      <c r="AU1082" s="232" t="s">
        <v>84</v>
      </c>
      <c r="AV1082" s="14" t="s">
        <v>84</v>
      </c>
      <c r="AW1082" s="14" t="s">
        <v>38</v>
      </c>
      <c r="AX1082" s="14" t="s">
        <v>77</v>
      </c>
      <c r="AY1082" s="232" t="s">
        <v>273</v>
      </c>
    </row>
    <row r="1083" spans="1:65" s="15" customFormat="1" ht="11.25">
      <c r="B1083" s="233"/>
      <c r="C1083" s="234"/>
      <c r="D1083" s="208" t="s">
        <v>281</v>
      </c>
      <c r="E1083" s="235" t="s">
        <v>22</v>
      </c>
      <c r="F1083" s="236" t="s">
        <v>286</v>
      </c>
      <c r="G1083" s="234"/>
      <c r="H1083" s="237">
        <v>-46.39</v>
      </c>
      <c r="I1083" s="238"/>
      <c r="J1083" s="234"/>
      <c r="K1083" s="234"/>
      <c r="L1083" s="239"/>
      <c r="M1083" s="240"/>
      <c r="N1083" s="241"/>
      <c r="O1083" s="241"/>
      <c r="P1083" s="241"/>
      <c r="Q1083" s="241"/>
      <c r="R1083" s="241"/>
      <c r="S1083" s="241"/>
      <c r="T1083" s="242"/>
      <c r="AT1083" s="243" t="s">
        <v>281</v>
      </c>
      <c r="AU1083" s="243" t="s">
        <v>84</v>
      </c>
      <c r="AV1083" s="15" t="s">
        <v>92</v>
      </c>
      <c r="AW1083" s="15" t="s">
        <v>38</v>
      </c>
      <c r="AX1083" s="15" t="s">
        <v>77</v>
      </c>
      <c r="AY1083" s="243" t="s">
        <v>273</v>
      </c>
    </row>
    <row r="1084" spans="1:65" s="16" customFormat="1" ht="11.25">
      <c r="B1084" s="244"/>
      <c r="C1084" s="245"/>
      <c r="D1084" s="208" t="s">
        <v>281</v>
      </c>
      <c r="E1084" s="246" t="s">
        <v>22</v>
      </c>
      <c r="F1084" s="247" t="s">
        <v>288</v>
      </c>
      <c r="G1084" s="245"/>
      <c r="H1084" s="248">
        <v>281.21999999999997</v>
      </c>
      <c r="I1084" s="249"/>
      <c r="J1084" s="245"/>
      <c r="K1084" s="245"/>
      <c r="L1084" s="250"/>
      <c r="M1084" s="251"/>
      <c r="N1084" s="252"/>
      <c r="O1084" s="252"/>
      <c r="P1084" s="252"/>
      <c r="Q1084" s="252"/>
      <c r="R1084" s="252"/>
      <c r="S1084" s="252"/>
      <c r="T1084" s="253"/>
      <c r="AT1084" s="254" t="s">
        <v>281</v>
      </c>
      <c r="AU1084" s="254" t="s">
        <v>84</v>
      </c>
      <c r="AV1084" s="16" t="s">
        <v>99</v>
      </c>
      <c r="AW1084" s="16" t="s">
        <v>38</v>
      </c>
      <c r="AX1084" s="16" t="s">
        <v>23</v>
      </c>
      <c r="AY1084" s="254" t="s">
        <v>273</v>
      </c>
    </row>
    <row r="1085" spans="1:65" s="2" customFormat="1" ht="21.75" customHeight="1">
      <c r="A1085" s="36"/>
      <c r="B1085" s="37"/>
      <c r="C1085" s="255" t="s">
        <v>1303</v>
      </c>
      <c r="D1085" s="255" t="s">
        <v>568</v>
      </c>
      <c r="E1085" s="256" t="s">
        <v>1304</v>
      </c>
      <c r="F1085" s="257" t="s">
        <v>1305</v>
      </c>
      <c r="G1085" s="258" t="s">
        <v>305</v>
      </c>
      <c r="H1085" s="259">
        <v>295.28100000000001</v>
      </c>
      <c r="I1085" s="260"/>
      <c r="J1085" s="261">
        <f>ROUND(I1085*H1085,2)</f>
        <v>0</v>
      </c>
      <c r="K1085" s="257" t="s">
        <v>22</v>
      </c>
      <c r="L1085" s="262"/>
      <c r="M1085" s="263" t="s">
        <v>22</v>
      </c>
      <c r="N1085" s="264" t="s">
        <v>48</v>
      </c>
      <c r="O1085" s="66"/>
      <c r="P1085" s="204">
        <f>O1085*H1085</f>
        <v>0</v>
      </c>
      <c r="Q1085" s="204">
        <v>2.7999999999999998E-4</v>
      </c>
      <c r="R1085" s="204">
        <f>Q1085*H1085</f>
        <v>8.2678679999999991E-2</v>
      </c>
      <c r="S1085" s="204">
        <v>0</v>
      </c>
      <c r="T1085" s="205">
        <f>S1085*H1085</f>
        <v>0</v>
      </c>
      <c r="U1085" s="36"/>
      <c r="V1085" s="36"/>
      <c r="W1085" s="36"/>
      <c r="X1085" s="36"/>
      <c r="Y1085" s="36"/>
      <c r="Z1085" s="36"/>
      <c r="AA1085" s="36"/>
      <c r="AB1085" s="36"/>
      <c r="AC1085" s="36"/>
      <c r="AD1085" s="36"/>
      <c r="AE1085" s="36"/>
      <c r="AR1085" s="206" t="s">
        <v>528</v>
      </c>
      <c r="AT1085" s="206" t="s">
        <v>568</v>
      </c>
      <c r="AU1085" s="206" t="s">
        <v>84</v>
      </c>
      <c r="AY1085" s="19" t="s">
        <v>273</v>
      </c>
      <c r="BE1085" s="207">
        <f>IF(N1085="základní",J1085,0)</f>
        <v>0</v>
      </c>
      <c r="BF1085" s="207">
        <f>IF(N1085="snížená",J1085,0)</f>
        <v>0</v>
      </c>
      <c r="BG1085" s="207">
        <f>IF(N1085="zákl. přenesená",J1085,0)</f>
        <v>0</v>
      </c>
      <c r="BH1085" s="207">
        <f>IF(N1085="sníž. přenesená",J1085,0)</f>
        <v>0</v>
      </c>
      <c r="BI1085" s="207">
        <f>IF(N1085="nulová",J1085,0)</f>
        <v>0</v>
      </c>
      <c r="BJ1085" s="19" t="s">
        <v>23</v>
      </c>
      <c r="BK1085" s="207">
        <f>ROUND(I1085*H1085,2)</f>
        <v>0</v>
      </c>
      <c r="BL1085" s="19" t="s">
        <v>386</v>
      </c>
      <c r="BM1085" s="206" t="s">
        <v>1306</v>
      </c>
    </row>
    <row r="1086" spans="1:65" s="14" customFormat="1" ht="11.25">
      <c r="B1086" s="222"/>
      <c r="C1086" s="223"/>
      <c r="D1086" s="208" t="s">
        <v>281</v>
      </c>
      <c r="E1086" s="223"/>
      <c r="F1086" s="225" t="s">
        <v>1307</v>
      </c>
      <c r="G1086" s="223"/>
      <c r="H1086" s="226">
        <v>295.28100000000001</v>
      </c>
      <c r="I1086" s="227"/>
      <c r="J1086" s="223"/>
      <c r="K1086" s="223"/>
      <c r="L1086" s="228"/>
      <c r="M1086" s="229"/>
      <c r="N1086" s="230"/>
      <c r="O1086" s="230"/>
      <c r="P1086" s="230"/>
      <c r="Q1086" s="230"/>
      <c r="R1086" s="230"/>
      <c r="S1086" s="230"/>
      <c r="T1086" s="231"/>
      <c r="AT1086" s="232" t="s">
        <v>281</v>
      </c>
      <c r="AU1086" s="232" t="s">
        <v>84</v>
      </c>
      <c r="AV1086" s="14" t="s">
        <v>84</v>
      </c>
      <c r="AW1086" s="14" t="s">
        <v>4</v>
      </c>
      <c r="AX1086" s="14" t="s">
        <v>23</v>
      </c>
      <c r="AY1086" s="232" t="s">
        <v>273</v>
      </c>
    </row>
    <row r="1087" spans="1:65" s="2" customFormat="1" ht="16.5" customHeight="1">
      <c r="A1087" s="36"/>
      <c r="B1087" s="37"/>
      <c r="C1087" s="195" t="s">
        <v>1308</v>
      </c>
      <c r="D1087" s="195" t="s">
        <v>275</v>
      </c>
      <c r="E1087" s="196" t="s">
        <v>1309</v>
      </c>
      <c r="F1087" s="197" t="s">
        <v>1310</v>
      </c>
      <c r="G1087" s="198" t="s">
        <v>224</v>
      </c>
      <c r="H1087" s="199">
        <v>174.256</v>
      </c>
      <c r="I1087" s="200"/>
      <c r="J1087" s="201">
        <f>ROUND(I1087*H1087,2)</f>
        <v>0</v>
      </c>
      <c r="K1087" s="197" t="s">
        <v>306</v>
      </c>
      <c r="L1087" s="41"/>
      <c r="M1087" s="202" t="s">
        <v>22</v>
      </c>
      <c r="N1087" s="203" t="s">
        <v>48</v>
      </c>
      <c r="O1087" s="66"/>
      <c r="P1087" s="204">
        <f>O1087*H1087</f>
        <v>0</v>
      </c>
      <c r="Q1087" s="204">
        <v>5.0000000000000001E-4</v>
      </c>
      <c r="R1087" s="204">
        <f>Q1087*H1087</f>
        <v>8.7127999999999997E-2</v>
      </c>
      <c r="S1087" s="204">
        <v>0</v>
      </c>
      <c r="T1087" s="205">
        <f>S1087*H1087</f>
        <v>0</v>
      </c>
      <c r="U1087" s="36"/>
      <c r="V1087" s="36"/>
      <c r="W1087" s="36"/>
      <c r="X1087" s="36"/>
      <c r="Y1087" s="36"/>
      <c r="Z1087" s="36"/>
      <c r="AA1087" s="36"/>
      <c r="AB1087" s="36"/>
      <c r="AC1087" s="36"/>
      <c r="AD1087" s="36"/>
      <c r="AE1087" s="36"/>
      <c r="AR1087" s="206" t="s">
        <v>386</v>
      </c>
      <c r="AT1087" s="206" t="s">
        <v>275</v>
      </c>
      <c r="AU1087" s="206" t="s">
        <v>84</v>
      </c>
      <c r="AY1087" s="19" t="s">
        <v>273</v>
      </c>
      <c r="BE1087" s="207">
        <f>IF(N1087="základní",J1087,0)</f>
        <v>0</v>
      </c>
      <c r="BF1087" s="207">
        <f>IF(N1087="snížená",J1087,0)</f>
        <v>0</v>
      </c>
      <c r="BG1087" s="207">
        <f>IF(N1087="zákl. přenesená",J1087,0)</f>
        <v>0</v>
      </c>
      <c r="BH1087" s="207">
        <f>IF(N1087="sníž. přenesená",J1087,0)</f>
        <v>0</v>
      </c>
      <c r="BI1087" s="207">
        <f>IF(N1087="nulová",J1087,0)</f>
        <v>0</v>
      </c>
      <c r="BJ1087" s="19" t="s">
        <v>23</v>
      </c>
      <c r="BK1087" s="207">
        <f>ROUND(I1087*H1087,2)</f>
        <v>0</v>
      </c>
      <c r="BL1087" s="19" t="s">
        <v>386</v>
      </c>
      <c r="BM1087" s="206" t="s">
        <v>1311</v>
      </c>
    </row>
    <row r="1088" spans="1:65" s="13" customFormat="1" ht="11.25">
      <c r="B1088" s="212"/>
      <c r="C1088" s="213"/>
      <c r="D1088" s="208" t="s">
        <v>281</v>
      </c>
      <c r="E1088" s="214" t="s">
        <v>22</v>
      </c>
      <c r="F1088" s="215" t="s">
        <v>292</v>
      </c>
      <c r="G1088" s="213"/>
      <c r="H1088" s="214" t="s">
        <v>22</v>
      </c>
      <c r="I1088" s="216"/>
      <c r="J1088" s="213"/>
      <c r="K1088" s="213"/>
      <c r="L1088" s="217"/>
      <c r="M1088" s="218"/>
      <c r="N1088" s="219"/>
      <c r="O1088" s="219"/>
      <c r="P1088" s="219"/>
      <c r="Q1088" s="219"/>
      <c r="R1088" s="219"/>
      <c r="S1088" s="219"/>
      <c r="T1088" s="220"/>
      <c r="AT1088" s="221" t="s">
        <v>281</v>
      </c>
      <c r="AU1088" s="221" t="s">
        <v>84</v>
      </c>
      <c r="AV1088" s="13" t="s">
        <v>23</v>
      </c>
      <c r="AW1088" s="13" t="s">
        <v>38</v>
      </c>
      <c r="AX1088" s="13" t="s">
        <v>77</v>
      </c>
      <c r="AY1088" s="221" t="s">
        <v>273</v>
      </c>
    </row>
    <row r="1089" spans="1:65" s="14" customFormat="1" ht="11.25">
      <c r="B1089" s="222"/>
      <c r="C1089" s="223"/>
      <c r="D1089" s="208" t="s">
        <v>281</v>
      </c>
      <c r="E1089" s="224" t="s">
        <v>22</v>
      </c>
      <c r="F1089" s="225" t="s">
        <v>1312</v>
      </c>
      <c r="G1089" s="223"/>
      <c r="H1089" s="226">
        <v>102.726</v>
      </c>
      <c r="I1089" s="227"/>
      <c r="J1089" s="223"/>
      <c r="K1089" s="223"/>
      <c r="L1089" s="228"/>
      <c r="M1089" s="229"/>
      <c r="N1089" s="230"/>
      <c r="O1089" s="230"/>
      <c r="P1089" s="230"/>
      <c r="Q1089" s="230"/>
      <c r="R1089" s="230"/>
      <c r="S1089" s="230"/>
      <c r="T1089" s="231"/>
      <c r="AT1089" s="232" t="s">
        <v>281</v>
      </c>
      <c r="AU1089" s="232" t="s">
        <v>84</v>
      </c>
      <c r="AV1089" s="14" t="s">
        <v>84</v>
      </c>
      <c r="AW1089" s="14" t="s">
        <v>38</v>
      </c>
      <c r="AX1089" s="14" t="s">
        <v>77</v>
      </c>
      <c r="AY1089" s="232" t="s">
        <v>273</v>
      </c>
    </row>
    <row r="1090" spans="1:65" s="13" customFormat="1" ht="11.25">
      <c r="B1090" s="212"/>
      <c r="C1090" s="213"/>
      <c r="D1090" s="208" t="s">
        <v>281</v>
      </c>
      <c r="E1090" s="214" t="s">
        <v>22</v>
      </c>
      <c r="F1090" s="215" t="s">
        <v>282</v>
      </c>
      <c r="G1090" s="213"/>
      <c r="H1090" s="214" t="s">
        <v>22</v>
      </c>
      <c r="I1090" s="216"/>
      <c r="J1090" s="213"/>
      <c r="K1090" s="213"/>
      <c r="L1090" s="217"/>
      <c r="M1090" s="218"/>
      <c r="N1090" s="219"/>
      <c r="O1090" s="219"/>
      <c r="P1090" s="219"/>
      <c r="Q1090" s="219"/>
      <c r="R1090" s="219"/>
      <c r="S1090" s="219"/>
      <c r="T1090" s="220"/>
      <c r="AT1090" s="221" t="s">
        <v>281</v>
      </c>
      <c r="AU1090" s="221" t="s">
        <v>84</v>
      </c>
      <c r="AV1090" s="13" t="s">
        <v>23</v>
      </c>
      <c r="AW1090" s="13" t="s">
        <v>38</v>
      </c>
      <c r="AX1090" s="13" t="s">
        <v>77</v>
      </c>
      <c r="AY1090" s="221" t="s">
        <v>273</v>
      </c>
    </row>
    <row r="1091" spans="1:65" s="14" customFormat="1" ht="11.25">
      <c r="B1091" s="222"/>
      <c r="C1091" s="223"/>
      <c r="D1091" s="208" t="s">
        <v>281</v>
      </c>
      <c r="E1091" s="224" t="s">
        <v>22</v>
      </c>
      <c r="F1091" s="225" t="s">
        <v>1313</v>
      </c>
      <c r="G1091" s="223"/>
      <c r="H1091" s="226">
        <v>71.53</v>
      </c>
      <c r="I1091" s="227"/>
      <c r="J1091" s="223"/>
      <c r="K1091" s="223"/>
      <c r="L1091" s="228"/>
      <c r="M1091" s="229"/>
      <c r="N1091" s="230"/>
      <c r="O1091" s="230"/>
      <c r="P1091" s="230"/>
      <c r="Q1091" s="230"/>
      <c r="R1091" s="230"/>
      <c r="S1091" s="230"/>
      <c r="T1091" s="231"/>
      <c r="AT1091" s="232" t="s">
        <v>281</v>
      </c>
      <c r="AU1091" s="232" t="s">
        <v>84</v>
      </c>
      <c r="AV1091" s="14" t="s">
        <v>84</v>
      </c>
      <c r="AW1091" s="14" t="s">
        <v>38</v>
      </c>
      <c r="AX1091" s="14" t="s">
        <v>77</v>
      </c>
      <c r="AY1091" s="232" t="s">
        <v>273</v>
      </c>
    </row>
    <row r="1092" spans="1:65" s="15" customFormat="1" ht="11.25">
      <c r="B1092" s="233"/>
      <c r="C1092" s="234"/>
      <c r="D1092" s="208" t="s">
        <v>281</v>
      </c>
      <c r="E1092" s="235" t="s">
        <v>22</v>
      </c>
      <c r="F1092" s="236" t="s">
        <v>286</v>
      </c>
      <c r="G1092" s="234"/>
      <c r="H1092" s="237">
        <v>174.256</v>
      </c>
      <c r="I1092" s="238"/>
      <c r="J1092" s="234"/>
      <c r="K1092" s="234"/>
      <c r="L1092" s="239"/>
      <c r="M1092" s="240"/>
      <c r="N1092" s="241"/>
      <c r="O1092" s="241"/>
      <c r="P1092" s="241"/>
      <c r="Q1092" s="241"/>
      <c r="R1092" s="241"/>
      <c r="S1092" s="241"/>
      <c r="T1092" s="242"/>
      <c r="AT1092" s="243" t="s">
        <v>281</v>
      </c>
      <c r="AU1092" s="243" t="s">
        <v>84</v>
      </c>
      <c r="AV1092" s="15" t="s">
        <v>92</v>
      </c>
      <c r="AW1092" s="15" t="s">
        <v>38</v>
      </c>
      <c r="AX1092" s="15" t="s">
        <v>23</v>
      </c>
      <c r="AY1092" s="243" t="s">
        <v>273</v>
      </c>
    </row>
    <row r="1093" spans="1:65" s="2" customFormat="1" ht="168.75" customHeight="1">
      <c r="A1093" s="36"/>
      <c r="B1093" s="37"/>
      <c r="C1093" s="255" t="s">
        <v>1314</v>
      </c>
      <c r="D1093" s="255" t="s">
        <v>568</v>
      </c>
      <c r="E1093" s="256" t="s">
        <v>1315</v>
      </c>
      <c r="F1093" s="257" t="s">
        <v>1316</v>
      </c>
      <c r="G1093" s="258" t="s">
        <v>224</v>
      </c>
      <c r="H1093" s="259">
        <v>191.68199999999999</v>
      </c>
      <c r="I1093" s="260"/>
      <c r="J1093" s="261">
        <f>ROUND(I1093*H1093,2)</f>
        <v>0</v>
      </c>
      <c r="K1093" s="257" t="s">
        <v>22</v>
      </c>
      <c r="L1093" s="262"/>
      <c r="M1093" s="263" t="s">
        <v>22</v>
      </c>
      <c r="N1093" s="264" t="s">
        <v>48</v>
      </c>
      <c r="O1093" s="66"/>
      <c r="P1093" s="204">
        <f>O1093*H1093</f>
        <v>0</v>
      </c>
      <c r="Q1093" s="204">
        <v>2.64E-3</v>
      </c>
      <c r="R1093" s="204">
        <f>Q1093*H1093</f>
        <v>0.50604048000000001</v>
      </c>
      <c r="S1093" s="204">
        <v>0</v>
      </c>
      <c r="T1093" s="205">
        <f>S1093*H1093</f>
        <v>0</v>
      </c>
      <c r="U1093" s="36"/>
      <c r="V1093" s="36"/>
      <c r="W1093" s="36"/>
      <c r="X1093" s="36"/>
      <c r="Y1093" s="36"/>
      <c r="Z1093" s="36"/>
      <c r="AA1093" s="36"/>
      <c r="AB1093" s="36"/>
      <c r="AC1093" s="36"/>
      <c r="AD1093" s="36"/>
      <c r="AE1093" s="36"/>
      <c r="AR1093" s="206" t="s">
        <v>528</v>
      </c>
      <c r="AT1093" s="206" t="s">
        <v>568</v>
      </c>
      <c r="AU1093" s="206" t="s">
        <v>84</v>
      </c>
      <c r="AY1093" s="19" t="s">
        <v>273</v>
      </c>
      <c r="BE1093" s="207">
        <f>IF(N1093="základní",J1093,0)</f>
        <v>0</v>
      </c>
      <c r="BF1093" s="207">
        <f>IF(N1093="snížená",J1093,0)</f>
        <v>0</v>
      </c>
      <c r="BG1093" s="207">
        <f>IF(N1093="zákl. přenesená",J1093,0)</f>
        <v>0</v>
      </c>
      <c r="BH1093" s="207">
        <f>IF(N1093="sníž. přenesená",J1093,0)</f>
        <v>0</v>
      </c>
      <c r="BI1093" s="207">
        <f>IF(N1093="nulová",J1093,0)</f>
        <v>0</v>
      </c>
      <c r="BJ1093" s="19" t="s">
        <v>23</v>
      </c>
      <c r="BK1093" s="207">
        <f>ROUND(I1093*H1093,2)</f>
        <v>0</v>
      </c>
      <c r="BL1093" s="19" t="s">
        <v>386</v>
      </c>
      <c r="BM1093" s="206" t="s">
        <v>1317</v>
      </c>
    </row>
    <row r="1094" spans="1:65" s="14" customFormat="1" ht="11.25">
      <c r="B1094" s="222"/>
      <c r="C1094" s="223"/>
      <c r="D1094" s="208" t="s">
        <v>281</v>
      </c>
      <c r="E1094" s="223"/>
      <c r="F1094" s="225" t="s">
        <v>1318</v>
      </c>
      <c r="G1094" s="223"/>
      <c r="H1094" s="226">
        <v>191.68199999999999</v>
      </c>
      <c r="I1094" s="227"/>
      <c r="J1094" s="223"/>
      <c r="K1094" s="223"/>
      <c r="L1094" s="228"/>
      <c r="M1094" s="229"/>
      <c r="N1094" s="230"/>
      <c r="O1094" s="230"/>
      <c r="P1094" s="230"/>
      <c r="Q1094" s="230"/>
      <c r="R1094" s="230"/>
      <c r="S1094" s="230"/>
      <c r="T1094" s="231"/>
      <c r="AT1094" s="232" t="s">
        <v>281</v>
      </c>
      <c r="AU1094" s="232" t="s">
        <v>84</v>
      </c>
      <c r="AV1094" s="14" t="s">
        <v>84</v>
      </c>
      <c r="AW1094" s="14" t="s">
        <v>4</v>
      </c>
      <c r="AX1094" s="14" t="s">
        <v>23</v>
      </c>
      <c r="AY1094" s="232" t="s">
        <v>273</v>
      </c>
    </row>
    <row r="1095" spans="1:65" s="2" customFormat="1" ht="16.5" customHeight="1">
      <c r="A1095" s="36"/>
      <c r="B1095" s="37"/>
      <c r="C1095" s="195" t="s">
        <v>1319</v>
      </c>
      <c r="D1095" s="195" t="s">
        <v>275</v>
      </c>
      <c r="E1095" s="196" t="s">
        <v>1320</v>
      </c>
      <c r="F1095" s="197" t="s">
        <v>1321</v>
      </c>
      <c r="G1095" s="198" t="s">
        <v>305</v>
      </c>
      <c r="H1095" s="199">
        <v>347.99099999999999</v>
      </c>
      <c r="I1095" s="200"/>
      <c r="J1095" s="201">
        <f>ROUND(I1095*H1095,2)</f>
        <v>0</v>
      </c>
      <c r="K1095" s="197" t="s">
        <v>306</v>
      </c>
      <c r="L1095" s="41"/>
      <c r="M1095" s="202" t="s">
        <v>22</v>
      </c>
      <c r="N1095" s="203" t="s">
        <v>48</v>
      </c>
      <c r="O1095" s="66"/>
      <c r="P1095" s="204">
        <f>O1095*H1095</f>
        <v>0</v>
      </c>
      <c r="Q1095" s="204">
        <v>3.0000000000000001E-5</v>
      </c>
      <c r="R1095" s="204">
        <f>Q1095*H1095</f>
        <v>1.0439729999999999E-2</v>
      </c>
      <c r="S1095" s="204">
        <v>0</v>
      </c>
      <c r="T1095" s="205">
        <f>S1095*H1095</f>
        <v>0</v>
      </c>
      <c r="U1095" s="36"/>
      <c r="V1095" s="36"/>
      <c r="W1095" s="36"/>
      <c r="X1095" s="36"/>
      <c r="Y1095" s="36"/>
      <c r="Z1095" s="36"/>
      <c r="AA1095" s="36"/>
      <c r="AB1095" s="36"/>
      <c r="AC1095" s="36"/>
      <c r="AD1095" s="36"/>
      <c r="AE1095" s="36"/>
      <c r="AR1095" s="206" t="s">
        <v>386</v>
      </c>
      <c r="AT1095" s="206" t="s">
        <v>275</v>
      </c>
      <c r="AU1095" s="206" t="s">
        <v>84</v>
      </c>
      <c r="AY1095" s="19" t="s">
        <v>273</v>
      </c>
      <c r="BE1095" s="207">
        <f>IF(N1095="základní",J1095,0)</f>
        <v>0</v>
      </c>
      <c r="BF1095" s="207">
        <f>IF(N1095="snížená",J1095,0)</f>
        <v>0</v>
      </c>
      <c r="BG1095" s="207">
        <f>IF(N1095="zákl. přenesená",J1095,0)</f>
        <v>0</v>
      </c>
      <c r="BH1095" s="207">
        <f>IF(N1095="sníž. přenesená",J1095,0)</f>
        <v>0</v>
      </c>
      <c r="BI1095" s="207">
        <f>IF(N1095="nulová",J1095,0)</f>
        <v>0</v>
      </c>
      <c r="BJ1095" s="19" t="s">
        <v>23</v>
      </c>
      <c r="BK1095" s="207">
        <f>ROUND(I1095*H1095,2)</f>
        <v>0</v>
      </c>
      <c r="BL1095" s="19" t="s">
        <v>386</v>
      </c>
      <c r="BM1095" s="206" t="s">
        <v>1322</v>
      </c>
    </row>
    <row r="1096" spans="1:65" s="2" customFormat="1" ht="39">
      <c r="A1096" s="36"/>
      <c r="B1096" s="37"/>
      <c r="C1096" s="38"/>
      <c r="D1096" s="208" t="s">
        <v>299</v>
      </c>
      <c r="E1096" s="38"/>
      <c r="F1096" s="209" t="s">
        <v>1323</v>
      </c>
      <c r="G1096" s="38"/>
      <c r="H1096" s="38"/>
      <c r="I1096" s="119"/>
      <c r="J1096" s="38"/>
      <c r="K1096" s="38"/>
      <c r="L1096" s="41"/>
      <c r="M1096" s="210"/>
      <c r="N1096" s="211"/>
      <c r="O1096" s="66"/>
      <c r="P1096" s="66"/>
      <c r="Q1096" s="66"/>
      <c r="R1096" s="66"/>
      <c r="S1096" s="66"/>
      <c r="T1096" s="67"/>
      <c r="U1096" s="36"/>
      <c r="V1096" s="36"/>
      <c r="W1096" s="36"/>
      <c r="X1096" s="36"/>
      <c r="Y1096" s="36"/>
      <c r="Z1096" s="36"/>
      <c r="AA1096" s="36"/>
      <c r="AB1096" s="36"/>
      <c r="AC1096" s="36"/>
      <c r="AD1096" s="36"/>
      <c r="AE1096" s="36"/>
      <c r="AT1096" s="19" t="s">
        <v>299</v>
      </c>
      <c r="AU1096" s="19" t="s">
        <v>84</v>
      </c>
    </row>
    <row r="1097" spans="1:65" s="14" customFormat="1" ht="11.25">
      <c r="B1097" s="222"/>
      <c r="C1097" s="223"/>
      <c r="D1097" s="208" t="s">
        <v>281</v>
      </c>
      <c r="E1097" s="224" t="s">
        <v>22</v>
      </c>
      <c r="F1097" s="225" t="s">
        <v>1324</v>
      </c>
      <c r="G1097" s="223"/>
      <c r="H1097" s="226">
        <v>281.22000000000003</v>
      </c>
      <c r="I1097" s="227"/>
      <c r="J1097" s="223"/>
      <c r="K1097" s="223"/>
      <c r="L1097" s="228"/>
      <c r="M1097" s="229"/>
      <c r="N1097" s="230"/>
      <c r="O1097" s="230"/>
      <c r="P1097" s="230"/>
      <c r="Q1097" s="230"/>
      <c r="R1097" s="230"/>
      <c r="S1097" s="230"/>
      <c r="T1097" s="231"/>
      <c r="AT1097" s="232" t="s">
        <v>281</v>
      </c>
      <c r="AU1097" s="232" t="s">
        <v>84</v>
      </c>
      <c r="AV1097" s="14" t="s">
        <v>84</v>
      </c>
      <c r="AW1097" s="14" t="s">
        <v>38</v>
      </c>
      <c r="AX1097" s="14" t="s">
        <v>77</v>
      </c>
      <c r="AY1097" s="232" t="s">
        <v>273</v>
      </c>
    </row>
    <row r="1098" spans="1:65" s="13" customFormat="1" ht="11.25">
      <c r="B1098" s="212"/>
      <c r="C1098" s="213"/>
      <c r="D1098" s="208" t="s">
        <v>281</v>
      </c>
      <c r="E1098" s="214" t="s">
        <v>22</v>
      </c>
      <c r="F1098" s="215" t="s">
        <v>1325</v>
      </c>
      <c r="G1098" s="213"/>
      <c r="H1098" s="214" t="s">
        <v>22</v>
      </c>
      <c r="I1098" s="216"/>
      <c r="J1098" s="213"/>
      <c r="K1098" s="213"/>
      <c r="L1098" s="217"/>
      <c r="M1098" s="218"/>
      <c r="N1098" s="219"/>
      <c r="O1098" s="219"/>
      <c r="P1098" s="219"/>
      <c r="Q1098" s="219"/>
      <c r="R1098" s="219"/>
      <c r="S1098" s="219"/>
      <c r="T1098" s="220"/>
      <c r="AT1098" s="221" t="s">
        <v>281</v>
      </c>
      <c r="AU1098" s="221" t="s">
        <v>84</v>
      </c>
      <c r="AV1098" s="13" t="s">
        <v>23</v>
      </c>
      <c r="AW1098" s="13" t="s">
        <v>38</v>
      </c>
      <c r="AX1098" s="13" t="s">
        <v>77</v>
      </c>
      <c r="AY1098" s="221" t="s">
        <v>273</v>
      </c>
    </row>
    <row r="1099" spans="1:65" s="13" customFormat="1" ht="11.25">
      <c r="B1099" s="212"/>
      <c r="C1099" s="213"/>
      <c r="D1099" s="208" t="s">
        <v>281</v>
      </c>
      <c r="E1099" s="214" t="s">
        <v>22</v>
      </c>
      <c r="F1099" s="215" t="s">
        <v>292</v>
      </c>
      <c r="G1099" s="213"/>
      <c r="H1099" s="214" t="s">
        <v>22</v>
      </c>
      <c r="I1099" s="216"/>
      <c r="J1099" s="213"/>
      <c r="K1099" s="213"/>
      <c r="L1099" s="217"/>
      <c r="M1099" s="218"/>
      <c r="N1099" s="219"/>
      <c r="O1099" s="219"/>
      <c r="P1099" s="219"/>
      <c r="Q1099" s="219"/>
      <c r="R1099" s="219"/>
      <c r="S1099" s="219"/>
      <c r="T1099" s="220"/>
      <c r="AT1099" s="221" t="s">
        <v>281</v>
      </c>
      <c r="AU1099" s="221" t="s">
        <v>84</v>
      </c>
      <c r="AV1099" s="13" t="s">
        <v>23</v>
      </c>
      <c r="AW1099" s="13" t="s">
        <v>38</v>
      </c>
      <c r="AX1099" s="13" t="s">
        <v>77</v>
      </c>
      <c r="AY1099" s="221" t="s">
        <v>273</v>
      </c>
    </row>
    <row r="1100" spans="1:65" s="14" customFormat="1" ht="11.25">
      <c r="B1100" s="222"/>
      <c r="C1100" s="223"/>
      <c r="D1100" s="208" t="s">
        <v>281</v>
      </c>
      <c r="E1100" s="224" t="s">
        <v>22</v>
      </c>
      <c r="F1100" s="225" t="s">
        <v>1326</v>
      </c>
      <c r="G1100" s="223"/>
      <c r="H1100" s="226">
        <v>28.6</v>
      </c>
      <c r="I1100" s="227"/>
      <c r="J1100" s="223"/>
      <c r="K1100" s="223"/>
      <c r="L1100" s="228"/>
      <c r="M1100" s="229"/>
      <c r="N1100" s="230"/>
      <c r="O1100" s="230"/>
      <c r="P1100" s="230"/>
      <c r="Q1100" s="230"/>
      <c r="R1100" s="230"/>
      <c r="S1100" s="230"/>
      <c r="T1100" s="231"/>
      <c r="AT1100" s="232" t="s">
        <v>281</v>
      </c>
      <c r="AU1100" s="232" t="s">
        <v>84</v>
      </c>
      <c r="AV1100" s="14" t="s">
        <v>84</v>
      </c>
      <c r="AW1100" s="14" t="s">
        <v>38</v>
      </c>
      <c r="AX1100" s="14" t="s">
        <v>77</v>
      </c>
      <c r="AY1100" s="232" t="s">
        <v>273</v>
      </c>
    </row>
    <row r="1101" spans="1:65" s="13" customFormat="1" ht="11.25">
      <c r="B1101" s="212"/>
      <c r="C1101" s="213"/>
      <c r="D1101" s="208" t="s">
        <v>281</v>
      </c>
      <c r="E1101" s="214" t="s">
        <v>22</v>
      </c>
      <c r="F1101" s="215" t="s">
        <v>282</v>
      </c>
      <c r="G1101" s="213"/>
      <c r="H1101" s="214" t="s">
        <v>22</v>
      </c>
      <c r="I1101" s="216"/>
      <c r="J1101" s="213"/>
      <c r="K1101" s="213"/>
      <c r="L1101" s="217"/>
      <c r="M1101" s="218"/>
      <c r="N1101" s="219"/>
      <c r="O1101" s="219"/>
      <c r="P1101" s="219"/>
      <c r="Q1101" s="219"/>
      <c r="R1101" s="219"/>
      <c r="S1101" s="219"/>
      <c r="T1101" s="220"/>
      <c r="AT1101" s="221" t="s">
        <v>281</v>
      </c>
      <c r="AU1101" s="221" t="s">
        <v>84</v>
      </c>
      <c r="AV1101" s="13" t="s">
        <v>23</v>
      </c>
      <c r="AW1101" s="13" t="s">
        <v>38</v>
      </c>
      <c r="AX1101" s="13" t="s">
        <v>77</v>
      </c>
      <c r="AY1101" s="221" t="s">
        <v>273</v>
      </c>
    </row>
    <row r="1102" spans="1:65" s="14" customFormat="1" ht="11.25">
      <c r="B1102" s="222"/>
      <c r="C1102" s="223"/>
      <c r="D1102" s="208" t="s">
        <v>281</v>
      </c>
      <c r="E1102" s="224" t="s">
        <v>22</v>
      </c>
      <c r="F1102" s="225" t="s">
        <v>1327</v>
      </c>
      <c r="G1102" s="223"/>
      <c r="H1102" s="226">
        <v>21.6</v>
      </c>
      <c r="I1102" s="227"/>
      <c r="J1102" s="223"/>
      <c r="K1102" s="223"/>
      <c r="L1102" s="228"/>
      <c r="M1102" s="229"/>
      <c r="N1102" s="230"/>
      <c r="O1102" s="230"/>
      <c r="P1102" s="230"/>
      <c r="Q1102" s="230"/>
      <c r="R1102" s="230"/>
      <c r="S1102" s="230"/>
      <c r="T1102" s="231"/>
      <c r="AT1102" s="232" t="s">
        <v>281</v>
      </c>
      <c r="AU1102" s="232" t="s">
        <v>84</v>
      </c>
      <c r="AV1102" s="14" t="s">
        <v>84</v>
      </c>
      <c r="AW1102" s="14" t="s">
        <v>38</v>
      </c>
      <c r="AX1102" s="14" t="s">
        <v>77</v>
      </c>
      <c r="AY1102" s="232" t="s">
        <v>273</v>
      </c>
    </row>
    <row r="1103" spans="1:65" s="15" customFormat="1" ht="11.25">
      <c r="B1103" s="233"/>
      <c r="C1103" s="234"/>
      <c r="D1103" s="208" t="s">
        <v>281</v>
      </c>
      <c r="E1103" s="235" t="s">
        <v>22</v>
      </c>
      <c r="F1103" s="236" t="s">
        <v>286</v>
      </c>
      <c r="G1103" s="234"/>
      <c r="H1103" s="237">
        <v>331.42</v>
      </c>
      <c r="I1103" s="238"/>
      <c r="J1103" s="234"/>
      <c r="K1103" s="234"/>
      <c r="L1103" s="239"/>
      <c r="M1103" s="240"/>
      <c r="N1103" s="241"/>
      <c r="O1103" s="241"/>
      <c r="P1103" s="241"/>
      <c r="Q1103" s="241"/>
      <c r="R1103" s="241"/>
      <c r="S1103" s="241"/>
      <c r="T1103" s="242"/>
      <c r="AT1103" s="243" t="s">
        <v>281</v>
      </c>
      <c r="AU1103" s="243" t="s">
        <v>84</v>
      </c>
      <c r="AV1103" s="15" t="s">
        <v>92</v>
      </c>
      <c r="AW1103" s="15" t="s">
        <v>38</v>
      </c>
      <c r="AX1103" s="15" t="s">
        <v>77</v>
      </c>
      <c r="AY1103" s="243" t="s">
        <v>273</v>
      </c>
    </row>
    <row r="1104" spans="1:65" s="14" customFormat="1" ht="11.25">
      <c r="B1104" s="222"/>
      <c r="C1104" s="223"/>
      <c r="D1104" s="208" t="s">
        <v>281</v>
      </c>
      <c r="E1104" s="224" t="s">
        <v>22</v>
      </c>
      <c r="F1104" s="225" t="s">
        <v>1328</v>
      </c>
      <c r="G1104" s="223"/>
      <c r="H1104" s="226">
        <v>16.571000000000002</v>
      </c>
      <c r="I1104" s="227"/>
      <c r="J1104" s="223"/>
      <c r="K1104" s="223"/>
      <c r="L1104" s="228"/>
      <c r="M1104" s="229"/>
      <c r="N1104" s="230"/>
      <c r="O1104" s="230"/>
      <c r="P1104" s="230"/>
      <c r="Q1104" s="230"/>
      <c r="R1104" s="230"/>
      <c r="S1104" s="230"/>
      <c r="T1104" s="231"/>
      <c r="AT1104" s="232" t="s">
        <v>281</v>
      </c>
      <c r="AU1104" s="232" t="s">
        <v>84</v>
      </c>
      <c r="AV1104" s="14" t="s">
        <v>84</v>
      </c>
      <c r="AW1104" s="14" t="s">
        <v>38</v>
      </c>
      <c r="AX1104" s="14" t="s">
        <v>77</v>
      </c>
      <c r="AY1104" s="232" t="s">
        <v>273</v>
      </c>
    </row>
    <row r="1105" spans="1:65" s="16" customFormat="1" ht="11.25">
      <c r="B1105" s="244"/>
      <c r="C1105" s="245"/>
      <c r="D1105" s="208" t="s">
        <v>281</v>
      </c>
      <c r="E1105" s="246" t="s">
        <v>22</v>
      </c>
      <c r="F1105" s="247" t="s">
        <v>288</v>
      </c>
      <c r="G1105" s="245"/>
      <c r="H1105" s="248">
        <v>347.99099999999999</v>
      </c>
      <c r="I1105" s="249"/>
      <c r="J1105" s="245"/>
      <c r="K1105" s="245"/>
      <c r="L1105" s="250"/>
      <c r="M1105" s="251"/>
      <c r="N1105" s="252"/>
      <c r="O1105" s="252"/>
      <c r="P1105" s="252"/>
      <c r="Q1105" s="252"/>
      <c r="R1105" s="252"/>
      <c r="S1105" s="252"/>
      <c r="T1105" s="253"/>
      <c r="AT1105" s="254" t="s">
        <v>281</v>
      </c>
      <c r="AU1105" s="254" t="s">
        <v>84</v>
      </c>
      <c r="AV1105" s="16" t="s">
        <v>99</v>
      </c>
      <c r="AW1105" s="16" t="s">
        <v>38</v>
      </c>
      <c r="AX1105" s="16" t="s">
        <v>23</v>
      </c>
      <c r="AY1105" s="254" t="s">
        <v>273</v>
      </c>
    </row>
    <row r="1106" spans="1:65" s="2" customFormat="1" ht="21.75" customHeight="1">
      <c r="A1106" s="36"/>
      <c r="B1106" s="37"/>
      <c r="C1106" s="195" t="s">
        <v>1329</v>
      </c>
      <c r="D1106" s="195" t="s">
        <v>275</v>
      </c>
      <c r="E1106" s="196" t="s">
        <v>1330</v>
      </c>
      <c r="F1106" s="197" t="s">
        <v>1331</v>
      </c>
      <c r="G1106" s="198" t="s">
        <v>224</v>
      </c>
      <c r="H1106" s="199">
        <v>675.548</v>
      </c>
      <c r="I1106" s="200"/>
      <c r="J1106" s="201">
        <f>ROUND(I1106*H1106,2)</f>
        <v>0</v>
      </c>
      <c r="K1106" s="197" t="s">
        <v>306</v>
      </c>
      <c r="L1106" s="41"/>
      <c r="M1106" s="202" t="s">
        <v>22</v>
      </c>
      <c r="N1106" s="203" t="s">
        <v>48</v>
      </c>
      <c r="O1106" s="66"/>
      <c r="P1106" s="204">
        <f>O1106*H1106</f>
        <v>0</v>
      </c>
      <c r="Q1106" s="204">
        <v>5.0000000000000002E-5</v>
      </c>
      <c r="R1106" s="204">
        <f>Q1106*H1106</f>
        <v>3.3777399999999999E-2</v>
      </c>
      <c r="S1106" s="204">
        <v>0</v>
      </c>
      <c r="T1106" s="205">
        <f>S1106*H1106</f>
        <v>0</v>
      </c>
      <c r="U1106" s="36"/>
      <c r="V1106" s="36"/>
      <c r="W1106" s="36"/>
      <c r="X1106" s="36"/>
      <c r="Y1106" s="36"/>
      <c r="Z1106" s="36"/>
      <c r="AA1106" s="36"/>
      <c r="AB1106" s="36"/>
      <c r="AC1106" s="36"/>
      <c r="AD1106" s="36"/>
      <c r="AE1106" s="36"/>
      <c r="AR1106" s="206" t="s">
        <v>386</v>
      </c>
      <c r="AT1106" s="206" t="s">
        <v>275</v>
      </c>
      <c r="AU1106" s="206" t="s">
        <v>84</v>
      </c>
      <c r="AY1106" s="19" t="s">
        <v>273</v>
      </c>
      <c r="BE1106" s="207">
        <f>IF(N1106="základní",J1106,0)</f>
        <v>0</v>
      </c>
      <c r="BF1106" s="207">
        <f>IF(N1106="snížená",J1106,0)</f>
        <v>0</v>
      </c>
      <c r="BG1106" s="207">
        <f>IF(N1106="zákl. přenesená",J1106,0)</f>
        <v>0</v>
      </c>
      <c r="BH1106" s="207">
        <f>IF(N1106="sníž. přenesená",J1106,0)</f>
        <v>0</v>
      </c>
      <c r="BI1106" s="207">
        <f>IF(N1106="nulová",J1106,0)</f>
        <v>0</v>
      </c>
      <c r="BJ1106" s="19" t="s">
        <v>23</v>
      </c>
      <c r="BK1106" s="207">
        <f>ROUND(I1106*H1106,2)</f>
        <v>0</v>
      </c>
      <c r="BL1106" s="19" t="s">
        <v>386</v>
      </c>
      <c r="BM1106" s="206" t="s">
        <v>1332</v>
      </c>
    </row>
    <row r="1107" spans="1:65" s="2" customFormat="1" ht="39">
      <c r="A1107" s="36"/>
      <c r="B1107" s="37"/>
      <c r="C1107" s="38"/>
      <c r="D1107" s="208" t="s">
        <v>299</v>
      </c>
      <c r="E1107" s="38"/>
      <c r="F1107" s="209" t="s">
        <v>1323</v>
      </c>
      <c r="G1107" s="38"/>
      <c r="H1107" s="38"/>
      <c r="I1107" s="119"/>
      <c r="J1107" s="38"/>
      <c r="K1107" s="38"/>
      <c r="L1107" s="41"/>
      <c r="M1107" s="210"/>
      <c r="N1107" s="211"/>
      <c r="O1107" s="66"/>
      <c r="P1107" s="66"/>
      <c r="Q1107" s="66"/>
      <c r="R1107" s="66"/>
      <c r="S1107" s="66"/>
      <c r="T1107" s="67"/>
      <c r="U1107" s="36"/>
      <c r="V1107" s="36"/>
      <c r="W1107" s="36"/>
      <c r="X1107" s="36"/>
      <c r="Y1107" s="36"/>
      <c r="Z1107" s="36"/>
      <c r="AA1107" s="36"/>
      <c r="AB1107" s="36"/>
      <c r="AC1107" s="36"/>
      <c r="AD1107" s="36"/>
      <c r="AE1107" s="36"/>
      <c r="AT1107" s="19" t="s">
        <v>299</v>
      </c>
      <c r="AU1107" s="19" t="s">
        <v>84</v>
      </c>
    </row>
    <row r="1108" spans="1:65" s="14" customFormat="1" ht="11.25">
      <c r="B1108" s="222"/>
      <c r="C1108" s="223"/>
      <c r="D1108" s="208" t="s">
        <v>281</v>
      </c>
      <c r="E1108" s="224" t="s">
        <v>22</v>
      </c>
      <c r="F1108" s="225" t="s">
        <v>1333</v>
      </c>
      <c r="G1108" s="223"/>
      <c r="H1108" s="226">
        <v>473.17</v>
      </c>
      <c r="I1108" s="227"/>
      <c r="J1108" s="223"/>
      <c r="K1108" s="223"/>
      <c r="L1108" s="228"/>
      <c r="M1108" s="229"/>
      <c r="N1108" s="230"/>
      <c r="O1108" s="230"/>
      <c r="P1108" s="230"/>
      <c r="Q1108" s="230"/>
      <c r="R1108" s="230"/>
      <c r="S1108" s="230"/>
      <c r="T1108" s="231"/>
      <c r="AT1108" s="232" t="s">
        <v>281</v>
      </c>
      <c r="AU1108" s="232" t="s">
        <v>84</v>
      </c>
      <c r="AV1108" s="14" t="s">
        <v>84</v>
      </c>
      <c r="AW1108" s="14" t="s">
        <v>38</v>
      </c>
      <c r="AX1108" s="14" t="s">
        <v>77</v>
      </c>
      <c r="AY1108" s="232" t="s">
        <v>273</v>
      </c>
    </row>
    <row r="1109" spans="1:65" s="14" customFormat="1" ht="11.25">
      <c r="B1109" s="222"/>
      <c r="C1109" s="223"/>
      <c r="D1109" s="208" t="s">
        <v>281</v>
      </c>
      <c r="E1109" s="224" t="s">
        <v>22</v>
      </c>
      <c r="F1109" s="225" t="s">
        <v>1334</v>
      </c>
      <c r="G1109" s="223"/>
      <c r="H1109" s="226">
        <v>28.122</v>
      </c>
      <c r="I1109" s="227"/>
      <c r="J1109" s="223"/>
      <c r="K1109" s="223"/>
      <c r="L1109" s="228"/>
      <c r="M1109" s="229"/>
      <c r="N1109" s="230"/>
      <c r="O1109" s="230"/>
      <c r="P1109" s="230"/>
      <c r="Q1109" s="230"/>
      <c r="R1109" s="230"/>
      <c r="S1109" s="230"/>
      <c r="T1109" s="231"/>
      <c r="AT1109" s="232" t="s">
        <v>281</v>
      </c>
      <c r="AU1109" s="232" t="s">
        <v>84</v>
      </c>
      <c r="AV1109" s="14" t="s">
        <v>84</v>
      </c>
      <c r="AW1109" s="14" t="s">
        <v>38</v>
      </c>
      <c r="AX1109" s="14" t="s">
        <v>77</v>
      </c>
      <c r="AY1109" s="232" t="s">
        <v>273</v>
      </c>
    </row>
    <row r="1110" spans="1:65" s="14" customFormat="1" ht="11.25">
      <c r="B1110" s="222"/>
      <c r="C1110" s="223"/>
      <c r="D1110" s="208" t="s">
        <v>281</v>
      </c>
      <c r="E1110" s="224" t="s">
        <v>22</v>
      </c>
      <c r="F1110" s="225" t="s">
        <v>1335</v>
      </c>
      <c r="G1110" s="223"/>
      <c r="H1110" s="226">
        <v>174.256</v>
      </c>
      <c r="I1110" s="227"/>
      <c r="J1110" s="223"/>
      <c r="K1110" s="223"/>
      <c r="L1110" s="228"/>
      <c r="M1110" s="229"/>
      <c r="N1110" s="230"/>
      <c r="O1110" s="230"/>
      <c r="P1110" s="230"/>
      <c r="Q1110" s="230"/>
      <c r="R1110" s="230"/>
      <c r="S1110" s="230"/>
      <c r="T1110" s="231"/>
      <c r="AT1110" s="232" t="s">
        <v>281</v>
      </c>
      <c r="AU1110" s="232" t="s">
        <v>84</v>
      </c>
      <c r="AV1110" s="14" t="s">
        <v>84</v>
      </c>
      <c r="AW1110" s="14" t="s">
        <v>38</v>
      </c>
      <c r="AX1110" s="14" t="s">
        <v>77</v>
      </c>
      <c r="AY1110" s="232" t="s">
        <v>273</v>
      </c>
    </row>
    <row r="1111" spans="1:65" s="15" customFormat="1" ht="11.25">
      <c r="B1111" s="233"/>
      <c r="C1111" s="234"/>
      <c r="D1111" s="208" t="s">
        <v>281</v>
      </c>
      <c r="E1111" s="235" t="s">
        <v>22</v>
      </c>
      <c r="F1111" s="236" t="s">
        <v>286</v>
      </c>
      <c r="G1111" s="234"/>
      <c r="H1111" s="237">
        <v>675.548</v>
      </c>
      <c r="I1111" s="238"/>
      <c r="J1111" s="234"/>
      <c r="K1111" s="234"/>
      <c r="L1111" s="239"/>
      <c r="M1111" s="240"/>
      <c r="N1111" s="241"/>
      <c r="O1111" s="241"/>
      <c r="P1111" s="241"/>
      <c r="Q1111" s="241"/>
      <c r="R1111" s="241"/>
      <c r="S1111" s="241"/>
      <c r="T1111" s="242"/>
      <c r="AT1111" s="243" t="s">
        <v>281</v>
      </c>
      <c r="AU1111" s="243" t="s">
        <v>84</v>
      </c>
      <c r="AV1111" s="15" t="s">
        <v>92</v>
      </c>
      <c r="AW1111" s="15" t="s">
        <v>38</v>
      </c>
      <c r="AX1111" s="15" t="s">
        <v>23</v>
      </c>
      <c r="AY1111" s="243" t="s">
        <v>273</v>
      </c>
    </row>
    <row r="1112" spans="1:65" s="2" customFormat="1" ht="21.75" customHeight="1">
      <c r="A1112" s="36"/>
      <c r="B1112" s="37"/>
      <c r="C1112" s="195" t="s">
        <v>1336</v>
      </c>
      <c r="D1112" s="195" t="s">
        <v>275</v>
      </c>
      <c r="E1112" s="196" t="s">
        <v>1337</v>
      </c>
      <c r="F1112" s="197" t="s">
        <v>1338</v>
      </c>
      <c r="G1112" s="198" t="s">
        <v>333</v>
      </c>
      <c r="H1112" s="199">
        <v>5.1109999999999998</v>
      </c>
      <c r="I1112" s="200"/>
      <c r="J1112" s="201">
        <f>ROUND(I1112*H1112,2)</f>
        <v>0</v>
      </c>
      <c r="K1112" s="197" t="s">
        <v>306</v>
      </c>
      <c r="L1112" s="41"/>
      <c r="M1112" s="202" t="s">
        <v>22</v>
      </c>
      <c r="N1112" s="203" t="s">
        <v>48</v>
      </c>
      <c r="O1112" s="66"/>
      <c r="P1112" s="204">
        <f>O1112*H1112</f>
        <v>0</v>
      </c>
      <c r="Q1112" s="204">
        <v>0</v>
      </c>
      <c r="R1112" s="204">
        <f>Q1112*H1112</f>
        <v>0</v>
      </c>
      <c r="S1112" s="204">
        <v>0</v>
      </c>
      <c r="T1112" s="205">
        <f>S1112*H1112</f>
        <v>0</v>
      </c>
      <c r="U1112" s="36"/>
      <c r="V1112" s="36"/>
      <c r="W1112" s="36"/>
      <c r="X1112" s="36"/>
      <c r="Y1112" s="36"/>
      <c r="Z1112" s="36"/>
      <c r="AA1112" s="36"/>
      <c r="AB1112" s="36"/>
      <c r="AC1112" s="36"/>
      <c r="AD1112" s="36"/>
      <c r="AE1112" s="36"/>
      <c r="AR1112" s="206" t="s">
        <v>386</v>
      </c>
      <c r="AT1112" s="206" t="s">
        <v>275</v>
      </c>
      <c r="AU1112" s="206" t="s">
        <v>84</v>
      </c>
      <c r="AY1112" s="19" t="s">
        <v>273</v>
      </c>
      <c r="BE1112" s="207">
        <f>IF(N1112="základní",J1112,0)</f>
        <v>0</v>
      </c>
      <c r="BF1112" s="207">
        <f>IF(N1112="snížená",J1112,0)</f>
        <v>0</v>
      </c>
      <c r="BG1112" s="207">
        <f>IF(N1112="zákl. přenesená",J1112,0)</f>
        <v>0</v>
      </c>
      <c r="BH1112" s="207">
        <f>IF(N1112="sníž. přenesená",J1112,0)</f>
        <v>0</v>
      </c>
      <c r="BI1112" s="207">
        <f>IF(N1112="nulová",J1112,0)</f>
        <v>0</v>
      </c>
      <c r="BJ1112" s="19" t="s">
        <v>23</v>
      </c>
      <c r="BK1112" s="207">
        <f>ROUND(I1112*H1112,2)</f>
        <v>0</v>
      </c>
      <c r="BL1112" s="19" t="s">
        <v>386</v>
      </c>
      <c r="BM1112" s="206" t="s">
        <v>1339</v>
      </c>
    </row>
    <row r="1113" spans="1:65" s="2" customFormat="1" ht="78">
      <c r="A1113" s="36"/>
      <c r="B1113" s="37"/>
      <c r="C1113" s="38"/>
      <c r="D1113" s="208" t="s">
        <v>299</v>
      </c>
      <c r="E1113" s="38"/>
      <c r="F1113" s="209" t="s">
        <v>1195</v>
      </c>
      <c r="G1113" s="38"/>
      <c r="H1113" s="38"/>
      <c r="I1113" s="119"/>
      <c r="J1113" s="38"/>
      <c r="K1113" s="38"/>
      <c r="L1113" s="41"/>
      <c r="M1113" s="210"/>
      <c r="N1113" s="211"/>
      <c r="O1113" s="66"/>
      <c r="P1113" s="66"/>
      <c r="Q1113" s="66"/>
      <c r="R1113" s="66"/>
      <c r="S1113" s="66"/>
      <c r="T1113" s="67"/>
      <c r="U1113" s="36"/>
      <c r="V1113" s="36"/>
      <c r="W1113" s="36"/>
      <c r="X1113" s="36"/>
      <c r="Y1113" s="36"/>
      <c r="Z1113" s="36"/>
      <c r="AA1113" s="36"/>
      <c r="AB1113" s="36"/>
      <c r="AC1113" s="36"/>
      <c r="AD1113" s="36"/>
      <c r="AE1113" s="36"/>
      <c r="AT1113" s="19" t="s">
        <v>299</v>
      </c>
      <c r="AU1113" s="19" t="s">
        <v>84</v>
      </c>
    </row>
    <row r="1114" spans="1:65" s="12" customFormat="1" ht="22.9" customHeight="1">
      <c r="B1114" s="179"/>
      <c r="C1114" s="180"/>
      <c r="D1114" s="181" t="s">
        <v>76</v>
      </c>
      <c r="E1114" s="193" t="s">
        <v>1340</v>
      </c>
      <c r="F1114" s="193" t="s">
        <v>1341</v>
      </c>
      <c r="G1114" s="180"/>
      <c r="H1114" s="180"/>
      <c r="I1114" s="183"/>
      <c r="J1114" s="194">
        <f>BK1114</f>
        <v>0</v>
      </c>
      <c r="K1114" s="180"/>
      <c r="L1114" s="185"/>
      <c r="M1114" s="186"/>
      <c r="N1114" s="187"/>
      <c r="O1114" s="187"/>
      <c r="P1114" s="188">
        <f>SUM(P1115:P1118)</f>
        <v>0</v>
      </c>
      <c r="Q1114" s="187"/>
      <c r="R1114" s="188">
        <f>SUM(R1115:R1118)</f>
        <v>0.23658500000000002</v>
      </c>
      <c r="S1114" s="187"/>
      <c r="T1114" s="189">
        <f>SUM(T1115:T1118)</f>
        <v>0</v>
      </c>
      <c r="AR1114" s="190" t="s">
        <v>84</v>
      </c>
      <c r="AT1114" s="191" t="s">
        <v>76</v>
      </c>
      <c r="AU1114" s="191" t="s">
        <v>23</v>
      </c>
      <c r="AY1114" s="190" t="s">
        <v>273</v>
      </c>
      <c r="BK1114" s="192">
        <f>SUM(BK1115:BK1118)</f>
        <v>0</v>
      </c>
    </row>
    <row r="1115" spans="1:65" s="2" customFormat="1" ht="16.5" customHeight="1">
      <c r="A1115" s="36"/>
      <c r="B1115" s="37"/>
      <c r="C1115" s="195" t="s">
        <v>1342</v>
      </c>
      <c r="D1115" s="195" t="s">
        <v>275</v>
      </c>
      <c r="E1115" s="196" t="s">
        <v>1343</v>
      </c>
      <c r="F1115" s="197" t="s">
        <v>1344</v>
      </c>
      <c r="G1115" s="198" t="s">
        <v>224</v>
      </c>
      <c r="H1115" s="199">
        <v>473.17</v>
      </c>
      <c r="I1115" s="200"/>
      <c r="J1115" s="201">
        <f>ROUND(I1115*H1115,2)</f>
        <v>0</v>
      </c>
      <c r="K1115" s="197" t="s">
        <v>22</v>
      </c>
      <c r="L1115" s="41"/>
      <c r="M1115" s="202" t="s">
        <v>22</v>
      </c>
      <c r="N1115" s="203" t="s">
        <v>48</v>
      </c>
      <c r="O1115" s="66"/>
      <c r="P1115" s="204">
        <f>O1115*H1115</f>
        <v>0</v>
      </c>
      <c r="Q1115" s="204">
        <v>5.0000000000000001E-4</v>
      </c>
      <c r="R1115" s="204">
        <f>Q1115*H1115</f>
        <v>0.23658500000000002</v>
      </c>
      <c r="S1115" s="204">
        <v>0</v>
      </c>
      <c r="T1115" s="205">
        <f>S1115*H1115</f>
        <v>0</v>
      </c>
      <c r="U1115" s="36"/>
      <c r="V1115" s="36"/>
      <c r="W1115" s="36"/>
      <c r="X1115" s="36"/>
      <c r="Y1115" s="36"/>
      <c r="Z1115" s="36"/>
      <c r="AA1115" s="36"/>
      <c r="AB1115" s="36"/>
      <c r="AC1115" s="36"/>
      <c r="AD1115" s="36"/>
      <c r="AE1115" s="36"/>
      <c r="AR1115" s="206" t="s">
        <v>386</v>
      </c>
      <c r="AT1115" s="206" t="s">
        <v>275</v>
      </c>
      <c r="AU1115" s="206" t="s">
        <v>84</v>
      </c>
      <c r="AY1115" s="19" t="s">
        <v>273</v>
      </c>
      <c r="BE1115" s="207">
        <f>IF(N1115="základní",J1115,0)</f>
        <v>0</v>
      </c>
      <c r="BF1115" s="207">
        <f>IF(N1115="snížená",J1115,0)</f>
        <v>0</v>
      </c>
      <c r="BG1115" s="207">
        <f>IF(N1115="zákl. přenesená",J1115,0)</f>
        <v>0</v>
      </c>
      <c r="BH1115" s="207">
        <f>IF(N1115="sníž. přenesená",J1115,0)</f>
        <v>0</v>
      </c>
      <c r="BI1115" s="207">
        <f>IF(N1115="nulová",J1115,0)</f>
        <v>0</v>
      </c>
      <c r="BJ1115" s="19" t="s">
        <v>23</v>
      </c>
      <c r="BK1115" s="207">
        <f>ROUND(I1115*H1115,2)</f>
        <v>0</v>
      </c>
      <c r="BL1115" s="19" t="s">
        <v>386</v>
      </c>
      <c r="BM1115" s="206" t="s">
        <v>1345</v>
      </c>
    </row>
    <row r="1116" spans="1:65" s="14" customFormat="1" ht="11.25">
      <c r="B1116" s="222"/>
      <c r="C1116" s="223"/>
      <c r="D1116" s="208" t="s">
        <v>281</v>
      </c>
      <c r="E1116" s="224" t="s">
        <v>22</v>
      </c>
      <c r="F1116" s="225" t="s">
        <v>1346</v>
      </c>
      <c r="G1116" s="223"/>
      <c r="H1116" s="226">
        <v>473.17</v>
      </c>
      <c r="I1116" s="227"/>
      <c r="J1116" s="223"/>
      <c r="K1116" s="223"/>
      <c r="L1116" s="228"/>
      <c r="M1116" s="229"/>
      <c r="N1116" s="230"/>
      <c r="O1116" s="230"/>
      <c r="P1116" s="230"/>
      <c r="Q1116" s="230"/>
      <c r="R1116" s="230"/>
      <c r="S1116" s="230"/>
      <c r="T1116" s="231"/>
      <c r="AT1116" s="232" t="s">
        <v>281</v>
      </c>
      <c r="AU1116" s="232" t="s">
        <v>84</v>
      </c>
      <c r="AV1116" s="14" t="s">
        <v>84</v>
      </c>
      <c r="AW1116" s="14" t="s">
        <v>38</v>
      </c>
      <c r="AX1116" s="14" t="s">
        <v>23</v>
      </c>
      <c r="AY1116" s="232" t="s">
        <v>273</v>
      </c>
    </row>
    <row r="1117" spans="1:65" s="2" customFormat="1" ht="21.75" customHeight="1">
      <c r="A1117" s="36"/>
      <c r="B1117" s="37"/>
      <c r="C1117" s="195" t="s">
        <v>1347</v>
      </c>
      <c r="D1117" s="195" t="s">
        <v>275</v>
      </c>
      <c r="E1117" s="196" t="s">
        <v>1348</v>
      </c>
      <c r="F1117" s="197" t="s">
        <v>1349</v>
      </c>
      <c r="G1117" s="198" t="s">
        <v>333</v>
      </c>
      <c r="H1117" s="199">
        <v>0.23699999999999999</v>
      </c>
      <c r="I1117" s="200"/>
      <c r="J1117" s="201">
        <f>ROUND(I1117*H1117,2)</f>
        <v>0</v>
      </c>
      <c r="K1117" s="197" t="s">
        <v>306</v>
      </c>
      <c r="L1117" s="41"/>
      <c r="M1117" s="202" t="s">
        <v>22</v>
      </c>
      <c r="N1117" s="203" t="s">
        <v>48</v>
      </c>
      <c r="O1117" s="66"/>
      <c r="P1117" s="204">
        <f>O1117*H1117</f>
        <v>0</v>
      </c>
      <c r="Q1117" s="204">
        <v>0</v>
      </c>
      <c r="R1117" s="204">
        <f>Q1117*H1117</f>
        <v>0</v>
      </c>
      <c r="S1117" s="204">
        <v>0</v>
      </c>
      <c r="T1117" s="205">
        <f>S1117*H1117</f>
        <v>0</v>
      </c>
      <c r="U1117" s="36"/>
      <c r="V1117" s="36"/>
      <c r="W1117" s="36"/>
      <c r="X1117" s="36"/>
      <c r="Y1117" s="36"/>
      <c r="Z1117" s="36"/>
      <c r="AA1117" s="36"/>
      <c r="AB1117" s="36"/>
      <c r="AC1117" s="36"/>
      <c r="AD1117" s="36"/>
      <c r="AE1117" s="36"/>
      <c r="AR1117" s="206" t="s">
        <v>386</v>
      </c>
      <c r="AT1117" s="206" t="s">
        <v>275</v>
      </c>
      <c r="AU1117" s="206" t="s">
        <v>84</v>
      </c>
      <c r="AY1117" s="19" t="s">
        <v>273</v>
      </c>
      <c r="BE1117" s="207">
        <f>IF(N1117="základní",J1117,0)</f>
        <v>0</v>
      </c>
      <c r="BF1117" s="207">
        <f>IF(N1117="snížená",J1117,0)</f>
        <v>0</v>
      </c>
      <c r="BG1117" s="207">
        <f>IF(N1117="zákl. přenesená",J1117,0)</f>
        <v>0</v>
      </c>
      <c r="BH1117" s="207">
        <f>IF(N1117="sníž. přenesená",J1117,0)</f>
        <v>0</v>
      </c>
      <c r="BI1117" s="207">
        <f>IF(N1117="nulová",J1117,0)</f>
        <v>0</v>
      </c>
      <c r="BJ1117" s="19" t="s">
        <v>23</v>
      </c>
      <c r="BK1117" s="207">
        <f>ROUND(I1117*H1117,2)</f>
        <v>0</v>
      </c>
      <c r="BL1117" s="19" t="s">
        <v>386</v>
      </c>
      <c r="BM1117" s="206" t="s">
        <v>1350</v>
      </c>
    </row>
    <row r="1118" spans="1:65" s="2" customFormat="1" ht="78">
      <c r="A1118" s="36"/>
      <c r="B1118" s="37"/>
      <c r="C1118" s="38"/>
      <c r="D1118" s="208" t="s">
        <v>299</v>
      </c>
      <c r="E1118" s="38"/>
      <c r="F1118" s="209" t="s">
        <v>1236</v>
      </c>
      <c r="G1118" s="38"/>
      <c r="H1118" s="38"/>
      <c r="I1118" s="119"/>
      <c r="J1118" s="38"/>
      <c r="K1118" s="38"/>
      <c r="L1118" s="41"/>
      <c r="M1118" s="210"/>
      <c r="N1118" s="211"/>
      <c r="O1118" s="66"/>
      <c r="P1118" s="66"/>
      <c r="Q1118" s="66"/>
      <c r="R1118" s="66"/>
      <c r="S1118" s="66"/>
      <c r="T1118" s="67"/>
      <c r="U1118" s="36"/>
      <c r="V1118" s="36"/>
      <c r="W1118" s="36"/>
      <c r="X1118" s="36"/>
      <c r="Y1118" s="36"/>
      <c r="Z1118" s="36"/>
      <c r="AA1118" s="36"/>
      <c r="AB1118" s="36"/>
      <c r="AC1118" s="36"/>
      <c r="AD1118" s="36"/>
      <c r="AE1118" s="36"/>
      <c r="AT1118" s="19" t="s">
        <v>299</v>
      </c>
      <c r="AU1118" s="19" t="s">
        <v>84</v>
      </c>
    </row>
    <row r="1119" spans="1:65" s="12" customFormat="1" ht="22.9" customHeight="1">
      <c r="B1119" s="179"/>
      <c r="C1119" s="180"/>
      <c r="D1119" s="181" t="s">
        <v>76</v>
      </c>
      <c r="E1119" s="193" t="s">
        <v>1351</v>
      </c>
      <c r="F1119" s="193" t="s">
        <v>1352</v>
      </c>
      <c r="G1119" s="180"/>
      <c r="H1119" s="180"/>
      <c r="I1119" s="183"/>
      <c r="J1119" s="194">
        <f>BK1119</f>
        <v>0</v>
      </c>
      <c r="K1119" s="180"/>
      <c r="L1119" s="185"/>
      <c r="M1119" s="186"/>
      <c r="N1119" s="187"/>
      <c r="O1119" s="187"/>
      <c r="P1119" s="188">
        <f>SUM(P1120:P1180)</f>
        <v>0</v>
      </c>
      <c r="Q1119" s="187"/>
      <c r="R1119" s="188">
        <f>SUM(R1120:R1180)</f>
        <v>0.40871649999999998</v>
      </c>
      <c r="S1119" s="187"/>
      <c r="T1119" s="189">
        <f>SUM(T1120:T1180)</f>
        <v>0</v>
      </c>
      <c r="AR1119" s="190" t="s">
        <v>84</v>
      </c>
      <c r="AT1119" s="191" t="s">
        <v>76</v>
      </c>
      <c r="AU1119" s="191" t="s">
        <v>23</v>
      </c>
      <c r="AY1119" s="190" t="s">
        <v>273</v>
      </c>
      <c r="BK1119" s="192">
        <f>SUM(BK1120:BK1180)</f>
        <v>0</v>
      </c>
    </row>
    <row r="1120" spans="1:65" s="2" customFormat="1" ht="16.5" customHeight="1">
      <c r="A1120" s="36"/>
      <c r="B1120" s="37"/>
      <c r="C1120" s="195" t="s">
        <v>1353</v>
      </c>
      <c r="D1120" s="195" t="s">
        <v>275</v>
      </c>
      <c r="E1120" s="196" t="s">
        <v>1354</v>
      </c>
      <c r="F1120" s="197" t="s">
        <v>1355</v>
      </c>
      <c r="G1120" s="198" t="s">
        <v>305</v>
      </c>
      <c r="H1120" s="199">
        <v>9.68</v>
      </c>
      <c r="I1120" s="200"/>
      <c r="J1120" s="201">
        <f>ROUND(I1120*H1120,2)</f>
        <v>0</v>
      </c>
      <c r="K1120" s="197" t="s">
        <v>306</v>
      </c>
      <c r="L1120" s="41"/>
      <c r="M1120" s="202" t="s">
        <v>22</v>
      </c>
      <c r="N1120" s="203" t="s">
        <v>48</v>
      </c>
      <c r="O1120" s="66"/>
      <c r="P1120" s="204">
        <f>O1120*H1120</f>
        <v>0</v>
      </c>
      <c r="Q1120" s="204">
        <v>1E-3</v>
      </c>
      <c r="R1120" s="204">
        <f>Q1120*H1120</f>
        <v>9.6799999999999994E-3</v>
      </c>
      <c r="S1120" s="204">
        <v>0</v>
      </c>
      <c r="T1120" s="205">
        <f>S1120*H1120</f>
        <v>0</v>
      </c>
      <c r="U1120" s="36"/>
      <c r="V1120" s="36"/>
      <c r="W1120" s="36"/>
      <c r="X1120" s="36"/>
      <c r="Y1120" s="36"/>
      <c r="Z1120" s="36"/>
      <c r="AA1120" s="36"/>
      <c r="AB1120" s="36"/>
      <c r="AC1120" s="36"/>
      <c r="AD1120" s="36"/>
      <c r="AE1120" s="36"/>
      <c r="AR1120" s="206" t="s">
        <v>386</v>
      </c>
      <c r="AT1120" s="206" t="s">
        <v>275</v>
      </c>
      <c r="AU1120" s="206" t="s">
        <v>84</v>
      </c>
      <c r="AY1120" s="19" t="s">
        <v>273</v>
      </c>
      <c r="BE1120" s="207">
        <f>IF(N1120="základní",J1120,0)</f>
        <v>0</v>
      </c>
      <c r="BF1120" s="207">
        <f>IF(N1120="snížená",J1120,0)</f>
        <v>0</v>
      </c>
      <c r="BG1120" s="207">
        <f>IF(N1120="zákl. přenesená",J1120,0)</f>
        <v>0</v>
      </c>
      <c r="BH1120" s="207">
        <f>IF(N1120="sníž. přenesená",J1120,0)</f>
        <v>0</v>
      </c>
      <c r="BI1120" s="207">
        <f>IF(N1120="nulová",J1120,0)</f>
        <v>0</v>
      </c>
      <c r="BJ1120" s="19" t="s">
        <v>23</v>
      </c>
      <c r="BK1120" s="207">
        <f>ROUND(I1120*H1120,2)</f>
        <v>0</v>
      </c>
      <c r="BL1120" s="19" t="s">
        <v>386</v>
      </c>
      <c r="BM1120" s="206" t="s">
        <v>1356</v>
      </c>
    </row>
    <row r="1121" spans="1:65" s="14" customFormat="1" ht="11.25">
      <c r="B1121" s="222"/>
      <c r="C1121" s="223"/>
      <c r="D1121" s="208" t="s">
        <v>281</v>
      </c>
      <c r="E1121" s="224" t="s">
        <v>22</v>
      </c>
      <c r="F1121" s="225" t="s">
        <v>1357</v>
      </c>
      <c r="G1121" s="223"/>
      <c r="H1121" s="226">
        <v>11</v>
      </c>
      <c r="I1121" s="227"/>
      <c r="J1121" s="223"/>
      <c r="K1121" s="223"/>
      <c r="L1121" s="228"/>
      <c r="M1121" s="229"/>
      <c r="N1121" s="230"/>
      <c r="O1121" s="230"/>
      <c r="P1121" s="230"/>
      <c r="Q1121" s="230"/>
      <c r="R1121" s="230"/>
      <c r="S1121" s="230"/>
      <c r="T1121" s="231"/>
      <c r="AT1121" s="232" t="s">
        <v>281</v>
      </c>
      <c r="AU1121" s="232" t="s">
        <v>84</v>
      </c>
      <c r="AV1121" s="14" t="s">
        <v>84</v>
      </c>
      <c r="AW1121" s="14" t="s">
        <v>38</v>
      </c>
      <c r="AX1121" s="14" t="s">
        <v>77</v>
      </c>
      <c r="AY1121" s="232" t="s">
        <v>273</v>
      </c>
    </row>
    <row r="1122" spans="1:65" s="15" customFormat="1" ht="11.25">
      <c r="B1122" s="233"/>
      <c r="C1122" s="234"/>
      <c r="D1122" s="208" t="s">
        <v>281</v>
      </c>
      <c r="E1122" s="235" t="s">
        <v>22</v>
      </c>
      <c r="F1122" s="236" t="s">
        <v>286</v>
      </c>
      <c r="G1122" s="234"/>
      <c r="H1122" s="237">
        <v>11</v>
      </c>
      <c r="I1122" s="238"/>
      <c r="J1122" s="234"/>
      <c r="K1122" s="234"/>
      <c r="L1122" s="239"/>
      <c r="M1122" s="240"/>
      <c r="N1122" s="241"/>
      <c r="O1122" s="241"/>
      <c r="P1122" s="241"/>
      <c r="Q1122" s="241"/>
      <c r="R1122" s="241"/>
      <c r="S1122" s="241"/>
      <c r="T1122" s="242"/>
      <c r="AT1122" s="243" t="s">
        <v>281</v>
      </c>
      <c r="AU1122" s="243" t="s">
        <v>84</v>
      </c>
      <c r="AV1122" s="15" t="s">
        <v>92</v>
      </c>
      <c r="AW1122" s="15" t="s">
        <v>38</v>
      </c>
      <c r="AX1122" s="15" t="s">
        <v>77</v>
      </c>
      <c r="AY1122" s="243" t="s">
        <v>273</v>
      </c>
    </row>
    <row r="1123" spans="1:65" s="14" customFormat="1" ht="11.25">
      <c r="B1123" s="222"/>
      <c r="C1123" s="223"/>
      <c r="D1123" s="208" t="s">
        <v>281</v>
      </c>
      <c r="E1123" s="224" t="s">
        <v>22</v>
      </c>
      <c r="F1123" s="225" t="s">
        <v>1358</v>
      </c>
      <c r="G1123" s="223"/>
      <c r="H1123" s="226">
        <v>-2.2000000000000002</v>
      </c>
      <c r="I1123" s="227"/>
      <c r="J1123" s="223"/>
      <c r="K1123" s="223"/>
      <c r="L1123" s="228"/>
      <c r="M1123" s="229"/>
      <c r="N1123" s="230"/>
      <c r="O1123" s="230"/>
      <c r="P1123" s="230"/>
      <c r="Q1123" s="230"/>
      <c r="R1123" s="230"/>
      <c r="S1123" s="230"/>
      <c r="T1123" s="231"/>
      <c r="AT1123" s="232" t="s">
        <v>281</v>
      </c>
      <c r="AU1123" s="232" t="s">
        <v>84</v>
      </c>
      <c r="AV1123" s="14" t="s">
        <v>84</v>
      </c>
      <c r="AW1123" s="14" t="s">
        <v>38</v>
      </c>
      <c r="AX1123" s="14" t="s">
        <v>77</v>
      </c>
      <c r="AY1123" s="232" t="s">
        <v>273</v>
      </c>
    </row>
    <row r="1124" spans="1:65" s="15" customFormat="1" ht="11.25">
      <c r="B1124" s="233"/>
      <c r="C1124" s="234"/>
      <c r="D1124" s="208" t="s">
        <v>281</v>
      </c>
      <c r="E1124" s="235" t="s">
        <v>22</v>
      </c>
      <c r="F1124" s="236" t="s">
        <v>286</v>
      </c>
      <c r="G1124" s="234"/>
      <c r="H1124" s="237">
        <v>-2.2000000000000002</v>
      </c>
      <c r="I1124" s="238"/>
      <c r="J1124" s="234"/>
      <c r="K1124" s="234"/>
      <c r="L1124" s="239"/>
      <c r="M1124" s="240"/>
      <c r="N1124" s="241"/>
      <c r="O1124" s="241"/>
      <c r="P1124" s="241"/>
      <c r="Q1124" s="241"/>
      <c r="R1124" s="241"/>
      <c r="S1124" s="241"/>
      <c r="T1124" s="242"/>
      <c r="AT1124" s="243" t="s">
        <v>281</v>
      </c>
      <c r="AU1124" s="243" t="s">
        <v>84</v>
      </c>
      <c r="AV1124" s="15" t="s">
        <v>92</v>
      </c>
      <c r="AW1124" s="15" t="s">
        <v>38</v>
      </c>
      <c r="AX1124" s="15" t="s">
        <v>77</v>
      </c>
      <c r="AY1124" s="243" t="s">
        <v>273</v>
      </c>
    </row>
    <row r="1125" spans="1:65" s="14" customFormat="1" ht="11.25">
      <c r="B1125" s="222"/>
      <c r="C1125" s="223"/>
      <c r="D1125" s="208" t="s">
        <v>281</v>
      </c>
      <c r="E1125" s="224" t="s">
        <v>22</v>
      </c>
      <c r="F1125" s="225" t="s">
        <v>1359</v>
      </c>
      <c r="G1125" s="223"/>
      <c r="H1125" s="226">
        <v>0.88</v>
      </c>
      <c r="I1125" s="227"/>
      <c r="J1125" s="223"/>
      <c r="K1125" s="223"/>
      <c r="L1125" s="228"/>
      <c r="M1125" s="229"/>
      <c r="N1125" s="230"/>
      <c r="O1125" s="230"/>
      <c r="P1125" s="230"/>
      <c r="Q1125" s="230"/>
      <c r="R1125" s="230"/>
      <c r="S1125" s="230"/>
      <c r="T1125" s="231"/>
      <c r="AT1125" s="232" t="s">
        <v>281</v>
      </c>
      <c r="AU1125" s="232" t="s">
        <v>84</v>
      </c>
      <c r="AV1125" s="14" t="s">
        <v>84</v>
      </c>
      <c r="AW1125" s="14" t="s">
        <v>38</v>
      </c>
      <c r="AX1125" s="14" t="s">
        <v>77</v>
      </c>
      <c r="AY1125" s="232" t="s">
        <v>273</v>
      </c>
    </row>
    <row r="1126" spans="1:65" s="16" customFormat="1" ht="11.25">
      <c r="B1126" s="244"/>
      <c r="C1126" s="245"/>
      <c r="D1126" s="208" t="s">
        <v>281</v>
      </c>
      <c r="E1126" s="246" t="s">
        <v>22</v>
      </c>
      <c r="F1126" s="247" t="s">
        <v>288</v>
      </c>
      <c r="G1126" s="245"/>
      <c r="H1126" s="248">
        <v>9.68</v>
      </c>
      <c r="I1126" s="249"/>
      <c r="J1126" s="245"/>
      <c r="K1126" s="245"/>
      <c r="L1126" s="250"/>
      <c r="M1126" s="251"/>
      <c r="N1126" s="252"/>
      <c r="O1126" s="252"/>
      <c r="P1126" s="252"/>
      <c r="Q1126" s="252"/>
      <c r="R1126" s="252"/>
      <c r="S1126" s="252"/>
      <c r="T1126" s="253"/>
      <c r="AT1126" s="254" t="s">
        <v>281</v>
      </c>
      <c r="AU1126" s="254" t="s">
        <v>84</v>
      </c>
      <c r="AV1126" s="16" t="s">
        <v>99</v>
      </c>
      <c r="AW1126" s="16" t="s">
        <v>38</v>
      </c>
      <c r="AX1126" s="16" t="s">
        <v>23</v>
      </c>
      <c r="AY1126" s="254" t="s">
        <v>273</v>
      </c>
    </row>
    <row r="1127" spans="1:65" s="2" customFormat="1" ht="16.5" customHeight="1">
      <c r="A1127" s="36"/>
      <c r="B1127" s="37"/>
      <c r="C1127" s="255" t="s">
        <v>1360</v>
      </c>
      <c r="D1127" s="255" t="s">
        <v>568</v>
      </c>
      <c r="E1127" s="256" t="s">
        <v>1361</v>
      </c>
      <c r="F1127" s="257" t="s">
        <v>1362</v>
      </c>
      <c r="G1127" s="258" t="s">
        <v>305</v>
      </c>
      <c r="H1127" s="259">
        <v>10.164</v>
      </c>
      <c r="I1127" s="260"/>
      <c r="J1127" s="261">
        <f>ROUND(I1127*H1127,2)</f>
        <v>0</v>
      </c>
      <c r="K1127" s="257" t="s">
        <v>22</v>
      </c>
      <c r="L1127" s="262"/>
      <c r="M1127" s="263" t="s">
        <v>22</v>
      </c>
      <c r="N1127" s="264" t="s">
        <v>48</v>
      </c>
      <c r="O1127" s="66"/>
      <c r="P1127" s="204">
        <f>O1127*H1127</f>
        <v>0</v>
      </c>
      <c r="Q1127" s="204">
        <v>0</v>
      </c>
      <c r="R1127" s="204">
        <f>Q1127*H1127</f>
        <v>0</v>
      </c>
      <c r="S1127" s="204">
        <v>0</v>
      </c>
      <c r="T1127" s="205">
        <f>S1127*H1127</f>
        <v>0</v>
      </c>
      <c r="U1127" s="36"/>
      <c r="V1127" s="36"/>
      <c r="W1127" s="36"/>
      <c r="X1127" s="36"/>
      <c r="Y1127" s="36"/>
      <c r="Z1127" s="36"/>
      <c r="AA1127" s="36"/>
      <c r="AB1127" s="36"/>
      <c r="AC1127" s="36"/>
      <c r="AD1127" s="36"/>
      <c r="AE1127" s="36"/>
      <c r="AR1127" s="206" t="s">
        <v>528</v>
      </c>
      <c r="AT1127" s="206" t="s">
        <v>568</v>
      </c>
      <c r="AU1127" s="206" t="s">
        <v>84</v>
      </c>
      <c r="AY1127" s="19" t="s">
        <v>273</v>
      </c>
      <c r="BE1127" s="207">
        <f>IF(N1127="základní",J1127,0)</f>
        <v>0</v>
      </c>
      <c r="BF1127" s="207">
        <f>IF(N1127="snížená",J1127,0)</f>
        <v>0</v>
      </c>
      <c r="BG1127" s="207">
        <f>IF(N1127="zákl. přenesená",J1127,0)</f>
        <v>0</v>
      </c>
      <c r="BH1127" s="207">
        <f>IF(N1127="sníž. přenesená",J1127,0)</f>
        <v>0</v>
      </c>
      <c r="BI1127" s="207">
        <f>IF(N1127="nulová",J1127,0)</f>
        <v>0</v>
      </c>
      <c r="BJ1127" s="19" t="s">
        <v>23</v>
      </c>
      <c r="BK1127" s="207">
        <f>ROUND(I1127*H1127,2)</f>
        <v>0</v>
      </c>
      <c r="BL1127" s="19" t="s">
        <v>386</v>
      </c>
      <c r="BM1127" s="206" t="s">
        <v>1363</v>
      </c>
    </row>
    <row r="1128" spans="1:65" s="14" customFormat="1" ht="11.25">
      <c r="B1128" s="222"/>
      <c r="C1128" s="223"/>
      <c r="D1128" s="208" t="s">
        <v>281</v>
      </c>
      <c r="E1128" s="223"/>
      <c r="F1128" s="225" t="s">
        <v>1364</v>
      </c>
      <c r="G1128" s="223"/>
      <c r="H1128" s="226">
        <v>10.164</v>
      </c>
      <c r="I1128" s="227"/>
      <c r="J1128" s="223"/>
      <c r="K1128" s="223"/>
      <c r="L1128" s="228"/>
      <c r="M1128" s="229"/>
      <c r="N1128" s="230"/>
      <c r="O1128" s="230"/>
      <c r="P1128" s="230"/>
      <c r="Q1128" s="230"/>
      <c r="R1128" s="230"/>
      <c r="S1128" s="230"/>
      <c r="T1128" s="231"/>
      <c r="AT1128" s="232" t="s">
        <v>281</v>
      </c>
      <c r="AU1128" s="232" t="s">
        <v>84</v>
      </c>
      <c r="AV1128" s="14" t="s">
        <v>84</v>
      </c>
      <c r="AW1128" s="14" t="s">
        <v>4</v>
      </c>
      <c r="AX1128" s="14" t="s">
        <v>23</v>
      </c>
      <c r="AY1128" s="232" t="s">
        <v>273</v>
      </c>
    </row>
    <row r="1129" spans="1:65" s="2" customFormat="1" ht="21.75" customHeight="1">
      <c r="A1129" s="36"/>
      <c r="B1129" s="37"/>
      <c r="C1129" s="195" t="s">
        <v>1365</v>
      </c>
      <c r="D1129" s="195" t="s">
        <v>275</v>
      </c>
      <c r="E1129" s="196" t="s">
        <v>1366</v>
      </c>
      <c r="F1129" s="197" t="s">
        <v>1367</v>
      </c>
      <c r="G1129" s="198" t="s">
        <v>224</v>
      </c>
      <c r="H1129" s="199">
        <v>18.260000000000002</v>
      </c>
      <c r="I1129" s="200"/>
      <c r="J1129" s="201">
        <f>ROUND(I1129*H1129,2)</f>
        <v>0</v>
      </c>
      <c r="K1129" s="197" t="s">
        <v>306</v>
      </c>
      <c r="L1129" s="41"/>
      <c r="M1129" s="202" t="s">
        <v>22</v>
      </c>
      <c r="N1129" s="203" t="s">
        <v>48</v>
      </c>
      <c r="O1129" s="66"/>
      <c r="P1129" s="204">
        <f>O1129*H1129</f>
        <v>0</v>
      </c>
      <c r="Q1129" s="204">
        <v>6.0499999999999998E-3</v>
      </c>
      <c r="R1129" s="204">
        <f>Q1129*H1129</f>
        <v>0.110473</v>
      </c>
      <c r="S1129" s="204">
        <v>0</v>
      </c>
      <c r="T1129" s="205">
        <f>S1129*H1129</f>
        <v>0</v>
      </c>
      <c r="U1129" s="36"/>
      <c r="V1129" s="36"/>
      <c r="W1129" s="36"/>
      <c r="X1129" s="36"/>
      <c r="Y1129" s="36"/>
      <c r="Z1129" s="36"/>
      <c r="AA1129" s="36"/>
      <c r="AB1129" s="36"/>
      <c r="AC1129" s="36"/>
      <c r="AD1129" s="36"/>
      <c r="AE1129" s="36"/>
      <c r="AR1129" s="206" t="s">
        <v>386</v>
      </c>
      <c r="AT1129" s="206" t="s">
        <v>275</v>
      </c>
      <c r="AU1129" s="206" t="s">
        <v>84</v>
      </c>
      <c r="AY1129" s="19" t="s">
        <v>273</v>
      </c>
      <c r="BE1129" s="207">
        <f>IF(N1129="základní",J1129,0)</f>
        <v>0</v>
      </c>
      <c r="BF1129" s="207">
        <f>IF(N1129="snížená",J1129,0)</f>
        <v>0</v>
      </c>
      <c r="BG1129" s="207">
        <f>IF(N1129="zákl. přenesená",J1129,0)</f>
        <v>0</v>
      </c>
      <c r="BH1129" s="207">
        <f>IF(N1129="sníž. přenesená",J1129,0)</f>
        <v>0</v>
      </c>
      <c r="BI1129" s="207">
        <f>IF(N1129="nulová",J1129,0)</f>
        <v>0</v>
      </c>
      <c r="BJ1129" s="19" t="s">
        <v>23</v>
      </c>
      <c r="BK1129" s="207">
        <f>ROUND(I1129*H1129,2)</f>
        <v>0</v>
      </c>
      <c r="BL1129" s="19" t="s">
        <v>386</v>
      </c>
      <c r="BM1129" s="206" t="s">
        <v>1368</v>
      </c>
    </row>
    <row r="1130" spans="1:65" s="2" customFormat="1" ht="29.25">
      <c r="A1130" s="36"/>
      <c r="B1130" s="37"/>
      <c r="C1130" s="38"/>
      <c r="D1130" s="208" t="s">
        <v>299</v>
      </c>
      <c r="E1130" s="38"/>
      <c r="F1130" s="209" t="s">
        <v>1369</v>
      </c>
      <c r="G1130" s="38"/>
      <c r="H1130" s="38"/>
      <c r="I1130" s="119"/>
      <c r="J1130" s="38"/>
      <c r="K1130" s="38"/>
      <c r="L1130" s="41"/>
      <c r="M1130" s="210"/>
      <c r="N1130" s="211"/>
      <c r="O1130" s="66"/>
      <c r="P1130" s="66"/>
      <c r="Q1130" s="66"/>
      <c r="R1130" s="66"/>
      <c r="S1130" s="66"/>
      <c r="T1130" s="67"/>
      <c r="U1130" s="36"/>
      <c r="V1130" s="36"/>
      <c r="W1130" s="36"/>
      <c r="X1130" s="36"/>
      <c r="Y1130" s="36"/>
      <c r="Z1130" s="36"/>
      <c r="AA1130" s="36"/>
      <c r="AB1130" s="36"/>
      <c r="AC1130" s="36"/>
      <c r="AD1130" s="36"/>
      <c r="AE1130" s="36"/>
      <c r="AT1130" s="19" t="s">
        <v>299</v>
      </c>
      <c r="AU1130" s="19" t="s">
        <v>84</v>
      </c>
    </row>
    <row r="1131" spans="1:65" s="13" customFormat="1" ht="11.25">
      <c r="B1131" s="212"/>
      <c r="C1131" s="213"/>
      <c r="D1131" s="208" t="s">
        <v>281</v>
      </c>
      <c r="E1131" s="214" t="s">
        <v>22</v>
      </c>
      <c r="F1131" s="215" t="s">
        <v>1370</v>
      </c>
      <c r="G1131" s="213"/>
      <c r="H1131" s="214" t="s">
        <v>22</v>
      </c>
      <c r="I1131" s="216"/>
      <c r="J1131" s="213"/>
      <c r="K1131" s="213"/>
      <c r="L1131" s="217"/>
      <c r="M1131" s="218"/>
      <c r="N1131" s="219"/>
      <c r="O1131" s="219"/>
      <c r="P1131" s="219"/>
      <c r="Q1131" s="219"/>
      <c r="R1131" s="219"/>
      <c r="S1131" s="219"/>
      <c r="T1131" s="220"/>
      <c r="AT1131" s="221" t="s">
        <v>281</v>
      </c>
      <c r="AU1131" s="221" t="s">
        <v>84</v>
      </c>
      <c r="AV1131" s="13" t="s">
        <v>23</v>
      </c>
      <c r="AW1131" s="13" t="s">
        <v>38</v>
      </c>
      <c r="AX1131" s="13" t="s">
        <v>77</v>
      </c>
      <c r="AY1131" s="221" t="s">
        <v>273</v>
      </c>
    </row>
    <row r="1132" spans="1:65" s="13" customFormat="1" ht="11.25">
      <c r="B1132" s="212"/>
      <c r="C1132" s="213"/>
      <c r="D1132" s="208" t="s">
        <v>281</v>
      </c>
      <c r="E1132" s="214" t="s">
        <v>22</v>
      </c>
      <c r="F1132" s="215" t="s">
        <v>292</v>
      </c>
      <c r="G1132" s="213"/>
      <c r="H1132" s="214" t="s">
        <v>22</v>
      </c>
      <c r="I1132" s="216"/>
      <c r="J1132" s="213"/>
      <c r="K1132" s="213"/>
      <c r="L1132" s="217"/>
      <c r="M1132" s="218"/>
      <c r="N1132" s="219"/>
      <c r="O1132" s="219"/>
      <c r="P1132" s="219"/>
      <c r="Q1132" s="219"/>
      <c r="R1132" s="219"/>
      <c r="S1132" s="219"/>
      <c r="T1132" s="220"/>
      <c r="AT1132" s="221" t="s">
        <v>281</v>
      </c>
      <c r="AU1132" s="221" t="s">
        <v>84</v>
      </c>
      <c r="AV1132" s="13" t="s">
        <v>23</v>
      </c>
      <c r="AW1132" s="13" t="s">
        <v>38</v>
      </c>
      <c r="AX1132" s="13" t="s">
        <v>77</v>
      </c>
      <c r="AY1132" s="221" t="s">
        <v>273</v>
      </c>
    </row>
    <row r="1133" spans="1:65" s="14" customFormat="1" ht="11.25">
      <c r="B1133" s="222"/>
      <c r="C1133" s="223"/>
      <c r="D1133" s="208" t="s">
        <v>281</v>
      </c>
      <c r="E1133" s="224" t="s">
        <v>22</v>
      </c>
      <c r="F1133" s="225" t="s">
        <v>1371</v>
      </c>
      <c r="G1133" s="223"/>
      <c r="H1133" s="226">
        <v>14.96</v>
      </c>
      <c r="I1133" s="227"/>
      <c r="J1133" s="223"/>
      <c r="K1133" s="223"/>
      <c r="L1133" s="228"/>
      <c r="M1133" s="229"/>
      <c r="N1133" s="230"/>
      <c r="O1133" s="230"/>
      <c r="P1133" s="230"/>
      <c r="Q1133" s="230"/>
      <c r="R1133" s="230"/>
      <c r="S1133" s="230"/>
      <c r="T1133" s="231"/>
      <c r="AT1133" s="232" t="s">
        <v>281</v>
      </c>
      <c r="AU1133" s="232" t="s">
        <v>84</v>
      </c>
      <c r="AV1133" s="14" t="s">
        <v>84</v>
      </c>
      <c r="AW1133" s="14" t="s">
        <v>38</v>
      </c>
      <c r="AX1133" s="14" t="s">
        <v>77</v>
      </c>
      <c r="AY1133" s="232" t="s">
        <v>273</v>
      </c>
    </row>
    <row r="1134" spans="1:65" s="13" customFormat="1" ht="11.25">
      <c r="B1134" s="212"/>
      <c r="C1134" s="213"/>
      <c r="D1134" s="208" t="s">
        <v>281</v>
      </c>
      <c r="E1134" s="214" t="s">
        <v>22</v>
      </c>
      <c r="F1134" s="215" t="s">
        <v>282</v>
      </c>
      <c r="G1134" s="213"/>
      <c r="H1134" s="214" t="s">
        <v>22</v>
      </c>
      <c r="I1134" s="216"/>
      <c r="J1134" s="213"/>
      <c r="K1134" s="213"/>
      <c r="L1134" s="217"/>
      <c r="M1134" s="218"/>
      <c r="N1134" s="219"/>
      <c r="O1134" s="219"/>
      <c r="P1134" s="219"/>
      <c r="Q1134" s="219"/>
      <c r="R1134" s="219"/>
      <c r="S1134" s="219"/>
      <c r="T1134" s="220"/>
      <c r="AT1134" s="221" t="s">
        <v>281</v>
      </c>
      <c r="AU1134" s="221" t="s">
        <v>84</v>
      </c>
      <c r="AV1134" s="13" t="s">
        <v>23</v>
      </c>
      <c r="AW1134" s="13" t="s">
        <v>38</v>
      </c>
      <c r="AX1134" s="13" t="s">
        <v>77</v>
      </c>
      <c r="AY1134" s="221" t="s">
        <v>273</v>
      </c>
    </row>
    <row r="1135" spans="1:65" s="14" customFormat="1" ht="11.25">
      <c r="B1135" s="222"/>
      <c r="C1135" s="223"/>
      <c r="D1135" s="208" t="s">
        <v>281</v>
      </c>
      <c r="E1135" s="224" t="s">
        <v>22</v>
      </c>
      <c r="F1135" s="225" t="s">
        <v>1372</v>
      </c>
      <c r="G1135" s="223"/>
      <c r="H1135" s="226">
        <v>7.26</v>
      </c>
      <c r="I1135" s="227"/>
      <c r="J1135" s="223"/>
      <c r="K1135" s="223"/>
      <c r="L1135" s="228"/>
      <c r="M1135" s="229"/>
      <c r="N1135" s="230"/>
      <c r="O1135" s="230"/>
      <c r="P1135" s="230"/>
      <c r="Q1135" s="230"/>
      <c r="R1135" s="230"/>
      <c r="S1135" s="230"/>
      <c r="T1135" s="231"/>
      <c r="AT1135" s="232" t="s">
        <v>281</v>
      </c>
      <c r="AU1135" s="232" t="s">
        <v>84</v>
      </c>
      <c r="AV1135" s="14" t="s">
        <v>84</v>
      </c>
      <c r="AW1135" s="14" t="s">
        <v>38</v>
      </c>
      <c r="AX1135" s="14" t="s">
        <v>77</v>
      </c>
      <c r="AY1135" s="232" t="s">
        <v>273</v>
      </c>
    </row>
    <row r="1136" spans="1:65" s="15" customFormat="1" ht="11.25">
      <c r="B1136" s="233"/>
      <c r="C1136" s="234"/>
      <c r="D1136" s="208" t="s">
        <v>281</v>
      </c>
      <c r="E1136" s="235" t="s">
        <v>22</v>
      </c>
      <c r="F1136" s="236" t="s">
        <v>286</v>
      </c>
      <c r="G1136" s="234"/>
      <c r="H1136" s="237">
        <v>22.22</v>
      </c>
      <c r="I1136" s="238"/>
      <c r="J1136" s="234"/>
      <c r="K1136" s="234"/>
      <c r="L1136" s="239"/>
      <c r="M1136" s="240"/>
      <c r="N1136" s="241"/>
      <c r="O1136" s="241"/>
      <c r="P1136" s="241"/>
      <c r="Q1136" s="241"/>
      <c r="R1136" s="241"/>
      <c r="S1136" s="241"/>
      <c r="T1136" s="242"/>
      <c r="AT1136" s="243" t="s">
        <v>281</v>
      </c>
      <c r="AU1136" s="243" t="s">
        <v>84</v>
      </c>
      <c r="AV1136" s="15" t="s">
        <v>92</v>
      </c>
      <c r="AW1136" s="15" t="s">
        <v>38</v>
      </c>
      <c r="AX1136" s="15" t="s">
        <v>77</v>
      </c>
      <c r="AY1136" s="243" t="s">
        <v>273</v>
      </c>
    </row>
    <row r="1137" spans="1:65" s="14" customFormat="1" ht="11.25">
      <c r="B1137" s="222"/>
      <c r="C1137" s="223"/>
      <c r="D1137" s="208" t="s">
        <v>281</v>
      </c>
      <c r="E1137" s="224" t="s">
        <v>22</v>
      </c>
      <c r="F1137" s="225" t="s">
        <v>1373</v>
      </c>
      <c r="G1137" s="223"/>
      <c r="H1137" s="226">
        <v>-3.96</v>
      </c>
      <c r="I1137" s="227"/>
      <c r="J1137" s="223"/>
      <c r="K1137" s="223"/>
      <c r="L1137" s="228"/>
      <c r="M1137" s="229"/>
      <c r="N1137" s="230"/>
      <c r="O1137" s="230"/>
      <c r="P1137" s="230"/>
      <c r="Q1137" s="230"/>
      <c r="R1137" s="230"/>
      <c r="S1137" s="230"/>
      <c r="T1137" s="231"/>
      <c r="AT1137" s="232" t="s">
        <v>281</v>
      </c>
      <c r="AU1137" s="232" t="s">
        <v>84</v>
      </c>
      <c r="AV1137" s="14" t="s">
        <v>84</v>
      </c>
      <c r="AW1137" s="14" t="s">
        <v>38</v>
      </c>
      <c r="AX1137" s="14" t="s">
        <v>77</v>
      </c>
      <c r="AY1137" s="232" t="s">
        <v>273</v>
      </c>
    </row>
    <row r="1138" spans="1:65" s="15" customFormat="1" ht="11.25">
      <c r="B1138" s="233"/>
      <c r="C1138" s="234"/>
      <c r="D1138" s="208" t="s">
        <v>281</v>
      </c>
      <c r="E1138" s="235" t="s">
        <v>22</v>
      </c>
      <c r="F1138" s="236" t="s">
        <v>286</v>
      </c>
      <c r="G1138" s="234"/>
      <c r="H1138" s="237">
        <v>-3.96</v>
      </c>
      <c r="I1138" s="238"/>
      <c r="J1138" s="234"/>
      <c r="K1138" s="234"/>
      <c r="L1138" s="239"/>
      <c r="M1138" s="240"/>
      <c r="N1138" s="241"/>
      <c r="O1138" s="241"/>
      <c r="P1138" s="241"/>
      <c r="Q1138" s="241"/>
      <c r="R1138" s="241"/>
      <c r="S1138" s="241"/>
      <c r="T1138" s="242"/>
      <c r="AT1138" s="243" t="s">
        <v>281</v>
      </c>
      <c r="AU1138" s="243" t="s">
        <v>84</v>
      </c>
      <c r="AV1138" s="15" t="s">
        <v>92</v>
      </c>
      <c r="AW1138" s="15" t="s">
        <v>38</v>
      </c>
      <c r="AX1138" s="15" t="s">
        <v>77</v>
      </c>
      <c r="AY1138" s="243" t="s">
        <v>273</v>
      </c>
    </row>
    <row r="1139" spans="1:65" s="16" customFormat="1" ht="11.25">
      <c r="B1139" s="244"/>
      <c r="C1139" s="245"/>
      <c r="D1139" s="208" t="s">
        <v>281</v>
      </c>
      <c r="E1139" s="246" t="s">
        <v>22</v>
      </c>
      <c r="F1139" s="247" t="s">
        <v>288</v>
      </c>
      <c r="G1139" s="245"/>
      <c r="H1139" s="248">
        <v>18.260000000000002</v>
      </c>
      <c r="I1139" s="249"/>
      <c r="J1139" s="245"/>
      <c r="K1139" s="245"/>
      <c r="L1139" s="250"/>
      <c r="M1139" s="251"/>
      <c r="N1139" s="252"/>
      <c r="O1139" s="252"/>
      <c r="P1139" s="252"/>
      <c r="Q1139" s="252"/>
      <c r="R1139" s="252"/>
      <c r="S1139" s="252"/>
      <c r="T1139" s="253"/>
      <c r="AT1139" s="254" t="s">
        <v>281</v>
      </c>
      <c r="AU1139" s="254" t="s">
        <v>84</v>
      </c>
      <c r="AV1139" s="16" t="s">
        <v>99</v>
      </c>
      <c r="AW1139" s="16" t="s">
        <v>38</v>
      </c>
      <c r="AX1139" s="16" t="s">
        <v>23</v>
      </c>
      <c r="AY1139" s="254" t="s">
        <v>273</v>
      </c>
    </row>
    <row r="1140" spans="1:65" s="2" customFormat="1" ht="16.5" customHeight="1">
      <c r="A1140" s="36"/>
      <c r="B1140" s="37"/>
      <c r="C1140" s="255" t="s">
        <v>1374</v>
      </c>
      <c r="D1140" s="255" t="s">
        <v>568</v>
      </c>
      <c r="E1140" s="256" t="s">
        <v>1375</v>
      </c>
      <c r="F1140" s="257" t="s">
        <v>1376</v>
      </c>
      <c r="G1140" s="258" t="s">
        <v>224</v>
      </c>
      <c r="H1140" s="259">
        <v>20.085999999999999</v>
      </c>
      <c r="I1140" s="260"/>
      <c r="J1140" s="261">
        <f>ROUND(I1140*H1140,2)</f>
        <v>0</v>
      </c>
      <c r="K1140" s="257" t="s">
        <v>22</v>
      </c>
      <c r="L1140" s="262"/>
      <c r="M1140" s="263" t="s">
        <v>22</v>
      </c>
      <c r="N1140" s="264" t="s">
        <v>48</v>
      </c>
      <c r="O1140" s="66"/>
      <c r="P1140" s="204">
        <f>O1140*H1140</f>
        <v>0</v>
      </c>
      <c r="Q1140" s="204">
        <v>1.18E-2</v>
      </c>
      <c r="R1140" s="204">
        <f>Q1140*H1140</f>
        <v>0.23701479999999997</v>
      </c>
      <c r="S1140" s="204">
        <v>0</v>
      </c>
      <c r="T1140" s="205">
        <f>S1140*H1140</f>
        <v>0</v>
      </c>
      <c r="U1140" s="36"/>
      <c r="V1140" s="36"/>
      <c r="W1140" s="36"/>
      <c r="X1140" s="36"/>
      <c r="Y1140" s="36"/>
      <c r="Z1140" s="36"/>
      <c r="AA1140" s="36"/>
      <c r="AB1140" s="36"/>
      <c r="AC1140" s="36"/>
      <c r="AD1140" s="36"/>
      <c r="AE1140" s="36"/>
      <c r="AR1140" s="206" t="s">
        <v>528</v>
      </c>
      <c r="AT1140" s="206" t="s">
        <v>568</v>
      </c>
      <c r="AU1140" s="206" t="s">
        <v>84</v>
      </c>
      <c r="AY1140" s="19" t="s">
        <v>273</v>
      </c>
      <c r="BE1140" s="207">
        <f>IF(N1140="základní",J1140,0)</f>
        <v>0</v>
      </c>
      <c r="BF1140" s="207">
        <f>IF(N1140="snížená",J1140,0)</f>
        <v>0</v>
      </c>
      <c r="BG1140" s="207">
        <f>IF(N1140="zákl. přenesená",J1140,0)</f>
        <v>0</v>
      </c>
      <c r="BH1140" s="207">
        <f>IF(N1140="sníž. přenesená",J1140,0)</f>
        <v>0</v>
      </c>
      <c r="BI1140" s="207">
        <f>IF(N1140="nulová",J1140,0)</f>
        <v>0</v>
      </c>
      <c r="BJ1140" s="19" t="s">
        <v>23</v>
      </c>
      <c r="BK1140" s="207">
        <f>ROUND(I1140*H1140,2)</f>
        <v>0</v>
      </c>
      <c r="BL1140" s="19" t="s">
        <v>386</v>
      </c>
      <c r="BM1140" s="206" t="s">
        <v>1377</v>
      </c>
    </row>
    <row r="1141" spans="1:65" s="14" customFormat="1" ht="11.25">
      <c r="B1141" s="222"/>
      <c r="C1141" s="223"/>
      <c r="D1141" s="208" t="s">
        <v>281</v>
      </c>
      <c r="E1141" s="223"/>
      <c r="F1141" s="225" t="s">
        <v>1378</v>
      </c>
      <c r="G1141" s="223"/>
      <c r="H1141" s="226">
        <v>20.085999999999999</v>
      </c>
      <c r="I1141" s="227"/>
      <c r="J1141" s="223"/>
      <c r="K1141" s="223"/>
      <c r="L1141" s="228"/>
      <c r="M1141" s="229"/>
      <c r="N1141" s="230"/>
      <c r="O1141" s="230"/>
      <c r="P1141" s="230"/>
      <c r="Q1141" s="230"/>
      <c r="R1141" s="230"/>
      <c r="S1141" s="230"/>
      <c r="T1141" s="231"/>
      <c r="AT1141" s="232" t="s">
        <v>281</v>
      </c>
      <c r="AU1141" s="232" t="s">
        <v>84</v>
      </c>
      <c r="AV1141" s="14" t="s">
        <v>84</v>
      </c>
      <c r="AW1141" s="14" t="s">
        <v>4</v>
      </c>
      <c r="AX1141" s="14" t="s">
        <v>23</v>
      </c>
      <c r="AY1141" s="232" t="s">
        <v>273</v>
      </c>
    </row>
    <row r="1142" spans="1:65" s="2" customFormat="1" ht="16.5" customHeight="1">
      <c r="A1142" s="36"/>
      <c r="B1142" s="37"/>
      <c r="C1142" s="195" t="s">
        <v>1379</v>
      </c>
      <c r="D1142" s="195" t="s">
        <v>275</v>
      </c>
      <c r="E1142" s="196" t="s">
        <v>1380</v>
      </c>
      <c r="F1142" s="197" t="s">
        <v>1381</v>
      </c>
      <c r="G1142" s="198" t="s">
        <v>224</v>
      </c>
      <c r="H1142" s="199">
        <v>18.260000000000002</v>
      </c>
      <c r="I1142" s="200"/>
      <c r="J1142" s="201">
        <f>ROUND(I1142*H1142,2)</f>
        <v>0</v>
      </c>
      <c r="K1142" s="197" t="s">
        <v>306</v>
      </c>
      <c r="L1142" s="41"/>
      <c r="M1142" s="202" t="s">
        <v>22</v>
      </c>
      <c r="N1142" s="203" t="s">
        <v>48</v>
      </c>
      <c r="O1142" s="66"/>
      <c r="P1142" s="204">
        <f>O1142*H1142</f>
        <v>0</v>
      </c>
      <c r="Q1142" s="204">
        <v>0</v>
      </c>
      <c r="R1142" s="204">
        <f>Q1142*H1142</f>
        <v>0</v>
      </c>
      <c r="S1142" s="204">
        <v>0</v>
      </c>
      <c r="T1142" s="205">
        <f>S1142*H1142</f>
        <v>0</v>
      </c>
      <c r="U1142" s="36"/>
      <c r="V1142" s="36"/>
      <c r="W1142" s="36"/>
      <c r="X1142" s="36"/>
      <c r="Y1142" s="36"/>
      <c r="Z1142" s="36"/>
      <c r="AA1142" s="36"/>
      <c r="AB1142" s="36"/>
      <c r="AC1142" s="36"/>
      <c r="AD1142" s="36"/>
      <c r="AE1142" s="36"/>
      <c r="AR1142" s="206" t="s">
        <v>386</v>
      </c>
      <c r="AT1142" s="206" t="s">
        <v>275</v>
      </c>
      <c r="AU1142" s="206" t="s">
        <v>84</v>
      </c>
      <c r="AY1142" s="19" t="s">
        <v>273</v>
      </c>
      <c r="BE1142" s="207">
        <f>IF(N1142="základní",J1142,0)</f>
        <v>0</v>
      </c>
      <c r="BF1142" s="207">
        <f>IF(N1142="snížená",J1142,0)</f>
        <v>0</v>
      </c>
      <c r="BG1142" s="207">
        <f>IF(N1142="zákl. přenesená",J1142,0)</f>
        <v>0</v>
      </c>
      <c r="BH1142" s="207">
        <f>IF(N1142="sníž. přenesená",J1142,0)</f>
        <v>0</v>
      </c>
      <c r="BI1142" s="207">
        <f>IF(N1142="nulová",J1142,0)</f>
        <v>0</v>
      </c>
      <c r="BJ1142" s="19" t="s">
        <v>23</v>
      </c>
      <c r="BK1142" s="207">
        <f>ROUND(I1142*H1142,2)</f>
        <v>0</v>
      </c>
      <c r="BL1142" s="19" t="s">
        <v>386</v>
      </c>
      <c r="BM1142" s="206" t="s">
        <v>1382</v>
      </c>
    </row>
    <row r="1143" spans="1:65" s="2" customFormat="1" ht="29.25">
      <c r="A1143" s="36"/>
      <c r="B1143" s="37"/>
      <c r="C1143" s="38"/>
      <c r="D1143" s="208" t="s">
        <v>299</v>
      </c>
      <c r="E1143" s="38"/>
      <c r="F1143" s="209" t="s">
        <v>1369</v>
      </c>
      <c r="G1143" s="38"/>
      <c r="H1143" s="38"/>
      <c r="I1143" s="119"/>
      <c r="J1143" s="38"/>
      <c r="K1143" s="38"/>
      <c r="L1143" s="41"/>
      <c r="M1143" s="210"/>
      <c r="N1143" s="211"/>
      <c r="O1143" s="66"/>
      <c r="P1143" s="66"/>
      <c r="Q1143" s="66"/>
      <c r="R1143" s="66"/>
      <c r="S1143" s="66"/>
      <c r="T1143" s="67"/>
      <c r="U1143" s="36"/>
      <c r="V1143" s="36"/>
      <c r="W1143" s="36"/>
      <c r="X1143" s="36"/>
      <c r="Y1143" s="36"/>
      <c r="Z1143" s="36"/>
      <c r="AA1143" s="36"/>
      <c r="AB1143" s="36"/>
      <c r="AC1143" s="36"/>
      <c r="AD1143" s="36"/>
      <c r="AE1143" s="36"/>
      <c r="AT1143" s="19" t="s">
        <v>299</v>
      </c>
      <c r="AU1143" s="19" t="s">
        <v>84</v>
      </c>
    </row>
    <row r="1144" spans="1:65" s="14" customFormat="1" ht="11.25">
      <c r="B1144" s="222"/>
      <c r="C1144" s="223"/>
      <c r="D1144" s="208" t="s">
        <v>281</v>
      </c>
      <c r="E1144" s="224" t="s">
        <v>22</v>
      </c>
      <c r="F1144" s="225" t="s">
        <v>532</v>
      </c>
      <c r="G1144" s="223"/>
      <c r="H1144" s="226">
        <v>18.260000000000002</v>
      </c>
      <c r="I1144" s="227"/>
      <c r="J1144" s="223"/>
      <c r="K1144" s="223"/>
      <c r="L1144" s="228"/>
      <c r="M1144" s="229"/>
      <c r="N1144" s="230"/>
      <c r="O1144" s="230"/>
      <c r="P1144" s="230"/>
      <c r="Q1144" s="230"/>
      <c r="R1144" s="230"/>
      <c r="S1144" s="230"/>
      <c r="T1144" s="231"/>
      <c r="AT1144" s="232" t="s">
        <v>281</v>
      </c>
      <c r="AU1144" s="232" t="s">
        <v>84</v>
      </c>
      <c r="AV1144" s="14" t="s">
        <v>84</v>
      </c>
      <c r="AW1144" s="14" t="s">
        <v>38</v>
      </c>
      <c r="AX1144" s="14" t="s">
        <v>23</v>
      </c>
      <c r="AY1144" s="232" t="s">
        <v>273</v>
      </c>
    </row>
    <row r="1145" spans="1:65" s="2" customFormat="1" ht="16.5" customHeight="1">
      <c r="A1145" s="36"/>
      <c r="B1145" s="37"/>
      <c r="C1145" s="195" t="s">
        <v>1383</v>
      </c>
      <c r="D1145" s="195" t="s">
        <v>275</v>
      </c>
      <c r="E1145" s="196" t="s">
        <v>1384</v>
      </c>
      <c r="F1145" s="197" t="s">
        <v>1385</v>
      </c>
      <c r="G1145" s="198" t="s">
        <v>224</v>
      </c>
      <c r="H1145" s="199">
        <v>18.260000000000002</v>
      </c>
      <c r="I1145" s="200"/>
      <c r="J1145" s="201">
        <f>ROUND(I1145*H1145,2)</f>
        <v>0</v>
      </c>
      <c r="K1145" s="197" t="s">
        <v>306</v>
      </c>
      <c r="L1145" s="41"/>
      <c r="M1145" s="202" t="s">
        <v>22</v>
      </c>
      <c r="N1145" s="203" t="s">
        <v>48</v>
      </c>
      <c r="O1145" s="66"/>
      <c r="P1145" s="204">
        <f>O1145*H1145</f>
        <v>0</v>
      </c>
      <c r="Q1145" s="204">
        <v>0</v>
      </c>
      <c r="R1145" s="204">
        <f>Q1145*H1145</f>
        <v>0</v>
      </c>
      <c r="S1145" s="204">
        <v>0</v>
      </c>
      <c r="T1145" s="205">
        <f>S1145*H1145</f>
        <v>0</v>
      </c>
      <c r="U1145" s="36"/>
      <c r="V1145" s="36"/>
      <c r="W1145" s="36"/>
      <c r="X1145" s="36"/>
      <c r="Y1145" s="36"/>
      <c r="Z1145" s="36"/>
      <c r="AA1145" s="36"/>
      <c r="AB1145" s="36"/>
      <c r="AC1145" s="36"/>
      <c r="AD1145" s="36"/>
      <c r="AE1145" s="36"/>
      <c r="AR1145" s="206" t="s">
        <v>386</v>
      </c>
      <c r="AT1145" s="206" t="s">
        <v>275</v>
      </c>
      <c r="AU1145" s="206" t="s">
        <v>84</v>
      </c>
      <c r="AY1145" s="19" t="s">
        <v>273</v>
      </c>
      <c r="BE1145" s="207">
        <f>IF(N1145="základní",J1145,0)</f>
        <v>0</v>
      </c>
      <c r="BF1145" s="207">
        <f>IF(N1145="snížená",J1145,0)</f>
        <v>0</v>
      </c>
      <c r="BG1145" s="207">
        <f>IF(N1145="zákl. přenesená",J1145,0)</f>
        <v>0</v>
      </c>
      <c r="BH1145" s="207">
        <f>IF(N1145="sníž. přenesená",J1145,0)</f>
        <v>0</v>
      </c>
      <c r="BI1145" s="207">
        <f>IF(N1145="nulová",J1145,0)</f>
        <v>0</v>
      </c>
      <c r="BJ1145" s="19" t="s">
        <v>23</v>
      </c>
      <c r="BK1145" s="207">
        <f>ROUND(I1145*H1145,2)</f>
        <v>0</v>
      </c>
      <c r="BL1145" s="19" t="s">
        <v>386</v>
      </c>
      <c r="BM1145" s="206" t="s">
        <v>1386</v>
      </c>
    </row>
    <row r="1146" spans="1:65" s="2" customFormat="1" ht="29.25">
      <c r="A1146" s="36"/>
      <c r="B1146" s="37"/>
      <c r="C1146" s="38"/>
      <c r="D1146" s="208" t="s">
        <v>299</v>
      </c>
      <c r="E1146" s="38"/>
      <c r="F1146" s="209" t="s">
        <v>1369</v>
      </c>
      <c r="G1146" s="38"/>
      <c r="H1146" s="38"/>
      <c r="I1146" s="119"/>
      <c r="J1146" s="38"/>
      <c r="K1146" s="38"/>
      <c r="L1146" s="41"/>
      <c r="M1146" s="210"/>
      <c r="N1146" s="211"/>
      <c r="O1146" s="66"/>
      <c r="P1146" s="66"/>
      <c r="Q1146" s="66"/>
      <c r="R1146" s="66"/>
      <c r="S1146" s="66"/>
      <c r="T1146" s="67"/>
      <c r="U1146" s="36"/>
      <c r="V1146" s="36"/>
      <c r="W1146" s="36"/>
      <c r="X1146" s="36"/>
      <c r="Y1146" s="36"/>
      <c r="Z1146" s="36"/>
      <c r="AA1146" s="36"/>
      <c r="AB1146" s="36"/>
      <c r="AC1146" s="36"/>
      <c r="AD1146" s="36"/>
      <c r="AE1146" s="36"/>
      <c r="AT1146" s="19" t="s">
        <v>299</v>
      </c>
      <c r="AU1146" s="19" t="s">
        <v>84</v>
      </c>
    </row>
    <row r="1147" spans="1:65" s="14" customFormat="1" ht="11.25">
      <c r="B1147" s="222"/>
      <c r="C1147" s="223"/>
      <c r="D1147" s="208" t="s">
        <v>281</v>
      </c>
      <c r="E1147" s="224" t="s">
        <v>22</v>
      </c>
      <c r="F1147" s="225" t="s">
        <v>532</v>
      </c>
      <c r="G1147" s="223"/>
      <c r="H1147" s="226">
        <v>18.260000000000002</v>
      </c>
      <c r="I1147" s="227"/>
      <c r="J1147" s="223"/>
      <c r="K1147" s="223"/>
      <c r="L1147" s="228"/>
      <c r="M1147" s="229"/>
      <c r="N1147" s="230"/>
      <c r="O1147" s="230"/>
      <c r="P1147" s="230"/>
      <c r="Q1147" s="230"/>
      <c r="R1147" s="230"/>
      <c r="S1147" s="230"/>
      <c r="T1147" s="231"/>
      <c r="AT1147" s="232" t="s">
        <v>281</v>
      </c>
      <c r="AU1147" s="232" t="s">
        <v>84</v>
      </c>
      <c r="AV1147" s="14" t="s">
        <v>84</v>
      </c>
      <c r="AW1147" s="14" t="s">
        <v>38</v>
      </c>
      <c r="AX1147" s="14" t="s">
        <v>23</v>
      </c>
      <c r="AY1147" s="232" t="s">
        <v>273</v>
      </c>
    </row>
    <row r="1148" spans="1:65" s="2" customFormat="1" ht="16.5" customHeight="1">
      <c r="A1148" s="36"/>
      <c r="B1148" s="37"/>
      <c r="C1148" s="195" t="s">
        <v>1387</v>
      </c>
      <c r="D1148" s="195" t="s">
        <v>275</v>
      </c>
      <c r="E1148" s="196" t="s">
        <v>1388</v>
      </c>
      <c r="F1148" s="197" t="s">
        <v>1389</v>
      </c>
      <c r="G1148" s="198" t="s">
        <v>224</v>
      </c>
      <c r="H1148" s="199">
        <v>2.16</v>
      </c>
      <c r="I1148" s="200"/>
      <c r="J1148" s="201">
        <f>ROUND(I1148*H1148,2)</f>
        <v>0</v>
      </c>
      <c r="K1148" s="197" t="s">
        <v>306</v>
      </c>
      <c r="L1148" s="41"/>
      <c r="M1148" s="202" t="s">
        <v>22</v>
      </c>
      <c r="N1148" s="203" t="s">
        <v>48</v>
      </c>
      <c r="O1148" s="66"/>
      <c r="P1148" s="204">
        <f>O1148*H1148</f>
        <v>0</v>
      </c>
      <c r="Q1148" s="204">
        <v>6.3000000000000003E-4</v>
      </c>
      <c r="R1148" s="204">
        <f>Q1148*H1148</f>
        <v>1.3608000000000001E-3</v>
      </c>
      <c r="S1148" s="204">
        <v>0</v>
      </c>
      <c r="T1148" s="205">
        <f>S1148*H1148</f>
        <v>0</v>
      </c>
      <c r="U1148" s="36"/>
      <c r="V1148" s="36"/>
      <c r="W1148" s="36"/>
      <c r="X1148" s="36"/>
      <c r="Y1148" s="36"/>
      <c r="Z1148" s="36"/>
      <c r="AA1148" s="36"/>
      <c r="AB1148" s="36"/>
      <c r="AC1148" s="36"/>
      <c r="AD1148" s="36"/>
      <c r="AE1148" s="36"/>
      <c r="AR1148" s="206" t="s">
        <v>386</v>
      </c>
      <c r="AT1148" s="206" t="s">
        <v>275</v>
      </c>
      <c r="AU1148" s="206" t="s">
        <v>84</v>
      </c>
      <c r="AY1148" s="19" t="s">
        <v>273</v>
      </c>
      <c r="BE1148" s="207">
        <f>IF(N1148="základní",J1148,0)</f>
        <v>0</v>
      </c>
      <c r="BF1148" s="207">
        <f>IF(N1148="snížená",J1148,0)</f>
        <v>0</v>
      </c>
      <c r="BG1148" s="207">
        <f>IF(N1148="zákl. přenesená",J1148,0)</f>
        <v>0</v>
      </c>
      <c r="BH1148" s="207">
        <f>IF(N1148="sníž. přenesená",J1148,0)</f>
        <v>0</v>
      </c>
      <c r="BI1148" s="207">
        <f>IF(N1148="nulová",J1148,0)</f>
        <v>0</v>
      </c>
      <c r="BJ1148" s="19" t="s">
        <v>23</v>
      </c>
      <c r="BK1148" s="207">
        <f>ROUND(I1148*H1148,2)</f>
        <v>0</v>
      </c>
      <c r="BL1148" s="19" t="s">
        <v>386</v>
      </c>
      <c r="BM1148" s="206" t="s">
        <v>1390</v>
      </c>
    </row>
    <row r="1149" spans="1:65" s="13" customFormat="1" ht="11.25">
      <c r="B1149" s="212"/>
      <c r="C1149" s="213"/>
      <c r="D1149" s="208" t="s">
        <v>281</v>
      </c>
      <c r="E1149" s="214" t="s">
        <v>22</v>
      </c>
      <c r="F1149" s="215" t="s">
        <v>1391</v>
      </c>
      <c r="G1149" s="213"/>
      <c r="H1149" s="214" t="s">
        <v>22</v>
      </c>
      <c r="I1149" s="216"/>
      <c r="J1149" s="213"/>
      <c r="K1149" s="213"/>
      <c r="L1149" s="217"/>
      <c r="M1149" s="218"/>
      <c r="N1149" s="219"/>
      <c r="O1149" s="219"/>
      <c r="P1149" s="219"/>
      <c r="Q1149" s="219"/>
      <c r="R1149" s="219"/>
      <c r="S1149" s="219"/>
      <c r="T1149" s="220"/>
      <c r="AT1149" s="221" t="s">
        <v>281</v>
      </c>
      <c r="AU1149" s="221" t="s">
        <v>84</v>
      </c>
      <c r="AV1149" s="13" t="s">
        <v>23</v>
      </c>
      <c r="AW1149" s="13" t="s">
        <v>38</v>
      </c>
      <c r="AX1149" s="13" t="s">
        <v>77</v>
      </c>
      <c r="AY1149" s="221" t="s">
        <v>273</v>
      </c>
    </row>
    <row r="1150" spans="1:65" s="14" customFormat="1" ht="11.25">
      <c r="B1150" s="222"/>
      <c r="C1150" s="223"/>
      <c r="D1150" s="208" t="s">
        <v>281</v>
      </c>
      <c r="E1150" s="224" t="s">
        <v>22</v>
      </c>
      <c r="F1150" s="225" t="s">
        <v>1392</v>
      </c>
      <c r="G1150" s="223"/>
      <c r="H1150" s="226">
        <v>1.44</v>
      </c>
      <c r="I1150" s="227"/>
      <c r="J1150" s="223"/>
      <c r="K1150" s="223"/>
      <c r="L1150" s="228"/>
      <c r="M1150" s="229"/>
      <c r="N1150" s="230"/>
      <c r="O1150" s="230"/>
      <c r="P1150" s="230"/>
      <c r="Q1150" s="230"/>
      <c r="R1150" s="230"/>
      <c r="S1150" s="230"/>
      <c r="T1150" s="231"/>
      <c r="AT1150" s="232" t="s">
        <v>281</v>
      </c>
      <c r="AU1150" s="232" t="s">
        <v>84</v>
      </c>
      <c r="AV1150" s="14" t="s">
        <v>84</v>
      </c>
      <c r="AW1150" s="14" t="s">
        <v>38</v>
      </c>
      <c r="AX1150" s="14" t="s">
        <v>77</v>
      </c>
      <c r="AY1150" s="232" t="s">
        <v>273</v>
      </c>
    </row>
    <row r="1151" spans="1:65" s="14" customFormat="1" ht="11.25">
      <c r="B1151" s="222"/>
      <c r="C1151" s="223"/>
      <c r="D1151" s="208" t="s">
        <v>281</v>
      </c>
      <c r="E1151" s="224" t="s">
        <v>22</v>
      </c>
      <c r="F1151" s="225" t="s">
        <v>1393</v>
      </c>
      <c r="G1151" s="223"/>
      <c r="H1151" s="226">
        <v>0.72</v>
      </c>
      <c r="I1151" s="227"/>
      <c r="J1151" s="223"/>
      <c r="K1151" s="223"/>
      <c r="L1151" s="228"/>
      <c r="M1151" s="229"/>
      <c r="N1151" s="230"/>
      <c r="O1151" s="230"/>
      <c r="P1151" s="230"/>
      <c r="Q1151" s="230"/>
      <c r="R1151" s="230"/>
      <c r="S1151" s="230"/>
      <c r="T1151" s="231"/>
      <c r="AT1151" s="232" t="s">
        <v>281</v>
      </c>
      <c r="AU1151" s="232" t="s">
        <v>84</v>
      </c>
      <c r="AV1151" s="14" t="s">
        <v>84</v>
      </c>
      <c r="AW1151" s="14" t="s">
        <v>38</v>
      </c>
      <c r="AX1151" s="14" t="s">
        <v>77</v>
      </c>
      <c r="AY1151" s="232" t="s">
        <v>273</v>
      </c>
    </row>
    <row r="1152" spans="1:65" s="15" customFormat="1" ht="11.25">
      <c r="B1152" s="233"/>
      <c r="C1152" s="234"/>
      <c r="D1152" s="208" t="s">
        <v>281</v>
      </c>
      <c r="E1152" s="235" t="s">
        <v>22</v>
      </c>
      <c r="F1152" s="236" t="s">
        <v>286</v>
      </c>
      <c r="G1152" s="234"/>
      <c r="H1152" s="237">
        <v>2.16</v>
      </c>
      <c r="I1152" s="238"/>
      <c r="J1152" s="234"/>
      <c r="K1152" s="234"/>
      <c r="L1152" s="239"/>
      <c r="M1152" s="240"/>
      <c r="N1152" s="241"/>
      <c r="O1152" s="241"/>
      <c r="P1152" s="241"/>
      <c r="Q1152" s="241"/>
      <c r="R1152" s="241"/>
      <c r="S1152" s="241"/>
      <c r="T1152" s="242"/>
      <c r="AT1152" s="243" t="s">
        <v>281</v>
      </c>
      <c r="AU1152" s="243" t="s">
        <v>84</v>
      </c>
      <c r="AV1152" s="15" t="s">
        <v>92</v>
      </c>
      <c r="AW1152" s="15" t="s">
        <v>38</v>
      </c>
      <c r="AX1152" s="15" t="s">
        <v>23</v>
      </c>
      <c r="AY1152" s="243" t="s">
        <v>273</v>
      </c>
    </row>
    <row r="1153" spans="1:65" s="2" customFormat="1" ht="16.5" customHeight="1">
      <c r="A1153" s="36"/>
      <c r="B1153" s="37"/>
      <c r="C1153" s="255" t="s">
        <v>1394</v>
      </c>
      <c r="D1153" s="255" t="s">
        <v>568</v>
      </c>
      <c r="E1153" s="256" t="s">
        <v>1395</v>
      </c>
      <c r="F1153" s="257" t="s">
        <v>1396</v>
      </c>
      <c r="G1153" s="258" t="s">
        <v>224</v>
      </c>
      <c r="H1153" s="259">
        <v>2.3759999999999999</v>
      </c>
      <c r="I1153" s="260"/>
      <c r="J1153" s="261">
        <f>ROUND(I1153*H1153,2)</f>
        <v>0</v>
      </c>
      <c r="K1153" s="257" t="s">
        <v>22</v>
      </c>
      <c r="L1153" s="262"/>
      <c r="M1153" s="263" t="s">
        <v>22</v>
      </c>
      <c r="N1153" s="264" t="s">
        <v>48</v>
      </c>
      <c r="O1153" s="66"/>
      <c r="P1153" s="204">
        <f>O1153*H1153</f>
        <v>0</v>
      </c>
      <c r="Q1153" s="204">
        <v>1.2E-2</v>
      </c>
      <c r="R1153" s="204">
        <f>Q1153*H1153</f>
        <v>2.8511999999999999E-2</v>
      </c>
      <c r="S1153" s="204">
        <v>0</v>
      </c>
      <c r="T1153" s="205">
        <f>S1153*H1153</f>
        <v>0</v>
      </c>
      <c r="U1153" s="36"/>
      <c r="V1153" s="36"/>
      <c r="W1153" s="36"/>
      <c r="X1153" s="36"/>
      <c r="Y1153" s="36"/>
      <c r="Z1153" s="36"/>
      <c r="AA1153" s="36"/>
      <c r="AB1153" s="36"/>
      <c r="AC1153" s="36"/>
      <c r="AD1153" s="36"/>
      <c r="AE1153" s="36"/>
      <c r="AR1153" s="206" t="s">
        <v>528</v>
      </c>
      <c r="AT1153" s="206" t="s">
        <v>568</v>
      </c>
      <c r="AU1153" s="206" t="s">
        <v>84</v>
      </c>
      <c r="AY1153" s="19" t="s">
        <v>273</v>
      </c>
      <c r="BE1153" s="207">
        <f>IF(N1153="základní",J1153,0)</f>
        <v>0</v>
      </c>
      <c r="BF1153" s="207">
        <f>IF(N1153="snížená",J1153,0)</f>
        <v>0</v>
      </c>
      <c r="BG1153" s="207">
        <f>IF(N1153="zákl. přenesená",J1153,0)</f>
        <v>0</v>
      </c>
      <c r="BH1153" s="207">
        <f>IF(N1153="sníž. přenesená",J1153,0)</f>
        <v>0</v>
      </c>
      <c r="BI1153" s="207">
        <f>IF(N1153="nulová",J1153,0)</f>
        <v>0</v>
      </c>
      <c r="BJ1153" s="19" t="s">
        <v>23</v>
      </c>
      <c r="BK1153" s="207">
        <f>ROUND(I1153*H1153,2)</f>
        <v>0</v>
      </c>
      <c r="BL1153" s="19" t="s">
        <v>386</v>
      </c>
      <c r="BM1153" s="206" t="s">
        <v>1397</v>
      </c>
    </row>
    <row r="1154" spans="1:65" s="2" customFormat="1" ht="19.5">
      <c r="A1154" s="36"/>
      <c r="B1154" s="37"/>
      <c r="C1154" s="38"/>
      <c r="D1154" s="208" t="s">
        <v>279</v>
      </c>
      <c r="E1154" s="38"/>
      <c r="F1154" s="209" t="s">
        <v>1398</v>
      </c>
      <c r="G1154" s="38"/>
      <c r="H1154" s="38"/>
      <c r="I1154" s="119"/>
      <c r="J1154" s="38"/>
      <c r="K1154" s="38"/>
      <c r="L1154" s="41"/>
      <c r="M1154" s="210"/>
      <c r="N1154" s="211"/>
      <c r="O1154" s="66"/>
      <c r="P1154" s="66"/>
      <c r="Q1154" s="66"/>
      <c r="R1154" s="66"/>
      <c r="S1154" s="66"/>
      <c r="T1154" s="67"/>
      <c r="U1154" s="36"/>
      <c r="V1154" s="36"/>
      <c r="W1154" s="36"/>
      <c r="X1154" s="36"/>
      <c r="Y1154" s="36"/>
      <c r="Z1154" s="36"/>
      <c r="AA1154" s="36"/>
      <c r="AB1154" s="36"/>
      <c r="AC1154" s="36"/>
      <c r="AD1154" s="36"/>
      <c r="AE1154" s="36"/>
      <c r="AT1154" s="19" t="s">
        <v>279</v>
      </c>
      <c r="AU1154" s="19" t="s">
        <v>84</v>
      </c>
    </row>
    <row r="1155" spans="1:65" s="14" customFormat="1" ht="11.25">
      <c r="B1155" s="222"/>
      <c r="C1155" s="223"/>
      <c r="D1155" s="208" t="s">
        <v>281</v>
      </c>
      <c r="E1155" s="223"/>
      <c r="F1155" s="225" t="s">
        <v>1399</v>
      </c>
      <c r="G1155" s="223"/>
      <c r="H1155" s="226">
        <v>2.3759999999999999</v>
      </c>
      <c r="I1155" s="227"/>
      <c r="J1155" s="223"/>
      <c r="K1155" s="223"/>
      <c r="L1155" s="228"/>
      <c r="M1155" s="229"/>
      <c r="N1155" s="230"/>
      <c r="O1155" s="230"/>
      <c r="P1155" s="230"/>
      <c r="Q1155" s="230"/>
      <c r="R1155" s="230"/>
      <c r="S1155" s="230"/>
      <c r="T1155" s="231"/>
      <c r="AT1155" s="232" t="s">
        <v>281</v>
      </c>
      <c r="AU1155" s="232" t="s">
        <v>84</v>
      </c>
      <c r="AV1155" s="14" t="s">
        <v>84</v>
      </c>
      <c r="AW1155" s="14" t="s">
        <v>4</v>
      </c>
      <c r="AX1155" s="14" t="s">
        <v>23</v>
      </c>
      <c r="AY1155" s="232" t="s">
        <v>273</v>
      </c>
    </row>
    <row r="1156" spans="1:65" s="2" customFormat="1" ht="16.5" customHeight="1">
      <c r="A1156" s="36"/>
      <c r="B1156" s="37"/>
      <c r="C1156" s="195" t="s">
        <v>1400</v>
      </c>
      <c r="D1156" s="195" t="s">
        <v>275</v>
      </c>
      <c r="E1156" s="196" t="s">
        <v>1401</v>
      </c>
      <c r="F1156" s="197" t="s">
        <v>1402</v>
      </c>
      <c r="G1156" s="198" t="s">
        <v>305</v>
      </c>
      <c r="H1156" s="199">
        <v>31.815000000000001</v>
      </c>
      <c r="I1156" s="200"/>
      <c r="J1156" s="201">
        <f>ROUND(I1156*H1156,2)</f>
        <v>0</v>
      </c>
      <c r="K1156" s="197" t="s">
        <v>306</v>
      </c>
      <c r="L1156" s="41"/>
      <c r="M1156" s="202" t="s">
        <v>22</v>
      </c>
      <c r="N1156" s="203" t="s">
        <v>48</v>
      </c>
      <c r="O1156" s="66"/>
      <c r="P1156" s="204">
        <f>O1156*H1156</f>
        <v>0</v>
      </c>
      <c r="Q1156" s="204">
        <v>5.0000000000000001E-4</v>
      </c>
      <c r="R1156" s="204">
        <f>Q1156*H1156</f>
        <v>1.5907500000000001E-2</v>
      </c>
      <c r="S1156" s="204">
        <v>0</v>
      </c>
      <c r="T1156" s="205">
        <f>S1156*H1156</f>
        <v>0</v>
      </c>
      <c r="U1156" s="36"/>
      <c r="V1156" s="36"/>
      <c r="W1156" s="36"/>
      <c r="X1156" s="36"/>
      <c r="Y1156" s="36"/>
      <c r="Z1156" s="36"/>
      <c r="AA1156" s="36"/>
      <c r="AB1156" s="36"/>
      <c r="AC1156" s="36"/>
      <c r="AD1156" s="36"/>
      <c r="AE1156" s="36"/>
      <c r="AR1156" s="206" t="s">
        <v>386</v>
      </c>
      <c r="AT1156" s="206" t="s">
        <v>275</v>
      </c>
      <c r="AU1156" s="206" t="s">
        <v>84</v>
      </c>
      <c r="AY1156" s="19" t="s">
        <v>273</v>
      </c>
      <c r="BE1156" s="207">
        <f>IF(N1156="základní",J1156,0)</f>
        <v>0</v>
      </c>
      <c r="BF1156" s="207">
        <f>IF(N1156="snížená",J1156,0)</f>
        <v>0</v>
      </c>
      <c r="BG1156" s="207">
        <f>IF(N1156="zákl. přenesená",J1156,0)</f>
        <v>0</v>
      </c>
      <c r="BH1156" s="207">
        <f>IF(N1156="sníž. přenesená",J1156,0)</f>
        <v>0</v>
      </c>
      <c r="BI1156" s="207">
        <f>IF(N1156="nulová",J1156,0)</f>
        <v>0</v>
      </c>
      <c r="BJ1156" s="19" t="s">
        <v>23</v>
      </c>
      <c r="BK1156" s="207">
        <f>ROUND(I1156*H1156,2)</f>
        <v>0</v>
      </c>
      <c r="BL1156" s="19" t="s">
        <v>386</v>
      </c>
      <c r="BM1156" s="206" t="s">
        <v>1403</v>
      </c>
    </row>
    <row r="1157" spans="1:65" s="2" customFormat="1" ht="39">
      <c r="A1157" s="36"/>
      <c r="B1157" s="37"/>
      <c r="C1157" s="38"/>
      <c r="D1157" s="208" t="s">
        <v>299</v>
      </c>
      <c r="E1157" s="38"/>
      <c r="F1157" s="209" t="s">
        <v>1404</v>
      </c>
      <c r="G1157" s="38"/>
      <c r="H1157" s="38"/>
      <c r="I1157" s="119"/>
      <c r="J1157" s="38"/>
      <c r="K1157" s="38"/>
      <c r="L1157" s="41"/>
      <c r="M1157" s="210"/>
      <c r="N1157" s="211"/>
      <c r="O1157" s="66"/>
      <c r="P1157" s="66"/>
      <c r="Q1157" s="66"/>
      <c r="R1157" s="66"/>
      <c r="S1157" s="66"/>
      <c r="T1157" s="67"/>
      <c r="U1157" s="36"/>
      <c r="V1157" s="36"/>
      <c r="W1157" s="36"/>
      <c r="X1157" s="36"/>
      <c r="Y1157" s="36"/>
      <c r="Z1157" s="36"/>
      <c r="AA1157" s="36"/>
      <c r="AB1157" s="36"/>
      <c r="AC1157" s="36"/>
      <c r="AD1157" s="36"/>
      <c r="AE1157" s="36"/>
      <c r="AT1157" s="19" t="s">
        <v>299</v>
      </c>
      <c r="AU1157" s="19" t="s">
        <v>84</v>
      </c>
    </row>
    <row r="1158" spans="1:65" s="13" customFormat="1" ht="11.25">
      <c r="B1158" s="212"/>
      <c r="C1158" s="213"/>
      <c r="D1158" s="208" t="s">
        <v>281</v>
      </c>
      <c r="E1158" s="214" t="s">
        <v>22</v>
      </c>
      <c r="F1158" s="215" t="s">
        <v>1370</v>
      </c>
      <c r="G1158" s="213"/>
      <c r="H1158" s="214" t="s">
        <v>22</v>
      </c>
      <c r="I1158" s="216"/>
      <c r="J1158" s="213"/>
      <c r="K1158" s="213"/>
      <c r="L1158" s="217"/>
      <c r="M1158" s="218"/>
      <c r="N1158" s="219"/>
      <c r="O1158" s="219"/>
      <c r="P1158" s="219"/>
      <c r="Q1158" s="219"/>
      <c r="R1158" s="219"/>
      <c r="S1158" s="219"/>
      <c r="T1158" s="220"/>
      <c r="AT1158" s="221" t="s">
        <v>281</v>
      </c>
      <c r="AU1158" s="221" t="s">
        <v>84</v>
      </c>
      <c r="AV1158" s="13" t="s">
        <v>23</v>
      </c>
      <c r="AW1158" s="13" t="s">
        <v>38</v>
      </c>
      <c r="AX1158" s="13" t="s">
        <v>77</v>
      </c>
      <c r="AY1158" s="221" t="s">
        <v>273</v>
      </c>
    </row>
    <row r="1159" spans="1:65" s="13" customFormat="1" ht="11.25">
      <c r="B1159" s="212"/>
      <c r="C1159" s="213"/>
      <c r="D1159" s="208" t="s">
        <v>281</v>
      </c>
      <c r="E1159" s="214" t="s">
        <v>22</v>
      </c>
      <c r="F1159" s="215" t="s">
        <v>292</v>
      </c>
      <c r="G1159" s="213"/>
      <c r="H1159" s="214" t="s">
        <v>22</v>
      </c>
      <c r="I1159" s="216"/>
      <c r="J1159" s="213"/>
      <c r="K1159" s="213"/>
      <c r="L1159" s="217"/>
      <c r="M1159" s="218"/>
      <c r="N1159" s="219"/>
      <c r="O1159" s="219"/>
      <c r="P1159" s="219"/>
      <c r="Q1159" s="219"/>
      <c r="R1159" s="219"/>
      <c r="S1159" s="219"/>
      <c r="T1159" s="220"/>
      <c r="AT1159" s="221" t="s">
        <v>281</v>
      </c>
      <c r="AU1159" s="221" t="s">
        <v>84</v>
      </c>
      <c r="AV1159" s="13" t="s">
        <v>23</v>
      </c>
      <c r="AW1159" s="13" t="s">
        <v>38</v>
      </c>
      <c r="AX1159" s="13" t="s">
        <v>77</v>
      </c>
      <c r="AY1159" s="221" t="s">
        <v>273</v>
      </c>
    </row>
    <row r="1160" spans="1:65" s="14" customFormat="1" ht="11.25">
      <c r="B1160" s="222"/>
      <c r="C1160" s="223"/>
      <c r="D1160" s="208" t="s">
        <v>281</v>
      </c>
      <c r="E1160" s="224" t="s">
        <v>22</v>
      </c>
      <c r="F1160" s="225" t="s">
        <v>1405</v>
      </c>
      <c r="G1160" s="223"/>
      <c r="H1160" s="226">
        <v>24.4</v>
      </c>
      <c r="I1160" s="227"/>
      <c r="J1160" s="223"/>
      <c r="K1160" s="223"/>
      <c r="L1160" s="228"/>
      <c r="M1160" s="229"/>
      <c r="N1160" s="230"/>
      <c r="O1160" s="230"/>
      <c r="P1160" s="230"/>
      <c r="Q1160" s="230"/>
      <c r="R1160" s="230"/>
      <c r="S1160" s="230"/>
      <c r="T1160" s="231"/>
      <c r="AT1160" s="232" t="s">
        <v>281</v>
      </c>
      <c r="AU1160" s="232" t="s">
        <v>84</v>
      </c>
      <c r="AV1160" s="14" t="s">
        <v>84</v>
      </c>
      <c r="AW1160" s="14" t="s">
        <v>38</v>
      </c>
      <c r="AX1160" s="14" t="s">
        <v>77</v>
      </c>
      <c r="AY1160" s="232" t="s">
        <v>273</v>
      </c>
    </row>
    <row r="1161" spans="1:65" s="13" customFormat="1" ht="11.25">
      <c r="B1161" s="212"/>
      <c r="C1161" s="213"/>
      <c r="D1161" s="208" t="s">
        <v>281</v>
      </c>
      <c r="E1161" s="214" t="s">
        <v>22</v>
      </c>
      <c r="F1161" s="215" t="s">
        <v>282</v>
      </c>
      <c r="G1161" s="213"/>
      <c r="H1161" s="214" t="s">
        <v>22</v>
      </c>
      <c r="I1161" s="216"/>
      <c r="J1161" s="213"/>
      <c r="K1161" s="213"/>
      <c r="L1161" s="217"/>
      <c r="M1161" s="218"/>
      <c r="N1161" s="219"/>
      <c r="O1161" s="219"/>
      <c r="P1161" s="219"/>
      <c r="Q1161" s="219"/>
      <c r="R1161" s="219"/>
      <c r="S1161" s="219"/>
      <c r="T1161" s="220"/>
      <c r="AT1161" s="221" t="s">
        <v>281</v>
      </c>
      <c r="AU1161" s="221" t="s">
        <v>84</v>
      </c>
      <c r="AV1161" s="13" t="s">
        <v>23</v>
      </c>
      <c r="AW1161" s="13" t="s">
        <v>38</v>
      </c>
      <c r="AX1161" s="13" t="s">
        <v>77</v>
      </c>
      <c r="AY1161" s="221" t="s">
        <v>273</v>
      </c>
    </row>
    <row r="1162" spans="1:65" s="14" customFormat="1" ht="11.25">
      <c r="B1162" s="222"/>
      <c r="C1162" s="223"/>
      <c r="D1162" s="208" t="s">
        <v>281</v>
      </c>
      <c r="E1162" s="224" t="s">
        <v>22</v>
      </c>
      <c r="F1162" s="225" t="s">
        <v>1406</v>
      </c>
      <c r="G1162" s="223"/>
      <c r="H1162" s="226">
        <v>12.1</v>
      </c>
      <c r="I1162" s="227"/>
      <c r="J1162" s="223"/>
      <c r="K1162" s="223"/>
      <c r="L1162" s="228"/>
      <c r="M1162" s="229"/>
      <c r="N1162" s="230"/>
      <c r="O1162" s="230"/>
      <c r="P1162" s="230"/>
      <c r="Q1162" s="230"/>
      <c r="R1162" s="230"/>
      <c r="S1162" s="230"/>
      <c r="T1162" s="231"/>
      <c r="AT1162" s="232" t="s">
        <v>281</v>
      </c>
      <c r="AU1162" s="232" t="s">
        <v>84</v>
      </c>
      <c r="AV1162" s="14" t="s">
        <v>84</v>
      </c>
      <c r="AW1162" s="14" t="s">
        <v>38</v>
      </c>
      <c r="AX1162" s="14" t="s">
        <v>77</v>
      </c>
      <c r="AY1162" s="232" t="s">
        <v>273</v>
      </c>
    </row>
    <row r="1163" spans="1:65" s="15" customFormat="1" ht="11.25">
      <c r="B1163" s="233"/>
      <c r="C1163" s="234"/>
      <c r="D1163" s="208" t="s">
        <v>281</v>
      </c>
      <c r="E1163" s="235" t="s">
        <v>22</v>
      </c>
      <c r="F1163" s="236" t="s">
        <v>286</v>
      </c>
      <c r="G1163" s="234"/>
      <c r="H1163" s="237">
        <v>36.5</v>
      </c>
      <c r="I1163" s="238"/>
      <c r="J1163" s="234"/>
      <c r="K1163" s="234"/>
      <c r="L1163" s="239"/>
      <c r="M1163" s="240"/>
      <c r="N1163" s="241"/>
      <c r="O1163" s="241"/>
      <c r="P1163" s="241"/>
      <c r="Q1163" s="241"/>
      <c r="R1163" s="241"/>
      <c r="S1163" s="241"/>
      <c r="T1163" s="242"/>
      <c r="AT1163" s="243" t="s">
        <v>281</v>
      </c>
      <c r="AU1163" s="243" t="s">
        <v>84</v>
      </c>
      <c r="AV1163" s="15" t="s">
        <v>92</v>
      </c>
      <c r="AW1163" s="15" t="s">
        <v>38</v>
      </c>
      <c r="AX1163" s="15" t="s">
        <v>77</v>
      </c>
      <c r="AY1163" s="243" t="s">
        <v>273</v>
      </c>
    </row>
    <row r="1164" spans="1:65" s="14" customFormat="1" ht="11.25">
      <c r="B1164" s="222"/>
      <c r="C1164" s="223"/>
      <c r="D1164" s="208" t="s">
        <v>281</v>
      </c>
      <c r="E1164" s="224" t="s">
        <v>22</v>
      </c>
      <c r="F1164" s="225" t="s">
        <v>1407</v>
      </c>
      <c r="G1164" s="223"/>
      <c r="H1164" s="226">
        <v>-6.2</v>
      </c>
      <c r="I1164" s="227"/>
      <c r="J1164" s="223"/>
      <c r="K1164" s="223"/>
      <c r="L1164" s="228"/>
      <c r="M1164" s="229"/>
      <c r="N1164" s="230"/>
      <c r="O1164" s="230"/>
      <c r="P1164" s="230"/>
      <c r="Q1164" s="230"/>
      <c r="R1164" s="230"/>
      <c r="S1164" s="230"/>
      <c r="T1164" s="231"/>
      <c r="AT1164" s="232" t="s">
        <v>281</v>
      </c>
      <c r="AU1164" s="232" t="s">
        <v>84</v>
      </c>
      <c r="AV1164" s="14" t="s">
        <v>84</v>
      </c>
      <c r="AW1164" s="14" t="s">
        <v>38</v>
      </c>
      <c r="AX1164" s="14" t="s">
        <v>77</v>
      </c>
      <c r="AY1164" s="232" t="s">
        <v>273</v>
      </c>
    </row>
    <row r="1165" spans="1:65" s="15" customFormat="1" ht="11.25">
      <c r="B1165" s="233"/>
      <c r="C1165" s="234"/>
      <c r="D1165" s="208" t="s">
        <v>281</v>
      </c>
      <c r="E1165" s="235" t="s">
        <v>22</v>
      </c>
      <c r="F1165" s="236" t="s">
        <v>286</v>
      </c>
      <c r="G1165" s="234"/>
      <c r="H1165" s="237">
        <v>-6.2</v>
      </c>
      <c r="I1165" s="238"/>
      <c r="J1165" s="234"/>
      <c r="K1165" s="234"/>
      <c r="L1165" s="239"/>
      <c r="M1165" s="240"/>
      <c r="N1165" s="241"/>
      <c r="O1165" s="241"/>
      <c r="P1165" s="241"/>
      <c r="Q1165" s="241"/>
      <c r="R1165" s="241"/>
      <c r="S1165" s="241"/>
      <c r="T1165" s="242"/>
      <c r="AT1165" s="243" t="s">
        <v>281</v>
      </c>
      <c r="AU1165" s="243" t="s">
        <v>84</v>
      </c>
      <c r="AV1165" s="15" t="s">
        <v>92</v>
      </c>
      <c r="AW1165" s="15" t="s">
        <v>38</v>
      </c>
      <c r="AX1165" s="15" t="s">
        <v>77</v>
      </c>
      <c r="AY1165" s="243" t="s">
        <v>273</v>
      </c>
    </row>
    <row r="1166" spans="1:65" s="14" customFormat="1" ht="11.25">
      <c r="B1166" s="222"/>
      <c r="C1166" s="223"/>
      <c r="D1166" s="208" t="s">
        <v>281</v>
      </c>
      <c r="E1166" s="224" t="s">
        <v>22</v>
      </c>
      <c r="F1166" s="225" t="s">
        <v>1408</v>
      </c>
      <c r="G1166" s="223"/>
      <c r="H1166" s="226">
        <v>1.5149999999999999</v>
      </c>
      <c r="I1166" s="227"/>
      <c r="J1166" s="223"/>
      <c r="K1166" s="223"/>
      <c r="L1166" s="228"/>
      <c r="M1166" s="229"/>
      <c r="N1166" s="230"/>
      <c r="O1166" s="230"/>
      <c r="P1166" s="230"/>
      <c r="Q1166" s="230"/>
      <c r="R1166" s="230"/>
      <c r="S1166" s="230"/>
      <c r="T1166" s="231"/>
      <c r="AT1166" s="232" t="s">
        <v>281</v>
      </c>
      <c r="AU1166" s="232" t="s">
        <v>84</v>
      </c>
      <c r="AV1166" s="14" t="s">
        <v>84</v>
      </c>
      <c r="AW1166" s="14" t="s">
        <v>38</v>
      </c>
      <c r="AX1166" s="14" t="s">
        <v>77</v>
      </c>
      <c r="AY1166" s="232" t="s">
        <v>273</v>
      </c>
    </row>
    <row r="1167" spans="1:65" s="16" customFormat="1" ht="11.25">
      <c r="B1167" s="244"/>
      <c r="C1167" s="245"/>
      <c r="D1167" s="208" t="s">
        <v>281</v>
      </c>
      <c r="E1167" s="246" t="s">
        <v>22</v>
      </c>
      <c r="F1167" s="247" t="s">
        <v>288</v>
      </c>
      <c r="G1167" s="245"/>
      <c r="H1167" s="248">
        <v>31.815000000000001</v>
      </c>
      <c r="I1167" s="249"/>
      <c r="J1167" s="245"/>
      <c r="K1167" s="245"/>
      <c r="L1167" s="250"/>
      <c r="M1167" s="251"/>
      <c r="N1167" s="252"/>
      <c r="O1167" s="252"/>
      <c r="P1167" s="252"/>
      <c r="Q1167" s="252"/>
      <c r="R1167" s="252"/>
      <c r="S1167" s="252"/>
      <c r="T1167" s="253"/>
      <c r="AT1167" s="254" t="s">
        <v>281</v>
      </c>
      <c r="AU1167" s="254" t="s">
        <v>84</v>
      </c>
      <c r="AV1167" s="16" t="s">
        <v>99</v>
      </c>
      <c r="AW1167" s="16" t="s">
        <v>38</v>
      </c>
      <c r="AX1167" s="16" t="s">
        <v>23</v>
      </c>
      <c r="AY1167" s="254" t="s">
        <v>273</v>
      </c>
    </row>
    <row r="1168" spans="1:65" s="2" customFormat="1" ht="16.5" customHeight="1">
      <c r="A1168" s="36"/>
      <c r="B1168" s="37"/>
      <c r="C1168" s="195" t="s">
        <v>1409</v>
      </c>
      <c r="D1168" s="195" t="s">
        <v>275</v>
      </c>
      <c r="E1168" s="196" t="s">
        <v>1410</v>
      </c>
      <c r="F1168" s="197" t="s">
        <v>1411</v>
      </c>
      <c r="G1168" s="198" t="s">
        <v>224</v>
      </c>
      <c r="H1168" s="199">
        <v>18.260000000000002</v>
      </c>
      <c r="I1168" s="200"/>
      <c r="J1168" s="201">
        <f>ROUND(I1168*H1168,2)</f>
        <v>0</v>
      </c>
      <c r="K1168" s="197" t="s">
        <v>306</v>
      </c>
      <c r="L1168" s="41"/>
      <c r="M1168" s="202" t="s">
        <v>22</v>
      </c>
      <c r="N1168" s="203" t="s">
        <v>48</v>
      </c>
      <c r="O1168" s="66"/>
      <c r="P1168" s="204">
        <f>O1168*H1168</f>
        <v>0</v>
      </c>
      <c r="Q1168" s="204">
        <v>2.9999999999999997E-4</v>
      </c>
      <c r="R1168" s="204">
        <f>Q1168*H1168</f>
        <v>5.4780000000000002E-3</v>
      </c>
      <c r="S1168" s="204">
        <v>0</v>
      </c>
      <c r="T1168" s="205">
        <f>S1168*H1168</f>
        <v>0</v>
      </c>
      <c r="U1168" s="36"/>
      <c r="V1168" s="36"/>
      <c r="W1168" s="36"/>
      <c r="X1168" s="36"/>
      <c r="Y1168" s="36"/>
      <c r="Z1168" s="36"/>
      <c r="AA1168" s="36"/>
      <c r="AB1168" s="36"/>
      <c r="AC1168" s="36"/>
      <c r="AD1168" s="36"/>
      <c r="AE1168" s="36"/>
      <c r="AR1168" s="206" t="s">
        <v>386</v>
      </c>
      <c r="AT1168" s="206" t="s">
        <v>275</v>
      </c>
      <c r="AU1168" s="206" t="s">
        <v>84</v>
      </c>
      <c r="AY1168" s="19" t="s">
        <v>273</v>
      </c>
      <c r="BE1168" s="207">
        <f>IF(N1168="základní",J1168,0)</f>
        <v>0</v>
      </c>
      <c r="BF1168" s="207">
        <f>IF(N1168="snížená",J1168,0)</f>
        <v>0</v>
      </c>
      <c r="BG1168" s="207">
        <f>IF(N1168="zákl. přenesená",J1168,0)</f>
        <v>0</v>
      </c>
      <c r="BH1168" s="207">
        <f>IF(N1168="sníž. přenesená",J1168,0)</f>
        <v>0</v>
      </c>
      <c r="BI1168" s="207">
        <f>IF(N1168="nulová",J1168,0)</f>
        <v>0</v>
      </c>
      <c r="BJ1168" s="19" t="s">
        <v>23</v>
      </c>
      <c r="BK1168" s="207">
        <f>ROUND(I1168*H1168,2)</f>
        <v>0</v>
      </c>
      <c r="BL1168" s="19" t="s">
        <v>386</v>
      </c>
      <c r="BM1168" s="206" t="s">
        <v>1412</v>
      </c>
    </row>
    <row r="1169" spans="1:65" s="2" customFormat="1" ht="68.25">
      <c r="A1169" s="36"/>
      <c r="B1169" s="37"/>
      <c r="C1169" s="38"/>
      <c r="D1169" s="208" t="s">
        <v>299</v>
      </c>
      <c r="E1169" s="38"/>
      <c r="F1169" s="209" t="s">
        <v>1413</v>
      </c>
      <c r="G1169" s="38"/>
      <c r="H1169" s="38"/>
      <c r="I1169" s="119"/>
      <c r="J1169" s="38"/>
      <c r="K1169" s="38"/>
      <c r="L1169" s="41"/>
      <c r="M1169" s="210"/>
      <c r="N1169" s="211"/>
      <c r="O1169" s="66"/>
      <c r="P1169" s="66"/>
      <c r="Q1169" s="66"/>
      <c r="R1169" s="66"/>
      <c r="S1169" s="66"/>
      <c r="T1169" s="67"/>
      <c r="U1169" s="36"/>
      <c r="V1169" s="36"/>
      <c r="W1169" s="36"/>
      <c r="X1169" s="36"/>
      <c r="Y1169" s="36"/>
      <c r="Z1169" s="36"/>
      <c r="AA1169" s="36"/>
      <c r="AB1169" s="36"/>
      <c r="AC1169" s="36"/>
      <c r="AD1169" s="36"/>
      <c r="AE1169" s="36"/>
      <c r="AT1169" s="19" t="s">
        <v>299</v>
      </c>
      <c r="AU1169" s="19" t="s">
        <v>84</v>
      </c>
    </row>
    <row r="1170" spans="1:65" s="14" customFormat="1" ht="11.25">
      <c r="B1170" s="222"/>
      <c r="C1170" s="223"/>
      <c r="D1170" s="208" t="s">
        <v>281</v>
      </c>
      <c r="E1170" s="224" t="s">
        <v>22</v>
      </c>
      <c r="F1170" s="225" t="s">
        <v>532</v>
      </c>
      <c r="G1170" s="223"/>
      <c r="H1170" s="226">
        <v>18.260000000000002</v>
      </c>
      <c r="I1170" s="227"/>
      <c r="J1170" s="223"/>
      <c r="K1170" s="223"/>
      <c r="L1170" s="228"/>
      <c r="M1170" s="229"/>
      <c r="N1170" s="230"/>
      <c r="O1170" s="230"/>
      <c r="P1170" s="230"/>
      <c r="Q1170" s="230"/>
      <c r="R1170" s="230"/>
      <c r="S1170" s="230"/>
      <c r="T1170" s="231"/>
      <c r="AT1170" s="232" t="s">
        <v>281</v>
      </c>
      <c r="AU1170" s="232" t="s">
        <v>84</v>
      </c>
      <c r="AV1170" s="14" t="s">
        <v>84</v>
      </c>
      <c r="AW1170" s="14" t="s">
        <v>38</v>
      </c>
      <c r="AX1170" s="14" t="s">
        <v>23</v>
      </c>
      <c r="AY1170" s="232" t="s">
        <v>273</v>
      </c>
    </row>
    <row r="1171" spans="1:65" s="2" customFormat="1" ht="16.5" customHeight="1">
      <c r="A1171" s="36"/>
      <c r="B1171" s="37"/>
      <c r="C1171" s="195" t="s">
        <v>1414</v>
      </c>
      <c r="D1171" s="195" t="s">
        <v>275</v>
      </c>
      <c r="E1171" s="196" t="s">
        <v>1415</v>
      </c>
      <c r="F1171" s="197" t="s">
        <v>1416</v>
      </c>
      <c r="G1171" s="198" t="s">
        <v>305</v>
      </c>
      <c r="H1171" s="199">
        <v>9.68</v>
      </c>
      <c r="I1171" s="200"/>
      <c r="J1171" s="201">
        <f>ROUND(I1171*H1171,2)</f>
        <v>0</v>
      </c>
      <c r="K1171" s="197" t="s">
        <v>306</v>
      </c>
      <c r="L1171" s="41"/>
      <c r="M1171" s="202" t="s">
        <v>22</v>
      </c>
      <c r="N1171" s="203" t="s">
        <v>48</v>
      </c>
      <c r="O1171" s="66"/>
      <c r="P1171" s="204">
        <f>O1171*H1171</f>
        <v>0</v>
      </c>
      <c r="Q1171" s="204">
        <v>3.0000000000000001E-5</v>
      </c>
      <c r="R1171" s="204">
        <f>Q1171*H1171</f>
        <v>2.9040000000000001E-4</v>
      </c>
      <c r="S1171" s="204">
        <v>0</v>
      </c>
      <c r="T1171" s="205">
        <f>S1171*H1171</f>
        <v>0</v>
      </c>
      <c r="U1171" s="36"/>
      <c r="V1171" s="36"/>
      <c r="W1171" s="36"/>
      <c r="X1171" s="36"/>
      <c r="Y1171" s="36"/>
      <c r="Z1171" s="36"/>
      <c r="AA1171" s="36"/>
      <c r="AB1171" s="36"/>
      <c r="AC1171" s="36"/>
      <c r="AD1171" s="36"/>
      <c r="AE1171" s="36"/>
      <c r="AR1171" s="206" t="s">
        <v>386</v>
      </c>
      <c r="AT1171" s="206" t="s">
        <v>275</v>
      </c>
      <c r="AU1171" s="206" t="s">
        <v>84</v>
      </c>
      <c r="AY1171" s="19" t="s">
        <v>273</v>
      </c>
      <c r="BE1171" s="207">
        <f>IF(N1171="základní",J1171,0)</f>
        <v>0</v>
      </c>
      <c r="BF1171" s="207">
        <f>IF(N1171="snížená",J1171,0)</f>
        <v>0</v>
      </c>
      <c r="BG1171" s="207">
        <f>IF(N1171="zákl. přenesená",J1171,0)</f>
        <v>0</v>
      </c>
      <c r="BH1171" s="207">
        <f>IF(N1171="sníž. přenesená",J1171,0)</f>
        <v>0</v>
      </c>
      <c r="BI1171" s="207">
        <f>IF(N1171="nulová",J1171,0)</f>
        <v>0</v>
      </c>
      <c r="BJ1171" s="19" t="s">
        <v>23</v>
      </c>
      <c r="BK1171" s="207">
        <f>ROUND(I1171*H1171,2)</f>
        <v>0</v>
      </c>
      <c r="BL1171" s="19" t="s">
        <v>386</v>
      </c>
      <c r="BM1171" s="206" t="s">
        <v>1417</v>
      </c>
    </row>
    <row r="1172" spans="1:65" s="2" customFormat="1" ht="39">
      <c r="A1172" s="36"/>
      <c r="B1172" s="37"/>
      <c r="C1172" s="38"/>
      <c r="D1172" s="208" t="s">
        <v>299</v>
      </c>
      <c r="E1172" s="38"/>
      <c r="F1172" s="209" t="s">
        <v>1404</v>
      </c>
      <c r="G1172" s="38"/>
      <c r="H1172" s="38"/>
      <c r="I1172" s="119"/>
      <c r="J1172" s="38"/>
      <c r="K1172" s="38"/>
      <c r="L1172" s="41"/>
      <c r="M1172" s="210"/>
      <c r="N1172" s="211"/>
      <c r="O1172" s="66"/>
      <c r="P1172" s="66"/>
      <c r="Q1172" s="66"/>
      <c r="R1172" s="66"/>
      <c r="S1172" s="66"/>
      <c r="T1172" s="67"/>
      <c r="U1172" s="36"/>
      <c r="V1172" s="36"/>
      <c r="W1172" s="36"/>
      <c r="X1172" s="36"/>
      <c r="Y1172" s="36"/>
      <c r="Z1172" s="36"/>
      <c r="AA1172" s="36"/>
      <c r="AB1172" s="36"/>
      <c r="AC1172" s="36"/>
      <c r="AD1172" s="36"/>
      <c r="AE1172" s="36"/>
      <c r="AT1172" s="19" t="s">
        <v>299</v>
      </c>
      <c r="AU1172" s="19" t="s">
        <v>84</v>
      </c>
    </row>
    <row r="1173" spans="1:65" s="14" customFormat="1" ht="11.25">
      <c r="B1173" s="222"/>
      <c r="C1173" s="223"/>
      <c r="D1173" s="208" t="s">
        <v>281</v>
      </c>
      <c r="E1173" s="224" t="s">
        <v>22</v>
      </c>
      <c r="F1173" s="225" t="s">
        <v>1357</v>
      </c>
      <c r="G1173" s="223"/>
      <c r="H1173" s="226">
        <v>11</v>
      </c>
      <c r="I1173" s="227"/>
      <c r="J1173" s="223"/>
      <c r="K1173" s="223"/>
      <c r="L1173" s="228"/>
      <c r="M1173" s="229"/>
      <c r="N1173" s="230"/>
      <c r="O1173" s="230"/>
      <c r="P1173" s="230"/>
      <c r="Q1173" s="230"/>
      <c r="R1173" s="230"/>
      <c r="S1173" s="230"/>
      <c r="T1173" s="231"/>
      <c r="AT1173" s="232" t="s">
        <v>281</v>
      </c>
      <c r="AU1173" s="232" t="s">
        <v>84</v>
      </c>
      <c r="AV1173" s="14" t="s">
        <v>84</v>
      </c>
      <c r="AW1173" s="14" t="s">
        <v>38</v>
      </c>
      <c r="AX1173" s="14" t="s">
        <v>77</v>
      </c>
      <c r="AY1173" s="232" t="s">
        <v>273</v>
      </c>
    </row>
    <row r="1174" spans="1:65" s="15" customFormat="1" ht="11.25">
      <c r="B1174" s="233"/>
      <c r="C1174" s="234"/>
      <c r="D1174" s="208" t="s">
        <v>281</v>
      </c>
      <c r="E1174" s="235" t="s">
        <v>22</v>
      </c>
      <c r="F1174" s="236" t="s">
        <v>286</v>
      </c>
      <c r="G1174" s="234"/>
      <c r="H1174" s="237">
        <v>11</v>
      </c>
      <c r="I1174" s="238"/>
      <c r="J1174" s="234"/>
      <c r="K1174" s="234"/>
      <c r="L1174" s="239"/>
      <c r="M1174" s="240"/>
      <c r="N1174" s="241"/>
      <c r="O1174" s="241"/>
      <c r="P1174" s="241"/>
      <c r="Q1174" s="241"/>
      <c r="R1174" s="241"/>
      <c r="S1174" s="241"/>
      <c r="T1174" s="242"/>
      <c r="AT1174" s="243" t="s">
        <v>281</v>
      </c>
      <c r="AU1174" s="243" t="s">
        <v>84</v>
      </c>
      <c r="AV1174" s="15" t="s">
        <v>92</v>
      </c>
      <c r="AW1174" s="15" t="s">
        <v>38</v>
      </c>
      <c r="AX1174" s="15" t="s">
        <v>77</v>
      </c>
      <c r="AY1174" s="243" t="s">
        <v>273</v>
      </c>
    </row>
    <row r="1175" spans="1:65" s="14" customFormat="1" ht="11.25">
      <c r="B1175" s="222"/>
      <c r="C1175" s="223"/>
      <c r="D1175" s="208" t="s">
        <v>281</v>
      </c>
      <c r="E1175" s="224" t="s">
        <v>22</v>
      </c>
      <c r="F1175" s="225" t="s">
        <v>1358</v>
      </c>
      <c r="G1175" s="223"/>
      <c r="H1175" s="226">
        <v>-2.2000000000000002</v>
      </c>
      <c r="I1175" s="227"/>
      <c r="J1175" s="223"/>
      <c r="K1175" s="223"/>
      <c r="L1175" s="228"/>
      <c r="M1175" s="229"/>
      <c r="N1175" s="230"/>
      <c r="O1175" s="230"/>
      <c r="P1175" s="230"/>
      <c r="Q1175" s="230"/>
      <c r="R1175" s="230"/>
      <c r="S1175" s="230"/>
      <c r="T1175" s="231"/>
      <c r="AT1175" s="232" t="s">
        <v>281</v>
      </c>
      <c r="AU1175" s="232" t="s">
        <v>84</v>
      </c>
      <c r="AV1175" s="14" t="s">
        <v>84</v>
      </c>
      <c r="AW1175" s="14" t="s">
        <v>38</v>
      </c>
      <c r="AX1175" s="14" t="s">
        <v>77</v>
      </c>
      <c r="AY1175" s="232" t="s">
        <v>273</v>
      </c>
    </row>
    <row r="1176" spans="1:65" s="15" customFormat="1" ht="11.25">
      <c r="B1176" s="233"/>
      <c r="C1176" s="234"/>
      <c r="D1176" s="208" t="s">
        <v>281</v>
      </c>
      <c r="E1176" s="235" t="s">
        <v>22</v>
      </c>
      <c r="F1176" s="236" t="s">
        <v>286</v>
      </c>
      <c r="G1176" s="234"/>
      <c r="H1176" s="237">
        <v>-2.2000000000000002</v>
      </c>
      <c r="I1176" s="238"/>
      <c r="J1176" s="234"/>
      <c r="K1176" s="234"/>
      <c r="L1176" s="239"/>
      <c r="M1176" s="240"/>
      <c r="N1176" s="241"/>
      <c r="O1176" s="241"/>
      <c r="P1176" s="241"/>
      <c r="Q1176" s="241"/>
      <c r="R1176" s="241"/>
      <c r="S1176" s="241"/>
      <c r="T1176" s="242"/>
      <c r="AT1176" s="243" t="s">
        <v>281</v>
      </c>
      <c r="AU1176" s="243" t="s">
        <v>84</v>
      </c>
      <c r="AV1176" s="15" t="s">
        <v>92</v>
      </c>
      <c r="AW1176" s="15" t="s">
        <v>38</v>
      </c>
      <c r="AX1176" s="15" t="s">
        <v>77</v>
      </c>
      <c r="AY1176" s="243" t="s">
        <v>273</v>
      </c>
    </row>
    <row r="1177" spans="1:65" s="14" customFormat="1" ht="11.25">
      <c r="B1177" s="222"/>
      <c r="C1177" s="223"/>
      <c r="D1177" s="208" t="s">
        <v>281</v>
      </c>
      <c r="E1177" s="224" t="s">
        <v>22</v>
      </c>
      <c r="F1177" s="225" t="s">
        <v>1359</v>
      </c>
      <c r="G1177" s="223"/>
      <c r="H1177" s="226">
        <v>0.88</v>
      </c>
      <c r="I1177" s="227"/>
      <c r="J1177" s="223"/>
      <c r="K1177" s="223"/>
      <c r="L1177" s="228"/>
      <c r="M1177" s="229"/>
      <c r="N1177" s="230"/>
      <c r="O1177" s="230"/>
      <c r="P1177" s="230"/>
      <c r="Q1177" s="230"/>
      <c r="R1177" s="230"/>
      <c r="S1177" s="230"/>
      <c r="T1177" s="231"/>
      <c r="AT1177" s="232" t="s">
        <v>281</v>
      </c>
      <c r="AU1177" s="232" t="s">
        <v>84</v>
      </c>
      <c r="AV1177" s="14" t="s">
        <v>84</v>
      </c>
      <c r="AW1177" s="14" t="s">
        <v>38</v>
      </c>
      <c r="AX1177" s="14" t="s">
        <v>77</v>
      </c>
      <c r="AY1177" s="232" t="s">
        <v>273</v>
      </c>
    </row>
    <row r="1178" spans="1:65" s="16" customFormat="1" ht="11.25">
      <c r="B1178" s="244"/>
      <c r="C1178" s="245"/>
      <c r="D1178" s="208" t="s">
        <v>281</v>
      </c>
      <c r="E1178" s="246" t="s">
        <v>22</v>
      </c>
      <c r="F1178" s="247" t="s">
        <v>288</v>
      </c>
      <c r="G1178" s="245"/>
      <c r="H1178" s="248">
        <v>9.68</v>
      </c>
      <c r="I1178" s="249"/>
      <c r="J1178" s="245"/>
      <c r="K1178" s="245"/>
      <c r="L1178" s="250"/>
      <c r="M1178" s="251"/>
      <c r="N1178" s="252"/>
      <c r="O1178" s="252"/>
      <c r="P1178" s="252"/>
      <c r="Q1178" s="252"/>
      <c r="R1178" s="252"/>
      <c r="S1178" s="252"/>
      <c r="T1178" s="253"/>
      <c r="AT1178" s="254" t="s">
        <v>281</v>
      </c>
      <c r="AU1178" s="254" t="s">
        <v>84</v>
      </c>
      <c r="AV1178" s="16" t="s">
        <v>99</v>
      </c>
      <c r="AW1178" s="16" t="s">
        <v>38</v>
      </c>
      <c r="AX1178" s="16" t="s">
        <v>23</v>
      </c>
      <c r="AY1178" s="254" t="s">
        <v>273</v>
      </c>
    </row>
    <row r="1179" spans="1:65" s="2" customFormat="1" ht="21.75" customHeight="1">
      <c r="A1179" s="36"/>
      <c r="B1179" s="37"/>
      <c r="C1179" s="195" t="s">
        <v>1418</v>
      </c>
      <c r="D1179" s="195" t="s">
        <v>275</v>
      </c>
      <c r="E1179" s="196" t="s">
        <v>1419</v>
      </c>
      <c r="F1179" s="197" t="s">
        <v>1420</v>
      </c>
      <c r="G1179" s="198" t="s">
        <v>333</v>
      </c>
      <c r="H1179" s="199">
        <v>0.40899999999999997</v>
      </c>
      <c r="I1179" s="200"/>
      <c r="J1179" s="201">
        <f>ROUND(I1179*H1179,2)</f>
        <v>0</v>
      </c>
      <c r="K1179" s="197" t="s">
        <v>306</v>
      </c>
      <c r="L1179" s="41"/>
      <c r="M1179" s="202" t="s">
        <v>22</v>
      </c>
      <c r="N1179" s="203" t="s">
        <v>48</v>
      </c>
      <c r="O1179" s="66"/>
      <c r="P1179" s="204">
        <f>O1179*H1179</f>
        <v>0</v>
      </c>
      <c r="Q1179" s="204">
        <v>0</v>
      </c>
      <c r="R1179" s="204">
        <f>Q1179*H1179</f>
        <v>0</v>
      </c>
      <c r="S1179" s="204">
        <v>0</v>
      </c>
      <c r="T1179" s="205">
        <f>S1179*H1179</f>
        <v>0</v>
      </c>
      <c r="U1179" s="36"/>
      <c r="V1179" s="36"/>
      <c r="W1179" s="36"/>
      <c r="X1179" s="36"/>
      <c r="Y1179" s="36"/>
      <c r="Z1179" s="36"/>
      <c r="AA1179" s="36"/>
      <c r="AB1179" s="36"/>
      <c r="AC1179" s="36"/>
      <c r="AD1179" s="36"/>
      <c r="AE1179" s="36"/>
      <c r="AR1179" s="206" t="s">
        <v>386</v>
      </c>
      <c r="AT1179" s="206" t="s">
        <v>275</v>
      </c>
      <c r="AU1179" s="206" t="s">
        <v>84</v>
      </c>
      <c r="AY1179" s="19" t="s">
        <v>273</v>
      </c>
      <c r="BE1179" s="207">
        <f>IF(N1179="základní",J1179,0)</f>
        <v>0</v>
      </c>
      <c r="BF1179" s="207">
        <f>IF(N1179="snížená",J1179,0)</f>
        <v>0</v>
      </c>
      <c r="BG1179" s="207">
        <f>IF(N1179="zákl. přenesená",J1179,0)</f>
        <v>0</v>
      </c>
      <c r="BH1179" s="207">
        <f>IF(N1179="sníž. přenesená",J1179,0)</f>
        <v>0</v>
      </c>
      <c r="BI1179" s="207">
        <f>IF(N1179="nulová",J1179,0)</f>
        <v>0</v>
      </c>
      <c r="BJ1179" s="19" t="s">
        <v>23</v>
      </c>
      <c r="BK1179" s="207">
        <f>ROUND(I1179*H1179,2)</f>
        <v>0</v>
      </c>
      <c r="BL1179" s="19" t="s">
        <v>386</v>
      </c>
      <c r="BM1179" s="206" t="s">
        <v>1421</v>
      </c>
    </row>
    <row r="1180" spans="1:65" s="2" customFormat="1" ht="78">
      <c r="A1180" s="36"/>
      <c r="B1180" s="37"/>
      <c r="C1180" s="38"/>
      <c r="D1180" s="208" t="s">
        <v>299</v>
      </c>
      <c r="E1180" s="38"/>
      <c r="F1180" s="209" t="s">
        <v>809</v>
      </c>
      <c r="G1180" s="38"/>
      <c r="H1180" s="38"/>
      <c r="I1180" s="119"/>
      <c r="J1180" s="38"/>
      <c r="K1180" s="38"/>
      <c r="L1180" s="41"/>
      <c r="M1180" s="210"/>
      <c r="N1180" s="211"/>
      <c r="O1180" s="66"/>
      <c r="P1180" s="66"/>
      <c r="Q1180" s="66"/>
      <c r="R1180" s="66"/>
      <c r="S1180" s="66"/>
      <c r="T1180" s="67"/>
      <c r="U1180" s="36"/>
      <c r="V1180" s="36"/>
      <c r="W1180" s="36"/>
      <c r="X1180" s="36"/>
      <c r="Y1180" s="36"/>
      <c r="Z1180" s="36"/>
      <c r="AA1180" s="36"/>
      <c r="AB1180" s="36"/>
      <c r="AC1180" s="36"/>
      <c r="AD1180" s="36"/>
      <c r="AE1180" s="36"/>
      <c r="AT1180" s="19" t="s">
        <v>299</v>
      </c>
      <c r="AU1180" s="19" t="s">
        <v>84</v>
      </c>
    </row>
    <row r="1181" spans="1:65" s="12" customFormat="1" ht="22.9" customHeight="1">
      <c r="B1181" s="179"/>
      <c r="C1181" s="180"/>
      <c r="D1181" s="181" t="s">
        <v>76</v>
      </c>
      <c r="E1181" s="193" t="s">
        <v>1422</v>
      </c>
      <c r="F1181" s="193" t="s">
        <v>1423</v>
      </c>
      <c r="G1181" s="180"/>
      <c r="H1181" s="180"/>
      <c r="I1181" s="183"/>
      <c r="J1181" s="194">
        <f>BK1181</f>
        <v>0</v>
      </c>
      <c r="K1181" s="180"/>
      <c r="L1181" s="185"/>
      <c r="M1181" s="186"/>
      <c r="N1181" s="187"/>
      <c r="O1181" s="187"/>
      <c r="P1181" s="188">
        <f>SUM(P1182:P1241)</f>
        <v>0</v>
      </c>
      <c r="Q1181" s="187"/>
      <c r="R1181" s="188">
        <f>SUM(R1182:R1241)</f>
        <v>0.38579514000000004</v>
      </c>
      <c r="S1181" s="187"/>
      <c r="T1181" s="189">
        <f>SUM(T1182:T1241)</f>
        <v>0</v>
      </c>
      <c r="AR1181" s="190" t="s">
        <v>84</v>
      </c>
      <c r="AT1181" s="191" t="s">
        <v>76</v>
      </c>
      <c r="AU1181" s="191" t="s">
        <v>23</v>
      </c>
      <c r="AY1181" s="190" t="s">
        <v>273</v>
      </c>
      <c r="BK1181" s="192">
        <f>SUM(BK1182:BK1241)</f>
        <v>0</v>
      </c>
    </row>
    <row r="1182" spans="1:65" s="2" customFormat="1" ht="16.5" customHeight="1">
      <c r="A1182" s="36"/>
      <c r="B1182" s="37"/>
      <c r="C1182" s="195" t="s">
        <v>1424</v>
      </c>
      <c r="D1182" s="195" t="s">
        <v>275</v>
      </c>
      <c r="E1182" s="196" t="s">
        <v>1425</v>
      </c>
      <c r="F1182" s="197" t="s">
        <v>1426</v>
      </c>
      <c r="G1182" s="198" t="s">
        <v>224</v>
      </c>
      <c r="H1182" s="199">
        <v>244.45400000000001</v>
      </c>
      <c r="I1182" s="200"/>
      <c r="J1182" s="201">
        <f>ROUND(I1182*H1182,2)</f>
        <v>0</v>
      </c>
      <c r="K1182" s="197" t="s">
        <v>306</v>
      </c>
      <c r="L1182" s="41"/>
      <c r="M1182" s="202" t="s">
        <v>22</v>
      </c>
      <c r="N1182" s="203" t="s">
        <v>48</v>
      </c>
      <c r="O1182" s="66"/>
      <c r="P1182" s="204">
        <f>O1182*H1182</f>
        <v>0</v>
      </c>
      <c r="Q1182" s="204">
        <v>2.0000000000000001E-4</v>
      </c>
      <c r="R1182" s="204">
        <f>Q1182*H1182</f>
        <v>4.8890800000000005E-2</v>
      </c>
      <c r="S1182" s="204">
        <v>0</v>
      </c>
      <c r="T1182" s="205">
        <f>S1182*H1182</f>
        <v>0</v>
      </c>
      <c r="U1182" s="36"/>
      <c r="V1182" s="36"/>
      <c r="W1182" s="36"/>
      <c r="X1182" s="36"/>
      <c r="Y1182" s="36"/>
      <c r="Z1182" s="36"/>
      <c r="AA1182" s="36"/>
      <c r="AB1182" s="36"/>
      <c r="AC1182" s="36"/>
      <c r="AD1182" s="36"/>
      <c r="AE1182" s="36"/>
      <c r="AR1182" s="206" t="s">
        <v>386</v>
      </c>
      <c r="AT1182" s="206" t="s">
        <v>275</v>
      </c>
      <c r="AU1182" s="206" t="s">
        <v>84</v>
      </c>
      <c r="AY1182" s="19" t="s">
        <v>273</v>
      </c>
      <c r="BE1182" s="207">
        <f>IF(N1182="základní",J1182,0)</f>
        <v>0</v>
      </c>
      <c r="BF1182" s="207">
        <f>IF(N1182="snížená",J1182,0)</f>
        <v>0</v>
      </c>
      <c r="BG1182" s="207">
        <f>IF(N1182="zákl. přenesená",J1182,0)</f>
        <v>0</v>
      </c>
      <c r="BH1182" s="207">
        <f>IF(N1182="sníž. přenesená",J1182,0)</f>
        <v>0</v>
      </c>
      <c r="BI1182" s="207">
        <f>IF(N1182="nulová",J1182,0)</f>
        <v>0</v>
      </c>
      <c r="BJ1182" s="19" t="s">
        <v>23</v>
      </c>
      <c r="BK1182" s="207">
        <f>ROUND(I1182*H1182,2)</f>
        <v>0</v>
      </c>
      <c r="BL1182" s="19" t="s">
        <v>386</v>
      </c>
      <c r="BM1182" s="206" t="s">
        <v>1427</v>
      </c>
    </row>
    <row r="1183" spans="1:65" s="13" customFormat="1" ht="11.25">
      <c r="B1183" s="212"/>
      <c r="C1183" s="213"/>
      <c r="D1183" s="208" t="s">
        <v>281</v>
      </c>
      <c r="E1183" s="214" t="s">
        <v>22</v>
      </c>
      <c r="F1183" s="215" t="s">
        <v>1428</v>
      </c>
      <c r="G1183" s="213"/>
      <c r="H1183" s="214" t="s">
        <v>22</v>
      </c>
      <c r="I1183" s="216"/>
      <c r="J1183" s="213"/>
      <c r="K1183" s="213"/>
      <c r="L1183" s="217"/>
      <c r="M1183" s="218"/>
      <c r="N1183" s="219"/>
      <c r="O1183" s="219"/>
      <c r="P1183" s="219"/>
      <c r="Q1183" s="219"/>
      <c r="R1183" s="219"/>
      <c r="S1183" s="219"/>
      <c r="T1183" s="220"/>
      <c r="AT1183" s="221" t="s">
        <v>281</v>
      </c>
      <c r="AU1183" s="221" t="s">
        <v>84</v>
      </c>
      <c r="AV1183" s="13" t="s">
        <v>23</v>
      </c>
      <c r="AW1183" s="13" t="s">
        <v>38</v>
      </c>
      <c r="AX1183" s="13" t="s">
        <v>77</v>
      </c>
      <c r="AY1183" s="221" t="s">
        <v>273</v>
      </c>
    </row>
    <row r="1184" spans="1:65" s="13" customFormat="1" ht="11.25">
      <c r="B1184" s="212"/>
      <c r="C1184" s="213"/>
      <c r="D1184" s="208" t="s">
        <v>281</v>
      </c>
      <c r="E1184" s="214" t="s">
        <v>22</v>
      </c>
      <c r="F1184" s="215" t="s">
        <v>292</v>
      </c>
      <c r="G1184" s="213"/>
      <c r="H1184" s="214" t="s">
        <v>22</v>
      </c>
      <c r="I1184" s="216"/>
      <c r="J1184" s="213"/>
      <c r="K1184" s="213"/>
      <c r="L1184" s="217"/>
      <c r="M1184" s="218"/>
      <c r="N1184" s="219"/>
      <c r="O1184" s="219"/>
      <c r="P1184" s="219"/>
      <c r="Q1184" s="219"/>
      <c r="R1184" s="219"/>
      <c r="S1184" s="219"/>
      <c r="T1184" s="220"/>
      <c r="AT1184" s="221" t="s">
        <v>281</v>
      </c>
      <c r="AU1184" s="221" t="s">
        <v>84</v>
      </c>
      <c r="AV1184" s="13" t="s">
        <v>23</v>
      </c>
      <c r="AW1184" s="13" t="s">
        <v>38</v>
      </c>
      <c r="AX1184" s="13" t="s">
        <v>77</v>
      </c>
      <c r="AY1184" s="221" t="s">
        <v>273</v>
      </c>
    </row>
    <row r="1185" spans="1:65" s="14" customFormat="1" ht="11.25">
      <c r="B1185" s="222"/>
      <c r="C1185" s="223"/>
      <c r="D1185" s="208" t="s">
        <v>281</v>
      </c>
      <c r="E1185" s="224" t="s">
        <v>22</v>
      </c>
      <c r="F1185" s="225" t="s">
        <v>476</v>
      </c>
      <c r="G1185" s="223"/>
      <c r="H1185" s="226">
        <v>142.27500000000001</v>
      </c>
      <c r="I1185" s="227"/>
      <c r="J1185" s="223"/>
      <c r="K1185" s="223"/>
      <c r="L1185" s="228"/>
      <c r="M1185" s="229"/>
      <c r="N1185" s="230"/>
      <c r="O1185" s="230"/>
      <c r="P1185" s="230"/>
      <c r="Q1185" s="230"/>
      <c r="R1185" s="230"/>
      <c r="S1185" s="230"/>
      <c r="T1185" s="231"/>
      <c r="AT1185" s="232" t="s">
        <v>281</v>
      </c>
      <c r="AU1185" s="232" t="s">
        <v>84</v>
      </c>
      <c r="AV1185" s="14" t="s">
        <v>84</v>
      </c>
      <c r="AW1185" s="14" t="s">
        <v>38</v>
      </c>
      <c r="AX1185" s="14" t="s">
        <v>77</v>
      </c>
      <c r="AY1185" s="232" t="s">
        <v>273</v>
      </c>
    </row>
    <row r="1186" spans="1:65" s="14" customFormat="1" ht="11.25">
      <c r="B1186" s="222"/>
      <c r="C1186" s="223"/>
      <c r="D1186" s="208" t="s">
        <v>281</v>
      </c>
      <c r="E1186" s="224" t="s">
        <v>22</v>
      </c>
      <c r="F1186" s="225" t="s">
        <v>477</v>
      </c>
      <c r="G1186" s="223"/>
      <c r="H1186" s="226">
        <v>51.69</v>
      </c>
      <c r="I1186" s="227"/>
      <c r="J1186" s="223"/>
      <c r="K1186" s="223"/>
      <c r="L1186" s="228"/>
      <c r="M1186" s="229"/>
      <c r="N1186" s="230"/>
      <c r="O1186" s="230"/>
      <c r="P1186" s="230"/>
      <c r="Q1186" s="230"/>
      <c r="R1186" s="230"/>
      <c r="S1186" s="230"/>
      <c r="T1186" s="231"/>
      <c r="AT1186" s="232" t="s">
        <v>281</v>
      </c>
      <c r="AU1186" s="232" t="s">
        <v>84</v>
      </c>
      <c r="AV1186" s="14" t="s">
        <v>84</v>
      </c>
      <c r="AW1186" s="14" t="s">
        <v>38</v>
      </c>
      <c r="AX1186" s="14" t="s">
        <v>77</v>
      </c>
      <c r="AY1186" s="232" t="s">
        <v>273</v>
      </c>
    </row>
    <row r="1187" spans="1:65" s="14" customFormat="1" ht="11.25">
      <c r="B1187" s="222"/>
      <c r="C1187" s="223"/>
      <c r="D1187" s="208" t="s">
        <v>281</v>
      </c>
      <c r="E1187" s="224" t="s">
        <v>22</v>
      </c>
      <c r="F1187" s="225" t="s">
        <v>478</v>
      </c>
      <c r="G1187" s="223"/>
      <c r="H1187" s="226">
        <v>14.49</v>
      </c>
      <c r="I1187" s="227"/>
      <c r="J1187" s="223"/>
      <c r="K1187" s="223"/>
      <c r="L1187" s="228"/>
      <c r="M1187" s="229"/>
      <c r="N1187" s="230"/>
      <c r="O1187" s="230"/>
      <c r="P1187" s="230"/>
      <c r="Q1187" s="230"/>
      <c r="R1187" s="230"/>
      <c r="S1187" s="230"/>
      <c r="T1187" s="231"/>
      <c r="AT1187" s="232" t="s">
        <v>281</v>
      </c>
      <c r="AU1187" s="232" t="s">
        <v>84</v>
      </c>
      <c r="AV1187" s="14" t="s">
        <v>84</v>
      </c>
      <c r="AW1187" s="14" t="s">
        <v>38</v>
      </c>
      <c r="AX1187" s="14" t="s">
        <v>77</v>
      </c>
      <c r="AY1187" s="232" t="s">
        <v>273</v>
      </c>
    </row>
    <row r="1188" spans="1:65" s="13" customFormat="1" ht="11.25">
      <c r="B1188" s="212"/>
      <c r="C1188" s="213"/>
      <c r="D1188" s="208" t="s">
        <v>281</v>
      </c>
      <c r="E1188" s="214" t="s">
        <v>22</v>
      </c>
      <c r="F1188" s="215" t="s">
        <v>282</v>
      </c>
      <c r="G1188" s="213"/>
      <c r="H1188" s="214" t="s">
        <v>22</v>
      </c>
      <c r="I1188" s="216"/>
      <c r="J1188" s="213"/>
      <c r="K1188" s="213"/>
      <c r="L1188" s="217"/>
      <c r="M1188" s="218"/>
      <c r="N1188" s="219"/>
      <c r="O1188" s="219"/>
      <c r="P1188" s="219"/>
      <c r="Q1188" s="219"/>
      <c r="R1188" s="219"/>
      <c r="S1188" s="219"/>
      <c r="T1188" s="220"/>
      <c r="AT1188" s="221" t="s">
        <v>281</v>
      </c>
      <c r="AU1188" s="221" t="s">
        <v>84</v>
      </c>
      <c r="AV1188" s="13" t="s">
        <v>23</v>
      </c>
      <c r="AW1188" s="13" t="s">
        <v>38</v>
      </c>
      <c r="AX1188" s="13" t="s">
        <v>77</v>
      </c>
      <c r="AY1188" s="221" t="s">
        <v>273</v>
      </c>
    </row>
    <row r="1189" spans="1:65" s="14" customFormat="1" ht="11.25">
      <c r="B1189" s="222"/>
      <c r="C1189" s="223"/>
      <c r="D1189" s="208" t="s">
        <v>281</v>
      </c>
      <c r="E1189" s="224" t="s">
        <v>22</v>
      </c>
      <c r="F1189" s="225" t="s">
        <v>481</v>
      </c>
      <c r="G1189" s="223"/>
      <c r="H1189" s="226">
        <v>88.08</v>
      </c>
      <c r="I1189" s="227"/>
      <c r="J1189" s="223"/>
      <c r="K1189" s="223"/>
      <c r="L1189" s="228"/>
      <c r="M1189" s="229"/>
      <c r="N1189" s="230"/>
      <c r="O1189" s="230"/>
      <c r="P1189" s="230"/>
      <c r="Q1189" s="230"/>
      <c r="R1189" s="230"/>
      <c r="S1189" s="230"/>
      <c r="T1189" s="231"/>
      <c r="AT1189" s="232" t="s">
        <v>281</v>
      </c>
      <c r="AU1189" s="232" t="s">
        <v>84</v>
      </c>
      <c r="AV1189" s="14" t="s">
        <v>84</v>
      </c>
      <c r="AW1189" s="14" t="s">
        <v>38</v>
      </c>
      <c r="AX1189" s="14" t="s">
        <v>77</v>
      </c>
      <c r="AY1189" s="232" t="s">
        <v>273</v>
      </c>
    </row>
    <row r="1190" spans="1:65" s="14" customFormat="1" ht="11.25">
      <c r="B1190" s="222"/>
      <c r="C1190" s="223"/>
      <c r="D1190" s="208" t="s">
        <v>281</v>
      </c>
      <c r="E1190" s="224" t="s">
        <v>22</v>
      </c>
      <c r="F1190" s="225" t="s">
        <v>1429</v>
      </c>
      <c r="G1190" s="223"/>
      <c r="H1190" s="226">
        <v>56.27</v>
      </c>
      <c r="I1190" s="227"/>
      <c r="J1190" s="223"/>
      <c r="K1190" s="223"/>
      <c r="L1190" s="228"/>
      <c r="M1190" s="229"/>
      <c r="N1190" s="230"/>
      <c r="O1190" s="230"/>
      <c r="P1190" s="230"/>
      <c r="Q1190" s="230"/>
      <c r="R1190" s="230"/>
      <c r="S1190" s="230"/>
      <c r="T1190" s="231"/>
      <c r="AT1190" s="232" t="s">
        <v>281</v>
      </c>
      <c r="AU1190" s="232" t="s">
        <v>84</v>
      </c>
      <c r="AV1190" s="14" t="s">
        <v>84</v>
      </c>
      <c r="AW1190" s="14" t="s">
        <v>38</v>
      </c>
      <c r="AX1190" s="14" t="s">
        <v>77</v>
      </c>
      <c r="AY1190" s="232" t="s">
        <v>273</v>
      </c>
    </row>
    <row r="1191" spans="1:65" s="15" customFormat="1" ht="11.25">
      <c r="B1191" s="233"/>
      <c r="C1191" s="234"/>
      <c r="D1191" s="208" t="s">
        <v>281</v>
      </c>
      <c r="E1191" s="235" t="s">
        <v>22</v>
      </c>
      <c r="F1191" s="236" t="s">
        <v>286</v>
      </c>
      <c r="G1191" s="234"/>
      <c r="H1191" s="237">
        <v>352.80500000000001</v>
      </c>
      <c r="I1191" s="238"/>
      <c r="J1191" s="234"/>
      <c r="K1191" s="234"/>
      <c r="L1191" s="239"/>
      <c r="M1191" s="240"/>
      <c r="N1191" s="241"/>
      <c r="O1191" s="241"/>
      <c r="P1191" s="241"/>
      <c r="Q1191" s="241"/>
      <c r="R1191" s="241"/>
      <c r="S1191" s="241"/>
      <c r="T1191" s="242"/>
      <c r="AT1191" s="243" t="s">
        <v>281</v>
      </c>
      <c r="AU1191" s="243" t="s">
        <v>84</v>
      </c>
      <c r="AV1191" s="15" t="s">
        <v>92</v>
      </c>
      <c r="AW1191" s="15" t="s">
        <v>38</v>
      </c>
      <c r="AX1191" s="15" t="s">
        <v>77</v>
      </c>
      <c r="AY1191" s="243" t="s">
        <v>273</v>
      </c>
    </row>
    <row r="1192" spans="1:65" s="13" customFormat="1" ht="11.25">
      <c r="B1192" s="212"/>
      <c r="C1192" s="213"/>
      <c r="D1192" s="208" t="s">
        <v>281</v>
      </c>
      <c r="E1192" s="214" t="s">
        <v>22</v>
      </c>
      <c r="F1192" s="215" t="s">
        <v>1430</v>
      </c>
      <c r="G1192" s="213"/>
      <c r="H1192" s="214" t="s">
        <v>22</v>
      </c>
      <c r="I1192" s="216"/>
      <c r="J1192" s="213"/>
      <c r="K1192" s="213"/>
      <c r="L1192" s="217"/>
      <c r="M1192" s="218"/>
      <c r="N1192" s="219"/>
      <c r="O1192" s="219"/>
      <c r="P1192" s="219"/>
      <c r="Q1192" s="219"/>
      <c r="R1192" s="219"/>
      <c r="S1192" s="219"/>
      <c r="T1192" s="220"/>
      <c r="AT1192" s="221" t="s">
        <v>281</v>
      </c>
      <c r="AU1192" s="221" t="s">
        <v>84</v>
      </c>
      <c r="AV1192" s="13" t="s">
        <v>23</v>
      </c>
      <c r="AW1192" s="13" t="s">
        <v>38</v>
      </c>
      <c r="AX1192" s="13" t="s">
        <v>77</v>
      </c>
      <c r="AY1192" s="221" t="s">
        <v>273</v>
      </c>
    </row>
    <row r="1193" spans="1:65" s="14" customFormat="1" ht="11.25">
      <c r="B1193" s="222"/>
      <c r="C1193" s="223"/>
      <c r="D1193" s="208" t="s">
        <v>281</v>
      </c>
      <c r="E1193" s="224" t="s">
        <v>22</v>
      </c>
      <c r="F1193" s="225" t="s">
        <v>1431</v>
      </c>
      <c r="G1193" s="223"/>
      <c r="H1193" s="226">
        <v>-80.853999999999999</v>
      </c>
      <c r="I1193" s="227"/>
      <c r="J1193" s="223"/>
      <c r="K1193" s="223"/>
      <c r="L1193" s="228"/>
      <c r="M1193" s="229"/>
      <c r="N1193" s="230"/>
      <c r="O1193" s="230"/>
      <c r="P1193" s="230"/>
      <c r="Q1193" s="230"/>
      <c r="R1193" s="230"/>
      <c r="S1193" s="230"/>
      <c r="T1193" s="231"/>
      <c r="AT1193" s="232" t="s">
        <v>281</v>
      </c>
      <c r="AU1193" s="232" t="s">
        <v>84</v>
      </c>
      <c r="AV1193" s="14" t="s">
        <v>84</v>
      </c>
      <c r="AW1193" s="14" t="s">
        <v>38</v>
      </c>
      <c r="AX1193" s="14" t="s">
        <v>77</v>
      </c>
      <c r="AY1193" s="232" t="s">
        <v>273</v>
      </c>
    </row>
    <row r="1194" spans="1:65" s="14" customFormat="1" ht="11.25">
      <c r="B1194" s="222"/>
      <c r="C1194" s="223"/>
      <c r="D1194" s="208" t="s">
        <v>281</v>
      </c>
      <c r="E1194" s="224" t="s">
        <v>22</v>
      </c>
      <c r="F1194" s="225" t="s">
        <v>488</v>
      </c>
      <c r="G1194" s="223"/>
      <c r="H1194" s="226">
        <v>-39.137999999999998</v>
      </c>
      <c r="I1194" s="227"/>
      <c r="J1194" s="223"/>
      <c r="K1194" s="223"/>
      <c r="L1194" s="228"/>
      <c r="M1194" s="229"/>
      <c r="N1194" s="230"/>
      <c r="O1194" s="230"/>
      <c r="P1194" s="230"/>
      <c r="Q1194" s="230"/>
      <c r="R1194" s="230"/>
      <c r="S1194" s="230"/>
      <c r="T1194" s="231"/>
      <c r="AT1194" s="232" t="s">
        <v>281</v>
      </c>
      <c r="AU1194" s="232" t="s">
        <v>84</v>
      </c>
      <c r="AV1194" s="14" t="s">
        <v>84</v>
      </c>
      <c r="AW1194" s="14" t="s">
        <v>38</v>
      </c>
      <c r="AX1194" s="14" t="s">
        <v>77</v>
      </c>
      <c r="AY1194" s="232" t="s">
        <v>273</v>
      </c>
    </row>
    <row r="1195" spans="1:65" s="15" customFormat="1" ht="11.25">
      <c r="B1195" s="233"/>
      <c r="C1195" s="234"/>
      <c r="D1195" s="208" t="s">
        <v>281</v>
      </c>
      <c r="E1195" s="235" t="s">
        <v>22</v>
      </c>
      <c r="F1195" s="236" t="s">
        <v>286</v>
      </c>
      <c r="G1195" s="234"/>
      <c r="H1195" s="237">
        <v>-119.992</v>
      </c>
      <c r="I1195" s="238"/>
      <c r="J1195" s="234"/>
      <c r="K1195" s="234"/>
      <c r="L1195" s="239"/>
      <c r="M1195" s="240"/>
      <c r="N1195" s="241"/>
      <c r="O1195" s="241"/>
      <c r="P1195" s="241"/>
      <c r="Q1195" s="241"/>
      <c r="R1195" s="241"/>
      <c r="S1195" s="241"/>
      <c r="T1195" s="242"/>
      <c r="AT1195" s="243" t="s">
        <v>281</v>
      </c>
      <c r="AU1195" s="243" t="s">
        <v>84</v>
      </c>
      <c r="AV1195" s="15" t="s">
        <v>92</v>
      </c>
      <c r="AW1195" s="15" t="s">
        <v>38</v>
      </c>
      <c r="AX1195" s="15" t="s">
        <v>77</v>
      </c>
      <c r="AY1195" s="243" t="s">
        <v>273</v>
      </c>
    </row>
    <row r="1196" spans="1:65" s="14" customFormat="1" ht="11.25">
      <c r="B1196" s="222"/>
      <c r="C1196" s="223"/>
      <c r="D1196" s="208" t="s">
        <v>281</v>
      </c>
      <c r="E1196" s="224" t="s">
        <v>22</v>
      </c>
      <c r="F1196" s="225" t="s">
        <v>1432</v>
      </c>
      <c r="G1196" s="223"/>
      <c r="H1196" s="226">
        <v>11.641</v>
      </c>
      <c r="I1196" s="227"/>
      <c r="J1196" s="223"/>
      <c r="K1196" s="223"/>
      <c r="L1196" s="228"/>
      <c r="M1196" s="229"/>
      <c r="N1196" s="230"/>
      <c r="O1196" s="230"/>
      <c r="P1196" s="230"/>
      <c r="Q1196" s="230"/>
      <c r="R1196" s="230"/>
      <c r="S1196" s="230"/>
      <c r="T1196" s="231"/>
      <c r="AT1196" s="232" t="s">
        <v>281</v>
      </c>
      <c r="AU1196" s="232" t="s">
        <v>84</v>
      </c>
      <c r="AV1196" s="14" t="s">
        <v>84</v>
      </c>
      <c r="AW1196" s="14" t="s">
        <v>38</v>
      </c>
      <c r="AX1196" s="14" t="s">
        <v>77</v>
      </c>
      <c r="AY1196" s="232" t="s">
        <v>273</v>
      </c>
    </row>
    <row r="1197" spans="1:65" s="16" customFormat="1" ht="11.25">
      <c r="B1197" s="244"/>
      <c r="C1197" s="245"/>
      <c r="D1197" s="208" t="s">
        <v>281</v>
      </c>
      <c r="E1197" s="246" t="s">
        <v>22</v>
      </c>
      <c r="F1197" s="247" t="s">
        <v>288</v>
      </c>
      <c r="G1197" s="245"/>
      <c r="H1197" s="248">
        <v>244.45400000000001</v>
      </c>
      <c r="I1197" s="249"/>
      <c r="J1197" s="245"/>
      <c r="K1197" s="245"/>
      <c r="L1197" s="250"/>
      <c r="M1197" s="251"/>
      <c r="N1197" s="252"/>
      <c r="O1197" s="252"/>
      <c r="P1197" s="252"/>
      <c r="Q1197" s="252"/>
      <c r="R1197" s="252"/>
      <c r="S1197" s="252"/>
      <c r="T1197" s="253"/>
      <c r="AT1197" s="254" t="s">
        <v>281</v>
      </c>
      <c r="AU1197" s="254" t="s">
        <v>84</v>
      </c>
      <c r="AV1197" s="16" t="s">
        <v>99</v>
      </c>
      <c r="AW1197" s="16" t="s">
        <v>38</v>
      </c>
      <c r="AX1197" s="16" t="s">
        <v>23</v>
      </c>
      <c r="AY1197" s="254" t="s">
        <v>273</v>
      </c>
    </row>
    <row r="1198" spans="1:65" s="2" customFormat="1" ht="21.75" customHeight="1">
      <c r="A1198" s="36"/>
      <c r="B1198" s="37"/>
      <c r="C1198" s="195" t="s">
        <v>1433</v>
      </c>
      <c r="D1198" s="195" t="s">
        <v>275</v>
      </c>
      <c r="E1198" s="196" t="s">
        <v>1434</v>
      </c>
      <c r="F1198" s="197" t="s">
        <v>1435</v>
      </c>
      <c r="G1198" s="198" t="s">
        <v>224</v>
      </c>
      <c r="H1198" s="199">
        <v>579.27099999999996</v>
      </c>
      <c r="I1198" s="200"/>
      <c r="J1198" s="201">
        <f>ROUND(I1198*H1198,2)</f>
        <v>0</v>
      </c>
      <c r="K1198" s="197" t="s">
        <v>306</v>
      </c>
      <c r="L1198" s="41"/>
      <c r="M1198" s="202" t="s">
        <v>22</v>
      </c>
      <c r="N1198" s="203" t="s">
        <v>48</v>
      </c>
      <c r="O1198" s="66"/>
      <c r="P1198" s="204">
        <f>O1198*H1198</f>
        <v>0</v>
      </c>
      <c r="Q1198" s="204">
        <v>1.3999999999999999E-4</v>
      </c>
      <c r="R1198" s="204">
        <f>Q1198*H1198</f>
        <v>8.1097939999999993E-2</v>
      </c>
      <c r="S1198" s="204">
        <v>0</v>
      </c>
      <c r="T1198" s="205">
        <f>S1198*H1198</f>
        <v>0</v>
      </c>
      <c r="U1198" s="36"/>
      <c r="V1198" s="36"/>
      <c r="W1198" s="36"/>
      <c r="X1198" s="36"/>
      <c r="Y1198" s="36"/>
      <c r="Z1198" s="36"/>
      <c r="AA1198" s="36"/>
      <c r="AB1198" s="36"/>
      <c r="AC1198" s="36"/>
      <c r="AD1198" s="36"/>
      <c r="AE1198" s="36"/>
      <c r="AR1198" s="206" t="s">
        <v>386</v>
      </c>
      <c r="AT1198" s="206" t="s">
        <v>275</v>
      </c>
      <c r="AU1198" s="206" t="s">
        <v>84</v>
      </c>
      <c r="AY1198" s="19" t="s">
        <v>273</v>
      </c>
      <c r="BE1198" s="207">
        <f>IF(N1198="základní",J1198,0)</f>
        <v>0</v>
      </c>
      <c r="BF1198" s="207">
        <f>IF(N1198="snížená",J1198,0)</f>
        <v>0</v>
      </c>
      <c r="BG1198" s="207">
        <f>IF(N1198="zákl. přenesená",J1198,0)</f>
        <v>0</v>
      </c>
      <c r="BH1198" s="207">
        <f>IF(N1198="sníž. přenesená",J1198,0)</f>
        <v>0</v>
      </c>
      <c r="BI1198" s="207">
        <f>IF(N1198="nulová",J1198,0)</f>
        <v>0</v>
      </c>
      <c r="BJ1198" s="19" t="s">
        <v>23</v>
      </c>
      <c r="BK1198" s="207">
        <f>ROUND(I1198*H1198,2)</f>
        <v>0</v>
      </c>
      <c r="BL1198" s="19" t="s">
        <v>386</v>
      </c>
      <c r="BM1198" s="206" t="s">
        <v>1436</v>
      </c>
    </row>
    <row r="1199" spans="1:65" s="13" customFormat="1" ht="11.25">
      <c r="B1199" s="212"/>
      <c r="C1199" s="213"/>
      <c r="D1199" s="208" t="s">
        <v>281</v>
      </c>
      <c r="E1199" s="214" t="s">
        <v>22</v>
      </c>
      <c r="F1199" s="215" t="s">
        <v>1437</v>
      </c>
      <c r="G1199" s="213"/>
      <c r="H1199" s="214" t="s">
        <v>22</v>
      </c>
      <c r="I1199" s="216"/>
      <c r="J1199" s="213"/>
      <c r="K1199" s="213"/>
      <c r="L1199" s="217"/>
      <c r="M1199" s="218"/>
      <c r="N1199" s="219"/>
      <c r="O1199" s="219"/>
      <c r="P1199" s="219"/>
      <c r="Q1199" s="219"/>
      <c r="R1199" s="219"/>
      <c r="S1199" s="219"/>
      <c r="T1199" s="220"/>
      <c r="AT1199" s="221" t="s">
        <v>281</v>
      </c>
      <c r="AU1199" s="221" t="s">
        <v>84</v>
      </c>
      <c r="AV1199" s="13" t="s">
        <v>23</v>
      </c>
      <c r="AW1199" s="13" t="s">
        <v>38</v>
      </c>
      <c r="AX1199" s="13" t="s">
        <v>77</v>
      </c>
      <c r="AY1199" s="221" t="s">
        <v>273</v>
      </c>
    </row>
    <row r="1200" spans="1:65" s="13" customFormat="1" ht="11.25">
      <c r="B1200" s="212"/>
      <c r="C1200" s="213"/>
      <c r="D1200" s="208" t="s">
        <v>281</v>
      </c>
      <c r="E1200" s="214" t="s">
        <v>22</v>
      </c>
      <c r="F1200" s="215" t="s">
        <v>1438</v>
      </c>
      <c r="G1200" s="213"/>
      <c r="H1200" s="214" t="s">
        <v>22</v>
      </c>
      <c r="I1200" s="216"/>
      <c r="J1200" s="213"/>
      <c r="K1200" s="213"/>
      <c r="L1200" s="217"/>
      <c r="M1200" s="218"/>
      <c r="N1200" s="219"/>
      <c r="O1200" s="219"/>
      <c r="P1200" s="219"/>
      <c r="Q1200" s="219"/>
      <c r="R1200" s="219"/>
      <c r="S1200" s="219"/>
      <c r="T1200" s="220"/>
      <c r="AT1200" s="221" t="s">
        <v>281</v>
      </c>
      <c r="AU1200" s="221" t="s">
        <v>84</v>
      </c>
      <c r="AV1200" s="13" t="s">
        <v>23</v>
      </c>
      <c r="AW1200" s="13" t="s">
        <v>38</v>
      </c>
      <c r="AX1200" s="13" t="s">
        <v>77</v>
      </c>
      <c r="AY1200" s="221" t="s">
        <v>273</v>
      </c>
    </row>
    <row r="1201" spans="2:51" s="13" customFormat="1" ht="11.25">
      <c r="B1201" s="212"/>
      <c r="C1201" s="213"/>
      <c r="D1201" s="208" t="s">
        <v>281</v>
      </c>
      <c r="E1201" s="214" t="s">
        <v>22</v>
      </c>
      <c r="F1201" s="215" t="s">
        <v>1439</v>
      </c>
      <c r="G1201" s="213"/>
      <c r="H1201" s="214" t="s">
        <v>22</v>
      </c>
      <c r="I1201" s="216"/>
      <c r="J1201" s="213"/>
      <c r="K1201" s="213"/>
      <c r="L1201" s="217"/>
      <c r="M1201" s="218"/>
      <c r="N1201" s="219"/>
      <c r="O1201" s="219"/>
      <c r="P1201" s="219"/>
      <c r="Q1201" s="219"/>
      <c r="R1201" s="219"/>
      <c r="S1201" s="219"/>
      <c r="T1201" s="220"/>
      <c r="AT1201" s="221" t="s">
        <v>281</v>
      </c>
      <c r="AU1201" s="221" t="s">
        <v>84</v>
      </c>
      <c r="AV1201" s="13" t="s">
        <v>23</v>
      </c>
      <c r="AW1201" s="13" t="s">
        <v>38</v>
      </c>
      <c r="AX1201" s="13" t="s">
        <v>77</v>
      </c>
      <c r="AY1201" s="221" t="s">
        <v>273</v>
      </c>
    </row>
    <row r="1202" spans="2:51" s="13" customFormat="1" ht="11.25">
      <c r="B1202" s="212"/>
      <c r="C1202" s="213"/>
      <c r="D1202" s="208" t="s">
        <v>281</v>
      </c>
      <c r="E1202" s="214" t="s">
        <v>22</v>
      </c>
      <c r="F1202" s="215" t="s">
        <v>1440</v>
      </c>
      <c r="G1202" s="213"/>
      <c r="H1202" s="214" t="s">
        <v>22</v>
      </c>
      <c r="I1202" s="216"/>
      <c r="J1202" s="213"/>
      <c r="K1202" s="213"/>
      <c r="L1202" s="217"/>
      <c r="M1202" s="218"/>
      <c r="N1202" s="219"/>
      <c r="O1202" s="219"/>
      <c r="P1202" s="219"/>
      <c r="Q1202" s="219"/>
      <c r="R1202" s="219"/>
      <c r="S1202" s="219"/>
      <c r="T1202" s="220"/>
      <c r="AT1202" s="221" t="s">
        <v>281</v>
      </c>
      <c r="AU1202" s="221" t="s">
        <v>84</v>
      </c>
      <c r="AV1202" s="13" t="s">
        <v>23</v>
      </c>
      <c r="AW1202" s="13" t="s">
        <v>38</v>
      </c>
      <c r="AX1202" s="13" t="s">
        <v>77</v>
      </c>
      <c r="AY1202" s="221" t="s">
        <v>273</v>
      </c>
    </row>
    <row r="1203" spans="2:51" s="14" customFormat="1" ht="11.25">
      <c r="B1203" s="222"/>
      <c r="C1203" s="223"/>
      <c r="D1203" s="208" t="s">
        <v>281</v>
      </c>
      <c r="E1203" s="224" t="s">
        <v>22</v>
      </c>
      <c r="F1203" s="225" t="s">
        <v>1441</v>
      </c>
      <c r="G1203" s="223"/>
      <c r="H1203" s="226">
        <v>442.995</v>
      </c>
      <c r="I1203" s="227"/>
      <c r="J1203" s="223"/>
      <c r="K1203" s="223"/>
      <c r="L1203" s="228"/>
      <c r="M1203" s="229"/>
      <c r="N1203" s="230"/>
      <c r="O1203" s="230"/>
      <c r="P1203" s="230"/>
      <c r="Q1203" s="230"/>
      <c r="R1203" s="230"/>
      <c r="S1203" s="230"/>
      <c r="T1203" s="231"/>
      <c r="AT1203" s="232" t="s">
        <v>281</v>
      </c>
      <c r="AU1203" s="232" t="s">
        <v>84</v>
      </c>
      <c r="AV1203" s="14" t="s">
        <v>84</v>
      </c>
      <c r="AW1203" s="14" t="s">
        <v>38</v>
      </c>
      <c r="AX1203" s="14" t="s">
        <v>77</v>
      </c>
      <c r="AY1203" s="232" t="s">
        <v>273</v>
      </c>
    </row>
    <row r="1204" spans="2:51" s="13" customFormat="1" ht="11.25">
      <c r="B1204" s="212"/>
      <c r="C1204" s="213"/>
      <c r="D1204" s="208" t="s">
        <v>281</v>
      </c>
      <c r="E1204" s="214" t="s">
        <v>22</v>
      </c>
      <c r="F1204" s="215" t="s">
        <v>1442</v>
      </c>
      <c r="G1204" s="213"/>
      <c r="H1204" s="214" t="s">
        <v>22</v>
      </c>
      <c r="I1204" s="216"/>
      <c r="J1204" s="213"/>
      <c r="K1204" s="213"/>
      <c r="L1204" s="217"/>
      <c r="M1204" s="218"/>
      <c r="N1204" s="219"/>
      <c r="O1204" s="219"/>
      <c r="P1204" s="219"/>
      <c r="Q1204" s="219"/>
      <c r="R1204" s="219"/>
      <c r="S1204" s="219"/>
      <c r="T1204" s="220"/>
      <c r="AT1204" s="221" t="s">
        <v>281</v>
      </c>
      <c r="AU1204" s="221" t="s">
        <v>84</v>
      </c>
      <c r="AV1204" s="13" t="s">
        <v>23</v>
      </c>
      <c r="AW1204" s="13" t="s">
        <v>38</v>
      </c>
      <c r="AX1204" s="13" t="s">
        <v>77</v>
      </c>
      <c r="AY1204" s="221" t="s">
        <v>273</v>
      </c>
    </row>
    <row r="1205" spans="2:51" s="14" customFormat="1" ht="11.25">
      <c r="B1205" s="222"/>
      <c r="C1205" s="223"/>
      <c r="D1205" s="208" t="s">
        <v>281</v>
      </c>
      <c r="E1205" s="224" t="s">
        <v>22</v>
      </c>
      <c r="F1205" s="225" t="s">
        <v>1443</v>
      </c>
      <c r="G1205" s="223"/>
      <c r="H1205" s="226">
        <v>275.52800000000002</v>
      </c>
      <c r="I1205" s="227"/>
      <c r="J1205" s="223"/>
      <c r="K1205" s="223"/>
      <c r="L1205" s="228"/>
      <c r="M1205" s="229"/>
      <c r="N1205" s="230"/>
      <c r="O1205" s="230"/>
      <c r="P1205" s="230"/>
      <c r="Q1205" s="230"/>
      <c r="R1205" s="230"/>
      <c r="S1205" s="230"/>
      <c r="T1205" s="231"/>
      <c r="AT1205" s="232" t="s">
        <v>281</v>
      </c>
      <c r="AU1205" s="232" t="s">
        <v>84</v>
      </c>
      <c r="AV1205" s="14" t="s">
        <v>84</v>
      </c>
      <c r="AW1205" s="14" t="s">
        <v>38</v>
      </c>
      <c r="AX1205" s="14" t="s">
        <v>77</v>
      </c>
      <c r="AY1205" s="232" t="s">
        <v>273</v>
      </c>
    </row>
    <row r="1206" spans="2:51" s="15" customFormat="1" ht="11.25">
      <c r="B1206" s="233"/>
      <c r="C1206" s="234"/>
      <c r="D1206" s="208" t="s">
        <v>281</v>
      </c>
      <c r="E1206" s="235" t="s">
        <v>22</v>
      </c>
      <c r="F1206" s="236" t="s">
        <v>286</v>
      </c>
      <c r="G1206" s="234"/>
      <c r="H1206" s="237">
        <v>718.52300000000002</v>
      </c>
      <c r="I1206" s="238"/>
      <c r="J1206" s="234"/>
      <c r="K1206" s="234"/>
      <c r="L1206" s="239"/>
      <c r="M1206" s="240"/>
      <c r="N1206" s="241"/>
      <c r="O1206" s="241"/>
      <c r="P1206" s="241"/>
      <c r="Q1206" s="241"/>
      <c r="R1206" s="241"/>
      <c r="S1206" s="241"/>
      <c r="T1206" s="242"/>
      <c r="AT1206" s="243" t="s">
        <v>281</v>
      </c>
      <c r="AU1206" s="243" t="s">
        <v>84</v>
      </c>
      <c r="AV1206" s="15" t="s">
        <v>92</v>
      </c>
      <c r="AW1206" s="15" t="s">
        <v>38</v>
      </c>
      <c r="AX1206" s="15" t="s">
        <v>77</v>
      </c>
      <c r="AY1206" s="243" t="s">
        <v>273</v>
      </c>
    </row>
    <row r="1207" spans="2:51" s="13" customFormat="1" ht="11.25">
      <c r="B1207" s="212"/>
      <c r="C1207" s="213"/>
      <c r="D1207" s="208" t="s">
        <v>281</v>
      </c>
      <c r="E1207" s="214" t="s">
        <v>22</v>
      </c>
      <c r="F1207" s="215" t="s">
        <v>1444</v>
      </c>
      <c r="G1207" s="213"/>
      <c r="H1207" s="214" t="s">
        <v>22</v>
      </c>
      <c r="I1207" s="216"/>
      <c r="J1207" s="213"/>
      <c r="K1207" s="213"/>
      <c r="L1207" s="217"/>
      <c r="M1207" s="218"/>
      <c r="N1207" s="219"/>
      <c r="O1207" s="219"/>
      <c r="P1207" s="219"/>
      <c r="Q1207" s="219"/>
      <c r="R1207" s="219"/>
      <c r="S1207" s="219"/>
      <c r="T1207" s="220"/>
      <c r="AT1207" s="221" t="s">
        <v>281</v>
      </c>
      <c r="AU1207" s="221" t="s">
        <v>84</v>
      </c>
      <c r="AV1207" s="13" t="s">
        <v>23</v>
      </c>
      <c r="AW1207" s="13" t="s">
        <v>38</v>
      </c>
      <c r="AX1207" s="13" t="s">
        <v>77</v>
      </c>
      <c r="AY1207" s="221" t="s">
        <v>273</v>
      </c>
    </row>
    <row r="1208" spans="2:51" s="13" customFormat="1" ht="11.25">
      <c r="B1208" s="212"/>
      <c r="C1208" s="213"/>
      <c r="D1208" s="208" t="s">
        <v>281</v>
      </c>
      <c r="E1208" s="214" t="s">
        <v>22</v>
      </c>
      <c r="F1208" s="215" t="s">
        <v>292</v>
      </c>
      <c r="G1208" s="213"/>
      <c r="H1208" s="214" t="s">
        <v>22</v>
      </c>
      <c r="I1208" s="216"/>
      <c r="J1208" s="213"/>
      <c r="K1208" s="213"/>
      <c r="L1208" s="217"/>
      <c r="M1208" s="218"/>
      <c r="N1208" s="219"/>
      <c r="O1208" s="219"/>
      <c r="P1208" s="219"/>
      <c r="Q1208" s="219"/>
      <c r="R1208" s="219"/>
      <c r="S1208" s="219"/>
      <c r="T1208" s="220"/>
      <c r="AT1208" s="221" t="s">
        <v>281</v>
      </c>
      <c r="AU1208" s="221" t="s">
        <v>84</v>
      </c>
      <c r="AV1208" s="13" t="s">
        <v>23</v>
      </c>
      <c r="AW1208" s="13" t="s">
        <v>38</v>
      </c>
      <c r="AX1208" s="13" t="s">
        <v>77</v>
      </c>
      <c r="AY1208" s="221" t="s">
        <v>273</v>
      </c>
    </row>
    <row r="1209" spans="2:51" s="14" customFormat="1" ht="11.25">
      <c r="B1209" s="222"/>
      <c r="C1209" s="223"/>
      <c r="D1209" s="208" t="s">
        <v>281</v>
      </c>
      <c r="E1209" s="224" t="s">
        <v>22</v>
      </c>
      <c r="F1209" s="225" t="s">
        <v>1445</v>
      </c>
      <c r="G1209" s="223"/>
      <c r="H1209" s="226">
        <v>12.6</v>
      </c>
      <c r="I1209" s="227"/>
      <c r="J1209" s="223"/>
      <c r="K1209" s="223"/>
      <c r="L1209" s="228"/>
      <c r="M1209" s="229"/>
      <c r="N1209" s="230"/>
      <c r="O1209" s="230"/>
      <c r="P1209" s="230"/>
      <c r="Q1209" s="230"/>
      <c r="R1209" s="230"/>
      <c r="S1209" s="230"/>
      <c r="T1209" s="231"/>
      <c r="AT1209" s="232" t="s">
        <v>281</v>
      </c>
      <c r="AU1209" s="232" t="s">
        <v>84</v>
      </c>
      <c r="AV1209" s="14" t="s">
        <v>84</v>
      </c>
      <c r="AW1209" s="14" t="s">
        <v>38</v>
      </c>
      <c r="AX1209" s="14" t="s">
        <v>77</v>
      </c>
      <c r="AY1209" s="232" t="s">
        <v>273</v>
      </c>
    </row>
    <row r="1210" spans="2:51" s="13" customFormat="1" ht="11.25">
      <c r="B1210" s="212"/>
      <c r="C1210" s="213"/>
      <c r="D1210" s="208" t="s">
        <v>281</v>
      </c>
      <c r="E1210" s="214" t="s">
        <v>22</v>
      </c>
      <c r="F1210" s="215" t="s">
        <v>282</v>
      </c>
      <c r="G1210" s="213"/>
      <c r="H1210" s="214" t="s">
        <v>22</v>
      </c>
      <c r="I1210" s="216"/>
      <c r="J1210" s="213"/>
      <c r="K1210" s="213"/>
      <c r="L1210" s="217"/>
      <c r="M1210" s="218"/>
      <c r="N1210" s="219"/>
      <c r="O1210" s="219"/>
      <c r="P1210" s="219"/>
      <c r="Q1210" s="219"/>
      <c r="R1210" s="219"/>
      <c r="S1210" s="219"/>
      <c r="T1210" s="220"/>
      <c r="AT1210" s="221" t="s">
        <v>281</v>
      </c>
      <c r="AU1210" s="221" t="s">
        <v>84</v>
      </c>
      <c r="AV1210" s="13" t="s">
        <v>23</v>
      </c>
      <c r="AW1210" s="13" t="s">
        <v>38</v>
      </c>
      <c r="AX1210" s="13" t="s">
        <v>77</v>
      </c>
      <c r="AY1210" s="221" t="s">
        <v>273</v>
      </c>
    </row>
    <row r="1211" spans="2:51" s="14" customFormat="1" ht="11.25">
      <c r="B1211" s="222"/>
      <c r="C1211" s="223"/>
      <c r="D1211" s="208" t="s">
        <v>281</v>
      </c>
      <c r="E1211" s="224" t="s">
        <v>22</v>
      </c>
      <c r="F1211" s="225" t="s">
        <v>1446</v>
      </c>
      <c r="G1211" s="223"/>
      <c r="H1211" s="226">
        <v>6.2</v>
      </c>
      <c r="I1211" s="227"/>
      <c r="J1211" s="223"/>
      <c r="K1211" s="223"/>
      <c r="L1211" s="228"/>
      <c r="M1211" s="229"/>
      <c r="N1211" s="230"/>
      <c r="O1211" s="230"/>
      <c r="P1211" s="230"/>
      <c r="Q1211" s="230"/>
      <c r="R1211" s="230"/>
      <c r="S1211" s="230"/>
      <c r="T1211" s="231"/>
      <c r="AT1211" s="232" t="s">
        <v>281</v>
      </c>
      <c r="AU1211" s="232" t="s">
        <v>84</v>
      </c>
      <c r="AV1211" s="14" t="s">
        <v>84</v>
      </c>
      <c r="AW1211" s="14" t="s">
        <v>38</v>
      </c>
      <c r="AX1211" s="14" t="s">
        <v>77</v>
      </c>
      <c r="AY1211" s="232" t="s">
        <v>273</v>
      </c>
    </row>
    <row r="1212" spans="2:51" s="15" customFormat="1" ht="11.25">
      <c r="B1212" s="233"/>
      <c r="C1212" s="234"/>
      <c r="D1212" s="208" t="s">
        <v>281</v>
      </c>
      <c r="E1212" s="235" t="s">
        <v>22</v>
      </c>
      <c r="F1212" s="236" t="s">
        <v>286</v>
      </c>
      <c r="G1212" s="234"/>
      <c r="H1212" s="237">
        <v>18.8</v>
      </c>
      <c r="I1212" s="238"/>
      <c r="J1212" s="234"/>
      <c r="K1212" s="234"/>
      <c r="L1212" s="239"/>
      <c r="M1212" s="240"/>
      <c r="N1212" s="241"/>
      <c r="O1212" s="241"/>
      <c r="P1212" s="241"/>
      <c r="Q1212" s="241"/>
      <c r="R1212" s="241"/>
      <c r="S1212" s="241"/>
      <c r="T1212" s="242"/>
      <c r="AT1212" s="243" t="s">
        <v>281</v>
      </c>
      <c r="AU1212" s="243" t="s">
        <v>84</v>
      </c>
      <c r="AV1212" s="15" t="s">
        <v>92</v>
      </c>
      <c r="AW1212" s="15" t="s">
        <v>38</v>
      </c>
      <c r="AX1212" s="15" t="s">
        <v>77</v>
      </c>
      <c r="AY1212" s="243" t="s">
        <v>273</v>
      </c>
    </row>
    <row r="1213" spans="2:51" s="13" customFormat="1" ht="11.25">
      <c r="B1213" s="212"/>
      <c r="C1213" s="213"/>
      <c r="D1213" s="208" t="s">
        <v>281</v>
      </c>
      <c r="E1213" s="214" t="s">
        <v>22</v>
      </c>
      <c r="F1213" s="215" t="s">
        <v>1447</v>
      </c>
      <c r="G1213" s="213"/>
      <c r="H1213" s="214" t="s">
        <v>22</v>
      </c>
      <c r="I1213" s="216"/>
      <c r="J1213" s="213"/>
      <c r="K1213" s="213"/>
      <c r="L1213" s="217"/>
      <c r="M1213" s="218"/>
      <c r="N1213" s="219"/>
      <c r="O1213" s="219"/>
      <c r="P1213" s="219"/>
      <c r="Q1213" s="219"/>
      <c r="R1213" s="219"/>
      <c r="S1213" s="219"/>
      <c r="T1213" s="220"/>
      <c r="AT1213" s="221" t="s">
        <v>281</v>
      </c>
      <c r="AU1213" s="221" t="s">
        <v>84</v>
      </c>
      <c r="AV1213" s="13" t="s">
        <v>23</v>
      </c>
      <c r="AW1213" s="13" t="s">
        <v>38</v>
      </c>
      <c r="AX1213" s="13" t="s">
        <v>77</v>
      </c>
      <c r="AY1213" s="221" t="s">
        <v>273</v>
      </c>
    </row>
    <row r="1214" spans="2:51" s="13" customFormat="1" ht="11.25">
      <c r="B1214" s="212"/>
      <c r="C1214" s="213"/>
      <c r="D1214" s="208" t="s">
        <v>281</v>
      </c>
      <c r="E1214" s="214" t="s">
        <v>22</v>
      </c>
      <c r="F1214" s="215" t="s">
        <v>292</v>
      </c>
      <c r="G1214" s="213"/>
      <c r="H1214" s="214" t="s">
        <v>22</v>
      </c>
      <c r="I1214" s="216"/>
      <c r="J1214" s="213"/>
      <c r="K1214" s="213"/>
      <c r="L1214" s="217"/>
      <c r="M1214" s="218"/>
      <c r="N1214" s="219"/>
      <c r="O1214" s="219"/>
      <c r="P1214" s="219"/>
      <c r="Q1214" s="219"/>
      <c r="R1214" s="219"/>
      <c r="S1214" s="219"/>
      <c r="T1214" s="220"/>
      <c r="AT1214" s="221" t="s">
        <v>281</v>
      </c>
      <c r="AU1214" s="221" t="s">
        <v>84</v>
      </c>
      <c r="AV1214" s="13" t="s">
        <v>23</v>
      </c>
      <c r="AW1214" s="13" t="s">
        <v>38</v>
      </c>
      <c r="AX1214" s="13" t="s">
        <v>77</v>
      </c>
      <c r="AY1214" s="221" t="s">
        <v>273</v>
      </c>
    </row>
    <row r="1215" spans="2:51" s="14" customFormat="1" ht="11.25">
      <c r="B1215" s="222"/>
      <c r="C1215" s="223"/>
      <c r="D1215" s="208" t="s">
        <v>281</v>
      </c>
      <c r="E1215" s="224" t="s">
        <v>22</v>
      </c>
      <c r="F1215" s="225" t="s">
        <v>1448</v>
      </c>
      <c r="G1215" s="223"/>
      <c r="H1215" s="226">
        <v>-106.46899999999999</v>
      </c>
      <c r="I1215" s="227"/>
      <c r="J1215" s="223"/>
      <c r="K1215" s="223"/>
      <c r="L1215" s="228"/>
      <c r="M1215" s="229"/>
      <c r="N1215" s="230"/>
      <c r="O1215" s="230"/>
      <c r="P1215" s="230"/>
      <c r="Q1215" s="230"/>
      <c r="R1215" s="230"/>
      <c r="S1215" s="230"/>
      <c r="T1215" s="231"/>
      <c r="AT1215" s="232" t="s">
        <v>281</v>
      </c>
      <c r="AU1215" s="232" t="s">
        <v>84</v>
      </c>
      <c r="AV1215" s="14" t="s">
        <v>84</v>
      </c>
      <c r="AW1215" s="14" t="s">
        <v>38</v>
      </c>
      <c r="AX1215" s="14" t="s">
        <v>77</v>
      </c>
      <c r="AY1215" s="232" t="s">
        <v>273</v>
      </c>
    </row>
    <row r="1216" spans="2:51" s="13" customFormat="1" ht="11.25">
      <c r="B1216" s="212"/>
      <c r="C1216" s="213"/>
      <c r="D1216" s="208" t="s">
        <v>281</v>
      </c>
      <c r="E1216" s="214" t="s">
        <v>22</v>
      </c>
      <c r="F1216" s="215" t="s">
        <v>282</v>
      </c>
      <c r="G1216" s="213"/>
      <c r="H1216" s="214" t="s">
        <v>22</v>
      </c>
      <c r="I1216" s="216"/>
      <c r="J1216" s="213"/>
      <c r="K1216" s="213"/>
      <c r="L1216" s="217"/>
      <c r="M1216" s="218"/>
      <c r="N1216" s="219"/>
      <c r="O1216" s="219"/>
      <c r="P1216" s="219"/>
      <c r="Q1216" s="219"/>
      <c r="R1216" s="219"/>
      <c r="S1216" s="219"/>
      <c r="T1216" s="220"/>
      <c r="AT1216" s="221" t="s">
        <v>281</v>
      </c>
      <c r="AU1216" s="221" t="s">
        <v>84</v>
      </c>
      <c r="AV1216" s="13" t="s">
        <v>23</v>
      </c>
      <c r="AW1216" s="13" t="s">
        <v>38</v>
      </c>
      <c r="AX1216" s="13" t="s">
        <v>77</v>
      </c>
      <c r="AY1216" s="221" t="s">
        <v>273</v>
      </c>
    </row>
    <row r="1217" spans="1:65" s="14" customFormat="1" ht="11.25">
      <c r="B1217" s="222"/>
      <c r="C1217" s="223"/>
      <c r="D1217" s="208" t="s">
        <v>281</v>
      </c>
      <c r="E1217" s="224" t="s">
        <v>22</v>
      </c>
      <c r="F1217" s="225" t="s">
        <v>1449</v>
      </c>
      <c r="G1217" s="223"/>
      <c r="H1217" s="226">
        <v>-85.655000000000001</v>
      </c>
      <c r="I1217" s="227"/>
      <c r="J1217" s="223"/>
      <c r="K1217" s="223"/>
      <c r="L1217" s="228"/>
      <c r="M1217" s="229"/>
      <c r="N1217" s="230"/>
      <c r="O1217" s="230"/>
      <c r="P1217" s="230"/>
      <c r="Q1217" s="230"/>
      <c r="R1217" s="230"/>
      <c r="S1217" s="230"/>
      <c r="T1217" s="231"/>
      <c r="AT1217" s="232" t="s">
        <v>281</v>
      </c>
      <c r="AU1217" s="232" t="s">
        <v>84</v>
      </c>
      <c r="AV1217" s="14" t="s">
        <v>84</v>
      </c>
      <c r="AW1217" s="14" t="s">
        <v>38</v>
      </c>
      <c r="AX1217" s="14" t="s">
        <v>77</v>
      </c>
      <c r="AY1217" s="232" t="s">
        <v>273</v>
      </c>
    </row>
    <row r="1218" spans="1:65" s="14" customFormat="1" ht="11.25">
      <c r="B1218" s="222"/>
      <c r="C1218" s="223"/>
      <c r="D1218" s="208" t="s">
        <v>281</v>
      </c>
      <c r="E1218" s="224" t="s">
        <v>22</v>
      </c>
      <c r="F1218" s="225" t="s">
        <v>1450</v>
      </c>
      <c r="G1218" s="223"/>
      <c r="H1218" s="226">
        <v>-18.225999999999999</v>
      </c>
      <c r="I1218" s="227"/>
      <c r="J1218" s="223"/>
      <c r="K1218" s="223"/>
      <c r="L1218" s="228"/>
      <c r="M1218" s="229"/>
      <c r="N1218" s="230"/>
      <c r="O1218" s="230"/>
      <c r="P1218" s="230"/>
      <c r="Q1218" s="230"/>
      <c r="R1218" s="230"/>
      <c r="S1218" s="230"/>
      <c r="T1218" s="231"/>
      <c r="AT1218" s="232" t="s">
        <v>281</v>
      </c>
      <c r="AU1218" s="232" t="s">
        <v>84</v>
      </c>
      <c r="AV1218" s="14" t="s">
        <v>84</v>
      </c>
      <c r="AW1218" s="14" t="s">
        <v>38</v>
      </c>
      <c r="AX1218" s="14" t="s">
        <v>77</v>
      </c>
      <c r="AY1218" s="232" t="s">
        <v>273</v>
      </c>
    </row>
    <row r="1219" spans="1:65" s="15" customFormat="1" ht="11.25">
      <c r="B1219" s="233"/>
      <c r="C1219" s="234"/>
      <c r="D1219" s="208" t="s">
        <v>281</v>
      </c>
      <c r="E1219" s="235" t="s">
        <v>22</v>
      </c>
      <c r="F1219" s="236" t="s">
        <v>286</v>
      </c>
      <c r="G1219" s="234"/>
      <c r="H1219" s="237">
        <v>-210.35</v>
      </c>
      <c r="I1219" s="238"/>
      <c r="J1219" s="234"/>
      <c r="K1219" s="234"/>
      <c r="L1219" s="239"/>
      <c r="M1219" s="240"/>
      <c r="N1219" s="241"/>
      <c r="O1219" s="241"/>
      <c r="P1219" s="241"/>
      <c r="Q1219" s="241"/>
      <c r="R1219" s="241"/>
      <c r="S1219" s="241"/>
      <c r="T1219" s="242"/>
      <c r="AT1219" s="243" t="s">
        <v>281</v>
      </c>
      <c r="AU1219" s="243" t="s">
        <v>84</v>
      </c>
      <c r="AV1219" s="15" t="s">
        <v>92</v>
      </c>
      <c r="AW1219" s="15" t="s">
        <v>38</v>
      </c>
      <c r="AX1219" s="15" t="s">
        <v>77</v>
      </c>
      <c r="AY1219" s="243" t="s">
        <v>273</v>
      </c>
    </row>
    <row r="1220" spans="1:65" s="14" customFormat="1" ht="11.25">
      <c r="B1220" s="222"/>
      <c r="C1220" s="223"/>
      <c r="D1220" s="208" t="s">
        <v>281</v>
      </c>
      <c r="E1220" s="224" t="s">
        <v>22</v>
      </c>
      <c r="F1220" s="225" t="s">
        <v>1451</v>
      </c>
      <c r="G1220" s="223"/>
      <c r="H1220" s="226">
        <v>52.298000000000002</v>
      </c>
      <c r="I1220" s="227"/>
      <c r="J1220" s="223"/>
      <c r="K1220" s="223"/>
      <c r="L1220" s="228"/>
      <c r="M1220" s="229"/>
      <c r="N1220" s="230"/>
      <c r="O1220" s="230"/>
      <c r="P1220" s="230"/>
      <c r="Q1220" s="230"/>
      <c r="R1220" s="230"/>
      <c r="S1220" s="230"/>
      <c r="T1220" s="231"/>
      <c r="AT1220" s="232" t="s">
        <v>281</v>
      </c>
      <c r="AU1220" s="232" t="s">
        <v>84</v>
      </c>
      <c r="AV1220" s="14" t="s">
        <v>84</v>
      </c>
      <c r="AW1220" s="14" t="s">
        <v>38</v>
      </c>
      <c r="AX1220" s="14" t="s">
        <v>77</v>
      </c>
      <c r="AY1220" s="232" t="s">
        <v>273</v>
      </c>
    </row>
    <row r="1221" spans="1:65" s="16" customFormat="1" ht="11.25">
      <c r="B1221" s="244"/>
      <c r="C1221" s="245"/>
      <c r="D1221" s="208" t="s">
        <v>281</v>
      </c>
      <c r="E1221" s="246" t="s">
        <v>22</v>
      </c>
      <c r="F1221" s="247" t="s">
        <v>288</v>
      </c>
      <c r="G1221" s="245"/>
      <c r="H1221" s="248">
        <v>579.27099999999996</v>
      </c>
      <c r="I1221" s="249"/>
      <c r="J1221" s="245"/>
      <c r="K1221" s="245"/>
      <c r="L1221" s="250"/>
      <c r="M1221" s="251"/>
      <c r="N1221" s="252"/>
      <c r="O1221" s="252"/>
      <c r="P1221" s="252"/>
      <c r="Q1221" s="252"/>
      <c r="R1221" s="252"/>
      <c r="S1221" s="252"/>
      <c r="T1221" s="253"/>
      <c r="AT1221" s="254" t="s">
        <v>281</v>
      </c>
      <c r="AU1221" s="254" t="s">
        <v>84</v>
      </c>
      <c r="AV1221" s="16" t="s">
        <v>99</v>
      </c>
      <c r="AW1221" s="16" t="s">
        <v>38</v>
      </c>
      <c r="AX1221" s="16" t="s">
        <v>23</v>
      </c>
      <c r="AY1221" s="254" t="s">
        <v>273</v>
      </c>
    </row>
    <row r="1222" spans="1:65" s="2" customFormat="1" ht="21.75" customHeight="1">
      <c r="A1222" s="36"/>
      <c r="B1222" s="37"/>
      <c r="C1222" s="195" t="s">
        <v>1452</v>
      </c>
      <c r="D1222" s="195" t="s">
        <v>275</v>
      </c>
      <c r="E1222" s="196" t="s">
        <v>1453</v>
      </c>
      <c r="F1222" s="197" t="s">
        <v>1454</v>
      </c>
      <c r="G1222" s="198" t="s">
        <v>224</v>
      </c>
      <c r="H1222" s="199">
        <v>852.68799999999999</v>
      </c>
      <c r="I1222" s="200"/>
      <c r="J1222" s="201">
        <f>ROUND(I1222*H1222,2)</f>
        <v>0</v>
      </c>
      <c r="K1222" s="197" t="s">
        <v>306</v>
      </c>
      <c r="L1222" s="41"/>
      <c r="M1222" s="202" t="s">
        <v>22</v>
      </c>
      <c r="N1222" s="203" t="s">
        <v>48</v>
      </c>
      <c r="O1222" s="66"/>
      <c r="P1222" s="204">
        <f>O1222*H1222</f>
        <v>0</v>
      </c>
      <c r="Q1222" s="204">
        <v>2.7999999999999998E-4</v>
      </c>
      <c r="R1222" s="204">
        <f>Q1222*H1222</f>
        <v>0.23875263999999999</v>
      </c>
      <c r="S1222" s="204">
        <v>0</v>
      </c>
      <c r="T1222" s="205">
        <f>S1222*H1222</f>
        <v>0</v>
      </c>
      <c r="U1222" s="36"/>
      <c r="V1222" s="36"/>
      <c r="W1222" s="36"/>
      <c r="X1222" s="36"/>
      <c r="Y1222" s="36"/>
      <c r="Z1222" s="36"/>
      <c r="AA1222" s="36"/>
      <c r="AB1222" s="36"/>
      <c r="AC1222" s="36"/>
      <c r="AD1222" s="36"/>
      <c r="AE1222" s="36"/>
      <c r="AR1222" s="206" t="s">
        <v>386</v>
      </c>
      <c r="AT1222" s="206" t="s">
        <v>275</v>
      </c>
      <c r="AU1222" s="206" t="s">
        <v>84</v>
      </c>
      <c r="AY1222" s="19" t="s">
        <v>273</v>
      </c>
      <c r="BE1222" s="207">
        <f>IF(N1222="základní",J1222,0)</f>
        <v>0</v>
      </c>
      <c r="BF1222" s="207">
        <f>IF(N1222="snížená",J1222,0)</f>
        <v>0</v>
      </c>
      <c r="BG1222" s="207">
        <f>IF(N1222="zákl. přenesená",J1222,0)</f>
        <v>0</v>
      </c>
      <c r="BH1222" s="207">
        <f>IF(N1222="sníž. přenesená",J1222,0)</f>
        <v>0</v>
      </c>
      <c r="BI1222" s="207">
        <f>IF(N1222="nulová",J1222,0)</f>
        <v>0</v>
      </c>
      <c r="BJ1222" s="19" t="s">
        <v>23</v>
      </c>
      <c r="BK1222" s="207">
        <f>ROUND(I1222*H1222,2)</f>
        <v>0</v>
      </c>
      <c r="BL1222" s="19" t="s">
        <v>386</v>
      </c>
      <c r="BM1222" s="206" t="s">
        <v>1455</v>
      </c>
    </row>
    <row r="1223" spans="1:65" s="13" customFormat="1" ht="11.25">
      <c r="B1223" s="212"/>
      <c r="C1223" s="213"/>
      <c r="D1223" s="208" t="s">
        <v>281</v>
      </c>
      <c r="E1223" s="214" t="s">
        <v>22</v>
      </c>
      <c r="F1223" s="215" t="s">
        <v>1428</v>
      </c>
      <c r="G1223" s="213"/>
      <c r="H1223" s="214" t="s">
        <v>22</v>
      </c>
      <c r="I1223" s="216"/>
      <c r="J1223" s="213"/>
      <c r="K1223" s="213"/>
      <c r="L1223" s="217"/>
      <c r="M1223" s="218"/>
      <c r="N1223" s="219"/>
      <c r="O1223" s="219"/>
      <c r="P1223" s="219"/>
      <c r="Q1223" s="219"/>
      <c r="R1223" s="219"/>
      <c r="S1223" s="219"/>
      <c r="T1223" s="220"/>
      <c r="AT1223" s="221" t="s">
        <v>281</v>
      </c>
      <c r="AU1223" s="221" t="s">
        <v>84</v>
      </c>
      <c r="AV1223" s="13" t="s">
        <v>23</v>
      </c>
      <c r="AW1223" s="13" t="s">
        <v>38</v>
      </c>
      <c r="AX1223" s="13" t="s">
        <v>77</v>
      </c>
      <c r="AY1223" s="221" t="s">
        <v>273</v>
      </c>
    </row>
    <row r="1224" spans="1:65" s="13" customFormat="1" ht="11.25">
      <c r="B1224" s="212"/>
      <c r="C1224" s="213"/>
      <c r="D1224" s="208" t="s">
        <v>281</v>
      </c>
      <c r="E1224" s="214" t="s">
        <v>22</v>
      </c>
      <c r="F1224" s="215" t="s">
        <v>292</v>
      </c>
      <c r="G1224" s="213"/>
      <c r="H1224" s="214" t="s">
        <v>22</v>
      </c>
      <c r="I1224" s="216"/>
      <c r="J1224" s="213"/>
      <c r="K1224" s="213"/>
      <c r="L1224" s="217"/>
      <c r="M1224" s="218"/>
      <c r="N1224" s="219"/>
      <c r="O1224" s="219"/>
      <c r="P1224" s="219"/>
      <c r="Q1224" s="219"/>
      <c r="R1224" s="219"/>
      <c r="S1224" s="219"/>
      <c r="T1224" s="220"/>
      <c r="AT1224" s="221" t="s">
        <v>281</v>
      </c>
      <c r="AU1224" s="221" t="s">
        <v>84</v>
      </c>
      <c r="AV1224" s="13" t="s">
        <v>23</v>
      </c>
      <c r="AW1224" s="13" t="s">
        <v>38</v>
      </c>
      <c r="AX1224" s="13" t="s">
        <v>77</v>
      </c>
      <c r="AY1224" s="221" t="s">
        <v>273</v>
      </c>
    </row>
    <row r="1225" spans="1:65" s="14" customFormat="1" ht="11.25">
      <c r="B1225" s="222"/>
      <c r="C1225" s="223"/>
      <c r="D1225" s="208" t="s">
        <v>281</v>
      </c>
      <c r="E1225" s="224" t="s">
        <v>22</v>
      </c>
      <c r="F1225" s="225" t="s">
        <v>476</v>
      </c>
      <c r="G1225" s="223"/>
      <c r="H1225" s="226">
        <v>142.27500000000001</v>
      </c>
      <c r="I1225" s="227"/>
      <c r="J1225" s="223"/>
      <c r="K1225" s="223"/>
      <c r="L1225" s="228"/>
      <c r="M1225" s="229"/>
      <c r="N1225" s="230"/>
      <c r="O1225" s="230"/>
      <c r="P1225" s="230"/>
      <c r="Q1225" s="230"/>
      <c r="R1225" s="230"/>
      <c r="S1225" s="230"/>
      <c r="T1225" s="231"/>
      <c r="AT1225" s="232" t="s">
        <v>281</v>
      </c>
      <c r="AU1225" s="232" t="s">
        <v>84</v>
      </c>
      <c r="AV1225" s="14" t="s">
        <v>84</v>
      </c>
      <c r="AW1225" s="14" t="s">
        <v>38</v>
      </c>
      <c r="AX1225" s="14" t="s">
        <v>77</v>
      </c>
      <c r="AY1225" s="232" t="s">
        <v>273</v>
      </c>
    </row>
    <row r="1226" spans="1:65" s="14" customFormat="1" ht="11.25">
      <c r="B1226" s="222"/>
      <c r="C1226" s="223"/>
      <c r="D1226" s="208" t="s">
        <v>281</v>
      </c>
      <c r="E1226" s="224" t="s">
        <v>22</v>
      </c>
      <c r="F1226" s="225" t="s">
        <v>477</v>
      </c>
      <c r="G1226" s="223"/>
      <c r="H1226" s="226">
        <v>51.69</v>
      </c>
      <c r="I1226" s="227"/>
      <c r="J1226" s="223"/>
      <c r="K1226" s="223"/>
      <c r="L1226" s="228"/>
      <c r="M1226" s="229"/>
      <c r="N1226" s="230"/>
      <c r="O1226" s="230"/>
      <c r="P1226" s="230"/>
      <c r="Q1226" s="230"/>
      <c r="R1226" s="230"/>
      <c r="S1226" s="230"/>
      <c r="T1226" s="231"/>
      <c r="AT1226" s="232" t="s">
        <v>281</v>
      </c>
      <c r="AU1226" s="232" t="s">
        <v>84</v>
      </c>
      <c r="AV1226" s="14" t="s">
        <v>84</v>
      </c>
      <c r="AW1226" s="14" t="s">
        <v>38</v>
      </c>
      <c r="AX1226" s="14" t="s">
        <v>77</v>
      </c>
      <c r="AY1226" s="232" t="s">
        <v>273</v>
      </c>
    </row>
    <row r="1227" spans="1:65" s="14" customFormat="1" ht="11.25">
      <c r="B1227" s="222"/>
      <c r="C1227" s="223"/>
      <c r="D1227" s="208" t="s">
        <v>281</v>
      </c>
      <c r="E1227" s="224" t="s">
        <v>22</v>
      </c>
      <c r="F1227" s="225" t="s">
        <v>478</v>
      </c>
      <c r="G1227" s="223"/>
      <c r="H1227" s="226">
        <v>14.49</v>
      </c>
      <c r="I1227" s="227"/>
      <c r="J1227" s="223"/>
      <c r="K1227" s="223"/>
      <c r="L1227" s="228"/>
      <c r="M1227" s="229"/>
      <c r="N1227" s="230"/>
      <c r="O1227" s="230"/>
      <c r="P1227" s="230"/>
      <c r="Q1227" s="230"/>
      <c r="R1227" s="230"/>
      <c r="S1227" s="230"/>
      <c r="T1227" s="231"/>
      <c r="AT1227" s="232" t="s">
        <v>281</v>
      </c>
      <c r="AU1227" s="232" t="s">
        <v>84</v>
      </c>
      <c r="AV1227" s="14" t="s">
        <v>84</v>
      </c>
      <c r="AW1227" s="14" t="s">
        <v>38</v>
      </c>
      <c r="AX1227" s="14" t="s">
        <v>77</v>
      </c>
      <c r="AY1227" s="232" t="s">
        <v>273</v>
      </c>
    </row>
    <row r="1228" spans="1:65" s="13" customFormat="1" ht="11.25">
      <c r="B1228" s="212"/>
      <c r="C1228" s="213"/>
      <c r="D1228" s="208" t="s">
        <v>281</v>
      </c>
      <c r="E1228" s="214" t="s">
        <v>22</v>
      </c>
      <c r="F1228" s="215" t="s">
        <v>282</v>
      </c>
      <c r="G1228" s="213"/>
      <c r="H1228" s="214" t="s">
        <v>22</v>
      </c>
      <c r="I1228" s="216"/>
      <c r="J1228" s="213"/>
      <c r="K1228" s="213"/>
      <c r="L1228" s="217"/>
      <c r="M1228" s="218"/>
      <c r="N1228" s="219"/>
      <c r="O1228" s="219"/>
      <c r="P1228" s="219"/>
      <c r="Q1228" s="219"/>
      <c r="R1228" s="219"/>
      <c r="S1228" s="219"/>
      <c r="T1228" s="220"/>
      <c r="AT1228" s="221" t="s">
        <v>281</v>
      </c>
      <c r="AU1228" s="221" t="s">
        <v>84</v>
      </c>
      <c r="AV1228" s="13" t="s">
        <v>23</v>
      </c>
      <c r="AW1228" s="13" t="s">
        <v>38</v>
      </c>
      <c r="AX1228" s="13" t="s">
        <v>77</v>
      </c>
      <c r="AY1228" s="221" t="s">
        <v>273</v>
      </c>
    </row>
    <row r="1229" spans="1:65" s="14" customFormat="1" ht="11.25">
      <c r="B1229" s="222"/>
      <c r="C1229" s="223"/>
      <c r="D1229" s="208" t="s">
        <v>281</v>
      </c>
      <c r="E1229" s="224" t="s">
        <v>22</v>
      </c>
      <c r="F1229" s="225" t="s">
        <v>1456</v>
      </c>
      <c r="G1229" s="223"/>
      <c r="H1229" s="226">
        <v>88.08</v>
      </c>
      <c r="I1229" s="227"/>
      <c r="J1229" s="223"/>
      <c r="K1229" s="223"/>
      <c r="L1229" s="228"/>
      <c r="M1229" s="229"/>
      <c r="N1229" s="230"/>
      <c r="O1229" s="230"/>
      <c r="P1229" s="230"/>
      <c r="Q1229" s="230"/>
      <c r="R1229" s="230"/>
      <c r="S1229" s="230"/>
      <c r="T1229" s="231"/>
      <c r="AT1229" s="232" t="s">
        <v>281</v>
      </c>
      <c r="AU1229" s="232" t="s">
        <v>84</v>
      </c>
      <c r="AV1229" s="14" t="s">
        <v>84</v>
      </c>
      <c r="AW1229" s="14" t="s">
        <v>38</v>
      </c>
      <c r="AX1229" s="14" t="s">
        <v>77</v>
      </c>
      <c r="AY1229" s="232" t="s">
        <v>273</v>
      </c>
    </row>
    <row r="1230" spans="1:65" s="14" customFormat="1" ht="11.25">
      <c r="B1230" s="222"/>
      <c r="C1230" s="223"/>
      <c r="D1230" s="208" t="s">
        <v>281</v>
      </c>
      <c r="E1230" s="224" t="s">
        <v>22</v>
      </c>
      <c r="F1230" s="225" t="s">
        <v>498</v>
      </c>
      <c r="G1230" s="223"/>
      <c r="H1230" s="226">
        <v>56.27</v>
      </c>
      <c r="I1230" s="227"/>
      <c r="J1230" s="223"/>
      <c r="K1230" s="223"/>
      <c r="L1230" s="228"/>
      <c r="M1230" s="229"/>
      <c r="N1230" s="230"/>
      <c r="O1230" s="230"/>
      <c r="P1230" s="230"/>
      <c r="Q1230" s="230"/>
      <c r="R1230" s="230"/>
      <c r="S1230" s="230"/>
      <c r="T1230" s="231"/>
      <c r="AT1230" s="232" t="s">
        <v>281</v>
      </c>
      <c r="AU1230" s="232" t="s">
        <v>84</v>
      </c>
      <c r="AV1230" s="14" t="s">
        <v>84</v>
      </c>
      <c r="AW1230" s="14" t="s">
        <v>38</v>
      </c>
      <c r="AX1230" s="14" t="s">
        <v>77</v>
      </c>
      <c r="AY1230" s="232" t="s">
        <v>273</v>
      </c>
    </row>
    <row r="1231" spans="1:65" s="15" customFormat="1" ht="11.25">
      <c r="B1231" s="233"/>
      <c r="C1231" s="234"/>
      <c r="D1231" s="208" t="s">
        <v>281</v>
      </c>
      <c r="E1231" s="235" t="s">
        <v>22</v>
      </c>
      <c r="F1231" s="236" t="s">
        <v>286</v>
      </c>
      <c r="G1231" s="234"/>
      <c r="H1231" s="237">
        <v>352.80500000000001</v>
      </c>
      <c r="I1231" s="238"/>
      <c r="J1231" s="234"/>
      <c r="K1231" s="234"/>
      <c r="L1231" s="239"/>
      <c r="M1231" s="240"/>
      <c r="N1231" s="241"/>
      <c r="O1231" s="241"/>
      <c r="P1231" s="241"/>
      <c r="Q1231" s="241"/>
      <c r="R1231" s="241"/>
      <c r="S1231" s="241"/>
      <c r="T1231" s="242"/>
      <c r="AT1231" s="243" t="s">
        <v>281</v>
      </c>
      <c r="AU1231" s="243" t="s">
        <v>84</v>
      </c>
      <c r="AV1231" s="15" t="s">
        <v>92</v>
      </c>
      <c r="AW1231" s="15" t="s">
        <v>38</v>
      </c>
      <c r="AX1231" s="15" t="s">
        <v>77</v>
      </c>
      <c r="AY1231" s="243" t="s">
        <v>273</v>
      </c>
    </row>
    <row r="1232" spans="1:65" s="14" customFormat="1" ht="11.25">
      <c r="B1232" s="222"/>
      <c r="C1232" s="223"/>
      <c r="D1232" s="208" t="s">
        <v>281</v>
      </c>
      <c r="E1232" s="224" t="s">
        <v>22</v>
      </c>
      <c r="F1232" s="225" t="s">
        <v>1457</v>
      </c>
      <c r="G1232" s="223"/>
      <c r="H1232" s="226">
        <v>579.27099999999996</v>
      </c>
      <c r="I1232" s="227"/>
      <c r="J1232" s="223"/>
      <c r="K1232" s="223"/>
      <c r="L1232" s="228"/>
      <c r="M1232" s="229"/>
      <c r="N1232" s="230"/>
      <c r="O1232" s="230"/>
      <c r="P1232" s="230"/>
      <c r="Q1232" s="230"/>
      <c r="R1232" s="230"/>
      <c r="S1232" s="230"/>
      <c r="T1232" s="231"/>
      <c r="AT1232" s="232" t="s">
        <v>281</v>
      </c>
      <c r="AU1232" s="232" t="s">
        <v>84</v>
      </c>
      <c r="AV1232" s="14" t="s">
        <v>84</v>
      </c>
      <c r="AW1232" s="14" t="s">
        <v>38</v>
      </c>
      <c r="AX1232" s="14" t="s">
        <v>77</v>
      </c>
      <c r="AY1232" s="232" t="s">
        <v>273</v>
      </c>
    </row>
    <row r="1233" spans="1:65" s="15" customFormat="1" ht="11.25">
      <c r="B1233" s="233"/>
      <c r="C1233" s="234"/>
      <c r="D1233" s="208" t="s">
        <v>281</v>
      </c>
      <c r="E1233" s="235" t="s">
        <v>22</v>
      </c>
      <c r="F1233" s="236" t="s">
        <v>286</v>
      </c>
      <c r="G1233" s="234"/>
      <c r="H1233" s="237">
        <v>579.27099999999996</v>
      </c>
      <c r="I1233" s="238"/>
      <c r="J1233" s="234"/>
      <c r="K1233" s="234"/>
      <c r="L1233" s="239"/>
      <c r="M1233" s="240"/>
      <c r="N1233" s="241"/>
      <c r="O1233" s="241"/>
      <c r="P1233" s="241"/>
      <c r="Q1233" s="241"/>
      <c r="R1233" s="241"/>
      <c r="S1233" s="241"/>
      <c r="T1233" s="242"/>
      <c r="AT1233" s="243" t="s">
        <v>281</v>
      </c>
      <c r="AU1233" s="243" t="s">
        <v>84</v>
      </c>
      <c r="AV1233" s="15" t="s">
        <v>92</v>
      </c>
      <c r="AW1233" s="15" t="s">
        <v>38</v>
      </c>
      <c r="AX1233" s="15" t="s">
        <v>77</v>
      </c>
      <c r="AY1233" s="243" t="s">
        <v>273</v>
      </c>
    </row>
    <row r="1234" spans="1:65" s="13" customFormat="1" ht="11.25">
      <c r="B1234" s="212"/>
      <c r="C1234" s="213"/>
      <c r="D1234" s="208" t="s">
        <v>281</v>
      </c>
      <c r="E1234" s="214" t="s">
        <v>22</v>
      </c>
      <c r="F1234" s="215" t="s">
        <v>1430</v>
      </c>
      <c r="G1234" s="213"/>
      <c r="H1234" s="214" t="s">
        <v>22</v>
      </c>
      <c r="I1234" s="216"/>
      <c r="J1234" s="213"/>
      <c r="K1234" s="213"/>
      <c r="L1234" s="217"/>
      <c r="M1234" s="218"/>
      <c r="N1234" s="219"/>
      <c r="O1234" s="219"/>
      <c r="P1234" s="219"/>
      <c r="Q1234" s="219"/>
      <c r="R1234" s="219"/>
      <c r="S1234" s="219"/>
      <c r="T1234" s="220"/>
      <c r="AT1234" s="221" t="s">
        <v>281</v>
      </c>
      <c r="AU1234" s="221" t="s">
        <v>84</v>
      </c>
      <c r="AV1234" s="13" t="s">
        <v>23</v>
      </c>
      <c r="AW1234" s="13" t="s">
        <v>38</v>
      </c>
      <c r="AX1234" s="13" t="s">
        <v>77</v>
      </c>
      <c r="AY1234" s="221" t="s">
        <v>273</v>
      </c>
    </row>
    <row r="1235" spans="1:65" s="14" customFormat="1" ht="11.25">
      <c r="B1235" s="222"/>
      <c r="C1235" s="223"/>
      <c r="D1235" s="208" t="s">
        <v>281</v>
      </c>
      <c r="E1235" s="224" t="s">
        <v>22</v>
      </c>
      <c r="F1235" s="225" t="s">
        <v>1431</v>
      </c>
      <c r="G1235" s="223"/>
      <c r="H1235" s="226">
        <v>-80.853999999999999</v>
      </c>
      <c r="I1235" s="227"/>
      <c r="J1235" s="223"/>
      <c r="K1235" s="223"/>
      <c r="L1235" s="228"/>
      <c r="M1235" s="229"/>
      <c r="N1235" s="230"/>
      <c r="O1235" s="230"/>
      <c r="P1235" s="230"/>
      <c r="Q1235" s="230"/>
      <c r="R1235" s="230"/>
      <c r="S1235" s="230"/>
      <c r="T1235" s="231"/>
      <c r="AT1235" s="232" t="s">
        <v>281</v>
      </c>
      <c r="AU1235" s="232" t="s">
        <v>84</v>
      </c>
      <c r="AV1235" s="14" t="s">
        <v>84</v>
      </c>
      <c r="AW1235" s="14" t="s">
        <v>38</v>
      </c>
      <c r="AX1235" s="14" t="s">
        <v>77</v>
      </c>
      <c r="AY1235" s="232" t="s">
        <v>273</v>
      </c>
    </row>
    <row r="1236" spans="1:65" s="14" customFormat="1" ht="11.25">
      <c r="B1236" s="222"/>
      <c r="C1236" s="223"/>
      <c r="D1236" s="208" t="s">
        <v>281</v>
      </c>
      <c r="E1236" s="224" t="s">
        <v>22</v>
      </c>
      <c r="F1236" s="225" t="s">
        <v>488</v>
      </c>
      <c r="G1236" s="223"/>
      <c r="H1236" s="226">
        <v>-39.137999999999998</v>
      </c>
      <c r="I1236" s="227"/>
      <c r="J1236" s="223"/>
      <c r="K1236" s="223"/>
      <c r="L1236" s="228"/>
      <c r="M1236" s="229"/>
      <c r="N1236" s="230"/>
      <c r="O1236" s="230"/>
      <c r="P1236" s="230"/>
      <c r="Q1236" s="230"/>
      <c r="R1236" s="230"/>
      <c r="S1236" s="230"/>
      <c r="T1236" s="231"/>
      <c r="AT1236" s="232" t="s">
        <v>281</v>
      </c>
      <c r="AU1236" s="232" t="s">
        <v>84</v>
      </c>
      <c r="AV1236" s="14" t="s">
        <v>84</v>
      </c>
      <c r="AW1236" s="14" t="s">
        <v>38</v>
      </c>
      <c r="AX1236" s="14" t="s">
        <v>77</v>
      </c>
      <c r="AY1236" s="232" t="s">
        <v>273</v>
      </c>
    </row>
    <row r="1237" spans="1:65" s="15" customFormat="1" ht="11.25">
      <c r="B1237" s="233"/>
      <c r="C1237" s="234"/>
      <c r="D1237" s="208" t="s">
        <v>281</v>
      </c>
      <c r="E1237" s="235" t="s">
        <v>22</v>
      </c>
      <c r="F1237" s="236" t="s">
        <v>286</v>
      </c>
      <c r="G1237" s="234"/>
      <c r="H1237" s="237">
        <v>-119.992</v>
      </c>
      <c r="I1237" s="238"/>
      <c r="J1237" s="234"/>
      <c r="K1237" s="234"/>
      <c r="L1237" s="239"/>
      <c r="M1237" s="240"/>
      <c r="N1237" s="241"/>
      <c r="O1237" s="241"/>
      <c r="P1237" s="241"/>
      <c r="Q1237" s="241"/>
      <c r="R1237" s="241"/>
      <c r="S1237" s="241"/>
      <c r="T1237" s="242"/>
      <c r="AT1237" s="243" t="s">
        <v>281</v>
      </c>
      <c r="AU1237" s="243" t="s">
        <v>84</v>
      </c>
      <c r="AV1237" s="15" t="s">
        <v>92</v>
      </c>
      <c r="AW1237" s="15" t="s">
        <v>38</v>
      </c>
      <c r="AX1237" s="15" t="s">
        <v>77</v>
      </c>
      <c r="AY1237" s="243" t="s">
        <v>273</v>
      </c>
    </row>
    <row r="1238" spans="1:65" s="14" customFormat="1" ht="11.25">
      <c r="B1238" s="222"/>
      <c r="C1238" s="223"/>
      <c r="D1238" s="208" t="s">
        <v>281</v>
      </c>
      <c r="E1238" s="224" t="s">
        <v>22</v>
      </c>
      <c r="F1238" s="225" t="s">
        <v>1458</v>
      </c>
      <c r="G1238" s="223"/>
      <c r="H1238" s="226">
        <v>40.603999999999999</v>
      </c>
      <c r="I1238" s="227"/>
      <c r="J1238" s="223"/>
      <c r="K1238" s="223"/>
      <c r="L1238" s="228"/>
      <c r="M1238" s="229"/>
      <c r="N1238" s="230"/>
      <c r="O1238" s="230"/>
      <c r="P1238" s="230"/>
      <c r="Q1238" s="230"/>
      <c r="R1238" s="230"/>
      <c r="S1238" s="230"/>
      <c r="T1238" s="231"/>
      <c r="AT1238" s="232" t="s">
        <v>281</v>
      </c>
      <c r="AU1238" s="232" t="s">
        <v>84</v>
      </c>
      <c r="AV1238" s="14" t="s">
        <v>84</v>
      </c>
      <c r="AW1238" s="14" t="s">
        <v>38</v>
      </c>
      <c r="AX1238" s="14" t="s">
        <v>77</v>
      </c>
      <c r="AY1238" s="232" t="s">
        <v>273</v>
      </c>
    </row>
    <row r="1239" spans="1:65" s="16" customFormat="1" ht="11.25">
      <c r="B1239" s="244"/>
      <c r="C1239" s="245"/>
      <c r="D1239" s="208" t="s">
        <v>281</v>
      </c>
      <c r="E1239" s="246" t="s">
        <v>22</v>
      </c>
      <c r="F1239" s="247" t="s">
        <v>288</v>
      </c>
      <c r="G1239" s="245"/>
      <c r="H1239" s="248">
        <v>852.68799999999999</v>
      </c>
      <c r="I1239" s="249"/>
      <c r="J1239" s="245"/>
      <c r="K1239" s="245"/>
      <c r="L1239" s="250"/>
      <c r="M1239" s="251"/>
      <c r="N1239" s="252"/>
      <c r="O1239" s="252"/>
      <c r="P1239" s="252"/>
      <c r="Q1239" s="252"/>
      <c r="R1239" s="252"/>
      <c r="S1239" s="252"/>
      <c r="T1239" s="253"/>
      <c r="AT1239" s="254" t="s">
        <v>281</v>
      </c>
      <c r="AU1239" s="254" t="s">
        <v>84</v>
      </c>
      <c r="AV1239" s="16" t="s">
        <v>99</v>
      </c>
      <c r="AW1239" s="16" t="s">
        <v>38</v>
      </c>
      <c r="AX1239" s="16" t="s">
        <v>23</v>
      </c>
      <c r="AY1239" s="254" t="s">
        <v>273</v>
      </c>
    </row>
    <row r="1240" spans="1:65" s="2" customFormat="1" ht="21.75" customHeight="1">
      <c r="A1240" s="36"/>
      <c r="B1240" s="37"/>
      <c r="C1240" s="195" t="s">
        <v>1459</v>
      </c>
      <c r="D1240" s="195" t="s">
        <v>275</v>
      </c>
      <c r="E1240" s="196" t="s">
        <v>1460</v>
      </c>
      <c r="F1240" s="197" t="s">
        <v>1461</v>
      </c>
      <c r="G1240" s="198" t="s">
        <v>224</v>
      </c>
      <c r="H1240" s="199">
        <v>852.68799999999999</v>
      </c>
      <c r="I1240" s="200"/>
      <c r="J1240" s="201">
        <f>ROUND(I1240*H1240,2)</f>
        <v>0</v>
      </c>
      <c r="K1240" s="197" t="s">
        <v>306</v>
      </c>
      <c r="L1240" s="41"/>
      <c r="M1240" s="202" t="s">
        <v>22</v>
      </c>
      <c r="N1240" s="203" t="s">
        <v>48</v>
      </c>
      <c r="O1240" s="66"/>
      <c r="P1240" s="204">
        <f>O1240*H1240</f>
        <v>0</v>
      </c>
      <c r="Q1240" s="204">
        <v>2.0000000000000002E-5</v>
      </c>
      <c r="R1240" s="204">
        <f>Q1240*H1240</f>
        <v>1.7053760000000001E-2</v>
      </c>
      <c r="S1240" s="204">
        <v>0</v>
      </c>
      <c r="T1240" s="205">
        <f>S1240*H1240</f>
        <v>0</v>
      </c>
      <c r="U1240" s="36"/>
      <c r="V1240" s="36"/>
      <c r="W1240" s="36"/>
      <c r="X1240" s="36"/>
      <c r="Y1240" s="36"/>
      <c r="Z1240" s="36"/>
      <c r="AA1240" s="36"/>
      <c r="AB1240" s="36"/>
      <c r="AC1240" s="36"/>
      <c r="AD1240" s="36"/>
      <c r="AE1240" s="36"/>
      <c r="AR1240" s="206" t="s">
        <v>386</v>
      </c>
      <c r="AT1240" s="206" t="s">
        <v>275</v>
      </c>
      <c r="AU1240" s="206" t="s">
        <v>84</v>
      </c>
      <c r="AY1240" s="19" t="s">
        <v>273</v>
      </c>
      <c r="BE1240" s="207">
        <f>IF(N1240="základní",J1240,0)</f>
        <v>0</v>
      </c>
      <c r="BF1240" s="207">
        <f>IF(N1240="snížená",J1240,0)</f>
        <v>0</v>
      </c>
      <c r="BG1240" s="207">
        <f>IF(N1240="zákl. přenesená",J1240,0)</f>
        <v>0</v>
      </c>
      <c r="BH1240" s="207">
        <f>IF(N1240="sníž. přenesená",J1240,0)</f>
        <v>0</v>
      </c>
      <c r="BI1240" s="207">
        <f>IF(N1240="nulová",J1240,0)</f>
        <v>0</v>
      </c>
      <c r="BJ1240" s="19" t="s">
        <v>23</v>
      </c>
      <c r="BK1240" s="207">
        <f>ROUND(I1240*H1240,2)</f>
        <v>0</v>
      </c>
      <c r="BL1240" s="19" t="s">
        <v>386</v>
      </c>
      <c r="BM1240" s="206" t="s">
        <v>1462</v>
      </c>
    </row>
    <row r="1241" spans="1:65" s="14" customFormat="1" ht="11.25">
      <c r="B1241" s="222"/>
      <c r="C1241" s="223"/>
      <c r="D1241" s="208" t="s">
        <v>281</v>
      </c>
      <c r="E1241" s="224" t="s">
        <v>22</v>
      </c>
      <c r="F1241" s="225" t="s">
        <v>1463</v>
      </c>
      <c r="G1241" s="223"/>
      <c r="H1241" s="226">
        <v>852.68799999999999</v>
      </c>
      <c r="I1241" s="227"/>
      <c r="J1241" s="223"/>
      <c r="K1241" s="223"/>
      <c r="L1241" s="228"/>
      <c r="M1241" s="229"/>
      <c r="N1241" s="230"/>
      <c r="O1241" s="230"/>
      <c r="P1241" s="230"/>
      <c r="Q1241" s="230"/>
      <c r="R1241" s="230"/>
      <c r="S1241" s="230"/>
      <c r="T1241" s="231"/>
      <c r="AT1241" s="232" t="s">
        <v>281</v>
      </c>
      <c r="AU1241" s="232" t="s">
        <v>84</v>
      </c>
      <c r="AV1241" s="14" t="s">
        <v>84</v>
      </c>
      <c r="AW1241" s="14" t="s">
        <v>38</v>
      </c>
      <c r="AX1241" s="14" t="s">
        <v>23</v>
      </c>
      <c r="AY1241" s="232" t="s">
        <v>273</v>
      </c>
    </row>
    <row r="1242" spans="1:65" s="12" customFormat="1" ht="22.9" customHeight="1">
      <c r="B1242" s="179"/>
      <c r="C1242" s="180"/>
      <c r="D1242" s="181" t="s">
        <v>76</v>
      </c>
      <c r="E1242" s="193" t="s">
        <v>1464</v>
      </c>
      <c r="F1242" s="193" t="s">
        <v>1465</v>
      </c>
      <c r="G1242" s="180"/>
      <c r="H1242" s="180"/>
      <c r="I1242" s="183"/>
      <c r="J1242" s="194">
        <f>BK1242</f>
        <v>0</v>
      </c>
      <c r="K1242" s="180"/>
      <c r="L1242" s="185"/>
      <c r="M1242" s="186"/>
      <c r="N1242" s="187"/>
      <c r="O1242" s="187"/>
      <c r="P1242" s="188">
        <f>SUM(P1243:P1253)</f>
        <v>0</v>
      </c>
      <c r="Q1242" s="187"/>
      <c r="R1242" s="188">
        <f>SUM(R1243:R1253)</f>
        <v>0.112775</v>
      </c>
      <c r="S1242" s="187"/>
      <c r="T1242" s="189">
        <f>SUM(T1243:T1253)</f>
        <v>0</v>
      </c>
      <c r="AR1242" s="190" t="s">
        <v>84</v>
      </c>
      <c r="AT1242" s="191" t="s">
        <v>76</v>
      </c>
      <c r="AU1242" s="191" t="s">
        <v>23</v>
      </c>
      <c r="AY1242" s="190" t="s">
        <v>273</v>
      </c>
      <c r="BK1242" s="192">
        <f>SUM(BK1243:BK1253)</f>
        <v>0</v>
      </c>
    </row>
    <row r="1243" spans="1:65" s="2" customFormat="1" ht="16.5" customHeight="1">
      <c r="A1243" s="36"/>
      <c r="B1243" s="37"/>
      <c r="C1243" s="195" t="s">
        <v>1466</v>
      </c>
      <c r="D1243" s="195" t="s">
        <v>275</v>
      </c>
      <c r="E1243" s="196" t="s">
        <v>1467</v>
      </c>
      <c r="F1243" s="197" t="s">
        <v>1468</v>
      </c>
      <c r="G1243" s="198" t="s">
        <v>224</v>
      </c>
      <c r="H1243" s="199">
        <v>86.75</v>
      </c>
      <c r="I1243" s="200"/>
      <c r="J1243" s="201">
        <f>ROUND(I1243*H1243,2)</f>
        <v>0</v>
      </c>
      <c r="K1243" s="197" t="s">
        <v>22</v>
      </c>
      <c r="L1243" s="41"/>
      <c r="M1243" s="202" t="s">
        <v>22</v>
      </c>
      <c r="N1243" s="203" t="s">
        <v>48</v>
      </c>
      <c r="O1243" s="66"/>
      <c r="P1243" s="204">
        <f>O1243*H1243</f>
        <v>0</v>
      </c>
      <c r="Q1243" s="204">
        <v>0</v>
      </c>
      <c r="R1243" s="204">
        <f>Q1243*H1243</f>
        <v>0</v>
      </c>
      <c r="S1243" s="204">
        <v>0</v>
      </c>
      <c r="T1243" s="205">
        <f>S1243*H1243</f>
        <v>0</v>
      </c>
      <c r="U1243" s="36"/>
      <c r="V1243" s="36"/>
      <c r="W1243" s="36"/>
      <c r="X1243" s="36"/>
      <c r="Y1243" s="36"/>
      <c r="Z1243" s="36"/>
      <c r="AA1243" s="36"/>
      <c r="AB1243" s="36"/>
      <c r="AC1243" s="36"/>
      <c r="AD1243" s="36"/>
      <c r="AE1243" s="36"/>
      <c r="AR1243" s="206" t="s">
        <v>386</v>
      </c>
      <c r="AT1243" s="206" t="s">
        <v>275</v>
      </c>
      <c r="AU1243" s="206" t="s">
        <v>84</v>
      </c>
      <c r="AY1243" s="19" t="s">
        <v>273</v>
      </c>
      <c r="BE1243" s="207">
        <f>IF(N1243="základní",J1243,0)</f>
        <v>0</v>
      </c>
      <c r="BF1243" s="207">
        <f>IF(N1243="snížená",J1243,0)</f>
        <v>0</v>
      </c>
      <c r="BG1243" s="207">
        <f>IF(N1243="zákl. přenesená",J1243,0)</f>
        <v>0</v>
      </c>
      <c r="BH1243" s="207">
        <f>IF(N1243="sníž. přenesená",J1243,0)</f>
        <v>0</v>
      </c>
      <c r="BI1243" s="207">
        <f>IF(N1243="nulová",J1243,0)</f>
        <v>0</v>
      </c>
      <c r="BJ1243" s="19" t="s">
        <v>23</v>
      </c>
      <c r="BK1243" s="207">
        <f>ROUND(I1243*H1243,2)</f>
        <v>0</v>
      </c>
      <c r="BL1243" s="19" t="s">
        <v>386</v>
      </c>
      <c r="BM1243" s="206" t="s">
        <v>1469</v>
      </c>
    </row>
    <row r="1244" spans="1:65" s="13" customFormat="1" ht="11.25">
      <c r="B1244" s="212"/>
      <c r="C1244" s="213"/>
      <c r="D1244" s="208" t="s">
        <v>281</v>
      </c>
      <c r="E1244" s="214" t="s">
        <v>22</v>
      </c>
      <c r="F1244" s="215" t="s">
        <v>1470</v>
      </c>
      <c r="G1244" s="213"/>
      <c r="H1244" s="214" t="s">
        <v>22</v>
      </c>
      <c r="I1244" s="216"/>
      <c r="J1244" s="213"/>
      <c r="K1244" s="213"/>
      <c r="L1244" s="217"/>
      <c r="M1244" s="218"/>
      <c r="N1244" s="219"/>
      <c r="O1244" s="219"/>
      <c r="P1244" s="219"/>
      <c r="Q1244" s="219"/>
      <c r="R1244" s="219"/>
      <c r="S1244" s="219"/>
      <c r="T1244" s="220"/>
      <c r="AT1244" s="221" t="s">
        <v>281</v>
      </c>
      <c r="AU1244" s="221" t="s">
        <v>84</v>
      </c>
      <c r="AV1244" s="13" t="s">
        <v>23</v>
      </c>
      <c r="AW1244" s="13" t="s">
        <v>38</v>
      </c>
      <c r="AX1244" s="13" t="s">
        <v>77</v>
      </c>
      <c r="AY1244" s="221" t="s">
        <v>273</v>
      </c>
    </row>
    <row r="1245" spans="1:65" s="14" customFormat="1" ht="11.25">
      <c r="B1245" s="222"/>
      <c r="C1245" s="223"/>
      <c r="D1245" s="208" t="s">
        <v>281</v>
      </c>
      <c r="E1245" s="224" t="s">
        <v>22</v>
      </c>
      <c r="F1245" s="225" t="s">
        <v>1471</v>
      </c>
      <c r="G1245" s="223"/>
      <c r="H1245" s="226">
        <v>40.5</v>
      </c>
      <c r="I1245" s="227"/>
      <c r="J1245" s="223"/>
      <c r="K1245" s="223"/>
      <c r="L1245" s="228"/>
      <c r="M1245" s="229"/>
      <c r="N1245" s="230"/>
      <c r="O1245" s="230"/>
      <c r="P1245" s="230"/>
      <c r="Q1245" s="230"/>
      <c r="R1245" s="230"/>
      <c r="S1245" s="230"/>
      <c r="T1245" s="231"/>
      <c r="AT1245" s="232" t="s">
        <v>281</v>
      </c>
      <c r="AU1245" s="232" t="s">
        <v>84</v>
      </c>
      <c r="AV1245" s="14" t="s">
        <v>84</v>
      </c>
      <c r="AW1245" s="14" t="s">
        <v>38</v>
      </c>
      <c r="AX1245" s="14" t="s">
        <v>77</v>
      </c>
      <c r="AY1245" s="232" t="s">
        <v>273</v>
      </c>
    </row>
    <row r="1246" spans="1:65" s="14" customFormat="1" ht="11.25">
      <c r="B1246" s="222"/>
      <c r="C1246" s="223"/>
      <c r="D1246" s="208" t="s">
        <v>281</v>
      </c>
      <c r="E1246" s="224" t="s">
        <v>22</v>
      </c>
      <c r="F1246" s="225" t="s">
        <v>1472</v>
      </c>
      <c r="G1246" s="223"/>
      <c r="H1246" s="226">
        <v>36</v>
      </c>
      <c r="I1246" s="227"/>
      <c r="J1246" s="223"/>
      <c r="K1246" s="223"/>
      <c r="L1246" s="228"/>
      <c r="M1246" s="229"/>
      <c r="N1246" s="230"/>
      <c r="O1246" s="230"/>
      <c r="P1246" s="230"/>
      <c r="Q1246" s="230"/>
      <c r="R1246" s="230"/>
      <c r="S1246" s="230"/>
      <c r="T1246" s="231"/>
      <c r="AT1246" s="232" t="s">
        <v>281</v>
      </c>
      <c r="AU1246" s="232" t="s">
        <v>84</v>
      </c>
      <c r="AV1246" s="14" t="s">
        <v>84</v>
      </c>
      <c r="AW1246" s="14" t="s">
        <v>38</v>
      </c>
      <c r="AX1246" s="14" t="s">
        <v>77</v>
      </c>
      <c r="AY1246" s="232" t="s">
        <v>273</v>
      </c>
    </row>
    <row r="1247" spans="1:65" s="14" customFormat="1" ht="11.25">
      <c r="B1247" s="222"/>
      <c r="C1247" s="223"/>
      <c r="D1247" s="208" t="s">
        <v>281</v>
      </c>
      <c r="E1247" s="224" t="s">
        <v>22</v>
      </c>
      <c r="F1247" s="225" t="s">
        <v>1473</v>
      </c>
      <c r="G1247" s="223"/>
      <c r="H1247" s="226">
        <v>20.5</v>
      </c>
      <c r="I1247" s="227"/>
      <c r="J1247" s="223"/>
      <c r="K1247" s="223"/>
      <c r="L1247" s="228"/>
      <c r="M1247" s="229"/>
      <c r="N1247" s="230"/>
      <c r="O1247" s="230"/>
      <c r="P1247" s="230"/>
      <c r="Q1247" s="230"/>
      <c r="R1247" s="230"/>
      <c r="S1247" s="230"/>
      <c r="T1247" s="231"/>
      <c r="AT1247" s="232" t="s">
        <v>281</v>
      </c>
      <c r="AU1247" s="232" t="s">
        <v>84</v>
      </c>
      <c r="AV1247" s="14" t="s">
        <v>84</v>
      </c>
      <c r="AW1247" s="14" t="s">
        <v>38</v>
      </c>
      <c r="AX1247" s="14" t="s">
        <v>77</v>
      </c>
      <c r="AY1247" s="232" t="s">
        <v>273</v>
      </c>
    </row>
    <row r="1248" spans="1:65" s="14" customFormat="1" ht="11.25">
      <c r="B1248" s="222"/>
      <c r="C1248" s="223"/>
      <c r="D1248" s="208" t="s">
        <v>281</v>
      </c>
      <c r="E1248" s="224" t="s">
        <v>22</v>
      </c>
      <c r="F1248" s="225" t="s">
        <v>1474</v>
      </c>
      <c r="G1248" s="223"/>
      <c r="H1248" s="226">
        <v>-10.25</v>
      </c>
      <c r="I1248" s="227"/>
      <c r="J1248" s="223"/>
      <c r="K1248" s="223"/>
      <c r="L1248" s="228"/>
      <c r="M1248" s="229"/>
      <c r="N1248" s="230"/>
      <c r="O1248" s="230"/>
      <c r="P1248" s="230"/>
      <c r="Q1248" s="230"/>
      <c r="R1248" s="230"/>
      <c r="S1248" s="230"/>
      <c r="T1248" s="231"/>
      <c r="AT1248" s="232" t="s">
        <v>281</v>
      </c>
      <c r="AU1248" s="232" t="s">
        <v>84</v>
      </c>
      <c r="AV1248" s="14" t="s">
        <v>84</v>
      </c>
      <c r="AW1248" s="14" t="s">
        <v>38</v>
      </c>
      <c r="AX1248" s="14" t="s">
        <v>77</v>
      </c>
      <c r="AY1248" s="232" t="s">
        <v>273</v>
      </c>
    </row>
    <row r="1249" spans="1:65" s="15" customFormat="1" ht="11.25">
      <c r="B1249" s="233"/>
      <c r="C1249" s="234"/>
      <c r="D1249" s="208" t="s">
        <v>281</v>
      </c>
      <c r="E1249" s="235" t="s">
        <v>22</v>
      </c>
      <c r="F1249" s="236" t="s">
        <v>286</v>
      </c>
      <c r="G1249" s="234"/>
      <c r="H1249" s="237">
        <v>86.75</v>
      </c>
      <c r="I1249" s="238"/>
      <c r="J1249" s="234"/>
      <c r="K1249" s="234"/>
      <c r="L1249" s="239"/>
      <c r="M1249" s="240"/>
      <c r="N1249" s="241"/>
      <c r="O1249" s="241"/>
      <c r="P1249" s="241"/>
      <c r="Q1249" s="241"/>
      <c r="R1249" s="241"/>
      <c r="S1249" s="241"/>
      <c r="T1249" s="242"/>
      <c r="AT1249" s="243" t="s">
        <v>281</v>
      </c>
      <c r="AU1249" s="243" t="s">
        <v>84</v>
      </c>
      <c r="AV1249" s="15" t="s">
        <v>92</v>
      </c>
      <c r="AW1249" s="15" t="s">
        <v>38</v>
      </c>
      <c r="AX1249" s="15" t="s">
        <v>23</v>
      </c>
      <c r="AY1249" s="243" t="s">
        <v>273</v>
      </c>
    </row>
    <row r="1250" spans="1:65" s="2" customFormat="1" ht="16.5" customHeight="1">
      <c r="A1250" s="36"/>
      <c r="B1250" s="37"/>
      <c r="C1250" s="255" t="s">
        <v>1475</v>
      </c>
      <c r="D1250" s="255" t="s">
        <v>568</v>
      </c>
      <c r="E1250" s="256" t="s">
        <v>1476</v>
      </c>
      <c r="F1250" s="257" t="s">
        <v>1477</v>
      </c>
      <c r="G1250" s="258" t="s">
        <v>224</v>
      </c>
      <c r="H1250" s="259">
        <v>86.75</v>
      </c>
      <c r="I1250" s="260"/>
      <c r="J1250" s="261">
        <f>ROUND(I1250*H1250,2)</f>
        <v>0</v>
      </c>
      <c r="K1250" s="257" t="s">
        <v>306</v>
      </c>
      <c r="L1250" s="262"/>
      <c r="M1250" s="263" t="s">
        <v>22</v>
      </c>
      <c r="N1250" s="264" t="s">
        <v>48</v>
      </c>
      <c r="O1250" s="66"/>
      <c r="P1250" s="204">
        <f>O1250*H1250</f>
        <v>0</v>
      </c>
      <c r="Q1250" s="204">
        <v>1.2999999999999999E-3</v>
      </c>
      <c r="R1250" s="204">
        <f>Q1250*H1250</f>
        <v>0.112775</v>
      </c>
      <c r="S1250" s="204">
        <v>0</v>
      </c>
      <c r="T1250" s="205">
        <f>S1250*H1250</f>
        <v>0</v>
      </c>
      <c r="U1250" s="36"/>
      <c r="V1250" s="36"/>
      <c r="W1250" s="36"/>
      <c r="X1250" s="36"/>
      <c r="Y1250" s="36"/>
      <c r="Z1250" s="36"/>
      <c r="AA1250" s="36"/>
      <c r="AB1250" s="36"/>
      <c r="AC1250" s="36"/>
      <c r="AD1250" s="36"/>
      <c r="AE1250" s="36"/>
      <c r="AR1250" s="206" t="s">
        <v>528</v>
      </c>
      <c r="AT1250" s="206" t="s">
        <v>568</v>
      </c>
      <c r="AU1250" s="206" t="s">
        <v>84</v>
      </c>
      <c r="AY1250" s="19" t="s">
        <v>273</v>
      </c>
      <c r="BE1250" s="207">
        <f>IF(N1250="základní",J1250,0)</f>
        <v>0</v>
      </c>
      <c r="BF1250" s="207">
        <f>IF(N1250="snížená",J1250,0)</f>
        <v>0</v>
      </c>
      <c r="BG1250" s="207">
        <f>IF(N1250="zákl. přenesená",J1250,0)</f>
        <v>0</v>
      </c>
      <c r="BH1250" s="207">
        <f>IF(N1250="sníž. přenesená",J1250,0)</f>
        <v>0</v>
      </c>
      <c r="BI1250" s="207">
        <f>IF(N1250="nulová",J1250,0)</f>
        <v>0</v>
      </c>
      <c r="BJ1250" s="19" t="s">
        <v>23</v>
      </c>
      <c r="BK1250" s="207">
        <f>ROUND(I1250*H1250,2)</f>
        <v>0</v>
      </c>
      <c r="BL1250" s="19" t="s">
        <v>386</v>
      </c>
      <c r="BM1250" s="206" t="s">
        <v>1478</v>
      </c>
    </row>
    <row r="1251" spans="1:65" s="2" customFormat="1" ht="19.5">
      <c r="A1251" s="36"/>
      <c r="B1251" s="37"/>
      <c r="C1251" s="38"/>
      <c r="D1251" s="208" t="s">
        <v>279</v>
      </c>
      <c r="E1251" s="38"/>
      <c r="F1251" s="209" t="s">
        <v>1479</v>
      </c>
      <c r="G1251" s="38"/>
      <c r="H1251" s="38"/>
      <c r="I1251" s="119"/>
      <c r="J1251" s="38"/>
      <c r="K1251" s="38"/>
      <c r="L1251" s="41"/>
      <c r="M1251" s="210"/>
      <c r="N1251" s="211"/>
      <c r="O1251" s="66"/>
      <c r="P1251" s="66"/>
      <c r="Q1251" s="66"/>
      <c r="R1251" s="66"/>
      <c r="S1251" s="66"/>
      <c r="T1251" s="67"/>
      <c r="U1251" s="36"/>
      <c r="V1251" s="36"/>
      <c r="W1251" s="36"/>
      <c r="X1251" s="36"/>
      <c r="Y1251" s="36"/>
      <c r="Z1251" s="36"/>
      <c r="AA1251" s="36"/>
      <c r="AB1251" s="36"/>
      <c r="AC1251" s="36"/>
      <c r="AD1251" s="36"/>
      <c r="AE1251" s="36"/>
      <c r="AT1251" s="19" t="s">
        <v>279</v>
      </c>
      <c r="AU1251" s="19" t="s">
        <v>84</v>
      </c>
    </row>
    <row r="1252" spans="1:65" s="2" customFormat="1" ht="21.75" customHeight="1">
      <c r="A1252" s="36"/>
      <c r="B1252" s="37"/>
      <c r="C1252" s="195" t="s">
        <v>1480</v>
      </c>
      <c r="D1252" s="195" t="s">
        <v>275</v>
      </c>
      <c r="E1252" s="196" t="s">
        <v>1481</v>
      </c>
      <c r="F1252" s="197" t="s">
        <v>1482</v>
      </c>
      <c r="G1252" s="198" t="s">
        <v>1193</v>
      </c>
      <c r="H1252" s="265"/>
      <c r="I1252" s="200"/>
      <c r="J1252" s="201">
        <f>ROUND(I1252*H1252,2)</f>
        <v>0</v>
      </c>
      <c r="K1252" s="197" t="s">
        <v>306</v>
      </c>
      <c r="L1252" s="41"/>
      <c r="M1252" s="202" t="s">
        <v>22</v>
      </c>
      <c r="N1252" s="203" t="s">
        <v>48</v>
      </c>
      <c r="O1252" s="66"/>
      <c r="P1252" s="204">
        <f>O1252*H1252</f>
        <v>0</v>
      </c>
      <c r="Q1252" s="204">
        <v>0</v>
      </c>
      <c r="R1252" s="204">
        <f>Q1252*H1252</f>
        <v>0</v>
      </c>
      <c r="S1252" s="204">
        <v>0</v>
      </c>
      <c r="T1252" s="205">
        <f>S1252*H1252</f>
        <v>0</v>
      </c>
      <c r="U1252" s="36"/>
      <c r="V1252" s="36"/>
      <c r="W1252" s="36"/>
      <c r="X1252" s="36"/>
      <c r="Y1252" s="36"/>
      <c r="Z1252" s="36"/>
      <c r="AA1252" s="36"/>
      <c r="AB1252" s="36"/>
      <c r="AC1252" s="36"/>
      <c r="AD1252" s="36"/>
      <c r="AE1252" s="36"/>
      <c r="AR1252" s="206" t="s">
        <v>386</v>
      </c>
      <c r="AT1252" s="206" t="s">
        <v>275</v>
      </c>
      <c r="AU1252" s="206" t="s">
        <v>84</v>
      </c>
      <c r="AY1252" s="19" t="s">
        <v>273</v>
      </c>
      <c r="BE1252" s="207">
        <f>IF(N1252="základní",J1252,0)</f>
        <v>0</v>
      </c>
      <c r="BF1252" s="207">
        <f>IF(N1252="snížená",J1252,0)</f>
        <v>0</v>
      </c>
      <c r="BG1252" s="207">
        <f>IF(N1252="zákl. přenesená",J1252,0)</f>
        <v>0</v>
      </c>
      <c r="BH1252" s="207">
        <f>IF(N1252="sníž. přenesená",J1252,0)</f>
        <v>0</v>
      </c>
      <c r="BI1252" s="207">
        <f>IF(N1252="nulová",J1252,0)</f>
        <v>0</v>
      </c>
      <c r="BJ1252" s="19" t="s">
        <v>23</v>
      </c>
      <c r="BK1252" s="207">
        <f>ROUND(I1252*H1252,2)</f>
        <v>0</v>
      </c>
      <c r="BL1252" s="19" t="s">
        <v>386</v>
      </c>
      <c r="BM1252" s="206" t="s">
        <v>1483</v>
      </c>
    </row>
    <row r="1253" spans="1:65" s="2" customFormat="1" ht="78">
      <c r="A1253" s="36"/>
      <c r="B1253" s="37"/>
      <c r="C1253" s="38"/>
      <c r="D1253" s="208" t="s">
        <v>299</v>
      </c>
      <c r="E1253" s="38"/>
      <c r="F1253" s="209" t="s">
        <v>1195</v>
      </c>
      <c r="G1253" s="38"/>
      <c r="H1253" s="38"/>
      <c r="I1253" s="119"/>
      <c r="J1253" s="38"/>
      <c r="K1253" s="38"/>
      <c r="L1253" s="41"/>
      <c r="M1253" s="266"/>
      <c r="N1253" s="267"/>
      <c r="O1253" s="268"/>
      <c r="P1253" s="268"/>
      <c r="Q1253" s="268"/>
      <c r="R1253" s="268"/>
      <c r="S1253" s="268"/>
      <c r="T1253" s="269"/>
      <c r="U1253" s="36"/>
      <c r="V1253" s="36"/>
      <c r="W1253" s="36"/>
      <c r="X1253" s="36"/>
      <c r="Y1253" s="36"/>
      <c r="Z1253" s="36"/>
      <c r="AA1253" s="36"/>
      <c r="AB1253" s="36"/>
      <c r="AC1253" s="36"/>
      <c r="AD1253" s="36"/>
      <c r="AE1253" s="36"/>
      <c r="AT1253" s="19" t="s">
        <v>299</v>
      </c>
      <c r="AU1253" s="19" t="s">
        <v>84</v>
      </c>
    </row>
    <row r="1254" spans="1:65" s="2" customFormat="1" ht="6.95" customHeight="1">
      <c r="A1254" s="36"/>
      <c r="B1254" s="49"/>
      <c r="C1254" s="50"/>
      <c r="D1254" s="50"/>
      <c r="E1254" s="50"/>
      <c r="F1254" s="50"/>
      <c r="G1254" s="50"/>
      <c r="H1254" s="50"/>
      <c r="I1254" s="145"/>
      <c r="J1254" s="50"/>
      <c r="K1254" s="50"/>
      <c r="L1254" s="41"/>
      <c r="M1254" s="36"/>
      <c r="O1254" s="36"/>
      <c r="P1254" s="36"/>
      <c r="Q1254" s="36"/>
      <c r="R1254" s="36"/>
      <c r="S1254" s="36"/>
      <c r="T1254" s="36"/>
      <c r="U1254" s="36"/>
      <c r="V1254" s="36"/>
      <c r="W1254" s="36"/>
      <c r="X1254" s="36"/>
      <c r="Y1254" s="36"/>
      <c r="Z1254" s="36"/>
      <c r="AA1254" s="36"/>
      <c r="AB1254" s="36"/>
      <c r="AC1254" s="36"/>
      <c r="AD1254" s="36"/>
      <c r="AE1254" s="36"/>
    </row>
  </sheetData>
  <sheetProtection algorithmName="SHA-512" hashValue="Cb9vxiq0PGNmmLbWUiplbhwzV9b5l+v0TXL7oVQfgYd2jlwVmfJOSvH6nHIH9T59PCJltqi+BgWVaGY+Fb0KKQ==" saltValue="WazZSBVLrTvfT6aPV8eedrh27PSIVYVtguxBRChGK3ugxjGdhyCo6R2kwlONiDNmAtpKyARfwotlX+iTu7MN8Q==" spinCount="100000" sheet="1" objects="1" scenarios="1" formatColumns="0" formatRows="0" autoFilter="0"/>
  <autoFilter ref="C110:K1253"/>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16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100</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1485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1486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ROUND((SUM(BE97:BE166)),  2)</f>
        <v>0</v>
      </c>
      <c r="G37" s="36"/>
      <c r="H37" s="36"/>
      <c r="I37" s="134">
        <v>0.21</v>
      </c>
      <c r="J37" s="133">
        <f>ROUND(((SUM(BE97:BE166))*I37),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ROUND((SUM(BF97:BF166)),  2)</f>
        <v>0</v>
      </c>
      <c r="G38" s="36"/>
      <c r="H38" s="36"/>
      <c r="I38" s="134">
        <v>0.15</v>
      </c>
      <c r="J38" s="133">
        <f>ROUND(((SUM(BF97:BF166))*I38),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ROUND((SUM(BG97:BG166)),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ROUND((SUM(BH97:BH166)),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ROUND((SUM(BI97:BI166)),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2016/027H-02-A-D141 - A-D.1.4.1-Zařízení zdravotně technických instalací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J97</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1488</v>
      </c>
      <c r="E68" s="157"/>
      <c r="F68" s="157"/>
      <c r="G68" s="157"/>
      <c r="H68" s="157"/>
      <c r="I68" s="158"/>
      <c r="J68" s="159">
        <f>J98</f>
        <v>0</v>
      </c>
      <c r="K68" s="155"/>
      <c r="L68" s="160"/>
    </row>
    <row r="69" spans="1:47" s="9" customFormat="1" ht="24.95" customHeight="1">
      <c r="B69" s="154"/>
      <c r="C69" s="155"/>
      <c r="D69" s="156" t="s">
        <v>1489</v>
      </c>
      <c r="E69" s="157"/>
      <c r="F69" s="157"/>
      <c r="G69" s="157"/>
      <c r="H69" s="157"/>
      <c r="I69" s="158"/>
      <c r="J69" s="159">
        <f>J112</f>
        <v>0</v>
      </c>
      <c r="K69" s="155"/>
      <c r="L69" s="160"/>
    </row>
    <row r="70" spans="1:47" s="9" customFormat="1" ht="24.95" customHeight="1">
      <c r="B70" s="154"/>
      <c r="C70" s="155"/>
      <c r="D70" s="156" t="s">
        <v>1490</v>
      </c>
      <c r="E70" s="157"/>
      <c r="F70" s="157"/>
      <c r="G70" s="157"/>
      <c r="H70" s="157"/>
      <c r="I70" s="158"/>
      <c r="J70" s="159">
        <f>J146</f>
        <v>0</v>
      </c>
      <c r="K70" s="155"/>
      <c r="L70" s="160"/>
    </row>
    <row r="71" spans="1:47" s="9" customFormat="1" ht="24.95" customHeight="1">
      <c r="B71" s="154"/>
      <c r="C71" s="155"/>
      <c r="D71" s="156" t="s">
        <v>1488</v>
      </c>
      <c r="E71" s="157"/>
      <c r="F71" s="157"/>
      <c r="G71" s="157"/>
      <c r="H71" s="157"/>
      <c r="I71" s="158"/>
      <c r="J71" s="159">
        <f>J161</f>
        <v>0</v>
      </c>
      <c r="K71" s="155"/>
      <c r="L71" s="160"/>
    </row>
    <row r="72" spans="1:47" s="9" customFormat="1" ht="24.95" customHeight="1">
      <c r="B72" s="154"/>
      <c r="C72" s="155"/>
      <c r="D72" s="156" t="s">
        <v>1489</v>
      </c>
      <c r="E72" s="157"/>
      <c r="F72" s="157"/>
      <c r="G72" s="157"/>
      <c r="H72" s="157"/>
      <c r="I72" s="158"/>
      <c r="J72" s="159">
        <f>J163</f>
        <v>0</v>
      </c>
      <c r="K72" s="155"/>
      <c r="L72" s="160"/>
    </row>
    <row r="73" spans="1:47" s="9" customFormat="1" ht="24.95" customHeight="1">
      <c r="B73" s="154"/>
      <c r="C73" s="155"/>
      <c r="D73" s="156" t="s">
        <v>1490</v>
      </c>
      <c r="E73" s="157"/>
      <c r="F73" s="157"/>
      <c r="G73" s="157"/>
      <c r="H73" s="157"/>
      <c r="I73" s="158"/>
      <c r="J73" s="159">
        <f>J165</f>
        <v>0</v>
      </c>
      <c r="K73" s="155"/>
      <c r="L73" s="160"/>
    </row>
    <row r="74" spans="1:47" s="2" customFormat="1" ht="21.75" customHeight="1">
      <c r="A74" s="36"/>
      <c r="B74" s="37"/>
      <c r="C74" s="38"/>
      <c r="D74" s="38"/>
      <c r="E74" s="38"/>
      <c r="F74" s="38"/>
      <c r="G74" s="38"/>
      <c r="H74" s="38"/>
      <c r="I74" s="119"/>
      <c r="J74" s="38"/>
      <c r="K74" s="38"/>
      <c r="L74" s="120"/>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20"/>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20"/>
      <c r="S79" s="36"/>
      <c r="T79" s="36"/>
      <c r="U79" s="36"/>
      <c r="V79" s="36"/>
      <c r="W79" s="36"/>
      <c r="X79" s="36"/>
      <c r="Y79" s="36"/>
      <c r="Z79" s="36"/>
      <c r="AA79" s="36"/>
      <c r="AB79" s="36"/>
      <c r="AC79" s="36"/>
      <c r="AD79" s="36"/>
      <c r="AE79" s="36"/>
    </row>
    <row r="80" spans="1:47" s="2" customFormat="1" ht="24.95" customHeight="1">
      <c r="A80" s="36"/>
      <c r="B80" s="37"/>
      <c r="C80" s="25" t="s">
        <v>258</v>
      </c>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6.5" customHeight="1">
      <c r="A83" s="36"/>
      <c r="B83" s="37"/>
      <c r="C83" s="38"/>
      <c r="D83" s="38"/>
      <c r="E83" s="419" t="str">
        <f>E7</f>
        <v>Přístavba Základní a mateřské školy Elišky Přemyslovny 10,Brno Starý Lískovec</v>
      </c>
      <c r="F83" s="420"/>
      <c r="G83" s="420"/>
      <c r="H83" s="420"/>
      <c r="I83" s="119"/>
      <c r="J83" s="38"/>
      <c r="K83" s="38"/>
      <c r="L83" s="120"/>
      <c r="S83" s="36"/>
      <c r="T83" s="36"/>
      <c r="U83" s="36"/>
      <c r="V83" s="36"/>
      <c r="W83" s="36"/>
      <c r="X83" s="36"/>
      <c r="Y83" s="36"/>
      <c r="Z83" s="36"/>
      <c r="AA83" s="36"/>
      <c r="AB83" s="36"/>
      <c r="AC83" s="36"/>
      <c r="AD83" s="36"/>
      <c r="AE83" s="36"/>
    </row>
    <row r="84" spans="1:31" s="1" customFormat="1" ht="12" customHeight="1">
      <c r="B84" s="23"/>
      <c r="C84" s="31" t="s">
        <v>227</v>
      </c>
      <c r="D84" s="24"/>
      <c r="E84" s="24"/>
      <c r="F84" s="24"/>
      <c r="G84" s="24"/>
      <c r="H84" s="24"/>
      <c r="I84" s="110"/>
      <c r="J84" s="24"/>
      <c r="K84" s="24"/>
      <c r="L84" s="22"/>
    </row>
    <row r="85" spans="1:31" s="1" customFormat="1" ht="16.5" customHeight="1">
      <c r="B85" s="23"/>
      <c r="C85" s="24"/>
      <c r="D85" s="24"/>
      <c r="E85" s="419" t="s">
        <v>228</v>
      </c>
      <c r="F85" s="370"/>
      <c r="G85" s="370"/>
      <c r="H85" s="370"/>
      <c r="I85" s="110"/>
      <c r="J85" s="24"/>
      <c r="K85" s="24"/>
      <c r="L85" s="22"/>
    </row>
    <row r="86" spans="1:31" s="1" customFormat="1" ht="12" customHeight="1">
      <c r="B86" s="23"/>
      <c r="C86" s="31" t="s">
        <v>229</v>
      </c>
      <c r="D86" s="24"/>
      <c r="E86" s="24"/>
      <c r="F86" s="24"/>
      <c r="G86" s="24"/>
      <c r="H86" s="24"/>
      <c r="I86" s="110"/>
      <c r="J86" s="24"/>
      <c r="K86" s="24"/>
      <c r="L86" s="22"/>
    </row>
    <row r="87" spans="1:31" s="2" customFormat="1" ht="16.5" customHeight="1">
      <c r="A87" s="36"/>
      <c r="B87" s="37"/>
      <c r="C87" s="38"/>
      <c r="D87" s="38"/>
      <c r="E87" s="421" t="s">
        <v>230</v>
      </c>
      <c r="F87" s="422"/>
      <c r="G87" s="422"/>
      <c r="H87" s="422"/>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1484</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389" t="str">
        <f>E13</f>
        <v>2016/027H-02-A-D141 - A-D.1.4.1-Zařízení zdravotně technických instalací</v>
      </c>
      <c r="F89" s="422"/>
      <c r="G89" s="422"/>
      <c r="H89" s="422"/>
      <c r="I89" s="119"/>
      <c r="J89" s="38"/>
      <c r="K89" s="38"/>
      <c r="L89" s="120"/>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2" customHeight="1">
      <c r="A91" s="36"/>
      <c r="B91" s="37"/>
      <c r="C91" s="31" t="s">
        <v>24</v>
      </c>
      <c r="D91" s="38"/>
      <c r="E91" s="38"/>
      <c r="F91" s="29" t="str">
        <f>F16</f>
        <v xml:space="preserve"> </v>
      </c>
      <c r="G91" s="38"/>
      <c r="H91" s="38"/>
      <c r="I91" s="121" t="s">
        <v>26</v>
      </c>
      <c r="J91" s="61" t="str">
        <f>IF(J16="","",J16)</f>
        <v>20. 2. 2020</v>
      </c>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40.15" customHeight="1">
      <c r="A93" s="36"/>
      <c r="B93" s="37"/>
      <c r="C93" s="31" t="s">
        <v>30</v>
      </c>
      <c r="D93" s="38"/>
      <c r="E93" s="38"/>
      <c r="F93" s="29" t="str">
        <f>E19</f>
        <v>MČ Brno-Starý Lískovec</v>
      </c>
      <c r="G93" s="38"/>
      <c r="H93" s="38"/>
      <c r="I93" s="121" t="s">
        <v>36</v>
      </c>
      <c r="J93" s="34" t="str">
        <f>E25</f>
        <v>HEXAPLAN INTERNATIONAL spol. s r.o.</v>
      </c>
      <c r="K93" s="38"/>
      <c r="L93" s="120"/>
      <c r="S93" s="36"/>
      <c r="T93" s="36"/>
      <c r="U93" s="36"/>
      <c r="V93" s="36"/>
      <c r="W93" s="36"/>
      <c r="X93" s="36"/>
      <c r="Y93" s="36"/>
      <c r="Z93" s="36"/>
      <c r="AA93" s="36"/>
      <c r="AB93" s="36"/>
      <c r="AC93" s="36"/>
      <c r="AD93" s="36"/>
      <c r="AE93" s="36"/>
    </row>
    <row r="94" spans="1:31" s="2" customFormat="1" ht="15.2" customHeight="1">
      <c r="A94" s="36"/>
      <c r="B94" s="37"/>
      <c r="C94" s="31" t="s">
        <v>34</v>
      </c>
      <c r="D94" s="38"/>
      <c r="E94" s="38"/>
      <c r="F94" s="29" t="str">
        <f>IF(E22="","",E22)</f>
        <v>Vyplň údaj</v>
      </c>
      <c r="G94" s="38"/>
      <c r="H94" s="38"/>
      <c r="I94" s="121" t="s">
        <v>39</v>
      </c>
      <c r="J94" s="34" t="str">
        <f>E28</f>
        <v>G.Přikryl</v>
      </c>
      <c r="K94" s="38"/>
      <c r="L94" s="120"/>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11" customFormat="1" ht="29.25" customHeight="1">
      <c r="A96" s="167"/>
      <c r="B96" s="168"/>
      <c r="C96" s="169" t="s">
        <v>259</v>
      </c>
      <c r="D96" s="170" t="s">
        <v>62</v>
      </c>
      <c r="E96" s="170" t="s">
        <v>58</v>
      </c>
      <c r="F96" s="170" t="s">
        <v>59</v>
      </c>
      <c r="G96" s="170" t="s">
        <v>260</v>
      </c>
      <c r="H96" s="170" t="s">
        <v>261</v>
      </c>
      <c r="I96" s="171" t="s">
        <v>262</v>
      </c>
      <c r="J96" s="170" t="s">
        <v>236</v>
      </c>
      <c r="K96" s="172" t="s">
        <v>263</v>
      </c>
      <c r="L96" s="173"/>
      <c r="M96" s="70" t="s">
        <v>22</v>
      </c>
      <c r="N96" s="71" t="s">
        <v>47</v>
      </c>
      <c r="O96" s="71" t="s">
        <v>264</v>
      </c>
      <c r="P96" s="71" t="s">
        <v>265</v>
      </c>
      <c r="Q96" s="71" t="s">
        <v>266</v>
      </c>
      <c r="R96" s="71" t="s">
        <v>267</v>
      </c>
      <c r="S96" s="71" t="s">
        <v>268</v>
      </c>
      <c r="T96" s="72" t="s">
        <v>269</v>
      </c>
      <c r="U96" s="167"/>
      <c r="V96" s="167"/>
      <c r="W96" s="167"/>
      <c r="X96" s="167"/>
      <c r="Y96" s="167"/>
      <c r="Z96" s="167"/>
      <c r="AA96" s="167"/>
      <c r="AB96" s="167"/>
      <c r="AC96" s="167"/>
      <c r="AD96" s="167"/>
      <c r="AE96" s="167"/>
    </row>
    <row r="97" spans="1:65" s="2" customFormat="1" ht="22.9" customHeight="1">
      <c r="A97" s="36"/>
      <c r="B97" s="37"/>
      <c r="C97" s="77" t="s">
        <v>270</v>
      </c>
      <c r="D97" s="38"/>
      <c r="E97" s="38"/>
      <c r="F97" s="38"/>
      <c r="G97" s="38"/>
      <c r="H97" s="38"/>
      <c r="I97" s="119"/>
      <c r="J97" s="174">
        <f>BK97</f>
        <v>0</v>
      </c>
      <c r="K97" s="38"/>
      <c r="L97" s="41"/>
      <c r="M97" s="73"/>
      <c r="N97" s="175"/>
      <c r="O97" s="74"/>
      <c r="P97" s="176">
        <f>P98+P112+P146+P161+P163+P165</f>
        <v>0</v>
      </c>
      <c r="Q97" s="74"/>
      <c r="R97" s="176">
        <f>R98+R112+R146+R161+R163+R165</f>
        <v>0.21040999999999999</v>
      </c>
      <c r="S97" s="74"/>
      <c r="T97" s="177">
        <f>T98+T112+T146+T161+T163+T165</f>
        <v>0</v>
      </c>
      <c r="U97" s="36"/>
      <c r="V97" s="36"/>
      <c r="W97" s="36"/>
      <c r="X97" s="36"/>
      <c r="Y97" s="36"/>
      <c r="Z97" s="36"/>
      <c r="AA97" s="36"/>
      <c r="AB97" s="36"/>
      <c r="AC97" s="36"/>
      <c r="AD97" s="36"/>
      <c r="AE97" s="36"/>
      <c r="AT97" s="19" t="s">
        <v>76</v>
      </c>
      <c r="AU97" s="19" t="s">
        <v>237</v>
      </c>
      <c r="BK97" s="178">
        <f>BK98+BK112+BK146+BK161+BK163+BK165</f>
        <v>0</v>
      </c>
    </row>
    <row r="98" spans="1:65" s="12" customFormat="1" ht="25.9" customHeight="1">
      <c r="B98" s="179"/>
      <c r="C98" s="180"/>
      <c r="D98" s="181" t="s">
        <v>76</v>
      </c>
      <c r="E98" s="182" t="s">
        <v>1491</v>
      </c>
      <c r="F98" s="182" t="s">
        <v>1492</v>
      </c>
      <c r="G98" s="180"/>
      <c r="H98" s="180"/>
      <c r="I98" s="183"/>
      <c r="J98" s="184">
        <f>BK98</f>
        <v>0</v>
      </c>
      <c r="K98" s="180"/>
      <c r="L98" s="185"/>
      <c r="M98" s="186"/>
      <c r="N98" s="187"/>
      <c r="O98" s="187"/>
      <c r="P98" s="188">
        <f>SUM(P99:P111)</f>
        <v>0</v>
      </c>
      <c r="Q98" s="187"/>
      <c r="R98" s="188">
        <f>SUM(R99:R111)</f>
        <v>4.4409999999999998E-2</v>
      </c>
      <c r="S98" s="187"/>
      <c r="T98" s="189">
        <f>SUM(T99:T111)</f>
        <v>0</v>
      </c>
      <c r="AR98" s="190" t="s">
        <v>23</v>
      </c>
      <c r="AT98" s="191" t="s">
        <v>76</v>
      </c>
      <c r="AU98" s="191" t="s">
        <v>77</v>
      </c>
      <c r="AY98" s="190" t="s">
        <v>273</v>
      </c>
      <c r="BK98" s="192">
        <f>SUM(BK99:BK111)</f>
        <v>0</v>
      </c>
    </row>
    <row r="99" spans="1:65" s="2" customFormat="1" ht="16.5" customHeight="1">
      <c r="A99" s="36"/>
      <c r="B99" s="37"/>
      <c r="C99" s="195" t="s">
        <v>23</v>
      </c>
      <c r="D99" s="195" t="s">
        <v>275</v>
      </c>
      <c r="E99" s="196" t="s">
        <v>1493</v>
      </c>
      <c r="F99" s="197" t="s">
        <v>1494</v>
      </c>
      <c r="G99" s="198" t="s">
        <v>305</v>
      </c>
      <c r="H99" s="199">
        <v>3</v>
      </c>
      <c r="I99" s="200"/>
      <c r="J99" s="201">
        <f>ROUND(I99*H99,2)</f>
        <v>0</v>
      </c>
      <c r="K99" s="197" t="s">
        <v>22</v>
      </c>
      <c r="L99" s="41"/>
      <c r="M99" s="202" t="s">
        <v>22</v>
      </c>
      <c r="N99" s="203" t="s">
        <v>48</v>
      </c>
      <c r="O99" s="66"/>
      <c r="P99" s="204">
        <f>O99*H99</f>
        <v>0</v>
      </c>
      <c r="Q99" s="204">
        <v>3.8000000000000002E-4</v>
      </c>
      <c r="R99" s="204">
        <f>Q99*H99</f>
        <v>1.14E-3</v>
      </c>
      <c r="S99" s="204">
        <v>0</v>
      </c>
      <c r="T99" s="205">
        <f>S99*H99</f>
        <v>0</v>
      </c>
      <c r="U99" s="36"/>
      <c r="V99" s="36"/>
      <c r="W99" s="36"/>
      <c r="X99" s="36"/>
      <c r="Y99" s="36"/>
      <c r="Z99" s="36"/>
      <c r="AA99" s="36"/>
      <c r="AB99" s="36"/>
      <c r="AC99" s="36"/>
      <c r="AD99" s="36"/>
      <c r="AE99" s="36"/>
      <c r="AR99" s="206" t="s">
        <v>386</v>
      </c>
      <c r="AT99" s="206" t="s">
        <v>275</v>
      </c>
      <c r="AU99" s="206" t="s">
        <v>23</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386</v>
      </c>
      <c r="BM99" s="206" t="s">
        <v>84</v>
      </c>
    </row>
    <row r="100" spans="1:65" s="2" customFormat="1" ht="19.5">
      <c r="A100" s="36"/>
      <c r="B100" s="37"/>
      <c r="C100" s="38"/>
      <c r="D100" s="208" t="s">
        <v>279</v>
      </c>
      <c r="E100" s="38"/>
      <c r="F100" s="209" t="s">
        <v>1495</v>
      </c>
      <c r="G100" s="38"/>
      <c r="H100" s="38"/>
      <c r="I100" s="119"/>
      <c r="J100" s="38"/>
      <c r="K100" s="38"/>
      <c r="L100" s="41"/>
      <c r="M100" s="210"/>
      <c r="N100" s="211"/>
      <c r="O100" s="66"/>
      <c r="P100" s="66"/>
      <c r="Q100" s="66"/>
      <c r="R100" s="66"/>
      <c r="S100" s="66"/>
      <c r="T100" s="67"/>
      <c r="U100" s="36"/>
      <c r="V100" s="36"/>
      <c r="W100" s="36"/>
      <c r="X100" s="36"/>
      <c r="Y100" s="36"/>
      <c r="Z100" s="36"/>
      <c r="AA100" s="36"/>
      <c r="AB100" s="36"/>
      <c r="AC100" s="36"/>
      <c r="AD100" s="36"/>
      <c r="AE100" s="36"/>
      <c r="AT100" s="19" t="s">
        <v>279</v>
      </c>
      <c r="AU100" s="19" t="s">
        <v>23</v>
      </c>
    </row>
    <row r="101" spans="1:65" s="2" customFormat="1" ht="16.5" customHeight="1">
      <c r="A101" s="36"/>
      <c r="B101" s="37"/>
      <c r="C101" s="195" t="s">
        <v>84</v>
      </c>
      <c r="D101" s="195" t="s">
        <v>275</v>
      </c>
      <c r="E101" s="196" t="s">
        <v>1496</v>
      </c>
      <c r="F101" s="197" t="s">
        <v>1497</v>
      </c>
      <c r="G101" s="198" t="s">
        <v>305</v>
      </c>
      <c r="H101" s="199">
        <v>24</v>
      </c>
      <c r="I101" s="200"/>
      <c r="J101" s="201">
        <f>ROUND(I101*H101,2)</f>
        <v>0</v>
      </c>
      <c r="K101" s="197" t="s">
        <v>22</v>
      </c>
      <c r="L101" s="41"/>
      <c r="M101" s="202" t="s">
        <v>22</v>
      </c>
      <c r="N101" s="203" t="s">
        <v>48</v>
      </c>
      <c r="O101" s="66"/>
      <c r="P101" s="204">
        <f>O101*H101</f>
        <v>0</v>
      </c>
      <c r="Q101" s="204">
        <v>4.6999999999999999E-4</v>
      </c>
      <c r="R101" s="204">
        <f>Q101*H101</f>
        <v>1.128E-2</v>
      </c>
      <c r="S101" s="204">
        <v>0</v>
      </c>
      <c r="T101" s="205">
        <f>S101*H101</f>
        <v>0</v>
      </c>
      <c r="U101" s="36"/>
      <c r="V101" s="36"/>
      <c r="W101" s="36"/>
      <c r="X101" s="36"/>
      <c r="Y101" s="36"/>
      <c r="Z101" s="36"/>
      <c r="AA101" s="36"/>
      <c r="AB101" s="36"/>
      <c r="AC101" s="36"/>
      <c r="AD101" s="36"/>
      <c r="AE101" s="36"/>
      <c r="AR101" s="206" t="s">
        <v>386</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386</v>
      </c>
      <c r="BM101" s="206" t="s">
        <v>99</v>
      </c>
    </row>
    <row r="102" spans="1:65" s="2" customFormat="1" ht="19.5">
      <c r="A102" s="36"/>
      <c r="B102" s="37"/>
      <c r="C102" s="38"/>
      <c r="D102" s="208" t="s">
        <v>279</v>
      </c>
      <c r="E102" s="38"/>
      <c r="F102" s="209" t="s">
        <v>1498</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279</v>
      </c>
      <c r="AU102" s="19" t="s">
        <v>23</v>
      </c>
    </row>
    <row r="103" spans="1:65" s="2" customFormat="1" ht="16.5" customHeight="1">
      <c r="A103" s="36"/>
      <c r="B103" s="37"/>
      <c r="C103" s="195" t="s">
        <v>92</v>
      </c>
      <c r="D103" s="195" t="s">
        <v>275</v>
      </c>
      <c r="E103" s="196" t="s">
        <v>1499</v>
      </c>
      <c r="F103" s="197" t="s">
        <v>1500</v>
      </c>
      <c r="G103" s="198" t="s">
        <v>305</v>
      </c>
      <c r="H103" s="199">
        <v>37</v>
      </c>
      <c r="I103" s="200"/>
      <c r="J103" s="201">
        <f>ROUND(I103*H103,2)</f>
        <v>0</v>
      </c>
      <c r="K103" s="197" t="s">
        <v>22</v>
      </c>
      <c r="L103" s="41"/>
      <c r="M103" s="202" t="s">
        <v>22</v>
      </c>
      <c r="N103" s="203" t="s">
        <v>48</v>
      </c>
      <c r="O103" s="66"/>
      <c r="P103" s="204">
        <f>O103*H103</f>
        <v>0</v>
      </c>
      <c r="Q103" s="204">
        <v>6.9999999999999999E-4</v>
      </c>
      <c r="R103" s="204">
        <f>Q103*H103</f>
        <v>2.5899999999999999E-2</v>
      </c>
      <c r="S103" s="204">
        <v>0</v>
      </c>
      <c r="T103" s="205">
        <f>S103*H103</f>
        <v>0</v>
      </c>
      <c r="U103" s="36"/>
      <c r="V103" s="36"/>
      <c r="W103" s="36"/>
      <c r="X103" s="36"/>
      <c r="Y103" s="36"/>
      <c r="Z103" s="36"/>
      <c r="AA103" s="36"/>
      <c r="AB103" s="36"/>
      <c r="AC103" s="36"/>
      <c r="AD103" s="36"/>
      <c r="AE103" s="36"/>
      <c r="AR103" s="206" t="s">
        <v>386</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386</v>
      </c>
      <c r="BM103" s="206" t="s">
        <v>319</v>
      </c>
    </row>
    <row r="104" spans="1:65" s="2" customFormat="1" ht="16.5" customHeight="1">
      <c r="A104" s="36"/>
      <c r="B104" s="37"/>
      <c r="C104" s="195" t="s">
        <v>99</v>
      </c>
      <c r="D104" s="195" t="s">
        <v>275</v>
      </c>
      <c r="E104" s="196" t="s">
        <v>1501</v>
      </c>
      <c r="F104" s="197" t="s">
        <v>1502</v>
      </c>
      <c r="G104" s="198" t="s">
        <v>297</v>
      </c>
      <c r="H104" s="199">
        <v>15</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386</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386</v>
      </c>
      <c r="BM104" s="206" t="s">
        <v>330</v>
      </c>
    </row>
    <row r="105" spans="1:65" s="2" customFormat="1" ht="19.5">
      <c r="A105" s="36"/>
      <c r="B105" s="37"/>
      <c r="C105" s="38"/>
      <c r="D105" s="208" t="s">
        <v>279</v>
      </c>
      <c r="E105" s="38"/>
      <c r="F105" s="209" t="s">
        <v>1503</v>
      </c>
      <c r="G105" s="38"/>
      <c r="H105" s="38"/>
      <c r="I105" s="119"/>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279</v>
      </c>
      <c r="AU105" s="19" t="s">
        <v>23</v>
      </c>
    </row>
    <row r="106" spans="1:65" s="2" customFormat="1" ht="16.5" customHeight="1">
      <c r="A106" s="36"/>
      <c r="B106" s="37"/>
      <c r="C106" s="195" t="s">
        <v>115</v>
      </c>
      <c r="D106" s="195" t="s">
        <v>275</v>
      </c>
      <c r="E106" s="196" t="s">
        <v>1504</v>
      </c>
      <c r="F106" s="197" t="s">
        <v>1505</v>
      </c>
      <c r="G106" s="198" t="s">
        <v>297</v>
      </c>
      <c r="H106" s="199">
        <v>2</v>
      </c>
      <c r="I106" s="200"/>
      <c r="J106" s="201">
        <f>ROUND(I106*H106,2)</f>
        <v>0</v>
      </c>
      <c r="K106" s="197" t="s">
        <v>22</v>
      </c>
      <c r="L106" s="41"/>
      <c r="M106" s="202" t="s">
        <v>22</v>
      </c>
      <c r="N106" s="203" t="s">
        <v>48</v>
      </c>
      <c r="O106" s="66"/>
      <c r="P106" s="204">
        <f>O106*H106</f>
        <v>0</v>
      </c>
      <c r="Q106" s="204">
        <v>2.8E-3</v>
      </c>
      <c r="R106" s="204">
        <f>Q106*H106</f>
        <v>5.5999999999999999E-3</v>
      </c>
      <c r="S106" s="204">
        <v>0</v>
      </c>
      <c r="T106" s="205">
        <f>S106*H106</f>
        <v>0</v>
      </c>
      <c r="U106" s="36"/>
      <c r="V106" s="36"/>
      <c r="W106" s="36"/>
      <c r="X106" s="36"/>
      <c r="Y106" s="36"/>
      <c r="Z106" s="36"/>
      <c r="AA106" s="36"/>
      <c r="AB106" s="36"/>
      <c r="AC106" s="36"/>
      <c r="AD106" s="36"/>
      <c r="AE106" s="36"/>
      <c r="AR106" s="206" t="s">
        <v>386</v>
      </c>
      <c r="AT106" s="206" t="s">
        <v>275</v>
      </c>
      <c r="AU106" s="206" t="s">
        <v>23</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386</v>
      </c>
      <c r="BM106" s="206" t="s">
        <v>28</v>
      </c>
    </row>
    <row r="107" spans="1:65" s="2" customFormat="1" ht="19.5">
      <c r="A107" s="36"/>
      <c r="B107" s="37"/>
      <c r="C107" s="38"/>
      <c r="D107" s="208" t="s">
        <v>279</v>
      </c>
      <c r="E107" s="38"/>
      <c r="F107" s="209" t="s">
        <v>1506</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279</v>
      </c>
      <c r="AU107" s="19" t="s">
        <v>23</v>
      </c>
    </row>
    <row r="108" spans="1:65" s="2" customFormat="1" ht="16.5" customHeight="1">
      <c r="A108" s="36"/>
      <c r="B108" s="37"/>
      <c r="C108" s="195" t="s">
        <v>319</v>
      </c>
      <c r="D108" s="195" t="s">
        <v>275</v>
      </c>
      <c r="E108" s="196" t="s">
        <v>1507</v>
      </c>
      <c r="F108" s="197" t="s">
        <v>1508</v>
      </c>
      <c r="G108" s="198" t="s">
        <v>297</v>
      </c>
      <c r="H108" s="199">
        <v>1</v>
      </c>
      <c r="I108" s="200"/>
      <c r="J108" s="201">
        <f>ROUND(I108*H108,2)</f>
        <v>0</v>
      </c>
      <c r="K108" s="197" t="s">
        <v>22</v>
      </c>
      <c r="L108" s="41"/>
      <c r="M108" s="202" t="s">
        <v>22</v>
      </c>
      <c r="N108" s="203" t="s">
        <v>48</v>
      </c>
      <c r="O108" s="66"/>
      <c r="P108" s="204">
        <f>O108*H108</f>
        <v>0</v>
      </c>
      <c r="Q108" s="204">
        <v>4.8999999999999998E-4</v>
      </c>
      <c r="R108" s="204">
        <f>Q108*H108</f>
        <v>4.8999999999999998E-4</v>
      </c>
      <c r="S108" s="204">
        <v>0</v>
      </c>
      <c r="T108" s="205">
        <f>S108*H108</f>
        <v>0</v>
      </c>
      <c r="U108" s="36"/>
      <c r="V108" s="36"/>
      <c r="W108" s="36"/>
      <c r="X108" s="36"/>
      <c r="Y108" s="36"/>
      <c r="Z108" s="36"/>
      <c r="AA108" s="36"/>
      <c r="AB108" s="36"/>
      <c r="AC108" s="36"/>
      <c r="AD108" s="36"/>
      <c r="AE108" s="36"/>
      <c r="AR108" s="206" t="s">
        <v>386</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386</v>
      </c>
      <c r="BM108" s="206" t="s">
        <v>359</v>
      </c>
    </row>
    <row r="109" spans="1:65" s="2" customFormat="1" ht="19.5">
      <c r="A109" s="36"/>
      <c r="B109" s="37"/>
      <c r="C109" s="38"/>
      <c r="D109" s="208" t="s">
        <v>299</v>
      </c>
      <c r="E109" s="38"/>
      <c r="F109" s="209" t="s">
        <v>1509</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299</v>
      </c>
      <c r="AU109" s="19" t="s">
        <v>23</v>
      </c>
    </row>
    <row r="110" spans="1:65" s="2" customFormat="1" ht="19.5">
      <c r="A110" s="36"/>
      <c r="B110" s="37"/>
      <c r="C110" s="38"/>
      <c r="D110" s="208" t="s">
        <v>279</v>
      </c>
      <c r="E110" s="38"/>
      <c r="F110" s="209" t="s">
        <v>1510</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279</v>
      </c>
      <c r="AU110" s="19" t="s">
        <v>23</v>
      </c>
    </row>
    <row r="111" spans="1:65" s="2" customFormat="1" ht="16.5" customHeight="1">
      <c r="A111" s="36"/>
      <c r="B111" s="37"/>
      <c r="C111" s="195" t="s">
        <v>325</v>
      </c>
      <c r="D111" s="195" t="s">
        <v>275</v>
      </c>
      <c r="E111" s="196" t="s">
        <v>1511</v>
      </c>
      <c r="F111" s="197" t="s">
        <v>1512</v>
      </c>
      <c r="G111" s="198" t="s">
        <v>305</v>
      </c>
      <c r="H111" s="199">
        <v>67</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386</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386</v>
      </c>
      <c r="BM111" s="206" t="s">
        <v>369</v>
      </c>
    </row>
    <row r="112" spans="1:65" s="12" customFormat="1" ht="25.9" customHeight="1">
      <c r="B112" s="179"/>
      <c r="C112" s="180"/>
      <c r="D112" s="181" t="s">
        <v>76</v>
      </c>
      <c r="E112" s="182" t="s">
        <v>1513</v>
      </c>
      <c r="F112" s="182" t="s">
        <v>1514</v>
      </c>
      <c r="G112" s="180"/>
      <c r="H112" s="180"/>
      <c r="I112" s="183"/>
      <c r="J112" s="184">
        <f>BK112</f>
        <v>0</v>
      </c>
      <c r="K112" s="180"/>
      <c r="L112" s="185"/>
      <c r="M112" s="186"/>
      <c r="N112" s="187"/>
      <c r="O112" s="187"/>
      <c r="P112" s="188">
        <f>SUM(P113:P145)</f>
        <v>0</v>
      </c>
      <c r="Q112" s="187"/>
      <c r="R112" s="188">
        <f>SUM(R113:R145)</f>
        <v>5.6600000000000004E-2</v>
      </c>
      <c r="S112" s="187"/>
      <c r="T112" s="189">
        <f>SUM(T113:T145)</f>
        <v>0</v>
      </c>
      <c r="AR112" s="190" t="s">
        <v>23</v>
      </c>
      <c r="AT112" s="191" t="s">
        <v>76</v>
      </c>
      <c r="AU112" s="191" t="s">
        <v>77</v>
      </c>
      <c r="AY112" s="190" t="s">
        <v>273</v>
      </c>
      <c r="BK112" s="192">
        <f>SUM(BK113:BK145)</f>
        <v>0</v>
      </c>
    </row>
    <row r="113" spans="1:65" s="2" customFormat="1" ht="16.5" customHeight="1">
      <c r="A113" s="36"/>
      <c r="B113" s="37"/>
      <c r="C113" s="195" t="s">
        <v>330</v>
      </c>
      <c r="D113" s="195" t="s">
        <v>275</v>
      </c>
      <c r="E113" s="196" t="s">
        <v>1515</v>
      </c>
      <c r="F113" s="197" t="s">
        <v>1516</v>
      </c>
      <c r="G113" s="198" t="s">
        <v>305</v>
      </c>
      <c r="H113" s="199">
        <v>77</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386</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386</v>
      </c>
      <c r="BM113" s="206" t="s">
        <v>386</v>
      </c>
    </row>
    <row r="114" spans="1:65" s="2" customFormat="1" ht="19.5">
      <c r="A114" s="36"/>
      <c r="B114" s="37"/>
      <c r="C114" s="38"/>
      <c r="D114" s="208" t="s">
        <v>279</v>
      </c>
      <c r="E114" s="38"/>
      <c r="F114" s="209" t="s">
        <v>1517</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279</v>
      </c>
      <c r="AU114" s="19" t="s">
        <v>23</v>
      </c>
    </row>
    <row r="115" spans="1:65" s="2" customFormat="1" ht="16.5" customHeight="1">
      <c r="A115" s="36"/>
      <c r="B115" s="37"/>
      <c r="C115" s="195" t="s">
        <v>337</v>
      </c>
      <c r="D115" s="195" t="s">
        <v>275</v>
      </c>
      <c r="E115" s="196" t="s">
        <v>1518</v>
      </c>
      <c r="F115" s="197" t="s">
        <v>1519</v>
      </c>
      <c r="G115" s="198" t="s">
        <v>305</v>
      </c>
      <c r="H115" s="199">
        <v>77</v>
      </c>
      <c r="I115" s="200"/>
      <c r="J115" s="201">
        <f>ROUND(I115*H115,2)</f>
        <v>0</v>
      </c>
      <c r="K115" s="197" t="s">
        <v>22</v>
      </c>
      <c r="L115" s="41"/>
      <c r="M115" s="202" t="s">
        <v>22</v>
      </c>
      <c r="N115" s="203"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386</v>
      </c>
      <c r="AT115" s="206" t="s">
        <v>275</v>
      </c>
      <c r="AU115" s="206" t="s">
        <v>23</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386</v>
      </c>
      <c r="BM115" s="206" t="s">
        <v>409</v>
      </c>
    </row>
    <row r="116" spans="1:65" s="2" customFormat="1" ht="19.5">
      <c r="A116" s="36"/>
      <c r="B116" s="37"/>
      <c r="C116" s="38"/>
      <c r="D116" s="208" t="s">
        <v>279</v>
      </c>
      <c r="E116" s="38"/>
      <c r="F116" s="209" t="s">
        <v>1520</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279</v>
      </c>
      <c r="AU116" s="19" t="s">
        <v>23</v>
      </c>
    </row>
    <row r="117" spans="1:65" s="2" customFormat="1" ht="16.5" customHeight="1">
      <c r="A117" s="36"/>
      <c r="B117" s="37"/>
      <c r="C117" s="195" t="s">
        <v>28</v>
      </c>
      <c r="D117" s="195" t="s">
        <v>275</v>
      </c>
      <c r="E117" s="196" t="s">
        <v>1521</v>
      </c>
      <c r="F117" s="197" t="s">
        <v>1522</v>
      </c>
      <c r="G117" s="198" t="s">
        <v>305</v>
      </c>
      <c r="H117" s="199">
        <v>26</v>
      </c>
      <c r="I117" s="200"/>
      <c r="J117" s="201">
        <f>ROUND(I117*H117,2)</f>
        <v>0</v>
      </c>
      <c r="K117" s="197" t="s">
        <v>22</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386</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386</v>
      </c>
      <c r="BM117" s="206" t="s">
        <v>419</v>
      </c>
    </row>
    <row r="118" spans="1:65" s="2" customFormat="1" ht="19.5">
      <c r="A118" s="36"/>
      <c r="B118" s="37"/>
      <c r="C118" s="38"/>
      <c r="D118" s="208" t="s">
        <v>279</v>
      </c>
      <c r="E118" s="38"/>
      <c r="F118" s="209" t="s">
        <v>1523</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279</v>
      </c>
      <c r="AU118" s="19" t="s">
        <v>23</v>
      </c>
    </row>
    <row r="119" spans="1:65" s="2" customFormat="1" ht="16.5" customHeight="1">
      <c r="A119" s="36"/>
      <c r="B119" s="37"/>
      <c r="C119" s="195" t="s">
        <v>354</v>
      </c>
      <c r="D119" s="195" t="s">
        <v>275</v>
      </c>
      <c r="E119" s="196" t="s">
        <v>1524</v>
      </c>
      <c r="F119" s="197" t="s">
        <v>1525</v>
      </c>
      <c r="G119" s="198" t="s">
        <v>765</v>
      </c>
      <c r="H119" s="199">
        <v>4</v>
      </c>
      <c r="I119" s="200"/>
      <c r="J119" s="201">
        <f>ROUND(I119*H119,2)</f>
        <v>0</v>
      </c>
      <c r="K119" s="197" t="s">
        <v>22</v>
      </c>
      <c r="L119" s="41"/>
      <c r="M119" s="202" t="s">
        <v>22</v>
      </c>
      <c r="N119" s="203" t="s">
        <v>48</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386</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386</v>
      </c>
      <c r="BM119" s="206" t="s">
        <v>433</v>
      </c>
    </row>
    <row r="120" spans="1:65" s="2" customFormat="1" ht="19.5">
      <c r="A120" s="36"/>
      <c r="B120" s="37"/>
      <c r="C120" s="38"/>
      <c r="D120" s="208" t="s">
        <v>279</v>
      </c>
      <c r="E120" s="38"/>
      <c r="F120" s="209" t="s">
        <v>1526</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279</v>
      </c>
      <c r="AU120" s="19" t="s">
        <v>23</v>
      </c>
    </row>
    <row r="121" spans="1:65" s="2" customFormat="1" ht="16.5" customHeight="1">
      <c r="A121" s="36"/>
      <c r="B121" s="37"/>
      <c r="C121" s="195" t="s">
        <v>359</v>
      </c>
      <c r="D121" s="195" t="s">
        <v>275</v>
      </c>
      <c r="E121" s="196" t="s">
        <v>1527</v>
      </c>
      <c r="F121" s="197" t="s">
        <v>1528</v>
      </c>
      <c r="G121" s="198" t="s">
        <v>765</v>
      </c>
      <c r="H121" s="199">
        <v>30</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386</v>
      </c>
      <c r="AT121" s="206" t="s">
        <v>275</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386</v>
      </c>
      <c r="BM121" s="206" t="s">
        <v>446</v>
      </c>
    </row>
    <row r="122" spans="1:65" s="2" customFormat="1" ht="19.5">
      <c r="A122" s="36"/>
      <c r="B122" s="37"/>
      <c r="C122" s="38"/>
      <c r="D122" s="208" t="s">
        <v>279</v>
      </c>
      <c r="E122" s="38"/>
      <c r="F122" s="209" t="s">
        <v>1529</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279</v>
      </c>
      <c r="AU122" s="19" t="s">
        <v>23</v>
      </c>
    </row>
    <row r="123" spans="1:65" s="2" customFormat="1" ht="16.5" customHeight="1">
      <c r="A123" s="36"/>
      <c r="B123" s="37"/>
      <c r="C123" s="195" t="s">
        <v>364</v>
      </c>
      <c r="D123" s="195" t="s">
        <v>275</v>
      </c>
      <c r="E123" s="196" t="s">
        <v>1530</v>
      </c>
      <c r="F123" s="197" t="s">
        <v>1531</v>
      </c>
      <c r="G123" s="198" t="s">
        <v>305</v>
      </c>
      <c r="H123" s="199">
        <v>77</v>
      </c>
      <c r="I123" s="200"/>
      <c r="J123" s="201">
        <f>ROUND(I123*H123,2)</f>
        <v>0</v>
      </c>
      <c r="K123" s="197" t="s">
        <v>22</v>
      </c>
      <c r="L123" s="41"/>
      <c r="M123" s="202" t="s">
        <v>22</v>
      </c>
      <c r="N123" s="203" t="s">
        <v>48</v>
      </c>
      <c r="O123" s="66"/>
      <c r="P123" s="204">
        <f>O123*H123</f>
        <v>0</v>
      </c>
      <c r="Q123" s="204">
        <v>4.0000000000000003E-5</v>
      </c>
      <c r="R123" s="204">
        <f>Q123*H123</f>
        <v>3.0800000000000003E-3</v>
      </c>
      <c r="S123" s="204">
        <v>0</v>
      </c>
      <c r="T123" s="205">
        <f>S123*H123</f>
        <v>0</v>
      </c>
      <c r="U123" s="36"/>
      <c r="V123" s="36"/>
      <c r="W123" s="36"/>
      <c r="X123" s="36"/>
      <c r="Y123" s="36"/>
      <c r="Z123" s="36"/>
      <c r="AA123" s="36"/>
      <c r="AB123" s="36"/>
      <c r="AC123" s="36"/>
      <c r="AD123" s="36"/>
      <c r="AE123" s="36"/>
      <c r="AR123" s="206" t="s">
        <v>386</v>
      </c>
      <c r="AT123" s="206" t="s">
        <v>275</v>
      </c>
      <c r="AU123" s="206" t="s">
        <v>23</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386</v>
      </c>
      <c r="BM123" s="206" t="s">
        <v>465</v>
      </c>
    </row>
    <row r="124" spans="1:65" s="2" customFormat="1" ht="19.5">
      <c r="A124" s="36"/>
      <c r="B124" s="37"/>
      <c r="C124" s="38"/>
      <c r="D124" s="208" t="s">
        <v>299</v>
      </c>
      <c r="E124" s="38"/>
      <c r="F124" s="209" t="s">
        <v>1532</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299</v>
      </c>
      <c r="AU124" s="19" t="s">
        <v>23</v>
      </c>
    </row>
    <row r="125" spans="1:65" s="2" customFormat="1" ht="19.5">
      <c r="A125" s="36"/>
      <c r="B125" s="37"/>
      <c r="C125" s="38"/>
      <c r="D125" s="208" t="s">
        <v>279</v>
      </c>
      <c r="E125" s="38"/>
      <c r="F125" s="209" t="s">
        <v>1533</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279</v>
      </c>
      <c r="AU125" s="19" t="s">
        <v>23</v>
      </c>
    </row>
    <row r="126" spans="1:65" s="2" customFormat="1" ht="16.5" customHeight="1">
      <c r="A126" s="36"/>
      <c r="B126" s="37"/>
      <c r="C126" s="195" t="s">
        <v>369</v>
      </c>
      <c r="D126" s="195" t="s">
        <v>275</v>
      </c>
      <c r="E126" s="196" t="s">
        <v>1530</v>
      </c>
      <c r="F126" s="197" t="s">
        <v>1531</v>
      </c>
      <c r="G126" s="198" t="s">
        <v>305</v>
      </c>
      <c r="H126" s="199">
        <v>77</v>
      </c>
      <c r="I126" s="200"/>
      <c r="J126" s="201">
        <f>ROUND(I126*H126,2)</f>
        <v>0</v>
      </c>
      <c r="K126" s="197" t="s">
        <v>22</v>
      </c>
      <c r="L126" s="41"/>
      <c r="M126" s="202" t="s">
        <v>22</v>
      </c>
      <c r="N126" s="203" t="s">
        <v>48</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386</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386</v>
      </c>
      <c r="BM126" s="206" t="s">
        <v>493</v>
      </c>
    </row>
    <row r="127" spans="1:65" s="2" customFormat="1" ht="19.5">
      <c r="A127" s="36"/>
      <c r="B127" s="37"/>
      <c r="C127" s="38"/>
      <c r="D127" s="208" t="s">
        <v>299</v>
      </c>
      <c r="E127" s="38"/>
      <c r="F127" s="209" t="s">
        <v>1532</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299</v>
      </c>
      <c r="AU127" s="19" t="s">
        <v>23</v>
      </c>
    </row>
    <row r="128" spans="1:65" s="2" customFormat="1" ht="19.5">
      <c r="A128" s="36"/>
      <c r="B128" s="37"/>
      <c r="C128" s="38"/>
      <c r="D128" s="208" t="s">
        <v>279</v>
      </c>
      <c r="E128" s="38"/>
      <c r="F128" s="209" t="s">
        <v>1534</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279</v>
      </c>
      <c r="AU128" s="19" t="s">
        <v>23</v>
      </c>
    </row>
    <row r="129" spans="1:65" s="2" customFormat="1" ht="16.5" customHeight="1">
      <c r="A129" s="36"/>
      <c r="B129" s="37"/>
      <c r="C129" s="195" t="s">
        <v>8</v>
      </c>
      <c r="D129" s="195" t="s">
        <v>275</v>
      </c>
      <c r="E129" s="196" t="s">
        <v>1530</v>
      </c>
      <c r="F129" s="197" t="s">
        <v>1531</v>
      </c>
      <c r="G129" s="198" t="s">
        <v>305</v>
      </c>
      <c r="H129" s="199">
        <v>26</v>
      </c>
      <c r="I129" s="200"/>
      <c r="J129" s="201">
        <f>ROUND(I129*H129,2)</f>
        <v>0</v>
      </c>
      <c r="K129" s="197" t="s">
        <v>22</v>
      </c>
      <c r="L129" s="41"/>
      <c r="M129" s="202" t="s">
        <v>22</v>
      </c>
      <c r="N129" s="203"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386</v>
      </c>
      <c r="AT129" s="206" t="s">
        <v>275</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386</v>
      </c>
      <c r="BM129" s="206" t="s">
        <v>508</v>
      </c>
    </row>
    <row r="130" spans="1:65" s="2" customFormat="1" ht="19.5">
      <c r="A130" s="36"/>
      <c r="B130" s="37"/>
      <c r="C130" s="38"/>
      <c r="D130" s="208" t="s">
        <v>299</v>
      </c>
      <c r="E130" s="38"/>
      <c r="F130" s="209" t="s">
        <v>1532</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299</v>
      </c>
      <c r="AU130" s="19" t="s">
        <v>23</v>
      </c>
    </row>
    <row r="131" spans="1:65" s="2" customFormat="1" ht="19.5">
      <c r="A131" s="36"/>
      <c r="B131" s="37"/>
      <c r="C131" s="38"/>
      <c r="D131" s="208" t="s">
        <v>279</v>
      </c>
      <c r="E131" s="38"/>
      <c r="F131" s="209" t="s">
        <v>1535</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279</v>
      </c>
      <c r="AU131" s="19" t="s">
        <v>23</v>
      </c>
    </row>
    <row r="132" spans="1:65" s="2" customFormat="1" ht="16.5" customHeight="1">
      <c r="A132" s="36"/>
      <c r="B132" s="37"/>
      <c r="C132" s="195" t="s">
        <v>386</v>
      </c>
      <c r="D132" s="195" t="s">
        <v>275</v>
      </c>
      <c r="E132" s="196" t="s">
        <v>1536</v>
      </c>
      <c r="F132" s="197" t="s">
        <v>1537</v>
      </c>
      <c r="G132" s="198" t="s">
        <v>297</v>
      </c>
      <c r="H132" s="199">
        <v>25</v>
      </c>
      <c r="I132" s="200"/>
      <c r="J132" s="201">
        <f>ROUND(I132*H132,2)</f>
        <v>0</v>
      </c>
      <c r="K132" s="197" t="s">
        <v>22</v>
      </c>
      <c r="L132" s="41"/>
      <c r="M132" s="202" t="s">
        <v>22</v>
      </c>
      <c r="N132" s="203" t="s">
        <v>48</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386</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386</v>
      </c>
      <c r="BM132" s="206" t="s">
        <v>528</v>
      </c>
    </row>
    <row r="133" spans="1:65" s="2" customFormat="1" ht="19.5">
      <c r="A133" s="36"/>
      <c r="B133" s="37"/>
      <c r="C133" s="38"/>
      <c r="D133" s="208" t="s">
        <v>279</v>
      </c>
      <c r="E133" s="38"/>
      <c r="F133" s="209" t="s">
        <v>1538</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279</v>
      </c>
      <c r="AU133" s="19" t="s">
        <v>23</v>
      </c>
    </row>
    <row r="134" spans="1:65" s="2" customFormat="1" ht="16.5" customHeight="1">
      <c r="A134" s="36"/>
      <c r="B134" s="37"/>
      <c r="C134" s="195" t="s">
        <v>404</v>
      </c>
      <c r="D134" s="195" t="s">
        <v>275</v>
      </c>
      <c r="E134" s="196" t="s">
        <v>1539</v>
      </c>
      <c r="F134" s="197" t="s">
        <v>1540</v>
      </c>
      <c r="G134" s="198" t="s">
        <v>297</v>
      </c>
      <c r="H134" s="199">
        <v>25</v>
      </c>
      <c r="I134" s="200"/>
      <c r="J134" s="201">
        <f>ROUND(I134*H134,2)</f>
        <v>0</v>
      </c>
      <c r="K134" s="197" t="s">
        <v>22</v>
      </c>
      <c r="L134" s="41"/>
      <c r="M134" s="202" t="s">
        <v>22</v>
      </c>
      <c r="N134" s="203" t="s">
        <v>48</v>
      </c>
      <c r="O134" s="66"/>
      <c r="P134" s="204">
        <f>O134*H134</f>
        <v>0</v>
      </c>
      <c r="Q134" s="204">
        <v>6.3000000000000003E-4</v>
      </c>
      <c r="R134" s="204">
        <f>Q134*H134</f>
        <v>1.575E-2</v>
      </c>
      <c r="S134" s="204">
        <v>0</v>
      </c>
      <c r="T134" s="205">
        <f>S134*H134</f>
        <v>0</v>
      </c>
      <c r="U134" s="36"/>
      <c r="V134" s="36"/>
      <c r="W134" s="36"/>
      <c r="X134" s="36"/>
      <c r="Y134" s="36"/>
      <c r="Z134" s="36"/>
      <c r="AA134" s="36"/>
      <c r="AB134" s="36"/>
      <c r="AC134" s="36"/>
      <c r="AD134" s="36"/>
      <c r="AE134" s="36"/>
      <c r="AR134" s="206" t="s">
        <v>386</v>
      </c>
      <c r="AT134" s="206" t="s">
        <v>275</v>
      </c>
      <c r="AU134" s="206" t="s">
        <v>23</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386</v>
      </c>
      <c r="BM134" s="206" t="s">
        <v>539</v>
      </c>
    </row>
    <row r="135" spans="1:65" s="2" customFormat="1" ht="19.5">
      <c r="A135" s="36"/>
      <c r="B135" s="37"/>
      <c r="C135" s="38"/>
      <c r="D135" s="208" t="s">
        <v>279</v>
      </c>
      <c r="E135" s="38"/>
      <c r="F135" s="209" t="s">
        <v>1538</v>
      </c>
      <c r="G135" s="38"/>
      <c r="H135" s="38"/>
      <c r="I135" s="119"/>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279</v>
      </c>
      <c r="AU135" s="19" t="s">
        <v>23</v>
      </c>
    </row>
    <row r="136" spans="1:65" s="2" customFormat="1" ht="16.5" customHeight="1">
      <c r="A136" s="36"/>
      <c r="B136" s="37"/>
      <c r="C136" s="195" t="s">
        <v>409</v>
      </c>
      <c r="D136" s="195" t="s">
        <v>275</v>
      </c>
      <c r="E136" s="196" t="s">
        <v>1541</v>
      </c>
      <c r="F136" s="197" t="s">
        <v>1542</v>
      </c>
      <c r="G136" s="198" t="s">
        <v>297</v>
      </c>
      <c r="H136" s="199">
        <v>3</v>
      </c>
      <c r="I136" s="200"/>
      <c r="J136" s="201">
        <f>ROUND(I136*H136,2)</f>
        <v>0</v>
      </c>
      <c r="K136" s="197" t="s">
        <v>22</v>
      </c>
      <c r="L136" s="41"/>
      <c r="M136" s="202" t="s">
        <v>22</v>
      </c>
      <c r="N136" s="203" t="s">
        <v>48</v>
      </c>
      <c r="O136" s="66"/>
      <c r="P136" s="204">
        <f>O136*H136</f>
        <v>0</v>
      </c>
      <c r="Q136" s="204">
        <v>1.9000000000000001E-4</v>
      </c>
      <c r="R136" s="204">
        <f>Q136*H136</f>
        <v>5.6999999999999998E-4</v>
      </c>
      <c r="S136" s="204">
        <v>0</v>
      </c>
      <c r="T136" s="205">
        <f>S136*H136</f>
        <v>0</v>
      </c>
      <c r="U136" s="36"/>
      <c r="V136" s="36"/>
      <c r="W136" s="36"/>
      <c r="X136" s="36"/>
      <c r="Y136" s="36"/>
      <c r="Z136" s="36"/>
      <c r="AA136" s="36"/>
      <c r="AB136" s="36"/>
      <c r="AC136" s="36"/>
      <c r="AD136" s="36"/>
      <c r="AE136" s="36"/>
      <c r="AR136" s="206" t="s">
        <v>386</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386</v>
      </c>
      <c r="BM136" s="206" t="s">
        <v>556</v>
      </c>
    </row>
    <row r="137" spans="1:65" s="2" customFormat="1" ht="19.5">
      <c r="A137" s="36"/>
      <c r="B137" s="37"/>
      <c r="C137" s="38"/>
      <c r="D137" s="208" t="s">
        <v>279</v>
      </c>
      <c r="E137" s="38"/>
      <c r="F137" s="209" t="s">
        <v>1543</v>
      </c>
      <c r="G137" s="38"/>
      <c r="H137" s="38"/>
      <c r="I137" s="119"/>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279</v>
      </c>
      <c r="AU137" s="19" t="s">
        <v>23</v>
      </c>
    </row>
    <row r="138" spans="1:65" s="2" customFormat="1" ht="16.5" customHeight="1">
      <c r="A138" s="36"/>
      <c r="B138" s="37"/>
      <c r="C138" s="195" t="s">
        <v>414</v>
      </c>
      <c r="D138" s="195" t="s">
        <v>275</v>
      </c>
      <c r="E138" s="196" t="s">
        <v>1544</v>
      </c>
      <c r="F138" s="197" t="s">
        <v>1545</v>
      </c>
      <c r="G138" s="198" t="s">
        <v>297</v>
      </c>
      <c r="H138" s="199">
        <v>1</v>
      </c>
      <c r="I138" s="200"/>
      <c r="J138" s="201">
        <f>ROUND(I138*H138,2)</f>
        <v>0</v>
      </c>
      <c r="K138" s="197" t="s">
        <v>22</v>
      </c>
      <c r="L138" s="41"/>
      <c r="M138" s="202" t="s">
        <v>22</v>
      </c>
      <c r="N138" s="203" t="s">
        <v>48</v>
      </c>
      <c r="O138" s="66"/>
      <c r="P138" s="204">
        <f>O138*H138</f>
        <v>0</v>
      </c>
      <c r="Q138" s="204">
        <v>1.8000000000000001E-4</v>
      </c>
      <c r="R138" s="204">
        <f>Q138*H138</f>
        <v>1.8000000000000001E-4</v>
      </c>
      <c r="S138" s="204">
        <v>0</v>
      </c>
      <c r="T138" s="205">
        <f>S138*H138</f>
        <v>0</v>
      </c>
      <c r="U138" s="36"/>
      <c r="V138" s="36"/>
      <c r="W138" s="36"/>
      <c r="X138" s="36"/>
      <c r="Y138" s="36"/>
      <c r="Z138" s="36"/>
      <c r="AA138" s="36"/>
      <c r="AB138" s="36"/>
      <c r="AC138" s="36"/>
      <c r="AD138" s="36"/>
      <c r="AE138" s="36"/>
      <c r="AR138" s="206" t="s">
        <v>386</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386</v>
      </c>
      <c r="BM138" s="206" t="s">
        <v>573</v>
      </c>
    </row>
    <row r="139" spans="1:65" s="2" customFormat="1" ht="19.5">
      <c r="A139" s="36"/>
      <c r="B139" s="37"/>
      <c r="C139" s="38"/>
      <c r="D139" s="208" t="s">
        <v>279</v>
      </c>
      <c r="E139" s="38"/>
      <c r="F139" s="209" t="s">
        <v>1546</v>
      </c>
      <c r="G139" s="38"/>
      <c r="H139" s="38"/>
      <c r="I139" s="119"/>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279</v>
      </c>
      <c r="AU139" s="19" t="s">
        <v>23</v>
      </c>
    </row>
    <row r="140" spans="1:65" s="2" customFormat="1" ht="16.5" customHeight="1">
      <c r="A140" s="36"/>
      <c r="B140" s="37"/>
      <c r="C140" s="195" t="s">
        <v>419</v>
      </c>
      <c r="D140" s="195" t="s">
        <v>275</v>
      </c>
      <c r="E140" s="196" t="s">
        <v>1547</v>
      </c>
      <c r="F140" s="197" t="s">
        <v>1548</v>
      </c>
      <c r="G140" s="198" t="s">
        <v>297</v>
      </c>
      <c r="H140" s="199">
        <v>6</v>
      </c>
      <c r="I140" s="200"/>
      <c r="J140" s="201">
        <f>ROUND(I140*H140,2)</f>
        <v>0</v>
      </c>
      <c r="K140" s="197" t="s">
        <v>22</v>
      </c>
      <c r="L140" s="41"/>
      <c r="M140" s="202" t="s">
        <v>22</v>
      </c>
      <c r="N140" s="203" t="s">
        <v>48</v>
      </c>
      <c r="O140" s="66"/>
      <c r="P140" s="204">
        <f>O140*H140</f>
        <v>0</v>
      </c>
      <c r="Q140" s="204">
        <v>3.1E-4</v>
      </c>
      <c r="R140" s="204">
        <f>Q140*H140</f>
        <v>1.8600000000000001E-3</v>
      </c>
      <c r="S140" s="204">
        <v>0</v>
      </c>
      <c r="T140" s="205">
        <f>S140*H140</f>
        <v>0</v>
      </c>
      <c r="U140" s="36"/>
      <c r="V140" s="36"/>
      <c r="W140" s="36"/>
      <c r="X140" s="36"/>
      <c r="Y140" s="36"/>
      <c r="Z140" s="36"/>
      <c r="AA140" s="36"/>
      <c r="AB140" s="36"/>
      <c r="AC140" s="36"/>
      <c r="AD140" s="36"/>
      <c r="AE140" s="36"/>
      <c r="AR140" s="206" t="s">
        <v>386</v>
      </c>
      <c r="AT140" s="206" t="s">
        <v>275</v>
      </c>
      <c r="AU140" s="206" t="s">
        <v>23</v>
      </c>
      <c r="AY140" s="19" t="s">
        <v>273</v>
      </c>
      <c r="BE140" s="207">
        <f>IF(N140="základní",J140,0)</f>
        <v>0</v>
      </c>
      <c r="BF140" s="207">
        <f>IF(N140="snížená",J140,0)</f>
        <v>0</v>
      </c>
      <c r="BG140" s="207">
        <f>IF(N140="zákl. přenesená",J140,0)</f>
        <v>0</v>
      </c>
      <c r="BH140" s="207">
        <f>IF(N140="sníž. přenesená",J140,0)</f>
        <v>0</v>
      </c>
      <c r="BI140" s="207">
        <f>IF(N140="nulová",J140,0)</f>
        <v>0</v>
      </c>
      <c r="BJ140" s="19" t="s">
        <v>23</v>
      </c>
      <c r="BK140" s="207">
        <f>ROUND(I140*H140,2)</f>
        <v>0</v>
      </c>
      <c r="BL140" s="19" t="s">
        <v>386</v>
      </c>
      <c r="BM140" s="206" t="s">
        <v>589</v>
      </c>
    </row>
    <row r="141" spans="1:65" s="2" customFormat="1" ht="19.5">
      <c r="A141" s="36"/>
      <c r="B141" s="37"/>
      <c r="C141" s="38"/>
      <c r="D141" s="208" t="s">
        <v>279</v>
      </c>
      <c r="E141" s="38"/>
      <c r="F141" s="209" t="s">
        <v>1549</v>
      </c>
      <c r="G141" s="38"/>
      <c r="H141" s="38"/>
      <c r="I141" s="119"/>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279</v>
      </c>
      <c r="AU141" s="19" t="s">
        <v>23</v>
      </c>
    </row>
    <row r="142" spans="1:65" s="2" customFormat="1" ht="16.5" customHeight="1">
      <c r="A142" s="36"/>
      <c r="B142" s="37"/>
      <c r="C142" s="195" t="s">
        <v>7</v>
      </c>
      <c r="D142" s="195" t="s">
        <v>275</v>
      </c>
      <c r="E142" s="196" t="s">
        <v>1550</v>
      </c>
      <c r="F142" s="197" t="s">
        <v>1551</v>
      </c>
      <c r="G142" s="198" t="s">
        <v>297</v>
      </c>
      <c r="H142" s="199">
        <v>2</v>
      </c>
      <c r="I142" s="200"/>
      <c r="J142" s="201">
        <f>ROUND(I142*H142,2)</f>
        <v>0</v>
      </c>
      <c r="K142" s="197" t="s">
        <v>22</v>
      </c>
      <c r="L142" s="41"/>
      <c r="M142" s="202" t="s">
        <v>22</v>
      </c>
      <c r="N142" s="203" t="s">
        <v>48</v>
      </c>
      <c r="O142" s="66"/>
      <c r="P142" s="204">
        <f>O142*H142</f>
        <v>0</v>
      </c>
      <c r="Q142" s="204">
        <v>4.8000000000000001E-4</v>
      </c>
      <c r="R142" s="204">
        <f>Q142*H142</f>
        <v>9.6000000000000002E-4</v>
      </c>
      <c r="S142" s="204">
        <v>0</v>
      </c>
      <c r="T142" s="205">
        <f>S142*H142</f>
        <v>0</v>
      </c>
      <c r="U142" s="36"/>
      <c r="V142" s="36"/>
      <c r="W142" s="36"/>
      <c r="X142" s="36"/>
      <c r="Y142" s="36"/>
      <c r="Z142" s="36"/>
      <c r="AA142" s="36"/>
      <c r="AB142" s="36"/>
      <c r="AC142" s="36"/>
      <c r="AD142" s="36"/>
      <c r="AE142" s="36"/>
      <c r="AR142" s="206" t="s">
        <v>386</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386</v>
      </c>
      <c r="BM142" s="206" t="s">
        <v>600</v>
      </c>
    </row>
    <row r="143" spans="1:65" s="2" customFormat="1" ht="19.5">
      <c r="A143" s="36"/>
      <c r="B143" s="37"/>
      <c r="C143" s="38"/>
      <c r="D143" s="208" t="s">
        <v>279</v>
      </c>
      <c r="E143" s="38"/>
      <c r="F143" s="209" t="s">
        <v>1552</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279</v>
      </c>
      <c r="AU143" s="19" t="s">
        <v>23</v>
      </c>
    </row>
    <row r="144" spans="1:65" s="2" customFormat="1" ht="16.5" customHeight="1">
      <c r="A144" s="36"/>
      <c r="B144" s="37"/>
      <c r="C144" s="195" t="s">
        <v>433</v>
      </c>
      <c r="D144" s="195" t="s">
        <v>275</v>
      </c>
      <c r="E144" s="196" t="s">
        <v>1553</v>
      </c>
      <c r="F144" s="197" t="s">
        <v>1554</v>
      </c>
      <c r="G144" s="198" t="s">
        <v>305</v>
      </c>
      <c r="H144" s="199">
        <v>180</v>
      </c>
      <c r="I144" s="200"/>
      <c r="J144" s="201">
        <f>ROUND(I144*H144,2)</f>
        <v>0</v>
      </c>
      <c r="K144" s="197" t="s">
        <v>22</v>
      </c>
      <c r="L144" s="41"/>
      <c r="M144" s="202" t="s">
        <v>22</v>
      </c>
      <c r="N144" s="203" t="s">
        <v>48</v>
      </c>
      <c r="O144" s="66"/>
      <c r="P144" s="204">
        <f>O144*H144</f>
        <v>0</v>
      </c>
      <c r="Q144" s="204">
        <v>1.8000000000000001E-4</v>
      </c>
      <c r="R144" s="204">
        <f>Q144*H144</f>
        <v>3.2400000000000005E-2</v>
      </c>
      <c r="S144" s="204">
        <v>0</v>
      </c>
      <c r="T144" s="205">
        <f>S144*H144</f>
        <v>0</v>
      </c>
      <c r="U144" s="36"/>
      <c r="V144" s="36"/>
      <c r="W144" s="36"/>
      <c r="X144" s="36"/>
      <c r="Y144" s="36"/>
      <c r="Z144" s="36"/>
      <c r="AA144" s="36"/>
      <c r="AB144" s="36"/>
      <c r="AC144" s="36"/>
      <c r="AD144" s="36"/>
      <c r="AE144" s="36"/>
      <c r="AR144" s="206" t="s">
        <v>386</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386</v>
      </c>
      <c r="BM144" s="206" t="s">
        <v>616</v>
      </c>
    </row>
    <row r="145" spans="1:65" s="2" customFormat="1" ht="16.5" customHeight="1">
      <c r="A145" s="36"/>
      <c r="B145" s="37"/>
      <c r="C145" s="195" t="s">
        <v>441</v>
      </c>
      <c r="D145" s="195" t="s">
        <v>275</v>
      </c>
      <c r="E145" s="196" t="s">
        <v>1555</v>
      </c>
      <c r="F145" s="197" t="s">
        <v>1556</v>
      </c>
      <c r="G145" s="198" t="s">
        <v>305</v>
      </c>
      <c r="H145" s="199">
        <v>180</v>
      </c>
      <c r="I145" s="200"/>
      <c r="J145" s="201">
        <f>ROUND(I145*H145,2)</f>
        <v>0</v>
      </c>
      <c r="K145" s="197" t="s">
        <v>22</v>
      </c>
      <c r="L145" s="41"/>
      <c r="M145" s="202" t="s">
        <v>22</v>
      </c>
      <c r="N145" s="203" t="s">
        <v>48</v>
      </c>
      <c r="O145" s="66"/>
      <c r="P145" s="204">
        <f>O145*H145</f>
        <v>0</v>
      </c>
      <c r="Q145" s="204">
        <v>1.0000000000000001E-5</v>
      </c>
      <c r="R145" s="204">
        <f>Q145*H145</f>
        <v>1.8000000000000002E-3</v>
      </c>
      <c r="S145" s="204">
        <v>0</v>
      </c>
      <c r="T145" s="205">
        <f>S145*H145</f>
        <v>0</v>
      </c>
      <c r="U145" s="36"/>
      <c r="V145" s="36"/>
      <c r="W145" s="36"/>
      <c r="X145" s="36"/>
      <c r="Y145" s="36"/>
      <c r="Z145" s="36"/>
      <c r="AA145" s="36"/>
      <c r="AB145" s="36"/>
      <c r="AC145" s="36"/>
      <c r="AD145" s="36"/>
      <c r="AE145" s="36"/>
      <c r="AR145" s="206" t="s">
        <v>386</v>
      </c>
      <c r="AT145" s="206" t="s">
        <v>275</v>
      </c>
      <c r="AU145" s="206" t="s">
        <v>23</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386</v>
      </c>
      <c r="BM145" s="206" t="s">
        <v>629</v>
      </c>
    </row>
    <row r="146" spans="1:65" s="12" customFormat="1" ht="25.9" customHeight="1">
      <c r="B146" s="179"/>
      <c r="C146" s="180"/>
      <c r="D146" s="181" t="s">
        <v>76</v>
      </c>
      <c r="E146" s="182" t="s">
        <v>1557</v>
      </c>
      <c r="F146" s="182" t="s">
        <v>1558</v>
      </c>
      <c r="G146" s="180"/>
      <c r="H146" s="180"/>
      <c r="I146" s="183"/>
      <c r="J146" s="184">
        <f>BK146</f>
        <v>0</v>
      </c>
      <c r="K146" s="180"/>
      <c r="L146" s="185"/>
      <c r="M146" s="186"/>
      <c r="N146" s="187"/>
      <c r="O146" s="187"/>
      <c r="P146" s="188">
        <f>SUM(P147:P160)</f>
        <v>0</v>
      </c>
      <c r="Q146" s="187"/>
      <c r="R146" s="188">
        <f>SUM(R147:R160)</f>
        <v>0.10939999999999998</v>
      </c>
      <c r="S146" s="187"/>
      <c r="T146" s="189">
        <f>SUM(T147:T160)</f>
        <v>0</v>
      </c>
      <c r="AR146" s="190" t="s">
        <v>23</v>
      </c>
      <c r="AT146" s="191" t="s">
        <v>76</v>
      </c>
      <c r="AU146" s="191" t="s">
        <v>77</v>
      </c>
      <c r="AY146" s="190" t="s">
        <v>273</v>
      </c>
      <c r="BK146" s="192">
        <f>SUM(BK147:BK160)</f>
        <v>0</v>
      </c>
    </row>
    <row r="147" spans="1:65" s="2" customFormat="1" ht="16.5" customHeight="1">
      <c r="A147" s="36"/>
      <c r="B147" s="37"/>
      <c r="C147" s="195" t="s">
        <v>446</v>
      </c>
      <c r="D147" s="195" t="s">
        <v>275</v>
      </c>
      <c r="E147" s="196" t="s">
        <v>1559</v>
      </c>
      <c r="F147" s="197" t="s">
        <v>1560</v>
      </c>
      <c r="G147" s="198" t="s">
        <v>765</v>
      </c>
      <c r="H147" s="199">
        <v>7</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386</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386</v>
      </c>
      <c r="BM147" s="206" t="s">
        <v>641</v>
      </c>
    </row>
    <row r="148" spans="1:65" s="2" customFormat="1" ht="19.5">
      <c r="A148" s="36"/>
      <c r="B148" s="37"/>
      <c r="C148" s="38"/>
      <c r="D148" s="208" t="s">
        <v>279</v>
      </c>
      <c r="E148" s="38"/>
      <c r="F148" s="209" t="s">
        <v>1561</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279</v>
      </c>
      <c r="AU148" s="19" t="s">
        <v>23</v>
      </c>
    </row>
    <row r="149" spans="1:65" s="2" customFormat="1" ht="16.5" customHeight="1">
      <c r="A149" s="36"/>
      <c r="B149" s="37"/>
      <c r="C149" s="195" t="s">
        <v>456</v>
      </c>
      <c r="D149" s="195" t="s">
        <v>275</v>
      </c>
      <c r="E149" s="196" t="s">
        <v>1562</v>
      </c>
      <c r="F149" s="197" t="s">
        <v>1563</v>
      </c>
      <c r="G149" s="198" t="s">
        <v>765</v>
      </c>
      <c r="H149" s="199">
        <v>1</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386</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386</v>
      </c>
      <c r="BM149" s="206" t="s">
        <v>654</v>
      </c>
    </row>
    <row r="150" spans="1:65" s="2" customFormat="1" ht="19.5">
      <c r="A150" s="36"/>
      <c r="B150" s="37"/>
      <c r="C150" s="38"/>
      <c r="D150" s="208" t="s">
        <v>279</v>
      </c>
      <c r="E150" s="38"/>
      <c r="F150" s="209" t="s">
        <v>1564</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279</v>
      </c>
      <c r="AU150" s="19" t="s">
        <v>23</v>
      </c>
    </row>
    <row r="151" spans="1:65" s="2" customFormat="1" ht="16.5" customHeight="1">
      <c r="A151" s="36"/>
      <c r="B151" s="37"/>
      <c r="C151" s="195" t="s">
        <v>465</v>
      </c>
      <c r="D151" s="195" t="s">
        <v>275</v>
      </c>
      <c r="E151" s="196" t="s">
        <v>1565</v>
      </c>
      <c r="F151" s="197" t="s">
        <v>1566</v>
      </c>
      <c r="G151" s="198" t="s">
        <v>765</v>
      </c>
      <c r="H151" s="199">
        <v>1</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386</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664</v>
      </c>
    </row>
    <row r="152" spans="1:65" s="2" customFormat="1" ht="19.5">
      <c r="A152" s="36"/>
      <c r="B152" s="37"/>
      <c r="C152" s="38"/>
      <c r="D152" s="208" t="s">
        <v>279</v>
      </c>
      <c r="E152" s="38"/>
      <c r="F152" s="209" t="s">
        <v>1567</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279</v>
      </c>
      <c r="AU152" s="19" t="s">
        <v>23</v>
      </c>
    </row>
    <row r="153" spans="1:65" s="2" customFormat="1" ht="16.5" customHeight="1">
      <c r="A153" s="36"/>
      <c r="B153" s="37"/>
      <c r="C153" s="195" t="s">
        <v>471</v>
      </c>
      <c r="D153" s="195" t="s">
        <v>275</v>
      </c>
      <c r="E153" s="196" t="s">
        <v>1568</v>
      </c>
      <c r="F153" s="197" t="s">
        <v>1569</v>
      </c>
      <c r="G153" s="198" t="s">
        <v>1570</v>
      </c>
      <c r="H153" s="199">
        <v>6</v>
      </c>
      <c r="I153" s="200"/>
      <c r="J153" s="201">
        <f>ROUND(I153*H153,2)</f>
        <v>0</v>
      </c>
      <c r="K153" s="197" t="s">
        <v>22</v>
      </c>
      <c r="L153" s="41"/>
      <c r="M153" s="202" t="s">
        <v>22</v>
      </c>
      <c r="N153" s="203" t="s">
        <v>48</v>
      </c>
      <c r="O153" s="66"/>
      <c r="P153" s="204">
        <f>O153*H153</f>
        <v>0</v>
      </c>
      <c r="Q153" s="204">
        <v>1.6209999999999999E-2</v>
      </c>
      <c r="R153" s="204">
        <f>Q153*H153</f>
        <v>9.7259999999999985E-2</v>
      </c>
      <c r="S153" s="204">
        <v>0</v>
      </c>
      <c r="T153" s="205">
        <f>S153*H153</f>
        <v>0</v>
      </c>
      <c r="U153" s="36"/>
      <c r="V153" s="36"/>
      <c r="W153" s="36"/>
      <c r="X153" s="36"/>
      <c r="Y153" s="36"/>
      <c r="Z153" s="36"/>
      <c r="AA153" s="36"/>
      <c r="AB153" s="36"/>
      <c r="AC153" s="36"/>
      <c r="AD153" s="36"/>
      <c r="AE153" s="36"/>
      <c r="AR153" s="206" t="s">
        <v>386</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677</v>
      </c>
    </row>
    <row r="154" spans="1:65" s="2" customFormat="1" ht="19.5">
      <c r="A154" s="36"/>
      <c r="B154" s="37"/>
      <c r="C154" s="38"/>
      <c r="D154" s="208" t="s">
        <v>279</v>
      </c>
      <c r="E154" s="38"/>
      <c r="F154" s="209" t="s">
        <v>1571</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279</v>
      </c>
      <c r="AU154" s="19" t="s">
        <v>23</v>
      </c>
    </row>
    <row r="155" spans="1:65" s="2" customFormat="1" ht="16.5" customHeight="1">
      <c r="A155" s="36"/>
      <c r="B155" s="37"/>
      <c r="C155" s="195" t="s">
        <v>493</v>
      </c>
      <c r="D155" s="195" t="s">
        <v>275</v>
      </c>
      <c r="E155" s="196" t="s">
        <v>1572</v>
      </c>
      <c r="F155" s="197" t="s">
        <v>1573</v>
      </c>
      <c r="G155" s="198" t="s">
        <v>1570</v>
      </c>
      <c r="H155" s="199">
        <v>8</v>
      </c>
      <c r="I155" s="200"/>
      <c r="J155" s="201">
        <f>ROUND(I155*H155,2)</f>
        <v>0</v>
      </c>
      <c r="K155" s="197" t="s">
        <v>22</v>
      </c>
      <c r="L155" s="41"/>
      <c r="M155" s="202" t="s">
        <v>22</v>
      </c>
      <c r="N155" s="203" t="s">
        <v>48</v>
      </c>
      <c r="O155" s="66"/>
      <c r="P155" s="204">
        <f>O155*H155</f>
        <v>0</v>
      </c>
      <c r="Q155" s="204">
        <v>2.5000000000000001E-4</v>
      </c>
      <c r="R155" s="204">
        <f>Q155*H155</f>
        <v>2E-3</v>
      </c>
      <c r="S155" s="204">
        <v>0</v>
      </c>
      <c r="T155" s="205">
        <f>S155*H155</f>
        <v>0</v>
      </c>
      <c r="U155" s="36"/>
      <c r="V155" s="36"/>
      <c r="W155" s="36"/>
      <c r="X155" s="36"/>
      <c r="Y155" s="36"/>
      <c r="Z155" s="36"/>
      <c r="AA155" s="36"/>
      <c r="AB155" s="36"/>
      <c r="AC155" s="36"/>
      <c r="AD155" s="36"/>
      <c r="AE155" s="36"/>
      <c r="AR155" s="206" t="s">
        <v>386</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386</v>
      </c>
      <c r="BM155" s="206" t="s">
        <v>689</v>
      </c>
    </row>
    <row r="156" spans="1:65" s="2" customFormat="1" ht="19.5">
      <c r="A156" s="36"/>
      <c r="B156" s="37"/>
      <c r="C156" s="38"/>
      <c r="D156" s="208" t="s">
        <v>279</v>
      </c>
      <c r="E156" s="38"/>
      <c r="F156" s="209" t="s">
        <v>1574</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279</v>
      </c>
      <c r="AU156" s="19" t="s">
        <v>23</v>
      </c>
    </row>
    <row r="157" spans="1:65" s="2" customFormat="1" ht="16.5" customHeight="1">
      <c r="A157" s="36"/>
      <c r="B157" s="37"/>
      <c r="C157" s="195" t="s">
        <v>501</v>
      </c>
      <c r="D157" s="195" t="s">
        <v>275</v>
      </c>
      <c r="E157" s="196" t="s">
        <v>1575</v>
      </c>
      <c r="F157" s="197" t="s">
        <v>1576</v>
      </c>
      <c r="G157" s="198" t="s">
        <v>297</v>
      </c>
      <c r="H157" s="199">
        <v>5</v>
      </c>
      <c r="I157" s="200"/>
      <c r="J157" s="201">
        <f>ROUND(I157*H157,2)</f>
        <v>0</v>
      </c>
      <c r="K157" s="197" t="s">
        <v>22</v>
      </c>
      <c r="L157" s="41"/>
      <c r="M157" s="202" t="s">
        <v>22</v>
      </c>
      <c r="N157" s="203" t="s">
        <v>48</v>
      </c>
      <c r="O157" s="66"/>
      <c r="P157" s="204">
        <f>O157*H157</f>
        <v>0</v>
      </c>
      <c r="Q157" s="204">
        <v>1.6999999999999999E-3</v>
      </c>
      <c r="R157" s="204">
        <f>Q157*H157</f>
        <v>8.4999999999999989E-3</v>
      </c>
      <c r="S157" s="204">
        <v>0</v>
      </c>
      <c r="T157" s="205">
        <f>S157*H157</f>
        <v>0</v>
      </c>
      <c r="U157" s="36"/>
      <c r="V157" s="36"/>
      <c r="W157" s="36"/>
      <c r="X157" s="36"/>
      <c r="Y157" s="36"/>
      <c r="Z157" s="36"/>
      <c r="AA157" s="36"/>
      <c r="AB157" s="36"/>
      <c r="AC157" s="36"/>
      <c r="AD157" s="36"/>
      <c r="AE157" s="36"/>
      <c r="AR157" s="206" t="s">
        <v>386</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386</v>
      </c>
      <c r="BM157" s="206" t="s">
        <v>701</v>
      </c>
    </row>
    <row r="158" spans="1:65" s="2" customFormat="1" ht="19.5">
      <c r="A158" s="36"/>
      <c r="B158" s="37"/>
      <c r="C158" s="38"/>
      <c r="D158" s="208" t="s">
        <v>279</v>
      </c>
      <c r="E158" s="38"/>
      <c r="F158" s="209" t="s">
        <v>1577</v>
      </c>
      <c r="G158" s="38"/>
      <c r="H158" s="38"/>
      <c r="I158" s="119"/>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279</v>
      </c>
      <c r="AU158" s="19" t="s">
        <v>23</v>
      </c>
    </row>
    <row r="159" spans="1:65" s="2" customFormat="1" ht="16.5" customHeight="1">
      <c r="A159" s="36"/>
      <c r="B159" s="37"/>
      <c r="C159" s="195" t="s">
        <v>508</v>
      </c>
      <c r="D159" s="195" t="s">
        <v>275</v>
      </c>
      <c r="E159" s="196" t="s">
        <v>1578</v>
      </c>
      <c r="F159" s="197" t="s">
        <v>1579</v>
      </c>
      <c r="G159" s="198" t="s">
        <v>297</v>
      </c>
      <c r="H159" s="199">
        <v>1</v>
      </c>
      <c r="I159" s="200"/>
      <c r="J159" s="201">
        <f>ROUND(I159*H159,2)</f>
        <v>0</v>
      </c>
      <c r="K159" s="197" t="s">
        <v>22</v>
      </c>
      <c r="L159" s="41"/>
      <c r="M159" s="202" t="s">
        <v>22</v>
      </c>
      <c r="N159" s="203" t="s">
        <v>48</v>
      </c>
      <c r="O159" s="66"/>
      <c r="P159" s="204">
        <f>O159*H159</f>
        <v>0</v>
      </c>
      <c r="Q159" s="204">
        <v>1.64E-3</v>
      </c>
      <c r="R159" s="204">
        <f>Q159*H159</f>
        <v>1.64E-3</v>
      </c>
      <c r="S159" s="204">
        <v>0</v>
      </c>
      <c r="T159" s="205">
        <f>S159*H159</f>
        <v>0</v>
      </c>
      <c r="U159" s="36"/>
      <c r="V159" s="36"/>
      <c r="W159" s="36"/>
      <c r="X159" s="36"/>
      <c r="Y159" s="36"/>
      <c r="Z159" s="36"/>
      <c r="AA159" s="36"/>
      <c r="AB159" s="36"/>
      <c r="AC159" s="36"/>
      <c r="AD159" s="36"/>
      <c r="AE159" s="36"/>
      <c r="AR159" s="206" t="s">
        <v>386</v>
      </c>
      <c r="AT159" s="206" t="s">
        <v>275</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386</v>
      </c>
      <c r="BM159" s="206" t="s">
        <v>710</v>
      </c>
    </row>
    <row r="160" spans="1:65" s="2" customFormat="1" ht="19.5">
      <c r="A160" s="36"/>
      <c r="B160" s="37"/>
      <c r="C160" s="38"/>
      <c r="D160" s="208" t="s">
        <v>279</v>
      </c>
      <c r="E160" s="38"/>
      <c r="F160" s="209" t="s">
        <v>1580</v>
      </c>
      <c r="G160" s="38"/>
      <c r="H160" s="38"/>
      <c r="I160" s="119"/>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279</v>
      </c>
      <c r="AU160" s="19" t="s">
        <v>23</v>
      </c>
    </row>
    <row r="161" spans="1:65" s="12" customFormat="1" ht="25.9" customHeight="1">
      <c r="B161" s="179"/>
      <c r="C161" s="180"/>
      <c r="D161" s="181" t="s">
        <v>76</v>
      </c>
      <c r="E161" s="182" t="s">
        <v>1491</v>
      </c>
      <c r="F161" s="182" t="s">
        <v>1492</v>
      </c>
      <c r="G161" s="180"/>
      <c r="H161" s="180"/>
      <c r="I161" s="183"/>
      <c r="J161" s="184">
        <f>BK161</f>
        <v>0</v>
      </c>
      <c r="K161" s="180"/>
      <c r="L161" s="185"/>
      <c r="M161" s="186"/>
      <c r="N161" s="187"/>
      <c r="O161" s="187"/>
      <c r="P161" s="188">
        <f>P162</f>
        <v>0</v>
      </c>
      <c r="Q161" s="187"/>
      <c r="R161" s="188">
        <f>R162</f>
        <v>0</v>
      </c>
      <c r="S161" s="187"/>
      <c r="T161" s="189">
        <f>T162</f>
        <v>0</v>
      </c>
      <c r="AR161" s="190" t="s">
        <v>23</v>
      </c>
      <c r="AT161" s="191" t="s">
        <v>76</v>
      </c>
      <c r="AU161" s="191" t="s">
        <v>77</v>
      </c>
      <c r="AY161" s="190" t="s">
        <v>273</v>
      </c>
      <c r="BK161" s="192">
        <f>BK162</f>
        <v>0</v>
      </c>
    </row>
    <row r="162" spans="1:65" s="2" customFormat="1" ht="16.5" customHeight="1">
      <c r="A162" s="36"/>
      <c r="B162" s="37"/>
      <c r="C162" s="195" t="s">
        <v>513</v>
      </c>
      <c r="D162" s="195" t="s">
        <v>275</v>
      </c>
      <c r="E162" s="196" t="s">
        <v>1581</v>
      </c>
      <c r="F162" s="197" t="s">
        <v>1582</v>
      </c>
      <c r="G162" s="198" t="s">
        <v>1193</v>
      </c>
      <c r="H162" s="265"/>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386</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386</v>
      </c>
      <c r="BM162" s="206" t="s">
        <v>737</v>
      </c>
    </row>
    <row r="163" spans="1:65" s="12" customFormat="1" ht="25.9" customHeight="1">
      <c r="B163" s="179"/>
      <c r="C163" s="180"/>
      <c r="D163" s="181" t="s">
        <v>76</v>
      </c>
      <c r="E163" s="182" t="s">
        <v>1513</v>
      </c>
      <c r="F163" s="182" t="s">
        <v>1514</v>
      </c>
      <c r="G163" s="180"/>
      <c r="H163" s="180"/>
      <c r="I163" s="183"/>
      <c r="J163" s="184">
        <f>BK163</f>
        <v>0</v>
      </c>
      <c r="K163" s="180"/>
      <c r="L163" s="185"/>
      <c r="M163" s="186"/>
      <c r="N163" s="187"/>
      <c r="O163" s="187"/>
      <c r="P163" s="188">
        <f>P164</f>
        <v>0</v>
      </c>
      <c r="Q163" s="187"/>
      <c r="R163" s="188">
        <f>R164</f>
        <v>0</v>
      </c>
      <c r="S163" s="187"/>
      <c r="T163" s="189">
        <f>T164</f>
        <v>0</v>
      </c>
      <c r="AR163" s="190" t="s">
        <v>23</v>
      </c>
      <c r="AT163" s="191" t="s">
        <v>76</v>
      </c>
      <c r="AU163" s="191" t="s">
        <v>77</v>
      </c>
      <c r="AY163" s="190" t="s">
        <v>273</v>
      </c>
      <c r="BK163" s="192">
        <f>BK164</f>
        <v>0</v>
      </c>
    </row>
    <row r="164" spans="1:65" s="2" customFormat="1" ht="16.5" customHeight="1">
      <c r="A164" s="36"/>
      <c r="B164" s="37"/>
      <c r="C164" s="195" t="s">
        <v>528</v>
      </c>
      <c r="D164" s="195" t="s">
        <v>275</v>
      </c>
      <c r="E164" s="196" t="s">
        <v>1583</v>
      </c>
      <c r="F164" s="197" t="s">
        <v>1584</v>
      </c>
      <c r="G164" s="198" t="s">
        <v>1193</v>
      </c>
      <c r="H164" s="265"/>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386</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386</v>
      </c>
      <c r="BM164" s="206" t="s">
        <v>757</v>
      </c>
    </row>
    <row r="165" spans="1:65" s="12" customFormat="1" ht="25.9" customHeight="1">
      <c r="B165" s="179"/>
      <c r="C165" s="180"/>
      <c r="D165" s="181" t="s">
        <v>76</v>
      </c>
      <c r="E165" s="182" t="s">
        <v>1557</v>
      </c>
      <c r="F165" s="182" t="s">
        <v>1558</v>
      </c>
      <c r="G165" s="180"/>
      <c r="H165" s="180"/>
      <c r="I165" s="183"/>
      <c r="J165" s="184">
        <f>BK165</f>
        <v>0</v>
      </c>
      <c r="K165" s="180"/>
      <c r="L165" s="185"/>
      <c r="M165" s="186"/>
      <c r="N165" s="187"/>
      <c r="O165" s="187"/>
      <c r="P165" s="188">
        <f>P166</f>
        <v>0</v>
      </c>
      <c r="Q165" s="187"/>
      <c r="R165" s="188">
        <f>R166</f>
        <v>0</v>
      </c>
      <c r="S165" s="187"/>
      <c r="T165" s="189">
        <f>T166</f>
        <v>0</v>
      </c>
      <c r="AR165" s="190" t="s">
        <v>23</v>
      </c>
      <c r="AT165" s="191" t="s">
        <v>76</v>
      </c>
      <c r="AU165" s="191" t="s">
        <v>77</v>
      </c>
      <c r="AY165" s="190" t="s">
        <v>273</v>
      </c>
      <c r="BK165" s="192">
        <f>BK166</f>
        <v>0</v>
      </c>
    </row>
    <row r="166" spans="1:65" s="2" customFormat="1" ht="16.5" customHeight="1">
      <c r="A166" s="36"/>
      <c r="B166" s="37"/>
      <c r="C166" s="195" t="s">
        <v>533</v>
      </c>
      <c r="D166" s="195" t="s">
        <v>275</v>
      </c>
      <c r="E166" s="196" t="s">
        <v>1585</v>
      </c>
      <c r="F166" s="197" t="s">
        <v>1586</v>
      </c>
      <c r="G166" s="198" t="s">
        <v>1193</v>
      </c>
      <c r="H166" s="265"/>
      <c r="I166" s="200"/>
      <c r="J166" s="201">
        <f>ROUND(I166*H166,2)</f>
        <v>0</v>
      </c>
      <c r="K166" s="197" t="s">
        <v>22</v>
      </c>
      <c r="L166" s="41"/>
      <c r="M166" s="270" t="s">
        <v>22</v>
      </c>
      <c r="N166" s="271" t="s">
        <v>48</v>
      </c>
      <c r="O166" s="268"/>
      <c r="P166" s="272">
        <f>O166*H166</f>
        <v>0</v>
      </c>
      <c r="Q166" s="272">
        <v>0</v>
      </c>
      <c r="R166" s="272">
        <f>Q166*H166</f>
        <v>0</v>
      </c>
      <c r="S166" s="272">
        <v>0</v>
      </c>
      <c r="T166" s="273">
        <f>S166*H166</f>
        <v>0</v>
      </c>
      <c r="U166" s="36"/>
      <c r="V166" s="36"/>
      <c r="W166" s="36"/>
      <c r="X166" s="36"/>
      <c r="Y166" s="36"/>
      <c r="Z166" s="36"/>
      <c r="AA166" s="36"/>
      <c r="AB166" s="36"/>
      <c r="AC166" s="36"/>
      <c r="AD166" s="36"/>
      <c r="AE166" s="36"/>
      <c r="AR166" s="206" t="s">
        <v>386</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386</v>
      </c>
      <c r="BM166" s="206" t="s">
        <v>771</v>
      </c>
    </row>
    <row r="167" spans="1:65" s="2" customFormat="1" ht="6.95" customHeight="1">
      <c r="A167" s="36"/>
      <c r="B167" s="49"/>
      <c r="C167" s="50"/>
      <c r="D167" s="50"/>
      <c r="E167" s="50"/>
      <c r="F167" s="50"/>
      <c r="G167" s="50"/>
      <c r="H167" s="50"/>
      <c r="I167" s="145"/>
      <c r="J167" s="50"/>
      <c r="K167" s="50"/>
      <c r="L167" s="41"/>
      <c r="M167" s="36"/>
      <c r="O167" s="36"/>
      <c r="P167" s="36"/>
      <c r="Q167" s="36"/>
      <c r="R167" s="36"/>
      <c r="S167" s="36"/>
      <c r="T167" s="36"/>
      <c r="U167" s="36"/>
      <c r="V167" s="36"/>
      <c r="W167" s="36"/>
      <c r="X167" s="36"/>
      <c r="Y167" s="36"/>
      <c r="Z167" s="36"/>
      <c r="AA167" s="36"/>
      <c r="AB167" s="36"/>
      <c r="AC167" s="36"/>
      <c r="AD167" s="36"/>
      <c r="AE167" s="36"/>
    </row>
  </sheetData>
  <sheetProtection algorithmName="SHA-512" hashValue="RczmIk0jnOTPTOnJYpaICRvMDmacLxAmazdZpsLngVZa7OFOxQziZfAIP/QtPmoRoZaiX7aM4kaQfwh5R/QEGQ==" saltValue="ArlBVwxQjWCi5Kq/KjHG3TpYZgvUOhprO/eu4OH9eplbLSVP3W2UMPWXNYh2WO9E/CzFSa/WV1Xje9jm9b1BSA==" spinCount="100000" sheet="1" objects="1" scenarios="1" formatColumns="0" formatRows="0" autoFilter="0"/>
  <autoFilter ref="C96:K166"/>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6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1587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1486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ROUND(J99,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ROUND((SUM(BE99:BE164)),  2)</f>
        <v>0</v>
      </c>
      <c r="G37" s="36"/>
      <c r="H37" s="36"/>
      <c r="I37" s="134">
        <v>0.21</v>
      </c>
      <c r="J37" s="133">
        <f>ROUND(((SUM(BE99:BE164))*I37),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ROUND((SUM(BF99:BF164)),  2)</f>
        <v>0</v>
      </c>
      <c r="G38" s="36"/>
      <c r="H38" s="36"/>
      <c r="I38" s="134">
        <v>0.15</v>
      </c>
      <c r="J38" s="133">
        <f>ROUND(((SUM(BF99:BF164))*I38),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ROUND((SUM(BG99:BG164)),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ROUND((SUM(BH99:BH164)),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ROUND((SUM(BI99:BI164)),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2016/027H-02-A-D142 - A-D.1.4.2-Zařízení pro vytápění staveb</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J99</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1588</v>
      </c>
      <c r="E68" s="157"/>
      <c r="F68" s="157"/>
      <c r="G68" s="157"/>
      <c r="H68" s="157"/>
      <c r="I68" s="158"/>
      <c r="J68" s="159">
        <f>J100</f>
        <v>0</v>
      </c>
      <c r="K68" s="155"/>
      <c r="L68" s="160"/>
    </row>
    <row r="69" spans="1:47" s="9" customFormat="1" ht="24.95" customHeight="1">
      <c r="B69" s="154"/>
      <c r="C69" s="155"/>
      <c r="D69" s="156" t="s">
        <v>1589</v>
      </c>
      <c r="E69" s="157"/>
      <c r="F69" s="157"/>
      <c r="G69" s="157"/>
      <c r="H69" s="157"/>
      <c r="I69" s="158"/>
      <c r="J69" s="159">
        <f>J116</f>
        <v>0</v>
      </c>
      <c r="K69" s="155"/>
      <c r="L69" s="160"/>
    </row>
    <row r="70" spans="1:47" s="9" customFormat="1" ht="24.95" customHeight="1">
      <c r="B70" s="154"/>
      <c r="C70" s="155"/>
      <c r="D70" s="156" t="s">
        <v>1590</v>
      </c>
      <c r="E70" s="157"/>
      <c r="F70" s="157"/>
      <c r="G70" s="157"/>
      <c r="H70" s="157"/>
      <c r="I70" s="158"/>
      <c r="J70" s="159">
        <f>J135</f>
        <v>0</v>
      </c>
      <c r="K70" s="155"/>
      <c r="L70" s="160"/>
    </row>
    <row r="71" spans="1:47" s="9" customFormat="1" ht="24.95" customHeight="1">
      <c r="B71" s="154"/>
      <c r="C71" s="155"/>
      <c r="D71" s="156" t="s">
        <v>1591</v>
      </c>
      <c r="E71" s="157"/>
      <c r="F71" s="157"/>
      <c r="G71" s="157"/>
      <c r="H71" s="157"/>
      <c r="I71" s="158"/>
      <c r="J71" s="159">
        <f>J140</f>
        <v>0</v>
      </c>
      <c r="K71" s="155"/>
      <c r="L71" s="160"/>
    </row>
    <row r="72" spans="1:47" s="9" customFormat="1" ht="24.95" customHeight="1">
      <c r="B72" s="154"/>
      <c r="C72" s="155"/>
      <c r="D72" s="156" t="s">
        <v>1588</v>
      </c>
      <c r="E72" s="157"/>
      <c r="F72" s="157"/>
      <c r="G72" s="157"/>
      <c r="H72" s="157"/>
      <c r="I72" s="158"/>
      <c r="J72" s="159">
        <f>J157</f>
        <v>0</v>
      </c>
      <c r="K72" s="155"/>
      <c r="L72" s="160"/>
    </row>
    <row r="73" spans="1:47" s="9" customFormat="1" ht="24.95" customHeight="1">
      <c r="B73" s="154"/>
      <c r="C73" s="155"/>
      <c r="D73" s="156" t="s">
        <v>1589</v>
      </c>
      <c r="E73" s="157"/>
      <c r="F73" s="157"/>
      <c r="G73" s="157"/>
      <c r="H73" s="157"/>
      <c r="I73" s="158"/>
      <c r="J73" s="159">
        <f>J159</f>
        <v>0</v>
      </c>
      <c r="K73" s="155"/>
      <c r="L73" s="160"/>
    </row>
    <row r="74" spans="1:47" s="9" customFormat="1" ht="24.95" customHeight="1">
      <c r="B74" s="154"/>
      <c r="C74" s="155"/>
      <c r="D74" s="156" t="s">
        <v>1590</v>
      </c>
      <c r="E74" s="157"/>
      <c r="F74" s="157"/>
      <c r="G74" s="157"/>
      <c r="H74" s="157"/>
      <c r="I74" s="158"/>
      <c r="J74" s="159">
        <f>J161</f>
        <v>0</v>
      </c>
      <c r="K74" s="155"/>
      <c r="L74" s="160"/>
    </row>
    <row r="75" spans="1:47" s="9" customFormat="1" ht="24.95" customHeight="1">
      <c r="B75" s="154"/>
      <c r="C75" s="155"/>
      <c r="D75" s="156" t="s">
        <v>1591</v>
      </c>
      <c r="E75" s="157"/>
      <c r="F75" s="157"/>
      <c r="G75" s="157"/>
      <c r="H75" s="157"/>
      <c r="I75" s="158"/>
      <c r="J75" s="159">
        <f>J163</f>
        <v>0</v>
      </c>
      <c r="K75" s="155"/>
      <c r="L75" s="160"/>
    </row>
    <row r="76" spans="1:47" s="2" customFormat="1" ht="21.75" customHeight="1">
      <c r="A76" s="36"/>
      <c r="B76" s="37"/>
      <c r="C76" s="38"/>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20"/>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20"/>
      <c r="S81" s="36"/>
      <c r="T81" s="36"/>
      <c r="U81" s="36"/>
      <c r="V81" s="36"/>
      <c r="W81" s="36"/>
      <c r="X81" s="36"/>
      <c r="Y81" s="36"/>
      <c r="Z81" s="36"/>
      <c r="AA81" s="36"/>
      <c r="AB81" s="36"/>
      <c r="AC81" s="36"/>
      <c r="AD81" s="36"/>
      <c r="AE81" s="36"/>
    </row>
    <row r="82" spans="1:31" s="2" customFormat="1" ht="24.95" customHeight="1">
      <c r="A82" s="36"/>
      <c r="B82" s="37"/>
      <c r="C82" s="25" t="s">
        <v>258</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6.5" customHeight="1">
      <c r="A85" s="36"/>
      <c r="B85" s="37"/>
      <c r="C85" s="38"/>
      <c r="D85" s="38"/>
      <c r="E85" s="419" t="str">
        <f>E7</f>
        <v>Přístavba Základní a mateřské školy Elišky Přemyslovny 10,Brno Starý Lískovec</v>
      </c>
      <c r="F85" s="420"/>
      <c r="G85" s="420"/>
      <c r="H85" s="420"/>
      <c r="I85" s="119"/>
      <c r="J85" s="38"/>
      <c r="K85" s="38"/>
      <c r="L85" s="120"/>
      <c r="S85" s="36"/>
      <c r="T85" s="36"/>
      <c r="U85" s="36"/>
      <c r="V85" s="36"/>
      <c r="W85" s="36"/>
      <c r="X85" s="36"/>
      <c r="Y85" s="36"/>
      <c r="Z85" s="36"/>
      <c r="AA85" s="36"/>
      <c r="AB85" s="36"/>
      <c r="AC85" s="36"/>
      <c r="AD85" s="36"/>
      <c r="AE85" s="36"/>
    </row>
    <row r="86" spans="1:31" s="1" customFormat="1" ht="12" customHeight="1">
      <c r="B86" s="23"/>
      <c r="C86" s="31" t="s">
        <v>227</v>
      </c>
      <c r="D86" s="24"/>
      <c r="E86" s="24"/>
      <c r="F86" s="24"/>
      <c r="G86" s="24"/>
      <c r="H86" s="24"/>
      <c r="I86" s="110"/>
      <c r="J86" s="24"/>
      <c r="K86" s="24"/>
      <c r="L86" s="22"/>
    </row>
    <row r="87" spans="1:31" s="1" customFormat="1" ht="16.5" customHeight="1">
      <c r="B87" s="23"/>
      <c r="C87" s="24"/>
      <c r="D87" s="24"/>
      <c r="E87" s="419" t="s">
        <v>228</v>
      </c>
      <c r="F87" s="370"/>
      <c r="G87" s="370"/>
      <c r="H87" s="370"/>
      <c r="I87" s="110"/>
      <c r="J87" s="24"/>
      <c r="K87" s="24"/>
      <c r="L87" s="22"/>
    </row>
    <row r="88" spans="1:31" s="1" customFormat="1" ht="12" customHeight="1">
      <c r="B88" s="23"/>
      <c r="C88" s="31" t="s">
        <v>229</v>
      </c>
      <c r="D88" s="24"/>
      <c r="E88" s="24"/>
      <c r="F88" s="24"/>
      <c r="G88" s="24"/>
      <c r="H88" s="24"/>
      <c r="I88" s="110"/>
      <c r="J88" s="24"/>
      <c r="K88" s="24"/>
      <c r="L88" s="22"/>
    </row>
    <row r="89" spans="1:31" s="2" customFormat="1" ht="16.5" customHeight="1">
      <c r="A89" s="36"/>
      <c r="B89" s="37"/>
      <c r="C89" s="38"/>
      <c r="D89" s="38"/>
      <c r="E89" s="421" t="s">
        <v>230</v>
      </c>
      <c r="F89" s="422"/>
      <c r="G89" s="422"/>
      <c r="H89" s="422"/>
      <c r="I89" s="119"/>
      <c r="J89" s="38"/>
      <c r="K89" s="38"/>
      <c r="L89" s="120"/>
      <c r="S89" s="36"/>
      <c r="T89" s="36"/>
      <c r="U89" s="36"/>
      <c r="V89" s="36"/>
      <c r="W89" s="36"/>
      <c r="X89" s="36"/>
      <c r="Y89" s="36"/>
      <c r="Z89" s="36"/>
      <c r="AA89" s="36"/>
      <c r="AB89" s="36"/>
      <c r="AC89" s="36"/>
      <c r="AD89" s="36"/>
      <c r="AE89" s="36"/>
    </row>
    <row r="90" spans="1:31" s="2" customFormat="1" ht="12" customHeight="1">
      <c r="A90" s="36"/>
      <c r="B90" s="37"/>
      <c r="C90" s="31" t="s">
        <v>1484</v>
      </c>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6.5" customHeight="1">
      <c r="A91" s="36"/>
      <c r="B91" s="37"/>
      <c r="C91" s="38"/>
      <c r="D91" s="38"/>
      <c r="E91" s="389" t="str">
        <f>E13</f>
        <v>2016/027H-02-A-D142 - A-D.1.4.2-Zařízení pro vytápění staveb</v>
      </c>
      <c r="F91" s="422"/>
      <c r="G91" s="422"/>
      <c r="H91" s="422"/>
      <c r="I91" s="119"/>
      <c r="J91" s="38"/>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2" customHeight="1">
      <c r="A93" s="36"/>
      <c r="B93" s="37"/>
      <c r="C93" s="31" t="s">
        <v>24</v>
      </c>
      <c r="D93" s="38"/>
      <c r="E93" s="38"/>
      <c r="F93" s="29" t="str">
        <f>F16</f>
        <v xml:space="preserve"> </v>
      </c>
      <c r="G93" s="38"/>
      <c r="H93" s="38"/>
      <c r="I93" s="121" t="s">
        <v>26</v>
      </c>
      <c r="J93" s="61" t="str">
        <f>IF(J16="","",J16)</f>
        <v>20. 2. 2020</v>
      </c>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40.15" customHeight="1">
      <c r="A95" s="36"/>
      <c r="B95" s="37"/>
      <c r="C95" s="31" t="s">
        <v>30</v>
      </c>
      <c r="D95" s="38"/>
      <c r="E95" s="38"/>
      <c r="F95" s="29" t="str">
        <f>E19</f>
        <v>MČ Brno-Starý Lískovec</v>
      </c>
      <c r="G95" s="38"/>
      <c r="H95" s="38"/>
      <c r="I95" s="121" t="s">
        <v>36</v>
      </c>
      <c r="J95" s="34" t="str">
        <f>E25</f>
        <v>HEXAPLAN INTERNATIONAL spol. s r.o.</v>
      </c>
      <c r="K95" s="38"/>
      <c r="L95" s="120"/>
      <c r="S95" s="36"/>
      <c r="T95" s="36"/>
      <c r="U95" s="36"/>
      <c r="V95" s="36"/>
      <c r="W95" s="36"/>
      <c r="X95" s="36"/>
      <c r="Y95" s="36"/>
      <c r="Z95" s="36"/>
      <c r="AA95" s="36"/>
      <c r="AB95" s="36"/>
      <c r="AC95" s="36"/>
      <c r="AD95" s="36"/>
      <c r="AE95" s="36"/>
    </row>
    <row r="96" spans="1:31" s="2" customFormat="1" ht="15.2" customHeight="1">
      <c r="A96" s="36"/>
      <c r="B96" s="37"/>
      <c r="C96" s="31" t="s">
        <v>34</v>
      </c>
      <c r="D96" s="38"/>
      <c r="E96" s="38"/>
      <c r="F96" s="29" t="str">
        <f>IF(E22="","",E22)</f>
        <v>Vyplň údaj</v>
      </c>
      <c r="G96" s="38"/>
      <c r="H96" s="38"/>
      <c r="I96" s="121" t="s">
        <v>39</v>
      </c>
      <c r="J96" s="34" t="str">
        <f>E28</f>
        <v>G.Přikryl</v>
      </c>
      <c r="K96" s="38"/>
      <c r="L96" s="120"/>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65" s="11" customFormat="1" ht="29.25" customHeight="1">
      <c r="A98" s="167"/>
      <c r="B98" s="168"/>
      <c r="C98" s="169" t="s">
        <v>259</v>
      </c>
      <c r="D98" s="170" t="s">
        <v>62</v>
      </c>
      <c r="E98" s="170" t="s">
        <v>58</v>
      </c>
      <c r="F98" s="170" t="s">
        <v>59</v>
      </c>
      <c r="G98" s="170" t="s">
        <v>260</v>
      </c>
      <c r="H98" s="170" t="s">
        <v>261</v>
      </c>
      <c r="I98" s="171" t="s">
        <v>262</v>
      </c>
      <c r="J98" s="170" t="s">
        <v>236</v>
      </c>
      <c r="K98" s="172" t="s">
        <v>263</v>
      </c>
      <c r="L98" s="173"/>
      <c r="M98" s="70" t="s">
        <v>22</v>
      </c>
      <c r="N98" s="71" t="s">
        <v>47</v>
      </c>
      <c r="O98" s="71" t="s">
        <v>264</v>
      </c>
      <c r="P98" s="71" t="s">
        <v>265</v>
      </c>
      <c r="Q98" s="71" t="s">
        <v>266</v>
      </c>
      <c r="R98" s="71" t="s">
        <v>267</v>
      </c>
      <c r="S98" s="71" t="s">
        <v>268</v>
      </c>
      <c r="T98" s="72" t="s">
        <v>269</v>
      </c>
      <c r="U98" s="167"/>
      <c r="V98" s="167"/>
      <c r="W98" s="167"/>
      <c r="X98" s="167"/>
      <c r="Y98" s="167"/>
      <c r="Z98" s="167"/>
      <c r="AA98" s="167"/>
      <c r="AB98" s="167"/>
      <c r="AC98" s="167"/>
      <c r="AD98" s="167"/>
      <c r="AE98" s="167"/>
    </row>
    <row r="99" spans="1:65" s="2" customFormat="1" ht="22.9" customHeight="1">
      <c r="A99" s="36"/>
      <c r="B99" s="37"/>
      <c r="C99" s="77" t="s">
        <v>270</v>
      </c>
      <c r="D99" s="38"/>
      <c r="E99" s="38"/>
      <c r="F99" s="38"/>
      <c r="G99" s="38"/>
      <c r="H99" s="38"/>
      <c r="I99" s="119"/>
      <c r="J99" s="174">
        <f>BK99</f>
        <v>0</v>
      </c>
      <c r="K99" s="38"/>
      <c r="L99" s="41"/>
      <c r="M99" s="73"/>
      <c r="N99" s="175"/>
      <c r="O99" s="74"/>
      <c r="P99" s="176">
        <f>P100+P116+P135+P140+P157+P159+P161+P163</f>
        <v>0</v>
      </c>
      <c r="Q99" s="74"/>
      <c r="R99" s="176">
        <f>R100+R116+R135+R140+R157+R159+R161+R163</f>
        <v>1.07813</v>
      </c>
      <c r="S99" s="74"/>
      <c r="T99" s="177">
        <f>T100+T116+T135+T140+T157+T159+T161+T163</f>
        <v>0</v>
      </c>
      <c r="U99" s="36"/>
      <c r="V99" s="36"/>
      <c r="W99" s="36"/>
      <c r="X99" s="36"/>
      <c r="Y99" s="36"/>
      <c r="Z99" s="36"/>
      <c r="AA99" s="36"/>
      <c r="AB99" s="36"/>
      <c r="AC99" s="36"/>
      <c r="AD99" s="36"/>
      <c r="AE99" s="36"/>
      <c r="AT99" s="19" t="s">
        <v>76</v>
      </c>
      <c r="AU99" s="19" t="s">
        <v>237</v>
      </c>
      <c r="BK99" s="178">
        <f>BK100+BK116+BK135+BK140+BK157+BK159+BK161+BK163</f>
        <v>0</v>
      </c>
    </row>
    <row r="100" spans="1:65" s="12" customFormat="1" ht="25.9" customHeight="1">
      <c r="B100" s="179"/>
      <c r="C100" s="180"/>
      <c r="D100" s="181" t="s">
        <v>76</v>
      </c>
      <c r="E100" s="182" t="s">
        <v>899</v>
      </c>
      <c r="F100" s="182" t="s">
        <v>900</v>
      </c>
      <c r="G100" s="180"/>
      <c r="H100" s="180"/>
      <c r="I100" s="183"/>
      <c r="J100" s="184">
        <f>BK100</f>
        <v>0</v>
      </c>
      <c r="K100" s="180"/>
      <c r="L100" s="185"/>
      <c r="M100" s="186"/>
      <c r="N100" s="187"/>
      <c r="O100" s="187"/>
      <c r="P100" s="188">
        <f>SUM(P101:P115)</f>
        <v>0</v>
      </c>
      <c r="Q100" s="187"/>
      <c r="R100" s="188">
        <f>SUM(R101:R115)</f>
        <v>5.5100000000000001E-3</v>
      </c>
      <c r="S100" s="187"/>
      <c r="T100" s="189">
        <f>SUM(T101:T115)</f>
        <v>0</v>
      </c>
      <c r="AR100" s="190" t="s">
        <v>84</v>
      </c>
      <c r="AT100" s="191" t="s">
        <v>76</v>
      </c>
      <c r="AU100" s="191" t="s">
        <v>77</v>
      </c>
      <c r="AY100" s="190" t="s">
        <v>273</v>
      </c>
      <c r="BK100" s="192">
        <f>SUM(BK101:BK115)</f>
        <v>0</v>
      </c>
    </row>
    <row r="101" spans="1:65" s="2" customFormat="1" ht="16.5" customHeight="1">
      <c r="A101" s="36"/>
      <c r="B101" s="37"/>
      <c r="C101" s="195" t="s">
        <v>23</v>
      </c>
      <c r="D101" s="195" t="s">
        <v>275</v>
      </c>
      <c r="E101" s="196" t="s">
        <v>1530</v>
      </c>
      <c r="F101" s="197" t="s">
        <v>1531</v>
      </c>
      <c r="G101" s="198" t="s">
        <v>305</v>
      </c>
      <c r="H101" s="199">
        <v>62</v>
      </c>
      <c r="I101" s="200"/>
      <c r="J101" s="201">
        <f>ROUND(I101*H101,2)</f>
        <v>0</v>
      </c>
      <c r="K101" s="197" t="s">
        <v>22</v>
      </c>
      <c r="L101" s="41"/>
      <c r="M101" s="202" t="s">
        <v>22</v>
      </c>
      <c r="N101" s="203" t="s">
        <v>48</v>
      </c>
      <c r="O101" s="66"/>
      <c r="P101" s="204">
        <f>O101*H101</f>
        <v>0</v>
      </c>
      <c r="Q101" s="204">
        <v>3.0000000000000001E-5</v>
      </c>
      <c r="R101" s="204">
        <f>Q101*H101</f>
        <v>1.8600000000000001E-3</v>
      </c>
      <c r="S101" s="204">
        <v>0</v>
      </c>
      <c r="T101" s="205">
        <f>S101*H101</f>
        <v>0</v>
      </c>
      <c r="U101" s="36"/>
      <c r="V101" s="36"/>
      <c r="W101" s="36"/>
      <c r="X101" s="36"/>
      <c r="Y101" s="36"/>
      <c r="Z101" s="36"/>
      <c r="AA101" s="36"/>
      <c r="AB101" s="36"/>
      <c r="AC101" s="36"/>
      <c r="AD101" s="36"/>
      <c r="AE101" s="36"/>
      <c r="AR101" s="206" t="s">
        <v>386</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386</v>
      </c>
      <c r="BM101" s="206" t="s">
        <v>84</v>
      </c>
    </row>
    <row r="102" spans="1:65" s="2" customFormat="1" ht="19.5">
      <c r="A102" s="36"/>
      <c r="B102" s="37"/>
      <c r="C102" s="38"/>
      <c r="D102" s="208" t="s">
        <v>299</v>
      </c>
      <c r="E102" s="38"/>
      <c r="F102" s="209" t="s">
        <v>1532</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299</v>
      </c>
      <c r="AU102" s="19" t="s">
        <v>23</v>
      </c>
    </row>
    <row r="103" spans="1:65" s="2" customFormat="1" ht="19.5">
      <c r="A103" s="36"/>
      <c r="B103" s="37"/>
      <c r="C103" s="38"/>
      <c r="D103" s="208" t="s">
        <v>279</v>
      </c>
      <c r="E103" s="38"/>
      <c r="F103" s="209" t="s">
        <v>1592</v>
      </c>
      <c r="G103" s="38"/>
      <c r="H103" s="38"/>
      <c r="I103" s="119"/>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279</v>
      </c>
      <c r="AU103" s="19" t="s">
        <v>23</v>
      </c>
    </row>
    <row r="104" spans="1:65" s="2" customFormat="1" ht="16.5" customHeight="1">
      <c r="A104" s="36"/>
      <c r="B104" s="37"/>
      <c r="C104" s="195" t="s">
        <v>84</v>
      </c>
      <c r="D104" s="195" t="s">
        <v>275</v>
      </c>
      <c r="E104" s="196" t="s">
        <v>1530</v>
      </c>
      <c r="F104" s="197" t="s">
        <v>1531</v>
      </c>
      <c r="G104" s="198" t="s">
        <v>305</v>
      </c>
      <c r="H104" s="199">
        <v>72</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386</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386</v>
      </c>
      <c r="BM104" s="206" t="s">
        <v>99</v>
      </c>
    </row>
    <row r="105" spans="1:65" s="2" customFormat="1" ht="19.5">
      <c r="A105" s="36"/>
      <c r="B105" s="37"/>
      <c r="C105" s="38"/>
      <c r="D105" s="208" t="s">
        <v>299</v>
      </c>
      <c r="E105" s="38"/>
      <c r="F105" s="209" t="s">
        <v>1532</v>
      </c>
      <c r="G105" s="38"/>
      <c r="H105" s="38"/>
      <c r="I105" s="119"/>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299</v>
      </c>
      <c r="AU105" s="19" t="s">
        <v>23</v>
      </c>
    </row>
    <row r="106" spans="1:65" s="2" customFormat="1" ht="19.5">
      <c r="A106" s="36"/>
      <c r="B106" s="37"/>
      <c r="C106" s="38"/>
      <c r="D106" s="208" t="s">
        <v>279</v>
      </c>
      <c r="E106" s="38"/>
      <c r="F106" s="209" t="s">
        <v>1593</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279</v>
      </c>
      <c r="AU106" s="19" t="s">
        <v>23</v>
      </c>
    </row>
    <row r="107" spans="1:65" s="2" customFormat="1" ht="16.5" customHeight="1">
      <c r="A107" s="36"/>
      <c r="B107" s="37"/>
      <c r="C107" s="195" t="s">
        <v>92</v>
      </c>
      <c r="D107" s="195" t="s">
        <v>275</v>
      </c>
      <c r="E107" s="196" t="s">
        <v>1530</v>
      </c>
      <c r="F107" s="197" t="s">
        <v>1531</v>
      </c>
      <c r="G107" s="198" t="s">
        <v>305</v>
      </c>
      <c r="H107" s="199">
        <v>99</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386</v>
      </c>
      <c r="AT107" s="206" t="s">
        <v>275</v>
      </c>
      <c r="AU107" s="206" t="s">
        <v>23</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386</v>
      </c>
      <c r="BM107" s="206" t="s">
        <v>319</v>
      </c>
    </row>
    <row r="108" spans="1:65" s="2" customFormat="1" ht="19.5">
      <c r="A108" s="36"/>
      <c r="B108" s="37"/>
      <c r="C108" s="38"/>
      <c r="D108" s="208" t="s">
        <v>299</v>
      </c>
      <c r="E108" s="38"/>
      <c r="F108" s="209" t="s">
        <v>1532</v>
      </c>
      <c r="G108" s="38"/>
      <c r="H108" s="38"/>
      <c r="I108" s="119"/>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299</v>
      </c>
      <c r="AU108" s="19" t="s">
        <v>23</v>
      </c>
    </row>
    <row r="109" spans="1:65" s="2" customFormat="1" ht="19.5">
      <c r="A109" s="36"/>
      <c r="B109" s="37"/>
      <c r="C109" s="38"/>
      <c r="D109" s="208" t="s">
        <v>279</v>
      </c>
      <c r="E109" s="38"/>
      <c r="F109" s="209" t="s">
        <v>1594</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279</v>
      </c>
      <c r="AU109" s="19" t="s">
        <v>23</v>
      </c>
    </row>
    <row r="110" spans="1:65" s="2" customFormat="1" ht="16.5" customHeight="1">
      <c r="A110" s="36"/>
      <c r="B110" s="37"/>
      <c r="C110" s="195" t="s">
        <v>99</v>
      </c>
      <c r="D110" s="195" t="s">
        <v>275</v>
      </c>
      <c r="E110" s="196" t="s">
        <v>1595</v>
      </c>
      <c r="F110" s="197" t="s">
        <v>1531</v>
      </c>
      <c r="G110" s="198" t="s">
        <v>305</v>
      </c>
      <c r="H110" s="199">
        <v>73</v>
      </c>
      <c r="I110" s="200"/>
      <c r="J110" s="201">
        <f>ROUND(I110*H110,2)</f>
        <v>0</v>
      </c>
      <c r="K110" s="197" t="s">
        <v>22</v>
      </c>
      <c r="L110" s="41"/>
      <c r="M110" s="202" t="s">
        <v>22</v>
      </c>
      <c r="N110" s="203" t="s">
        <v>48</v>
      </c>
      <c r="O110" s="66"/>
      <c r="P110" s="204">
        <f>O110*H110</f>
        <v>0</v>
      </c>
      <c r="Q110" s="204">
        <v>5.0000000000000002E-5</v>
      </c>
      <c r="R110" s="204">
        <f>Q110*H110</f>
        <v>3.65E-3</v>
      </c>
      <c r="S110" s="204">
        <v>0</v>
      </c>
      <c r="T110" s="205">
        <f>S110*H110</f>
        <v>0</v>
      </c>
      <c r="U110" s="36"/>
      <c r="V110" s="36"/>
      <c r="W110" s="36"/>
      <c r="X110" s="36"/>
      <c r="Y110" s="36"/>
      <c r="Z110" s="36"/>
      <c r="AA110" s="36"/>
      <c r="AB110" s="36"/>
      <c r="AC110" s="36"/>
      <c r="AD110" s="36"/>
      <c r="AE110" s="36"/>
      <c r="AR110" s="206" t="s">
        <v>386</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386</v>
      </c>
      <c r="BM110" s="206" t="s">
        <v>330</v>
      </c>
    </row>
    <row r="111" spans="1:65" s="2" customFormat="1" ht="19.5">
      <c r="A111" s="36"/>
      <c r="B111" s="37"/>
      <c r="C111" s="38"/>
      <c r="D111" s="208" t="s">
        <v>299</v>
      </c>
      <c r="E111" s="38"/>
      <c r="F111" s="209" t="s">
        <v>1532</v>
      </c>
      <c r="G111" s="38"/>
      <c r="H111" s="38"/>
      <c r="I111" s="119"/>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299</v>
      </c>
      <c r="AU111" s="19" t="s">
        <v>23</v>
      </c>
    </row>
    <row r="112" spans="1:65" s="2" customFormat="1" ht="19.5">
      <c r="A112" s="36"/>
      <c r="B112" s="37"/>
      <c r="C112" s="38"/>
      <c r="D112" s="208" t="s">
        <v>279</v>
      </c>
      <c r="E112" s="38"/>
      <c r="F112" s="209" t="s">
        <v>1596</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279</v>
      </c>
      <c r="AU112" s="19" t="s">
        <v>23</v>
      </c>
    </row>
    <row r="113" spans="1:65" s="2" customFormat="1" ht="16.5" customHeight="1">
      <c r="A113" s="36"/>
      <c r="B113" s="37"/>
      <c r="C113" s="195" t="s">
        <v>115</v>
      </c>
      <c r="D113" s="195" t="s">
        <v>275</v>
      </c>
      <c r="E113" s="196" t="s">
        <v>1530</v>
      </c>
      <c r="F113" s="197" t="s">
        <v>1531</v>
      </c>
      <c r="G113" s="198" t="s">
        <v>305</v>
      </c>
      <c r="H113" s="199">
        <v>1</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386</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386</v>
      </c>
      <c r="BM113" s="206" t="s">
        <v>28</v>
      </c>
    </row>
    <row r="114" spans="1:65" s="2" customFormat="1" ht="19.5">
      <c r="A114" s="36"/>
      <c r="B114" s="37"/>
      <c r="C114" s="38"/>
      <c r="D114" s="208" t="s">
        <v>299</v>
      </c>
      <c r="E114" s="38"/>
      <c r="F114" s="209" t="s">
        <v>1532</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299</v>
      </c>
      <c r="AU114" s="19" t="s">
        <v>23</v>
      </c>
    </row>
    <row r="115" spans="1:65" s="2" customFormat="1" ht="19.5">
      <c r="A115" s="36"/>
      <c r="B115" s="37"/>
      <c r="C115" s="38"/>
      <c r="D115" s="208" t="s">
        <v>279</v>
      </c>
      <c r="E115" s="38"/>
      <c r="F115" s="209" t="s">
        <v>1597</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279</v>
      </c>
      <c r="AU115" s="19" t="s">
        <v>23</v>
      </c>
    </row>
    <row r="116" spans="1:65" s="12" customFormat="1" ht="25.9" customHeight="1">
      <c r="B116" s="179"/>
      <c r="C116" s="180"/>
      <c r="D116" s="181" t="s">
        <v>76</v>
      </c>
      <c r="E116" s="182" t="s">
        <v>1598</v>
      </c>
      <c r="F116" s="182" t="s">
        <v>1599</v>
      </c>
      <c r="G116" s="180"/>
      <c r="H116" s="180"/>
      <c r="I116" s="183"/>
      <c r="J116" s="184">
        <f>BK116</f>
        <v>0</v>
      </c>
      <c r="K116" s="180"/>
      <c r="L116" s="185"/>
      <c r="M116" s="186"/>
      <c r="N116" s="187"/>
      <c r="O116" s="187"/>
      <c r="P116" s="188">
        <f>SUM(P117:P134)</f>
        <v>0</v>
      </c>
      <c r="Q116" s="187"/>
      <c r="R116" s="188">
        <f>SUM(R117:R134)</f>
        <v>0.29663</v>
      </c>
      <c r="S116" s="187"/>
      <c r="T116" s="189">
        <f>SUM(T117:T134)</f>
        <v>0</v>
      </c>
      <c r="AR116" s="190" t="s">
        <v>84</v>
      </c>
      <c r="AT116" s="191" t="s">
        <v>76</v>
      </c>
      <c r="AU116" s="191" t="s">
        <v>77</v>
      </c>
      <c r="AY116" s="190" t="s">
        <v>273</v>
      </c>
      <c r="BK116" s="192">
        <f>SUM(BK117:BK134)</f>
        <v>0</v>
      </c>
    </row>
    <row r="117" spans="1:65" s="2" customFormat="1" ht="16.5" customHeight="1">
      <c r="A117" s="36"/>
      <c r="B117" s="37"/>
      <c r="C117" s="195" t="s">
        <v>319</v>
      </c>
      <c r="D117" s="195" t="s">
        <v>275</v>
      </c>
      <c r="E117" s="196" t="s">
        <v>1600</v>
      </c>
      <c r="F117" s="197" t="s">
        <v>1601</v>
      </c>
      <c r="G117" s="198" t="s">
        <v>297</v>
      </c>
      <c r="H117" s="199">
        <v>44</v>
      </c>
      <c r="I117" s="200"/>
      <c r="J117" s="201">
        <f>ROUND(I117*H117,2)</f>
        <v>0</v>
      </c>
      <c r="K117" s="197" t="s">
        <v>22</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386</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386</v>
      </c>
      <c r="BM117" s="206" t="s">
        <v>359</v>
      </c>
    </row>
    <row r="118" spans="1:65" s="2" customFormat="1" ht="19.5">
      <c r="A118" s="36"/>
      <c r="B118" s="37"/>
      <c r="C118" s="38"/>
      <c r="D118" s="208" t="s">
        <v>279</v>
      </c>
      <c r="E118" s="38"/>
      <c r="F118" s="209" t="s">
        <v>1602</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279</v>
      </c>
      <c r="AU118" s="19" t="s">
        <v>23</v>
      </c>
    </row>
    <row r="119" spans="1:65" s="2" customFormat="1" ht="16.5" customHeight="1">
      <c r="A119" s="36"/>
      <c r="B119" s="37"/>
      <c r="C119" s="195" t="s">
        <v>325</v>
      </c>
      <c r="D119" s="195" t="s">
        <v>275</v>
      </c>
      <c r="E119" s="196" t="s">
        <v>1603</v>
      </c>
      <c r="F119" s="197" t="s">
        <v>1604</v>
      </c>
      <c r="G119" s="198" t="s">
        <v>305</v>
      </c>
      <c r="H119" s="199">
        <v>48</v>
      </c>
      <c r="I119" s="200"/>
      <c r="J119" s="201">
        <f>ROUND(I119*H119,2)</f>
        <v>0</v>
      </c>
      <c r="K119" s="197" t="s">
        <v>22</v>
      </c>
      <c r="L119" s="41"/>
      <c r="M119" s="202" t="s">
        <v>22</v>
      </c>
      <c r="N119" s="203" t="s">
        <v>48</v>
      </c>
      <c r="O119" s="66"/>
      <c r="P119" s="204">
        <f>O119*H119</f>
        <v>0</v>
      </c>
      <c r="Q119" s="204">
        <v>7.6000000000000004E-4</v>
      </c>
      <c r="R119" s="204">
        <f>Q119*H119</f>
        <v>3.6479999999999999E-2</v>
      </c>
      <c r="S119" s="204">
        <v>0</v>
      </c>
      <c r="T119" s="205">
        <f>S119*H119</f>
        <v>0</v>
      </c>
      <c r="U119" s="36"/>
      <c r="V119" s="36"/>
      <c r="W119" s="36"/>
      <c r="X119" s="36"/>
      <c r="Y119" s="36"/>
      <c r="Z119" s="36"/>
      <c r="AA119" s="36"/>
      <c r="AB119" s="36"/>
      <c r="AC119" s="36"/>
      <c r="AD119" s="36"/>
      <c r="AE119" s="36"/>
      <c r="AR119" s="206" t="s">
        <v>386</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386</v>
      </c>
      <c r="BM119" s="206" t="s">
        <v>369</v>
      </c>
    </row>
    <row r="120" spans="1:65" s="2" customFormat="1" ht="19.5">
      <c r="A120" s="36"/>
      <c r="B120" s="37"/>
      <c r="C120" s="38"/>
      <c r="D120" s="208" t="s">
        <v>299</v>
      </c>
      <c r="E120" s="38"/>
      <c r="F120" s="209" t="s">
        <v>1605</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299</v>
      </c>
      <c r="AU120" s="19" t="s">
        <v>23</v>
      </c>
    </row>
    <row r="121" spans="1:65" s="2" customFormat="1" ht="19.5">
      <c r="A121" s="36"/>
      <c r="B121" s="37"/>
      <c r="C121" s="38"/>
      <c r="D121" s="208" t="s">
        <v>279</v>
      </c>
      <c r="E121" s="38"/>
      <c r="F121" s="209" t="s">
        <v>1606</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279</v>
      </c>
      <c r="AU121" s="19" t="s">
        <v>23</v>
      </c>
    </row>
    <row r="122" spans="1:65" s="2" customFormat="1" ht="16.5" customHeight="1">
      <c r="A122" s="36"/>
      <c r="B122" s="37"/>
      <c r="C122" s="195" t="s">
        <v>330</v>
      </c>
      <c r="D122" s="195" t="s">
        <v>275</v>
      </c>
      <c r="E122" s="196" t="s">
        <v>1607</v>
      </c>
      <c r="F122" s="197" t="s">
        <v>1608</v>
      </c>
      <c r="G122" s="198" t="s">
        <v>305</v>
      </c>
      <c r="H122" s="199">
        <v>70</v>
      </c>
      <c r="I122" s="200"/>
      <c r="J122" s="201">
        <f>ROUND(I122*H122,2)</f>
        <v>0</v>
      </c>
      <c r="K122" s="197" t="s">
        <v>22</v>
      </c>
      <c r="L122" s="41"/>
      <c r="M122" s="202" t="s">
        <v>22</v>
      </c>
      <c r="N122" s="203" t="s">
        <v>48</v>
      </c>
      <c r="O122" s="66"/>
      <c r="P122" s="204">
        <f>O122*H122</f>
        <v>0</v>
      </c>
      <c r="Q122" s="204">
        <v>8.8000000000000003E-4</v>
      </c>
      <c r="R122" s="204">
        <f>Q122*H122</f>
        <v>6.1600000000000002E-2</v>
      </c>
      <c r="S122" s="204">
        <v>0</v>
      </c>
      <c r="T122" s="205">
        <f>S122*H122</f>
        <v>0</v>
      </c>
      <c r="U122" s="36"/>
      <c r="V122" s="36"/>
      <c r="W122" s="36"/>
      <c r="X122" s="36"/>
      <c r="Y122" s="36"/>
      <c r="Z122" s="36"/>
      <c r="AA122" s="36"/>
      <c r="AB122" s="36"/>
      <c r="AC122" s="36"/>
      <c r="AD122" s="36"/>
      <c r="AE122" s="36"/>
      <c r="AR122" s="206" t="s">
        <v>386</v>
      </c>
      <c r="AT122" s="206" t="s">
        <v>275</v>
      </c>
      <c r="AU122" s="206" t="s">
        <v>23</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386</v>
      </c>
      <c r="BM122" s="206" t="s">
        <v>386</v>
      </c>
    </row>
    <row r="123" spans="1:65" s="2" customFormat="1" ht="19.5">
      <c r="A123" s="36"/>
      <c r="B123" s="37"/>
      <c r="C123" s="38"/>
      <c r="D123" s="208" t="s">
        <v>299</v>
      </c>
      <c r="E123" s="38"/>
      <c r="F123" s="209" t="s">
        <v>1605</v>
      </c>
      <c r="G123" s="38"/>
      <c r="H123" s="38"/>
      <c r="I123" s="119"/>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299</v>
      </c>
      <c r="AU123" s="19" t="s">
        <v>23</v>
      </c>
    </row>
    <row r="124" spans="1:65" s="2" customFormat="1" ht="19.5">
      <c r="A124" s="36"/>
      <c r="B124" s="37"/>
      <c r="C124" s="38"/>
      <c r="D124" s="208" t="s">
        <v>279</v>
      </c>
      <c r="E124" s="38"/>
      <c r="F124" s="209" t="s">
        <v>1609</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279</v>
      </c>
      <c r="AU124" s="19" t="s">
        <v>23</v>
      </c>
    </row>
    <row r="125" spans="1:65" s="2" customFormat="1" ht="16.5" customHeight="1">
      <c r="A125" s="36"/>
      <c r="B125" s="37"/>
      <c r="C125" s="195" t="s">
        <v>337</v>
      </c>
      <c r="D125" s="195" t="s">
        <v>275</v>
      </c>
      <c r="E125" s="196" t="s">
        <v>1610</v>
      </c>
      <c r="F125" s="197" t="s">
        <v>1611</v>
      </c>
      <c r="G125" s="198" t="s">
        <v>305</v>
      </c>
      <c r="H125" s="199">
        <v>79</v>
      </c>
      <c r="I125" s="200"/>
      <c r="J125" s="201">
        <f>ROUND(I125*H125,2)</f>
        <v>0</v>
      </c>
      <c r="K125" s="197" t="s">
        <v>22</v>
      </c>
      <c r="L125" s="41"/>
      <c r="M125" s="202" t="s">
        <v>22</v>
      </c>
      <c r="N125" s="203" t="s">
        <v>48</v>
      </c>
      <c r="O125" s="66"/>
      <c r="P125" s="204">
        <f>O125*H125</f>
        <v>0</v>
      </c>
      <c r="Q125" s="204">
        <v>1.01E-3</v>
      </c>
      <c r="R125" s="204">
        <f>Q125*H125</f>
        <v>7.979E-2</v>
      </c>
      <c r="S125" s="204">
        <v>0</v>
      </c>
      <c r="T125" s="205">
        <f>S125*H125</f>
        <v>0</v>
      </c>
      <c r="U125" s="36"/>
      <c r="V125" s="36"/>
      <c r="W125" s="36"/>
      <c r="X125" s="36"/>
      <c r="Y125" s="36"/>
      <c r="Z125" s="36"/>
      <c r="AA125" s="36"/>
      <c r="AB125" s="36"/>
      <c r="AC125" s="36"/>
      <c r="AD125" s="36"/>
      <c r="AE125" s="36"/>
      <c r="AR125" s="206" t="s">
        <v>386</v>
      </c>
      <c r="AT125" s="206" t="s">
        <v>275</v>
      </c>
      <c r="AU125" s="206" t="s">
        <v>23</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386</v>
      </c>
      <c r="BM125" s="206" t="s">
        <v>409</v>
      </c>
    </row>
    <row r="126" spans="1:65" s="2" customFormat="1" ht="19.5">
      <c r="A126" s="36"/>
      <c r="B126" s="37"/>
      <c r="C126" s="38"/>
      <c r="D126" s="208" t="s">
        <v>299</v>
      </c>
      <c r="E126" s="38"/>
      <c r="F126" s="209" t="s">
        <v>1605</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299</v>
      </c>
      <c r="AU126" s="19" t="s">
        <v>23</v>
      </c>
    </row>
    <row r="127" spans="1:65" s="2" customFormat="1" ht="19.5">
      <c r="A127" s="36"/>
      <c r="B127" s="37"/>
      <c r="C127" s="38"/>
      <c r="D127" s="208" t="s">
        <v>279</v>
      </c>
      <c r="E127" s="38"/>
      <c r="F127" s="209" t="s">
        <v>1612</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279</v>
      </c>
      <c r="AU127" s="19" t="s">
        <v>23</v>
      </c>
    </row>
    <row r="128" spans="1:65" s="2" customFormat="1" ht="16.5" customHeight="1">
      <c r="A128" s="36"/>
      <c r="B128" s="37"/>
      <c r="C128" s="195" t="s">
        <v>28</v>
      </c>
      <c r="D128" s="195" t="s">
        <v>275</v>
      </c>
      <c r="E128" s="196" t="s">
        <v>1613</v>
      </c>
      <c r="F128" s="197" t="s">
        <v>1614</v>
      </c>
      <c r="G128" s="198" t="s">
        <v>305</v>
      </c>
      <c r="H128" s="199">
        <v>73</v>
      </c>
      <c r="I128" s="200"/>
      <c r="J128" s="201">
        <f>ROUND(I128*H128,2)</f>
        <v>0</v>
      </c>
      <c r="K128" s="197" t="s">
        <v>22</v>
      </c>
      <c r="L128" s="41"/>
      <c r="M128" s="202" t="s">
        <v>22</v>
      </c>
      <c r="N128" s="203" t="s">
        <v>48</v>
      </c>
      <c r="O128" s="66"/>
      <c r="P128" s="204">
        <f>O128*H128</f>
        <v>0</v>
      </c>
      <c r="Q128" s="204">
        <v>1.6000000000000001E-3</v>
      </c>
      <c r="R128" s="204">
        <f>Q128*H128</f>
        <v>0.1168</v>
      </c>
      <c r="S128" s="204">
        <v>0</v>
      </c>
      <c r="T128" s="205">
        <f>S128*H128</f>
        <v>0</v>
      </c>
      <c r="U128" s="36"/>
      <c r="V128" s="36"/>
      <c r="W128" s="36"/>
      <c r="X128" s="36"/>
      <c r="Y128" s="36"/>
      <c r="Z128" s="36"/>
      <c r="AA128" s="36"/>
      <c r="AB128" s="36"/>
      <c r="AC128" s="36"/>
      <c r="AD128" s="36"/>
      <c r="AE128" s="36"/>
      <c r="AR128" s="206" t="s">
        <v>386</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386</v>
      </c>
      <c r="BM128" s="206" t="s">
        <v>419</v>
      </c>
    </row>
    <row r="129" spans="1:65" s="2" customFormat="1" ht="19.5">
      <c r="A129" s="36"/>
      <c r="B129" s="37"/>
      <c r="C129" s="38"/>
      <c r="D129" s="208" t="s">
        <v>299</v>
      </c>
      <c r="E129" s="38"/>
      <c r="F129" s="209" t="s">
        <v>1605</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299</v>
      </c>
      <c r="AU129" s="19" t="s">
        <v>23</v>
      </c>
    </row>
    <row r="130" spans="1:65" s="2" customFormat="1" ht="19.5">
      <c r="A130" s="36"/>
      <c r="B130" s="37"/>
      <c r="C130" s="38"/>
      <c r="D130" s="208" t="s">
        <v>279</v>
      </c>
      <c r="E130" s="38"/>
      <c r="F130" s="209" t="s">
        <v>1615</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279</v>
      </c>
      <c r="AU130" s="19" t="s">
        <v>23</v>
      </c>
    </row>
    <row r="131" spans="1:65" s="2" customFormat="1" ht="16.5" customHeight="1">
      <c r="A131" s="36"/>
      <c r="B131" s="37"/>
      <c r="C131" s="195" t="s">
        <v>354</v>
      </c>
      <c r="D131" s="195" t="s">
        <v>275</v>
      </c>
      <c r="E131" s="196" t="s">
        <v>1616</v>
      </c>
      <c r="F131" s="197" t="s">
        <v>1617</v>
      </c>
      <c r="G131" s="198" t="s">
        <v>305</v>
      </c>
      <c r="H131" s="199">
        <v>307</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386</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386</v>
      </c>
      <c r="BM131" s="206" t="s">
        <v>433</v>
      </c>
    </row>
    <row r="132" spans="1:65" s="2" customFormat="1" ht="16.5" customHeight="1">
      <c r="A132" s="36"/>
      <c r="B132" s="37"/>
      <c r="C132" s="195" t="s">
        <v>359</v>
      </c>
      <c r="D132" s="195" t="s">
        <v>275</v>
      </c>
      <c r="E132" s="196" t="s">
        <v>1618</v>
      </c>
      <c r="F132" s="197" t="s">
        <v>1619</v>
      </c>
      <c r="G132" s="198" t="s">
        <v>305</v>
      </c>
      <c r="H132" s="199">
        <v>1</v>
      </c>
      <c r="I132" s="200"/>
      <c r="J132" s="201">
        <f>ROUND(I132*H132,2)</f>
        <v>0</v>
      </c>
      <c r="K132" s="197" t="s">
        <v>22</v>
      </c>
      <c r="L132" s="41"/>
      <c r="M132" s="202" t="s">
        <v>22</v>
      </c>
      <c r="N132" s="203" t="s">
        <v>48</v>
      </c>
      <c r="O132" s="66"/>
      <c r="P132" s="204">
        <f>O132*H132</f>
        <v>0</v>
      </c>
      <c r="Q132" s="204">
        <v>1.9599999999999999E-3</v>
      </c>
      <c r="R132" s="204">
        <f>Q132*H132</f>
        <v>1.9599999999999999E-3</v>
      </c>
      <c r="S132" s="204">
        <v>0</v>
      </c>
      <c r="T132" s="205">
        <f>S132*H132</f>
        <v>0</v>
      </c>
      <c r="U132" s="36"/>
      <c r="V132" s="36"/>
      <c r="W132" s="36"/>
      <c r="X132" s="36"/>
      <c r="Y132" s="36"/>
      <c r="Z132" s="36"/>
      <c r="AA132" s="36"/>
      <c r="AB132" s="36"/>
      <c r="AC132" s="36"/>
      <c r="AD132" s="36"/>
      <c r="AE132" s="36"/>
      <c r="AR132" s="206" t="s">
        <v>386</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386</v>
      </c>
      <c r="BM132" s="206" t="s">
        <v>446</v>
      </c>
    </row>
    <row r="133" spans="1:65" s="2" customFormat="1" ht="19.5">
      <c r="A133" s="36"/>
      <c r="B133" s="37"/>
      <c r="C133" s="38"/>
      <c r="D133" s="208" t="s">
        <v>299</v>
      </c>
      <c r="E133" s="38"/>
      <c r="F133" s="209" t="s">
        <v>1605</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299</v>
      </c>
      <c r="AU133" s="19" t="s">
        <v>23</v>
      </c>
    </row>
    <row r="134" spans="1:65" s="2" customFormat="1" ht="19.5">
      <c r="A134" s="36"/>
      <c r="B134" s="37"/>
      <c r="C134" s="38"/>
      <c r="D134" s="208" t="s">
        <v>279</v>
      </c>
      <c r="E134" s="38"/>
      <c r="F134" s="209" t="s">
        <v>1620</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279</v>
      </c>
      <c r="AU134" s="19" t="s">
        <v>23</v>
      </c>
    </row>
    <row r="135" spans="1:65" s="12" customFormat="1" ht="25.9" customHeight="1">
      <c r="B135" s="179"/>
      <c r="C135" s="180"/>
      <c r="D135" s="181" t="s">
        <v>76</v>
      </c>
      <c r="E135" s="182" t="s">
        <v>1621</v>
      </c>
      <c r="F135" s="182" t="s">
        <v>1622</v>
      </c>
      <c r="G135" s="180"/>
      <c r="H135" s="180"/>
      <c r="I135" s="183"/>
      <c r="J135" s="184">
        <f>BK135</f>
        <v>0</v>
      </c>
      <c r="K135" s="180"/>
      <c r="L135" s="185"/>
      <c r="M135" s="186"/>
      <c r="N135" s="187"/>
      <c r="O135" s="187"/>
      <c r="P135" s="188">
        <f>SUM(P136:P139)</f>
        <v>0</v>
      </c>
      <c r="Q135" s="187"/>
      <c r="R135" s="188">
        <f>SUM(R136:R139)</f>
        <v>0</v>
      </c>
      <c r="S135" s="187"/>
      <c r="T135" s="189">
        <f>SUM(T136:T139)</f>
        <v>0</v>
      </c>
      <c r="AR135" s="190" t="s">
        <v>84</v>
      </c>
      <c r="AT135" s="191" t="s">
        <v>76</v>
      </c>
      <c r="AU135" s="191" t="s">
        <v>77</v>
      </c>
      <c r="AY135" s="190" t="s">
        <v>273</v>
      </c>
      <c r="BK135" s="192">
        <f>SUM(BK136:BK139)</f>
        <v>0</v>
      </c>
    </row>
    <row r="136" spans="1:65" s="2" customFormat="1" ht="16.5" customHeight="1">
      <c r="A136" s="36"/>
      <c r="B136" s="37"/>
      <c r="C136" s="195" t="s">
        <v>364</v>
      </c>
      <c r="D136" s="195" t="s">
        <v>275</v>
      </c>
      <c r="E136" s="196" t="s">
        <v>1623</v>
      </c>
      <c r="F136" s="197" t="s">
        <v>1624</v>
      </c>
      <c r="G136" s="198" t="s">
        <v>765</v>
      </c>
      <c r="H136" s="199">
        <v>22</v>
      </c>
      <c r="I136" s="200"/>
      <c r="J136" s="201">
        <f>ROUND(I136*H136,2)</f>
        <v>0</v>
      </c>
      <c r="K136" s="197" t="s">
        <v>22</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386</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386</v>
      </c>
      <c r="BM136" s="206" t="s">
        <v>465</v>
      </c>
    </row>
    <row r="137" spans="1:65" s="2" customFormat="1" ht="19.5">
      <c r="A137" s="36"/>
      <c r="B137" s="37"/>
      <c r="C137" s="38"/>
      <c r="D137" s="208" t="s">
        <v>279</v>
      </c>
      <c r="E137" s="38"/>
      <c r="F137" s="209" t="s">
        <v>1625</v>
      </c>
      <c r="G137" s="38"/>
      <c r="H137" s="38"/>
      <c r="I137" s="119"/>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279</v>
      </c>
      <c r="AU137" s="19" t="s">
        <v>23</v>
      </c>
    </row>
    <row r="138" spans="1:65" s="2" customFormat="1" ht="16.5" customHeight="1">
      <c r="A138" s="36"/>
      <c r="B138" s="37"/>
      <c r="C138" s="195" t="s">
        <v>369</v>
      </c>
      <c r="D138" s="195" t="s">
        <v>275</v>
      </c>
      <c r="E138" s="196" t="s">
        <v>1626</v>
      </c>
      <c r="F138" s="197" t="s">
        <v>1627</v>
      </c>
      <c r="G138" s="198" t="s">
        <v>765</v>
      </c>
      <c r="H138" s="199">
        <v>22</v>
      </c>
      <c r="I138" s="200"/>
      <c r="J138" s="201">
        <f>ROUND(I138*H138,2)</f>
        <v>0</v>
      </c>
      <c r="K138" s="197" t="s">
        <v>22</v>
      </c>
      <c r="L138" s="41"/>
      <c r="M138" s="202" t="s">
        <v>22</v>
      </c>
      <c r="N138" s="203" t="s">
        <v>48</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386</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386</v>
      </c>
      <c r="BM138" s="206" t="s">
        <v>493</v>
      </c>
    </row>
    <row r="139" spans="1:65" s="2" customFormat="1" ht="19.5">
      <c r="A139" s="36"/>
      <c r="B139" s="37"/>
      <c r="C139" s="38"/>
      <c r="D139" s="208" t="s">
        <v>279</v>
      </c>
      <c r="E139" s="38"/>
      <c r="F139" s="209" t="s">
        <v>1625</v>
      </c>
      <c r="G139" s="38"/>
      <c r="H139" s="38"/>
      <c r="I139" s="119"/>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279</v>
      </c>
      <c r="AU139" s="19" t="s">
        <v>23</v>
      </c>
    </row>
    <row r="140" spans="1:65" s="12" customFormat="1" ht="25.9" customHeight="1">
      <c r="B140" s="179"/>
      <c r="C140" s="180"/>
      <c r="D140" s="181" t="s">
        <v>76</v>
      </c>
      <c r="E140" s="182" t="s">
        <v>1628</v>
      </c>
      <c r="F140" s="182" t="s">
        <v>1629</v>
      </c>
      <c r="G140" s="180"/>
      <c r="H140" s="180"/>
      <c r="I140" s="183"/>
      <c r="J140" s="184">
        <f>BK140</f>
        <v>0</v>
      </c>
      <c r="K140" s="180"/>
      <c r="L140" s="185"/>
      <c r="M140" s="186"/>
      <c r="N140" s="187"/>
      <c r="O140" s="187"/>
      <c r="P140" s="188">
        <f>SUM(P141:P156)</f>
        <v>0</v>
      </c>
      <c r="Q140" s="187"/>
      <c r="R140" s="188">
        <f>SUM(R141:R156)</f>
        <v>0.77598999999999996</v>
      </c>
      <c r="S140" s="187"/>
      <c r="T140" s="189">
        <f>SUM(T141:T156)</f>
        <v>0</v>
      </c>
      <c r="AR140" s="190" t="s">
        <v>84</v>
      </c>
      <c r="AT140" s="191" t="s">
        <v>76</v>
      </c>
      <c r="AU140" s="191" t="s">
        <v>77</v>
      </c>
      <c r="AY140" s="190" t="s">
        <v>273</v>
      </c>
      <c r="BK140" s="192">
        <f>SUM(BK141:BK156)</f>
        <v>0</v>
      </c>
    </row>
    <row r="141" spans="1:65" s="2" customFormat="1" ht="16.5" customHeight="1">
      <c r="A141" s="36"/>
      <c r="B141" s="37"/>
      <c r="C141" s="195" t="s">
        <v>8</v>
      </c>
      <c r="D141" s="195" t="s">
        <v>275</v>
      </c>
      <c r="E141" s="196" t="s">
        <v>1630</v>
      </c>
      <c r="F141" s="197" t="s">
        <v>1631</v>
      </c>
      <c r="G141" s="198" t="s">
        <v>297</v>
      </c>
      <c r="H141" s="199">
        <v>22</v>
      </c>
      <c r="I141" s="200"/>
      <c r="J141" s="201">
        <f>ROUND(I141*H141,2)</f>
        <v>0</v>
      </c>
      <c r="K141" s="197" t="s">
        <v>22</v>
      </c>
      <c r="L141" s="41"/>
      <c r="M141" s="202" t="s">
        <v>22</v>
      </c>
      <c r="N141" s="203" t="s">
        <v>48</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386</v>
      </c>
      <c r="AT141" s="206" t="s">
        <v>275</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386</v>
      </c>
      <c r="BM141" s="206" t="s">
        <v>508</v>
      </c>
    </row>
    <row r="142" spans="1:65" s="2" customFormat="1" ht="19.5">
      <c r="A142" s="36"/>
      <c r="B142" s="37"/>
      <c r="C142" s="38"/>
      <c r="D142" s="208" t="s">
        <v>279</v>
      </c>
      <c r="E142" s="38"/>
      <c r="F142" s="209" t="s">
        <v>1632</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279</v>
      </c>
      <c r="AU142" s="19" t="s">
        <v>23</v>
      </c>
    </row>
    <row r="143" spans="1:65" s="2" customFormat="1" ht="16.5" customHeight="1">
      <c r="A143" s="36"/>
      <c r="B143" s="37"/>
      <c r="C143" s="195" t="s">
        <v>386</v>
      </c>
      <c r="D143" s="195" t="s">
        <v>275</v>
      </c>
      <c r="E143" s="196" t="s">
        <v>1633</v>
      </c>
      <c r="F143" s="197" t="s">
        <v>1634</v>
      </c>
      <c r="G143" s="198" t="s">
        <v>297</v>
      </c>
      <c r="H143" s="199">
        <v>1</v>
      </c>
      <c r="I143" s="200"/>
      <c r="J143" s="201">
        <f>ROUND(I143*H143,2)</f>
        <v>0</v>
      </c>
      <c r="K143" s="197" t="s">
        <v>22</v>
      </c>
      <c r="L143" s="41"/>
      <c r="M143" s="202" t="s">
        <v>22</v>
      </c>
      <c r="N143" s="203" t="s">
        <v>48</v>
      </c>
      <c r="O143" s="66"/>
      <c r="P143" s="204">
        <f>O143*H143</f>
        <v>0</v>
      </c>
      <c r="Q143" s="204">
        <v>3.3550000000000003E-2</v>
      </c>
      <c r="R143" s="204">
        <f>Q143*H143</f>
        <v>3.3550000000000003E-2</v>
      </c>
      <c r="S143" s="204">
        <v>0</v>
      </c>
      <c r="T143" s="205">
        <f>S143*H143</f>
        <v>0</v>
      </c>
      <c r="U143" s="36"/>
      <c r="V143" s="36"/>
      <c r="W143" s="36"/>
      <c r="X143" s="36"/>
      <c r="Y143" s="36"/>
      <c r="Z143" s="36"/>
      <c r="AA143" s="36"/>
      <c r="AB143" s="36"/>
      <c r="AC143" s="36"/>
      <c r="AD143" s="36"/>
      <c r="AE143" s="36"/>
      <c r="AR143" s="206" t="s">
        <v>386</v>
      </c>
      <c r="AT143" s="206" t="s">
        <v>275</v>
      </c>
      <c r="AU143" s="206" t="s">
        <v>23</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386</v>
      </c>
      <c r="BM143" s="206" t="s">
        <v>528</v>
      </c>
    </row>
    <row r="144" spans="1:65" s="2" customFormat="1" ht="19.5">
      <c r="A144" s="36"/>
      <c r="B144" s="37"/>
      <c r="C144" s="38"/>
      <c r="D144" s="208" t="s">
        <v>279</v>
      </c>
      <c r="E144" s="38"/>
      <c r="F144" s="209" t="s">
        <v>1620</v>
      </c>
      <c r="G144" s="38"/>
      <c r="H144" s="38"/>
      <c r="I144" s="119"/>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279</v>
      </c>
      <c r="AU144" s="19" t="s">
        <v>23</v>
      </c>
    </row>
    <row r="145" spans="1:65" s="2" customFormat="1" ht="16.5" customHeight="1">
      <c r="A145" s="36"/>
      <c r="B145" s="37"/>
      <c r="C145" s="195" t="s">
        <v>404</v>
      </c>
      <c r="D145" s="195" t="s">
        <v>275</v>
      </c>
      <c r="E145" s="196" t="s">
        <v>1635</v>
      </c>
      <c r="F145" s="197" t="s">
        <v>1636</v>
      </c>
      <c r="G145" s="198" t="s">
        <v>297</v>
      </c>
      <c r="H145" s="199">
        <v>3</v>
      </c>
      <c r="I145" s="200"/>
      <c r="J145" s="201">
        <f>ROUND(I145*H145,2)</f>
        <v>0</v>
      </c>
      <c r="K145" s="197" t="s">
        <v>22</v>
      </c>
      <c r="L145" s="41"/>
      <c r="M145" s="202" t="s">
        <v>22</v>
      </c>
      <c r="N145" s="203" t="s">
        <v>48</v>
      </c>
      <c r="O145" s="66"/>
      <c r="P145" s="204">
        <f>O145*H145</f>
        <v>0</v>
      </c>
      <c r="Q145" s="204">
        <v>4.2700000000000002E-2</v>
      </c>
      <c r="R145" s="204">
        <f>Q145*H145</f>
        <v>0.12809999999999999</v>
      </c>
      <c r="S145" s="204">
        <v>0</v>
      </c>
      <c r="T145" s="205">
        <f>S145*H145</f>
        <v>0</v>
      </c>
      <c r="U145" s="36"/>
      <c r="V145" s="36"/>
      <c r="W145" s="36"/>
      <c r="X145" s="36"/>
      <c r="Y145" s="36"/>
      <c r="Z145" s="36"/>
      <c r="AA145" s="36"/>
      <c r="AB145" s="36"/>
      <c r="AC145" s="36"/>
      <c r="AD145" s="36"/>
      <c r="AE145" s="36"/>
      <c r="AR145" s="206" t="s">
        <v>386</v>
      </c>
      <c r="AT145" s="206" t="s">
        <v>275</v>
      </c>
      <c r="AU145" s="206" t="s">
        <v>23</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386</v>
      </c>
      <c r="BM145" s="206" t="s">
        <v>539</v>
      </c>
    </row>
    <row r="146" spans="1:65" s="2" customFormat="1" ht="19.5">
      <c r="A146" s="36"/>
      <c r="B146" s="37"/>
      <c r="C146" s="38"/>
      <c r="D146" s="208" t="s">
        <v>279</v>
      </c>
      <c r="E146" s="38"/>
      <c r="F146" s="209" t="s">
        <v>1637</v>
      </c>
      <c r="G146" s="38"/>
      <c r="H146" s="38"/>
      <c r="I146" s="119"/>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279</v>
      </c>
      <c r="AU146" s="19" t="s">
        <v>23</v>
      </c>
    </row>
    <row r="147" spans="1:65" s="2" customFormat="1" ht="16.5" customHeight="1">
      <c r="A147" s="36"/>
      <c r="B147" s="37"/>
      <c r="C147" s="195" t="s">
        <v>409</v>
      </c>
      <c r="D147" s="195" t="s">
        <v>275</v>
      </c>
      <c r="E147" s="196" t="s">
        <v>1638</v>
      </c>
      <c r="F147" s="197" t="s">
        <v>1639</v>
      </c>
      <c r="G147" s="198" t="s">
        <v>297</v>
      </c>
      <c r="H147" s="199">
        <v>7</v>
      </c>
      <c r="I147" s="200"/>
      <c r="J147" s="201">
        <f>ROUND(I147*H147,2)</f>
        <v>0</v>
      </c>
      <c r="K147" s="197" t="s">
        <v>22</v>
      </c>
      <c r="L147" s="41"/>
      <c r="M147" s="202" t="s">
        <v>22</v>
      </c>
      <c r="N147" s="203" t="s">
        <v>48</v>
      </c>
      <c r="O147" s="66"/>
      <c r="P147" s="204">
        <f>O147*H147</f>
        <v>0</v>
      </c>
      <c r="Q147" s="204">
        <v>3.6600000000000001E-2</v>
      </c>
      <c r="R147" s="204">
        <f>Q147*H147</f>
        <v>0.25619999999999998</v>
      </c>
      <c r="S147" s="204">
        <v>0</v>
      </c>
      <c r="T147" s="205">
        <f>S147*H147</f>
        <v>0</v>
      </c>
      <c r="U147" s="36"/>
      <c r="V147" s="36"/>
      <c r="W147" s="36"/>
      <c r="X147" s="36"/>
      <c r="Y147" s="36"/>
      <c r="Z147" s="36"/>
      <c r="AA147" s="36"/>
      <c r="AB147" s="36"/>
      <c r="AC147" s="36"/>
      <c r="AD147" s="36"/>
      <c r="AE147" s="36"/>
      <c r="AR147" s="206" t="s">
        <v>386</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386</v>
      </c>
      <c r="BM147" s="206" t="s">
        <v>556</v>
      </c>
    </row>
    <row r="148" spans="1:65" s="2" customFormat="1" ht="19.5">
      <c r="A148" s="36"/>
      <c r="B148" s="37"/>
      <c r="C148" s="38"/>
      <c r="D148" s="208" t="s">
        <v>279</v>
      </c>
      <c r="E148" s="38"/>
      <c r="F148" s="209" t="s">
        <v>1640</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279</v>
      </c>
      <c r="AU148" s="19" t="s">
        <v>23</v>
      </c>
    </row>
    <row r="149" spans="1:65" s="2" customFormat="1" ht="16.5" customHeight="1">
      <c r="A149" s="36"/>
      <c r="B149" s="37"/>
      <c r="C149" s="195" t="s">
        <v>414</v>
      </c>
      <c r="D149" s="195" t="s">
        <v>275</v>
      </c>
      <c r="E149" s="196" t="s">
        <v>1641</v>
      </c>
      <c r="F149" s="197" t="s">
        <v>1642</v>
      </c>
      <c r="G149" s="198" t="s">
        <v>297</v>
      </c>
      <c r="H149" s="199">
        <v>3</v>
      </c>
      <c r="I149" s="200"/>
      <c r="J149" s="201">
        <f>ROUND(I149*H149,2)</f>
        <v>0</v>
      </c>
      <c r="K149" s="197" t="s">
        <v>22</v>
      </c>
      <c r="L149" s="41"/>
      <c r="M149" s="202" t="s">
        <v>22</v>
      </c>
      <c r="N149" s="203" t="s">
        <v>48</v>
      </c>
      <c r="O149" s="66"/>
      <c r="P149" s="204">
        <f>O149*H149</f>
        <v>0</v>
      </c>
      <c r="Q149" s="204">
        <v>4.8800000000000003E-2</v>
      </c>
      <c r="R149" s="204">
        <f>Q149*H149</f>
        <v>0.1464</v>
      </c>
      <c r="S149" s="204">
        <v>0</v>
      </c>
      <c r="T149" s="205">
        <f>S149*H149</f>
        <v>0</v>
      </c>
      <c r="U149" s="36"/>
      <c r="V149" s="36"/>
      <c r="W149" s="36"/>
      <c r="X149" s="36"/>
      <c r="Y149" s="36"/>
      <c r="Z149" s="36"/>
      <c r="AA149" s="36"/>
      <c r="AB149" s="36"/>
      <c r="AC149" s="36"/>
      <c r="AD149" s="36"/>
      <c r="AE149" s="36"/>
      <c r="AR149" s="206" t="s">
        <v>386</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386</v>
      </c>
      <c r="BM149" s="206" t="s">
        <v>573</v>
      </c>
    </row>
    <row r="150" spans="1:65" s="2" customFormat="1" ht="19.5">
      <c r="A150" s="36"/>
      <c r="B150" s="37"/>
      <c r="C150" s="38"/>
      <c r="D150" s="208" t="s">
        <v>279</v>
      </c>
      <c r="E150" s="38"/>
      <c r="F150" s="209" t="s">
        <v>1637</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279</v>
      </c>
      <c r="AU150" s="19" t="s">
        <v>23</v>
      </c>
    </row>
    <row r="151" spans="1:65" s="2" customFormat="1" ht="16.5" customHeight="1">
      <c r="A151" s="36"/>
      <c r="B151" s="37"/>
      <c r="C151" s="195" t="s">
        <v>419</v>
      </c>
      <c r="D151" s="195" t="s">
        <v>275</v>
      </c>
      <c r="E151" s="196" t="s">
        <v>1643</v>
      </c>
      <c r="F151" s="197" t="s">
        <v>1644</v>
      </c>
      <c r="G151" s="198" t="s">
        <v>297</v>
      </c>
      <c r="H151" s="199">
        <v>2</v>
      </c>
      <c r="I151" s="200"/>
      <c r="J151" s="201">
        <f>ROUND(I151*H151,2)</f>
        <v>0</v>
      </c>
      <c r="K151" s="197" t="s">
        <v>22</v>
      </c>
      <c r="L151" s="41"/>
      <c r="M151" s="202" t="s">
        <v>22</v>
      </c>
      <c r="N151" s="203" t="s">
        <v>48</v>
      </c>
      <c r="O151" s="66"/>
      <c r="P151" s="204">
        <f>O151*H151</f>
        <v>0</v>
      </c>
      <c r="Q151" s="204">
        <v>2.2079999999999999E-2</v>
      </c>
      <c r="R151" s="204">
        <f>Q151*H151</f>
        <v>4.4159999999999998E-2</v>
      </c>
      <c r="S151" s="204">
        <v>0</v>
      </c>
      <c r="T151" s="205">
        <f>S151*H151</f>
        <v>0</v>
      </c>
      <c r="U151" s="36"/>
      <c r="V151" s="36"/>
      <c r="W151" s="36"/>
      <c r="X151" s="36"/>
      <c r="Y151" s="36"/>
      <c r="Z151" s="36"/>
      <c r="AA151" s="36"/>
      <c r="AB151" s="36"/>
      <c r="AC151" s="36"/>
      <c r="AD151" s="36"/>
      <c r="AE151" s="36"/>
      <c r="AR151" s="206" t="s">
        <v>386</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589</v>
      </c>
    </row>
    <row r="152" spans="1:65" s="2" customFormat="1" ht="19.5">
      <c r="A152" s="36"/>
      <c r="B152" s="37"/>
      <c r="C152" s="38"/>
      <c r="D152" s="208" t="s">
        <v>279</v>
      </c>
      <c r="E152" s="38"/>
      <c r="F152" s="209" t="s">
        <v>1645</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279</v>
      </c>
      <c r="AU152" s="19" t="s">
        <v>23</v>
      </c>
    </row>
    <row r="153" spans="1:65" s="2" customFormat="1" ht="16.5" customHeight="1">
      <c r="A153" s="36"/>
      <c r="B153" s="37"/>
      <c r="C153" s="195" t="s">
        <v>7</v>
      </c>
      <c r="D153" s="195" t="s">
        <v>275</v>
      </c>
      <c r="E153" s="196" t="s">
        <v>1646</v>
      </c>
      <c r="F153" s="197" t="s">
        <v>1647</v>
      </c>
      <c r="G153" s="198" t="s">
        <v>297</v>
      </c>
      <c r="H153" s="199">
        <v>5</v>
      </c>
      <c r="I153" s="200"/>
      <c r="J153" s="201">
        <f>ROUND(I153*H153,2)</f>
        <v>0</v>
      </c>
      <c r="K153" s="197" t="s">
        <v>22</v>
      </c>
      <c r="L153" s="41"/>
      <c r="M153" s="202" t="s">
        <v>22</v>
      </c>
      <c r="N153" s="203" t="s">
        <v>48</v>
      </c>
      <c r="O153" s="66"/>
      <c r="P153" s="204">
        <f>O153*H153</f>
        <v>0</v>
      </c>
      <c r="Q153" s="204">
        <v>2.5760000000000002E-2</v>
      </c>
      <c r="R153" s="204">
        <f>Q153*H153</f>
        <v>0.1288</v>
      </c>
      <c r="S153" s="204">
        <v>0</v>
      </c>
      <c r="T153" s="205">
        <f>S153*H153</f>
        <v>0</v>
      </c>
      <c r="U153" s="36"/>
      <c r="V153" s="36"/>
      <c r="W153" s="36"/>
      <c r="X153" s="36"/>
      <c r="Y153" s="36"/>
      <c r="Z153" s="36"/>
      <c r="AA153" s="36"/>
      <c r="AB153" s="36"/>
      <c r="AC153" s="36"/>
      <c r="AD153" s="36"/>
      <c r="AE153" s="36"/>
      <c r="AR153" s="206" t="s">
        <v>386</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600</v>
      </c>
    </row>
    <row r="154" spans="1:65" s="2" customFormat="1" ht="19.5">
      <c r="A154" s="36"/>
      <c r="B154" s="37"/>
      <c r="C154" s="38"/>
      <c r="D154" s="208" t="s">
        <v>279</v>
      </c>
      <c r="E154" s="38"/>
      <c r="F154" s="209" t="s">
        <v>1648</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279</v>
      </c>
      <c r="AU154" s="19" t="s">
        <v>23</v>
      </c>
    </row>
    <row r="155" spans="1:65" s="2" customFormat="1" ht="16.5" customHeight="1">
      <c r="A155" s="36"/>
      <c r="B155" s="37"/>
      <c r="C155" s="195" t="s">
        <v>433</v>
      </c>
      <c r="D155" s="195" t="s">
        <v>275</v>
      </c>
      <c r="E155" s="196" t="s">
        <v>1649</v>
      </c>
      <c r="F155" s="197" t="s">
        <v>1650</v>
      </c>
      <c r="G155" s="198" t="s">
        <v>297</v>
      </c>
      <c r="H155" s="199">
        <v>1</v>
      </c>
      <c r="I155" s="200"/>
      <c r="J155" s="201">
        <f>ROUND(I155*H155,2)</f>
        <v>0</v>
      </c>
      <c r="K155" s="197" t="s">
        <v>22</v>
      </c>
      <c r="L155" s="41"/>
      <c r="M155" s="202" t="s">
        <v>22</v>
      </c>
      <c r="N155" s="203" t="s">
        <v>48</v>
      </c>
      <c r="O155" s="66"/>
      <c r="P155" s="204">
        <f>O155*H155</f>
        <v>0</v>
      </c>
      <c r="Q155" s="204">
        <v>3.8780000000000002E-2</v>
      </c>
      <c r="R155" s="204">
        <f>Q155*H155</f>
        <v>3.8780000000000002E-2</v>
      </c>
      <c r="S155" s="204">
        <v>0</v>
      </c>
      <c r="T155" s="205">
        <f>S155*H155</f>
        <v>0</v>
      </c>
      <c r="U155" s="36"/>
      <c r="V155" s="36"/>
      <c r="W155" s="36"/>
      <c r="X155" s="36"/>
      <c r="Y155" s="36"/>
      <c r="Z155" s="36"/>
      <c r="AA155" s="36"/>
      <c r="AB155" s="36"/>
      <c r="AC155" s="36"/>
      <c r="AD155" s="36"/>
      <c r="AE155" s="36"/>
      <c r="AR155" s="206" t="s">
        <v>386</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386</v>
      </c>
      <c r="BM155" s="206" t="s">
        <v>629</v>
      </c>
    </row>
    <row r="156" spans="1:65" s="2" customFormat="1" ht="19.5">
      <c r="A156" s="36"/>
      <c r="B156" s="37"/>
      <c r="C156" s="38"/>
      <c r="D156" s="208" t="s">
        <v>279</v>
      </c>
      <c r="E156" s="38"/>
      <c r="F156" s="209" t="s">
        <v>1620</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279</v>
      </c>
      <c r="AU156" s="19" t="s">
        <v>23</v>
      </c>
    </row>
    <row r="157" spans="1:65" s="12" customFormat="1" ht="25.9" customHeight="1">
      <c r="B157" s="179"/>
      <c r="C157" s="180"/>
      <c r="D157" s="181" t="s">
        <v>76</v>
      </c>
      <c r="E157" s="182" t="s">
        <v>899</v>
      </c>
      <c r="F157" s="182" t="s">
        <v>900</v>
      </c>
      <c r="G157" s="180"/>
      <c r="H157" s="180"/>
      <c r="I157" s="183"/>
      <c r="J157" s="184">
        <f>BK157</f>
        <v>0</v>
      </c>
      <c r="K157" s="180"/>
      <c r="L157" s="185"/>
      <c r="M157" s="186"/>
      <c r="N157" s="187"/>
      <c r="O157" s="187"/>
      <c r="P157" s="188">
        <f>P158</f>
        <v>0</v>
      </c>
      <c r="Q157" s="187"/>
      <c r="R157" s="188">
        <f>R158</f>
        <v>0</v>
      </c>
      <c r="S157" s="187"/>
      <c r="T157" s="189">
        <f>T158</f>
        <v>0</v>
      </c>
      <c r="AR157" s="190" t="s">
        <v>84</v>
      </c>
      <c r="AT157" s="191" t="s">
        <v>76</v>
      </c>
      <c r="AU157" s="191" t="s">
        <v>77</v>
      </c>
      <c r="AY157" s="190" t="s">
        <v>273</v>
      </c>
      <c r="BK157" s="192">
        <f>BK158</f>
        <v>0</v>
      </c>
    </row>
    <row r="158" spans="1:65" s="2" customFormat="1" ht="16.5" customHeight="1">
      <c r="A158" s="36"/>
      <c r="B158" s="37"/>
      <c r="C158" s="195" t="s">
        <v>441</v>
      </c>
      <c r="D158" s="195" t="s">
        <v>275</v>
      </c>
      <c r="E158" s="196" t="s">
        <v>1651</v>
      </c>
      <c r="F158" s="197" t="s">
        <v>1652</v>
      </c>
      <c r="G158" s="198" t="s">
        <v>1193</v>
      </c>
      <c r="H158" s="265"/>
      <c r="I158" s="200"/>
      <c r="J158" s="201">
        <f>ROUND(I158*H158,2)</f>
        <v>0</v>
      </c>
      <c r="K158" s="197" t="s">
        <v>22</v>
      </c>
      <c r="L158" s="41"/>
      <c r="M158" s="202" t="s">
        <v>22</v>
      </c>
      <c r="N158" s="203" t="s">
        <v>48</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386</v>
      </c>
      <c r="AT158" s="206" t="s">
        <v>275</v>
      </c>
      <c r="AU158" s="206" t="s">
        <v>23</v>
      </c>
      <c r="AY158" s="19" t="s">
        <v>273</v>
      </c>
      <c r="BE158" s="207">
        <f>IF(N158="základní",J158,0)</f>
        <v>0</v>
      </c>
      <c r="BF158" s="207">
        <f>IF(N158="snížená",J158,0)</f>
        <v>0</v>
      </c>
      <c r="BG158" s="207">
        <f>IF(N158="zákl. přenesená",J158,0)</f>
        <v>0</v>
      </c>
      <c r="BH158" s="207">
        <f>IF(N158="sníž. přenesená",J158,0)</f>
        <v>0</v>
      </c>
      <c r="BI158" s="207">
        <f>IF(N158="nulová",J158,0)</f>
        <v>0</v>
      </c>
      <c r="BJ158" s="19" t="s">
        <v>23</v>
      </c>
      <c r="BK158" s="207">
        <f>ROUND(I158*H158,2)</f>
        <v>0</v>
      </c>
      <c r="BL158" s="19" t="s">
        <v>386</v>
      </c>
      <c r="BM158" s="206" t="s">
        <v>641</v>
      </c>
    </row>
    <row r="159" spans="1:65" s="12" customFormat="1" ht="25.9" customHeight="1">
      <c r="B159" s="179"/>
      <c r="C159" s="180"/>
      <c r="D159" s="181" t="s">
        <v>76</v>
      </c>
      <c r="E159" s="182" t="s">
        <v>1598</v>
      </c>
      <c r="F159" s="182" t="s">
        <v>1599</v>
      </c>
      <c r="G159" s="180"/>
      <c r="H159" s="180"/>
      <c r="I159" s="183"/>
      <c r="J159" s="184">
        <f>BK159</f>
        <v>0</v>
      </c>
      <c r="K159" s="180"/>
      <c r="L159" s="185"/>
      <c r="M159" s="186"/>
      <c r="N159" s="187"/>
      <c r="O159" s="187"/>
      <c r="P159" s="188">
        <f>P160</f>
        <v>0</v>
      </c>
      <c r="Q159" s="187"/>
      <c r="R159" s="188">
        <f>R160</f>
        <v>0</v>
      </c>
      <c r="S159" s="187"/>
      <c r="T159" s="189">
        <f>T160</f>
        <v>0</v>
      </c>
      <c r="AR159" s="190" t="s">
        <v>84</v>
      </c>
      <c r="AT159" s="191" t="s">
        <v>76</v>
      </c>
      <c r="AU159" s="191" t="s">
        <v>77</v>
      </c>
      <c r="AY159" s="190" t="s">
        <v>273</v>
      </c>
      <c r="BK159" s="192">
        <f>BK160</f>
        <v>0</v>
      </c>
    </row>
    <row r="160" spans="1:65" s="2" customFormat="1" ht="16.5" customHeight="1">
      <c r="A160" s="36"/>
      <c r="B160" s="37"/>
      <c r="C160" s="195" t="s">
        <v>446</v>
      </c>
      <c r="D160" s="195" t="s">
        <v>275</v>
      </c>
      <c r="E160" s="196" t="s">
        <v>1653</v>
      </c>
      <c r="F160" s="197" t="s">
        <v>1654</v>
      </c>
      <c r="G160" s="198" t="s">
        <v>1193</v>
      </c>
      <c r="H160" s="265"/>
      <c r="I160" s="200"/>
      <c r="J160" s="201">
        <f>ROUND(I160*H160,2)</f>
        <v>0</v>
      </c>
      <c r="K160" s="197" t="s">
        <v>22</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386</v>
      </c>
      <c r="AT160" s="206" t="s">
        <v>275</v>
      </c>
      <c r="AU160" s="206" t="s">
        <v>23</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386</v>
      </c>
      <c r="BM160" s="206" t="s">
        <v>654</v>
      </c>
    </row>
    <row r="161" spans="1:65" s="12" customFormat="1" ht="25.9" customHeight="1">
      <c r="B161" s="179"/>
      <c r="C161" s="180"/>
      <c r="D161" s="181" t="s">
        <v>76</v>
      </c>
      <c r="E161" s="182" t="s">
        <v>1621</v>
      </c>
      <c r="F161" s="182" t="s">
        <v>1622</v>
      </c>
      <c r="G161" s="180"/>
      <c r="H161" s="180"/>
      <c r="I161" s="183"/>
      <c r="J161" s="184">
        <f>BK161</f>
        <v>0</v>
      </c>
      <c r="K161" s="180"/>
      <c r="L161" s="185"/>
      <c r="M161" s="186"/>
      <c r="N161" s="187"/>
      <c r="O161" s="187"/>
      <c r="P161" s="188">
        <f>P162</f>
        <v>0</v>
      </c>
      <c r="Q161" s="187"/>
      <c r="R161" s="188">
        <f>R162</f>
        <v>0</v>
      </c>
      <c r="S161" s="187"/>
      <c r="T161" s="189">
        <f>T162</f>
        <v>0</v>
      </c>
      <c r="AR161" s="190" t="s">
        <v>84</v>
      </c>
      <c r="AT161" s="191" t="s">
        <v>76</v>
      </c>
      <c r="AU161" s="191" t="s">
        <v>77</v>
      </c>
      <c r="AY161" s="190" t="s">
        <v>273</v>
      </c>
      <c r="BK161" s="192">
        <f>BK162</f>
        <v>0</v>
      </c>
    </row>
    <row r="162" spans="1:65" s="2" customFormat="1" ht="16.5" customHeight="1">
      <c r="A162" s="36"/>
      <c r="B162" s="37"/>
      <c r="C162" s="195" t="s">
        <v>456</v>
      </c>
      <c r="D162" s="195" t="s">
        <v>275</v>
      </c>
      <c r="E162" s="196" t="s">
        <v>1655</v>
      </c>
      <c r="F162" s="197" t="s">
        <v>1656</v>
      </c>
      <c r="G162" s="198" t="s">
        <v>1193</v>
      </c>
      <c r="H162" s="265"/>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386</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386</v>
      </c>
      <c r="BM162" s="206" t="s">
        <v>664</v>
      </c>
    </row>
    <row r="163" spans="1:65" s="12" customFormat="1" ht="25.9" customHeight="1">
      <c r="B163" s="179"/>
      <c r="C163" s="180"/>
      <c r="D163" s="181" t="s">
        <v>76</v>
      </c>
      <c r="E163" s="182" t="s">
        <v>1628</v>
      </c>
      <c r="F163" s="182" t="s">
        <v>1629</v>
      </c>
      <c r="G163" s="180"/>
      <c r="H163" s="180"/>
      <c r="I163" s="183"/>
      <c r="J163" s="184">
        <f>BK163</f>
        <v>0</v>
      </c>
      <c r="K163" s="180"/>
      <c r="L163" s="185"/>
      <c r="M163" s="186"/>
      <c r="N163" s="187"/>
      <c r="O163" s="187"/>
      <c r="P163" s="188">
        <f>P164</f>
        <v>0</v>
      </c>
      <c r="Q163" s="187"/>
      <c r="R163" s="188">
        <f>R164</f>
        <v>0</v>
      </c>
      <c r="S163" s="187"/>
      <c r="T163" s="189">
        <f>T164</f>
        <v>0</v>
      </c>
      <c r="AR163" s="190" t="s">
        <v>84</v>
      </c>
      <c r="AT163" s="191" t="s">
        <v>76</v>
      </c>
      <c r="AU163" s="191" t="s">
        <v>77</v>
      </c>
      <c r="AY163" s="190" t="s">
        <v>273</v>
      </c>
      <c r="BK163" s="192">
        <f>BK164</f>
        <v>0</v>
      </c>
    </row>
    <row r="164" spans="1:65" s="2" customFormat="1" ht="16.5" customHeight="1">
      <c r="A164" s="36"/>
      <c r="B164" s="37"/>
      <c r="C164" s="195" t="s">
        <v>465</v>
      </c>
      <c r="D164" s="195" t="s">
        <v>275</v>
      </c>
      <c r="E164" s="196" t="s">
        <v>1657</v>
      </c>
      <c r="F164" s="197" t="s">
        <v>1658</v>
      </c>
      <c r="G164" s="198" t="s">
        <v>1193</v>
      </c>
      <c r="H164" s="265"/>
      <c r="I164" s="200"/>
      <c r="J164" s="201">
        <f>ROUND(I164*H164,2)</f>
        <v>0</v>
      </c>
      <c r="K164" s="197" t="s">
        <v>22</v>
      </c>
      <c r="L164" s="41"/>
      <c r="M164" s="270" t="s">
        <v>22</v>
      </c>
      <c r="N164" s="271" t="s">
        <v>48</v>
      </c>
      <c r="O164" s="268"/>
      <c r="P164" s="272">
        <f>O164*H164</f>
        <v>0</v>
      </c>
      <c r="Q164" s="272">
        <v>0</v>
      </c>
      <c r="R164" s="272">
        <f>Q164*H164</f>
        <v>0</v>
      </c>
      <c r="S164" s="272">
        <v>0</v>
      </c>
      <c r="T164" s="273">
        <f>S164*H164</f>
        <v>0</v>
      </c>
      <c r="U164" s="36"/>
      <c r="V164" s="36"/>
      <c r="W164" s="36"/>
      <c r="X164" s="36"/>
      <c r="Y164" s="36"/>
      <c r="Z164" s="36"/>
      <c r="AA164" s="36"/>
      <c r="AB164" s="36"/>
      <c r="AC164" s="36"/>
      <c r="AD164" s="36"/>
      <c r="AE164" s="36"/>
      <c r="AR164" s="206" t="s">
        <v>386</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386</v>
      </c>
      <c r="BM164" s="206" t="s">
        <v>677</v>
      </c>
    </row>
    <row r="165" spans="1:65" s="2" customFormat="1" ht="6.95" customHeight="1">
      <c r="A165" s="36"/>
      <c r="B165" s="49"/>
      <c r="C165" s="50"/>
      <c r="D165" s="50"/>
      <c r="E165" s="50"/>
      <c r="F165" s="50"/>
      <c r="G165" s="50"/>
      <c r="H165" s="50"/>
      <c r="I165" s="145"/>
      <c r="J165" s="50"/>
      <c r="K165" s="50"/>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OhJ8mLq89wgFn6+Di9mCulIy0fu+CbkRUuMFZGIScVKAzFClKE1gTXrsFBqDY3V8P8WVLia4tQB9g141wVwKiw==" saltValue="RZsWGR337qZ+UJZGkH9sDyYsjWpjEZhidOYJX1v0EZ41ndtB66MR8v9+tZNCYAGyGCStw7icbDdAGArFUJkeyw==" spinCount="100000" sheet="1" objects="1" scenarios="1" formatColumns="0" formatRows="0" autoFilter="0"/>
  <autoFilter ref="C98:K164"/>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17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1659</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1660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131.25" customHeight="1">
      <c r="A31" s="123"/>
      <c r="B31" s="124"/>
      <c r="C31" s="123"/>
      <c r="D31" s="123"/>
      <c r="E31" s="418" t="s">
        <v>1661</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ROUND(J98,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ROUND((SUM(BE98:BE173)),  2)</f>
        <v>0</v>
      </c>
      <c r="G37" s="36"/>
      <c r="H37" s="36"/>
      <c r="I37" s="134">
        <v>0.21</v>
      </c>
      <c r="J37" s="133">
        <f>ROUND(((SUM(BE98:BE173))*I37),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ROUND((SUM(BF98:BF173)),  2)</f>
        <v>0</v>
      </c>
      <c r="G38" s="36"/>
      <c r="H38" s="36"/>
      <c r="I38" s="134">
        <v>0.15</v>
      </c>
      <c r="J38" s="133">
        <f>ROUND(((SUM(BF98:BF173))*I38),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ROUND((SUM(BG98:BG173)),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ROUND((SUM(BH98:BH173)),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ROUND((SUM(BI98:BI173)),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2016/027H-02-A-D143 - A-D.1.4.3-Zařízení vzduchotechniky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M.Šuráň</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J98</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1662</v>
      </c>
      <c r="E68" s="157"/>
      <c r="F68" s="157"/>
      <c r="G68" s="157"/>
      <c r="H68" s="157"/>
      <c r="I68" s="158"/>
      <c r="J68" s="159">
        <f>J99</f>
        <v>0</v>
      </c>
      <c r="K68" s="155"/>
      <c r="L68" s="160"/>
    </row>
    <row r="69" spans="1:47" s="9" customFormat="1" ht="24.95" customHeight="1">
      <c r="B69" s="154"/>
      <c r="C69" s="155"/>
      <c r="D69" s="156" t="s">
        <v>1663</v>
      </c>
      <c r="E69" s="157"/>
      <c r="F69" s="157"/>
      <c r="G69" s="157"/>
      <c r="H69" s="157"/>
      <c r="I69" s="158"/>
      <c r="J69" s="159">
        <f>J124</f>
        <v>0</v>
      </c>
      <c r="K69" s="155"/>
      <c r="L69" s="160"/>
    </row>
    <row r="70" spans="1:47" s="9" customFormat="1" ht="24.95" customHeight="1">
      <c r="B70" s="154"/>
      <c r="C70" s="155"/>
      <c r="D70" s="156" t="s">
        <v>1664</v>
      </c>
      <c r="E70" s="157"/>
      <c r="F70" s="157"/>
      <c r="G70" s="157"/>
      <c r="H70" s="157"/>
      <c r="I70" s="158"/>
      <c r="J70" s="159">
        <f>J145</f>
        <v>0</v>
      </c>
      <c r="K70" s="155"/>
      <c r="L70" s="160"/>
    </row>
    <row r="71" spans="1:47" s="9" customFormat="1" ht="24.95" customHeight="1">
      <c r="B71" s="154"/>
      <c r="C71" s="155"/>
      <c r="D71" s="156" t="s">
        <v>1665</v>
      </c>
      <c r="E71" s="157"/>
      <c r="F71" s="157"/>
      <c r="G71" s="157"/>
      <c r="H71" s="157"/>
      <c r="I71" s="158"/>
      <c r="J71" s="159">
        <f>J146</f>
        <v>0</v>
      </c>
      <c r="K71" s="155"/>
      <c r="L71" s="160"/>
    </row>
    <row r="72" spans="1:47" s="9" customFormat="1" ht="24.95" customHeight="1">
      <c r="B72" s="154"/>
      <c r="C72" s="155"/>
      <c r="D72" s="156" t="s">
        <v>1666</v>
      </c>
      <c r="E72" s="157"/>
      <c r="F72" s="157"/>
      <c r="G72" s="157"/>
      <c r="H72" s="157"/>
      <c r="I72" s="158"/>
      <c r="J72" s="159">
        <f>J167</f>
        <v>0</v>
      </c>
      <c r="K72" s="155"/>
      <c r="L72" s="160"/>
    </row>
    <row r="73" spans="1:47" s="9" customFormat="1" ht="24.95" customHeight="1">
      <c r="B73" s="154"/>
      <c r="C73" s="155"/>
      <c r="D73" s="156" t="s">
        <v>1667</v>
      </c>
      <c r="E73" s="157"/>
      <c r="F73" s="157"/>
      <c r="G73" s="157"/>
      <c r="H73" s="157"/>
      <c r="I73" s="158"/>
      <c r="J73" s="159">
        <f>J169</f>
        <v>0</v>
      </c>
      <c r="K73" s="155"/>
      <c r="L73" s="160"/>
    </row>
    <row r="74" spans="1:47" s="9" customFormat="1" ht="24.95" customHeight="1">
      <c r="B74" s="154"/>
      <c r="C74" s="155"/>
      <c r="D74" s="156" t="s">
        <v>1668</v>
      </c>
      <c r="E74" s="157"/>
      <c r="F74" s="157"/>
      <c r="G74" s="157"/>
      <c r="H74" s="157"/>
      <c r="I74" s="158"/>
      <c r="J74" s="159">
        <f>J171</f>
        <v>0</v>
      </c>
      <c r="K74" s="155"/>
      <c r="L74" s="160"/>
    </row>
    <row r="75" spans="1:47" s="2" customFormat="1" ht="21.75" customHeight="1">
      <c r="A75" s="36"/>
      <c r="B75" s="37"/>
      <c r="C75" s="38"/>
      <c r="D75" s="38"/>
      <c r="E75" s="38"/>
      <c r="F75" s="38"/>
      <c r="G75" s="38"/>
      <c r="H75" s="38"/>
      <c r="I75" s="119"/>
      <c r="J75" s="38"/>
      <c r="K75" s="38"/>
      <c r="L75" s="120"/>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145"/>
      <c r="J76" s="50"/>
      <c r="K76" s="50"/>
      <c r="L76" s="120"/>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148"/>
      <c r="J80" s="52"/>
      <c r="K80" s="52"/>
      <c r="L80" s="120"/>
      <c r="S80" s="36"/>
      <c r="T80" s="36"/>
      <c r="U80" s="36"/>
      <c r="V80" s="36"/>
      <c r="W80" s="36"/>
      <c r="X80" s="36"/>
      <c r="Y80" s="36"/>
      <c r="Z80" s="36"/>
      <c r="AA80" s="36"/>
      <c r="AB80" s="36"/>
      <c r="AC80" s="36"/>
      <c r="AD80" s="36"/>
      <c r="AE80" s="36"/>
    </row>
    <row r="81" spans="1:31" s="2" customFormat="1" ht="24.95" customHeight="1">
      <c r="A81" s="36"/>
      <c r="B81" s="37"/>
      <c r="C81" s="25" t="s">
        <v>258</v>
      </c>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6.5" customHeight="1">
      <c r="A84" s="36"/>
      <c r="B84" s="37"/>
      <c r="C84" s="38"/>
      <c r="D84" s="38"/>
      <c r="E84" s="419" t="str">
        <f>E7</f>
        <v>Přístavba Základní a mateřské školy Elišky Přemyslovny 10,Brno Starý Lískovec</v>
      </c>
      <c r="F84" s="420"/>
      <c r="G84" s="420"/>
      <c r="H84" s="420"/>
      <c r="I84" s="119"/>
      <c r="J84" s="38"/>
      <c r="K84" s="38"/>
      <c r="L84" s="120"/>
      <c r="S84" s="36"/>
      <c r="T84" s="36"/>
      <c r="U84" s="36"/>
      <c r="V84" s="36"/>
      <c r="W84" s="36"/>
      <c r="X84" s="36"/>
      <c r="Y84" s="36"/>
      <c r="Z84" s="36"/>
      <c r="AA84" s="36"/>
      <c r="AB84" s="36"/>
      <c r="AC84" s="36"/>
      <c r="AD84" s="36"/>
      <c r="AE84" s="36"/>
    </row>
    <row r="85" spans="1:31" s="1" customFormat="1" ht="12" customHeight="1">
      <c r="B85" s="23"/>
      <c r="C85" s="31" t="s">
        <v>227</v>
      </c>
      <c r="D85" s="24"/>
      <c r="E85" s="24"/>
      <c r="F85" s="24"/>
      <c r="G85" s="24"/>
      <c r="H85" s="24"/>
      <c r="I85" s="110"/>
      <c r="J85" s="24"/>
      <c r="K85" s="24"/>
      <c r="L85" s="22"/>
    </row>
    <row r="86" spans="1:31" s="1" customFormat="1" ht="16.5" customHeight="1">
      <c r="B86" s="23"/>
      <c r="C86" s="24"/>
      <c r="D86" s="24"/>
      <c r="E86" s="419" t="s">
        <v>228</v>
      </c>
      <c r="F86" s="370"/>
      <c r="G86" s="370"/>
      <c r="H86" s="370"/>
      <c r="I86" s="110"/>
      <c r="J86" s="24"/>
      <c r="K86" s="24"/>
      <c r="L86" s="22"/>
    </row>
    <row r="87" spans="1:31" s="1" customFormat="1" ht="12" customHeight="1">
      <c r="B87" s="23"/>
      <c r="C87" s="31" t="s">
        <v>229</v>
      </c>
      <c r="D87" s="24"/>
      <c r="E87" s="24"/>
      <c r="F87" s="24"/>
      <c r="G87" s="24"/>
      <c r="H87" s="24"/>
      <c r="I87" s="110"/>
      <c r="J87" s="24"/>
      <c r="K87" s="24"/>
      <c r="L87" s="22"/>
    </row>
    <row r="88" spans="1:31" s="2" customFormat="1" ht="16.5" customHeight="1">
      <c r="A88" s="36"/>
      <c r="B88" s="37"/>
      <c r="C88" s="38"/>
      <c r="D88" s="38"/>
      <c r="E88" s="421" t="s">
        <v>230</v>
      </c>
      <c r="F88" s="422"/>
      <c r="G88" s="422"/>
      <c r="H88" s="422"/>
      <c r="I88" s="119"/>
      <c r="J88" s="38"/>
      <c r="K88" s="38"/>
      <c r="L88" s="120"/>
      <c r="S88" s="36"/>
      <c r="T88" s="36"/>
      <c r="U88" s="36"/>
      <c r="V88" s="36"/>
      <c r="W88" s="36"/>
      <c r="X88" s="36"/>
      <c r="Y88" s="36"/>
      <c r="Z88" s="36"/>
      <c r="AA88" s="36"/>
      <c r="AB88" s="36"/>
      <c r="AC88" s="36"/>
      <c r="AD88" s="36"/>
      <c r="AE88" s="36"/>
    </row>
    <row r="89" spans="1:31" s="2" customFormat="1" ht="12" customHeight="1">
      <c r="A89" s="36"/>
      <c r="B89" s="37"/>
      <c r="C89" s="31" t="s">
        <v>1484</v>
      </c>
      <c r="D89" s="38"/>
      <c r="E89" s="38"/>
      <c r="F89" s="38"/>
      <c r="G89" s="38"/>
      <c r="H89" s="38"/>
      <c r="I89" s="119"/>
      <c r="J89" s="38"/>
      <c r="K89" s="38"/>
      <c r="L89" s="120"/>
      <c r="S89" s="36"/>
      <c r="T89" s="36"/>
      <c r="U89" s="36"/>
      <c r="V89" s="36"/>
      <c r="W89" s="36"/>
      <c r="X89" s="36"/>
      <c r="Y89" s="36"/>
      <c r="Z89" s="36"/>
      <c r="AA89" s="36"/>
      <c r="AB89" s="36"/>
      <c r="AC89" s="36"/>
      <c r="AD89" s="36"/>
      <c r="AE89" s="36"/>
    </row>
    <row r="90" spans="1:31" s="2" customFormat="1" ht="16.5" customHeight="1">
      <c r="A90" s="36"/>
      <c r="B90" s="37"/>
      <c r="C90" s="38"/>
      <c r="D90" s="38"/>
      <c r="E90" s="389" t="str">
        <f>E13</f>
        <v>2016/027H-02-A-D143 - A-D.1.4.3-Zařízení vzduchotechniky</v>
      </c>
      <c r="F90" s="422"/>
      <c r="G90" s="422"/>
      <c r="H90" s="422"/>
      <c r="I90" s="119"/>
      <c r="J90" s="38"/>
      <c r="K90" s="38"/>
      <c r="L90" s="120"/>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31" s="2" customFormat="1" ht="12" customHeight="1">
      <c r="A92" s="36"/>
      <c r="B92" s="37"/>
      <c r="C92" s="31" t="s">
        <v>24</v>
      </c>
      <c r="D92" s="38"/>
      <c r="E92" s="38"/>
      <c r="F92" s="29" t="str">
        <f>F16</f>
        <v xml:space="preserve"> </v>
      </c>
      <c r="G92" s="38"/>
      <c r="H92" s="38"/>
      <c r="I92" s="121" t="s">
        <v>26</v>
      </c>
      <c r="J92" s="61" t="str">
        <f>IF(J16="","",J16)</f>
        <v>20. 2. 2020</v>
      </c>
      <c r="K92" s="38"/>
      <c r="L92" s="120"/>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31" s="2" customFormat="1" ht="40.15" customHeight="1">
      <c r="A94" s="36"/>
      <c r="B94" s="37"/>
      <c r="C94" s="31" t="s">
        <v>30</v>
      </c>
      <c r="D94" s="38"/>
      <c r="E94" s="38"/>
      <c r="F94" s="29" t="str">
        <f>E19</f>
        <v>MČ Brno-Starý Lískovec</v>
      </c>
      <c r="G94" s="38"/>
      <c r="H94" s="38"/>
      <c r="I94" s="121" t="s">
        <v>36</v>
      </c>
      <c r="J94" s="34" t="str">
        <f>E25</f>
        <v>HEXAPLAN INTERNATIONAL spol. s r.o.</v>
      </c>
      <c r="K94" s="38"/>
      <c r="L94" s="120"/>
      <c r="S94" s="36"/>
      <c r="T94" s="36"/>
      <c r="U94" s="36"/>
      <c r="V94" s="36"/>
      <c r="W94" s="36"/>
      <c r="X94" s="36"/>
      <c r="Y94" s="36"/>
      <c r="Z94" s="36"/>
      <c r="AA94" s="36"/>
      <c r="AB94" s="36"/>
      <c r="AC94" s="36"/>
      <c r="AD94" s="36"/>
      <c r="AE94" s="36"/>
    </row>
    <row r="95" spans="1:31" s="2" customFormat="1" ht="15.2" customHeight="1">
      <c r="A95" s="36"/>
      <c r="B95" s="37"/>
      <c r="C95" s="31" t="s">
        <v>34</v>
      </c>
      <c r="D95" s="38"/>
      <c r="E95" s="38"/>
      <c r="F95" s="29" t="str">
        <f>IF(E22="","",E22)</f>
        <v>Vyplň údaj</v>
      </c>
      <c r="G95" s="38"/>
      <c r="H95" s="38"/>
      <c r="I95" s="121" t="s">
        <v>39</v>
      </c>
      <c r="J95" s="34" t="str">
        <f>E28</f>
        <v>M.Šuráň</v>
      </c>
      <c r="K95" s="38"/>
      <c r="L95" s="120"/>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11" customFormat="1" ht="29.25" customHeight="1">
      <c r="A97" s="167"/>
      <c r="B97" s="168"/>
      <c r="C97" s="169" t="s">
        <v>259</v>
      </c>
      <c r="D97" s="170" t="s">
        <v>62</v>
      </c>
      <c r="E97" s="170" t="s">
        <v>58</v>
      </c>
      <c r="F97" s="170" t="s">
        <v>59</v>
      </c>
      <c r="G97" s="170" t="s">
        <v>260</v>
      </c>
      <c r="H97" s="170" t="s">
        <v>261</v>
      </c>
      <c r="I97" s="171" t="s">
        <v>262</v>
      </c>
      <c r="J97" s="170" t="s">
        <v>236</v>
      </c>
      <c r="K97" s="172" t="s">
        <v>263</v>
      </c>
      <c r="L97" s="173"/>
      <c r="M97" s="70" t="s">
        <v>22</v>
      </c>
      <c r="N97" s="71" t="s">
        <v>47</v>
      </c>
      <c r="O97" s="71" t="s">
        <v>264</v>
      </c>
      <c r="P97" s="71" t="s">
        <v>265</v>
      </c>
      <c r="Q97" s="71" t="s">
        <v>266</v>
      </c>
      <c r="R97" s="71" t="s">
        <v>267</v>
      </c>
      <c r="S97" s="71" t="s">
        <v>268</v>
      </c>
      <c r="T97" s="72" t="s">
        <v>269</v>
      </c>
      <c r="U97" s="167"/>
      <c r="V97" s="167"/>
      <c r="W97" s="167"/>
      <c r="X97" s="167"/>
      <c r="Y97" s="167"/>
      <c r="Z97" s="167"/>
      <c r="AA97" s="167"/>
      <c r="AB97" s="167"/>
      <c r="AC97" s="167"/>
      <c r="AD97" s="167"/>
      <c r="AE97" s="167"/>
    </row>
    <row r="98" spans="1:65" s="2" customFormat="1" ht="22.9" customHeight="1">
      <c r="A98" s="36"/>
      <c r="B98" s="37"/>
      <c r="C98" s="77" t="s">
        <v>270</v>
      </c>
      <c r="D98" s="38"/>
      <c r="E98" s="38"/>
      <c r="F98" s="38"/>
      <c r="G98" s="38"/>
      <c r="H98" s="38"/>
      <c r="I98" s="119"/>
      <c r="J98" s="174">
        <f>BK98</f>
        <v>0</v>
      </c>
      <c r="K98" s="38"/>
      <c r="L98" s="41"/>
      <c r="M98" s="73"/>
      <c r="N98" s="175"/>
      <c r="O98" s="74"/>
      <c r="P98" s="176">
        <f>P99+P124+P145+P146+P167+P169+P171</f>
        <v>0</v>
      </c>
      <c r="Q98" s="74"/>
      <c r="R98" s="176">
        <f>R99+R124+R145+R146+R167+R169+R171</f>
        <v>0</v>
      </c>
      <c r="S98" s="74"/>
      <c r="T98" s="177">
        <f>T99+T124+T145+T146+T167+T169+T171</f>
        <v>0</v>
      </c>
      <c r="U98" s="36"/>
      <c r="V98" s="36"/>
      <c r="W98" s="36"/>
      <c r="X98" s="36"/>
      <c r="Y98" s="36"/>
      <c r="Z98" s="36"/>
      <c r="AA98" s="36"/>
      <c r="AB98" s="36"/>
      <c r="AC98" s="36"/>
      <c r="AD98" s="36"/>
      <c r="AE98" s="36"/>
      <c r="AT98" s="19" t="s">
        <v>76</v>
      </c>
      <c r="AU98" s="19" t="s">
        <v>237</v>
      </c>
      <c r="BK98" s="178">
        <f>BK99+BK124+BK145+BK146+BK167+BK169+BK171</f>
        <v>0</v>
      </c>
    </row>
    <row r="99" spans="1:65" s="12" customFormat="1" ht="25.9" customHeight="1">
      <c r="B99" s="179"/>
      <c r="C99" s="180"/>
      <c r="D99" s="181" t="s">
        <v>76</v>
      </c>
      <c r="E99" s="182" t="s">
        <v>1669</v>
      </c>
      <c r="F99" s="182" t="s">
        <v>1670</v>
      </c>
      <c r="G99" s="180"/>
      <c r="H99" s="180"/>
      <c r="I99" s="183"/>
      <c r="J99" s="184">
        <f>BK99</f>
        <v>0</v>
      </c>
      <c r="K99" s="180"/>
      <c r="L99" s="185"/>
      <c r="M99" s="186"/>
      <c r="N99" s="187"/>
      <c r="O99" s="187"/>
      <c r="P99" s="188">
        <f>SUM(P100:P123)</f>
        <v>0</v>
      </c>
      <c r="Q99" s="187"/>
      <c r="R99" s="188">
        <f>SUM(R100:R123)</f>
        <v>0</v>
      </c>
      <c r="S99" s="187"/>
      <c r="T99" s="189">
        <f>SUM(T100:T123)</f>
        <v>0</v>
      </c>
      <c r="AR99" s="190" t="s">
        <v>84</v>
      </c>
      <c r="AT99" s="191" t="s">
        <v>76</v>
      </c>
      <c r="AU99" s="191" t="s">
        <v>77</v>
      </c>
      <c r="AY99" s="190" t="s">
        <v>273</v>
      </c>
      <c r="BK99" s="192">
        <f>SUM(BK100:BK123)</f>
        <v>0</v>
      </c>
    </row>
    <row r="100" spans="1:65" s="2" customFormat="1" ht="16.5" customHeight="1">
      <c r="A100" s="36"/>
      <c r="B100" s="37"/>
      <c r="C100" s="195" t="s">
        <v>23</v>
      </c>
      <c r="D100" s="195" t="s">
        <v>275</v>
      </c>
      <c r="E100" s="196" t="s">
        <v>1671</v>
      </c>
      <c r="F100" s="197" t="s">
        <v>1672</v>
      </c>
      <c r="G100" s="198" t="s">
        <v>765</v>
      </c>
      <c r="H100" s="199">
        <v>1</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386</v>
      </c>
      <c r="AT100" s="206" t="s">
        <v>275</v>
      </c>
      <c r="AU100" s="206" t="s">
        <v>23</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386</v>
      </c>
      <c r="BM100" s="206" t="s">
        <v>84</v>
      </c>
    </row>
    <row r="101" spans="1:65" s="2" customFormat="1" ht="58.5">
      <c r="A101" s="36"/>
      <c r="B101" s="37"/>
      <c r="C101" s="38"/>
      <c r="D101" s="208" t="s">
        <v>279</v>
      </c>
      <c r="E101" s="38"/>
      <c r="F101" s="209" t="s">
        <v>1673</v>
      </c>
      <c r="G101" s="38"/>
      <c r="H101" s="38"/>
      <c r="I101" s="119"/>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279</v>
      </c>
      <c r="AU101" s="19" t="s">
        <v>23</v>
      </c>
    </row>
    <row r="102" spans="1:65" s="14" customFormat="1" ht="11.25">
      <c r="B102" s="222"/>
      <c r="C102" s="223"/>
      <c r="D102" s="208" t="s">
        <v>281</v>
      </c>
      <c r="E102" s="224" t="s">
        <v>22</v>
      </c>
      <c r="F102" s="225" t="s">
        <v>1674</v>
      </c>
      <c r="G102" s="223"/>
      <c r="H102" s="226">
        <v>1</v>
      </c>
      <c r="I102" s="227"/>
      <c r="J102" s="223"/>
      <c r="K102" s="223"/>
      <c r="L102" s="228"/>
      <c r="M102" s="229"/>
      <c r="N102" s="230"/>
      <c r="O102" s="230"/>
      <c r="P102" s="230"/>
      <c r="Q102" s="230"/>
      <c r="R102" s="230"/>
      <c r="S102" s="230"/>
      <c r="T102" s="231"/>
      <c r="AT102" s="232" t="s">
        <v>281</v>
      </c>
      <c r="AU102" s="232" t="s">
        <v>23</v>
      </c>
      <c r="AV102" s="14" t="s">
        <v>84</v>
      </c>
      <c r="AW102" s="14" t="s">
        <v>38</v>
      </c>
      <c r="AX102" s="14" t="s">
        <v>77</v>
      </c>
      <c r="AY102" s="232" t="s">
        <v>273</v>
      </c>
    </row>
    <row r="103" spans="1:65" s="16" customFormat="1" ht="11.25">
      <c r="B103" s="244"/>
      <c r="C103" s="245"/>
      <c r="D103" s="208" t="s">
        <v>281</v>
      </c>
      <c r="E103" s="246" t="s">
        <v>22</v>
      </c>
      <c r="F103" s="247" t="s">
        <v>288</v>
      </c>
      <c r="G103" s="245"/>
      <c r="H103" s="248">
        <v>1</v>
      </c>
      <c r="I103" s="249"/>
      <c r="J103" s="245"/>
      <c r="K103" s="245"/>
      <c r="L103" s="250"/>
      <c r="M103" s="251"/>
      <c r="N103" s="252"/>
      <c r="O103" s="252"/>
      <c r="P103" s="252"/>
      <c r="Q103" s="252"/>
      <c r="R103" s="252"/>
      <c r="S103" s="252"/>
      <c r="T103" s="253"/>
      <c r="AT103" s="254" t="s">
        <v>281</v>
      </c>
      <c r="AU103" s="254" t="s">
        <v>23</v>
      </c>
      <c r="AV103" s="16" t="s">
        <v>99</v>
      </c>
      <c r="AW103" s="16" t="s">
        <v>38</v>
      </c>
      <c r="AX103" s="16" t="s">
        <v>23</v>
      </c>
      <c r="AY103" s="254" t="s">
        <v>273</v>
      </c>
    </row>
    <row r="104" spans="1:65" s="2" customFormat="1" ht="16.5" customHeight="1">
      <c r="A104" s="36"/>
      <c r="B104" s="37"/>
      <c r="C104" s="255" t="s">
        <v>84</v>
      </c>
      <c r="D104" s="255" t="s">
        <v>568</v>
      </c>
      <c r="E104" s="256" t="s">
        <v>1675</v>
      </c>
      <c r="F104" s="257" t="s">
        <v>1676</v>
      </c>
      <c r="G104" s="258" t="s">
        <v>765</v>
      </c>
      <c r="H104" s="259">
        <v>1</v>
      </c>
      <c r="I104" s="260"/>
      <c r="J104" s="261">
        <f>ROUND(I104*H104,2)</f>
        <v>0</v>
      </c>
      <c r="K104" s="257" t="s">
        <v>22</v>
      </c>
      <c r="L104" s="262"/>
      <c r="M104" s="263" t="s">
        <v>22</v>
      </c>
      <c r="N104" s="264"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528</v>
      </c>
      <c r="AT104" s="206" t="s">
        <v>568</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386</v>
      </c>
      <c r="BM104" s="206" t="s">
        <v>1677</v>
      </c>
    </row>
    <row r="105" spans="1:65" s="2" customFormat="1" ht="16.5" customHeight="1">
      <c r="A105" s="36"/>
      <c r="B105" s="37"/>
      <c r="C105" s="195" t="s">
        <v>92</v>
      </c>
      <c r="D105" s="195" t="s">
        <v>275</v>
      </c>
      <c r="E105" s="196" t="s">
        <v>1678</v>
      </c>
      <c r="F105" s="197" t="s">
        <v>1679</v>
      </c>
      <c r="G105" s="198" t="s">
        <v>765</v>
      </c>
      <c r="H105" s="199">
        <v>4</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386</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386</v>
      </c>
      <c r="BM105" s="206" t="s">
        <v>99</v>
      </c>
    </row>
    <row r="106" spans="1:65" s="14" customFormat="1" ht="11.25">
      <c r="B106" s="222"/>
      <c r="C106" s="223"/>
      <c r="D106" s="208" t="s">
        <v>281</v>
      </c>
      <c r="E106" s="224" t="s">
        <v>22</v>
      </c>
      <c r="F106" s="225" t="s">
        <v>1680</v>
      </c>
      <c r="G106" s="223"/>
      <c r="H106" s="226">
        <v>4</v>
      </c>
      <c r="I106" s="227"/>
      <c r="J106" s="223"/>
      <c r="K106" s="223"/>
      <c r="L106" s="228"/>
      <c r="M106" s="229"/>
      <c r="N106" s="230"/>
      <c r="O106" s="230"/>
      <c r="P106" s="230"/>
      <c r="Q106" s="230"/>
      <c r="R106" s="230"/>
      <c r="S106" s="230"/>
      <c r="T106" s="231"/>
      <c r="AT106" s="232" t="s">
        <v>281</v>
      </c>
      <c r="AU106" s="232" t="s">
        <v>23</v>
      </c>
      <c r="AV106" s="14" t="s">
        <v>84</v>
      </c>
      <c r="AW106" s="14" t="s">
        <v>38</v>
      </c>
      <c r="AX106" s="14" t="s">
        <v>23</v>
      </c>
      <c r="AY106" s="232" t="s">
        <v>273</v>
      </c>
    </row>
    <row r="107" spans="1:65" s="2" customFormat="1" ht="16.5" customHeight="1">
      <c r="A107" s="36"/>
      <c r="B107" s="37"/>
      <c r="C107" s="195" t="s">
        <v>99</v>
      </c>
      <c r="D107" s="195" t="s">
        <v>275</v>
      </c>
      <c r="E107" s="196" t="s">
        <v>1681</v>
      </c>
      <c r="F107" s="197" t="s">
        <v>1682</v>
      </c>
      <c r="G107" s="198" t="s">
        <v>765</v>
      </c>
      <c r="H107" s="199">
        <v>4</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386</v>
      </c>
      <c r="AT107" s="206" t="s">
        <v>275</v>
      </c>
      <c r="AU107" s="206" t="s">
        <v>23</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386</v>
      </c>
      <c r="BM107" s="206" t="s">
        <v>319</v>
      </c>
    </row>
    <row r="108" spans="1:65" s="14" customFormat="1" ht="11.25">
      <c r="B108" s="222"/>
      <c r="C108" s="223"/>
      <c r="D108" s="208" t="s">
        <v>281</v>
      </c>
      <c r="E108" s="224" t="s">
        <v>22</v>
      </c>
      <c r="F108" s="225" t="s">
        <v>1680</v>
      </c>
      <c r="G108" s="223"/>
      <c r="H108" s="226">
        <v>4</v>
      </c>
      <c r="I108" s="227"/>
      <c r="J108" s="223"/>
      <c r="K108" s="223"/>
      <c r="L108" s="228"/>
      <c r="M108" s="229"/>
      <c r="N108" s="230"/>
      <c r="O108" s="230"/>
      <c r="P108" s="230"/>
      <c r="Q108" s="230"/>
      <c r="R108" s="230"/>
      <c r="S108" s="230"/>
      <c r="T108" s="231"/>
      <c r="AT108" s="232" t="s">
        <v>281</v>
      </c>
      <c r="AU108" s="232" t="s">
        <v>23</v>
      </c>
      <c r="AV108" s="14" t="s">
        <v>84</v>
      </c>
      <c r="AW108" s="14" t="s">
        <v>38</v>
      </c>
      <c r="AX108" s="14" t="s">
        <v>77</v>
      </c>
      <c r="AY108" s="232" t="s">
        <v>273</v>
      </c>
    </row>
    <row r="109" spans="1:65" s="16" customFormat="1" ht="11.25">
      <c r="B109" s="244"/>
      <c r="C109" s="245"/>
      <c r="D109" s="208" t="s">
        <v>281</v>
      </c>
      <c r="E109" s="246" t="s">
        <v>22</v>
      </c>
      <c r="F109" s="247" t="s">
        <v>288</v>
      </c>
      <c r="G109" s="245"/>
      <c r="H109" s="248">
        <v>4</v>
      </c>
      <c r="I109" s="249"/>
      <c r="J109" s="245"/>
      <c r="K109" s="245"/>
      <c r="L109" s="250"/>
      <c r="M109" s="251"/>
      <c r="N109" s="252"/>
      <c r="O109" s="252"/>
      <c r="P109" s="252"/>
      <c r="Q109" s="252"/>
      <c r="R109" s="252"/>
      <c r="S109" s="252"/>
      <c r="T109" s="253"/>
      <c r="AT109" s="254" t="s">
        <v>281</v>
      </c>
      <c r="AU109" s="254" t="s">
        <v>23</v>
      </c>
      <c r="AV109" s="16" t="s">
        <v>99</v>
      </c>
      <c r="AW109" s="16" t="s">
        <v>38</v>
      </c>
      <c r="AX109" s="16" t="s">
        <v>23</v>
      </c>
      <c r="AY109" s="254" t="s">
        <v>273</v>
      </c>
    </row>
    <row r="110" spans="1:65" s="2" customFormat="1" ht="16.5" customHeight="1">
      <c r="A110" s="36"/>
      <c r="B110" s="37"/>
      <c r="C110" s="195" t="s">
        <v>115</v>
      </c>
      <c r="D110" s="195" t="s">
        <v>275</v>
      </c>
      <c r="E110" s="196" t="s">
        <v>1683</v>
      </c>
      <c r="F110" s="197" t="s">
        <v>1684</v>
      </c>
      <c r="G110" s="198" t="s">
        <v>765</v>
      </c>
      <c r="H110" s="199">
        <v>1</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386</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386</v>
      </c>
      <c r="BM110" s="206" t="s">
        <v>330</v>
      </c>
    </row>
    <row r="111" spans="1:65" s="14" customFormat="1" ht="11.25">
      <c r="B111" s="222"/>
      <c r="C111" s="223"/>
      <c r="D111" s="208" t="s">
        <v>281</v>
      </c>
      <c r="E111" s="224" t="s">
        <v>22</v>
      </c>
      <c r="F111" s="225" t="s">
        <v>1685</v>
      </c>
      <c r="G111" s="223"/>
      <c r="H111" s="226">
        <v>1</v>
      </c>
      <c r="I111" s="227"/>
      <c r="J111" s="223"/>
      <c r="K111" s="223"/>
      <c r="L111" s="228"/>
      <c r="M111" s="229"/>
      <c r="N111" s="230"/>
      <c r="O111" s="230"/>
      <c r="P111" s="230"/>
      <c r="Q111" s="230"/>
      <c r="R111" s="230"/>
      <c r="S111" s="230"/>
      <c r="T111" s="231"/>
      <c r="AT111" s="232" t="s">
        <v>281</v>
      </c>
      <c r="AU111" s="232" t="s">
        <v>23</v>
      </c>
      <c r="AV111" s="14" t="s">
        <v>84</v>
      </c>
      <c r="AW111" s="14" t="s">
        <v>38</v>
      </c>
      <c r="AX111" s="14" t="s">
        <v>23</v>
      </c>
      <c r="AY111" s="232" t="s">
        <v>273</v>
      </c>
    </row>
    <row r="112" spans="1:65" s="2" customFormat="1" ht="16.5" customHeight="1">
      <c r="A112" s="36"/>
      <c r="B112" s="37"/>
      <c r="C112" s="195" t="s">
        <v>319</v>
      </c>
      <c r="D112" s="195" t="s">
        <v>275</v>
      </c>
      <c r="E112" s="196" t="s">
        <v>1686</v>
      </c>
      <c r="F112" s="197" t="s">
        <v>1687</v>
      </c>
      <c r="G112" s="198" t="s">
        <v>765</v>
      </c>
      <c r="H112" s="199">
        <v>2</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386</v>
      </c>
      <c r="AT112" s="206" t="s">
        <v>275</v>
      </c>
      <c r="AU112" s="206" t="s">
        <v>23</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386</v>
      </c>
      <c r="BM112" s="206" t="s">
        <v>359</v>
      </c>
    </row>
    <row r="113" spans="1:65" s="14" customFormat="1" ht="11.25">
      <c r="B113" s="222"/>
      <c r="C113" s="223"/>
      <c r="D113" s="208" t="s">
        <v>281</v>
      </c>
      <c r="E113" s="224" t="s">
        <v>22</v>
      </c>
      <c r="F113" s="225" t="s">
        <v>1688</v>
      </c>
      <c r="G113" s="223"/>
      <c r="H113" s="226">
        <v>2</v>
      </c>
      <c r="I113" s="227"/>
      <c r="J113" s="223"/>
      <c r="K113" s="223"/>
      <c r="L113" s="228"/>
      <c r="M113" s="229"/>
      <c r="N113" s="230"/>
      <c r="O113" s="230"/>
      <c r="P113" s="230"/>
      <c r="Q113" s="230"/>
      <c r="R113" s="230"/>
      <c r="S113" s="230"/>
      <c r="T113" s="231"/>
      <c r="AT113" s="232" t="s">
        <v>281</v>
      </c>
      <c r="AU113" s="232" t="s">
        <v>23</v>
      </c>
      <c r="AV113" s="14" t="s">
        <v>84</v>
      </c>
      <c r="AW113" s="14" t="s">
        <v>38</v>
      </c>
      <c r="AX113" s="14" t="s">
        <v>23</v>
      </c>
      <c r="AY113" s="232" t="s">
        <v>273</v>
      </c>
    </row>
    <row r="114" spans="1:65" s="2" customFormat="1" ht="16.5" customHeight="1">
      <c r="A114" s="36"/>
      <c r="B114" s="37"/>
      <c r="C114" s="195" t="s">
        <v>325</v>
      </c>
      <c r="D114" s="195" t="s">
        <v>275</v>
      </c>
      <c r="E114" s="196" t="s">
        <v>1689</v>
      </c>
      <c r="F114" s="197" t="s">
        <v>1690</v>
      </c>
      <c r="G114" s="198" t="s">
        <v>765</v>
      </c>
      <c r="H114" s="199">
        <v>2</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386</v>
      </c>
      <c r="AT114" s="206" t="s">
        <v>275</v>
      </c>
      <c r="AU114" s="206" t="s">
        <v>23</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386</v>
      </c>
      <c r="BM114" s="206" t="s">
        <v>386</v>
      </c>
    </row>
    <row r="115" spans="1:65" s="14" customFormat="1" ht="11.25">
      <c r="B115" s="222"/>
      <c r="C115" s="223"/>
      <c r="D115" s="208" t="s">
        <v>281</v>
      </c>
      <c r="E115" s="224" t="s">
        <v>22</v>
      </c>
      <c r="F115" s="225" t="s">
        <v>1691</v>
      </c>
      <c r="G115" s="223"/>
      <c r="H115" s="226">
        <v>2</v>
      </c>
      <c r="I115" s="227"/>
      <c r="J115" s="223"/>
      <c r="K115" s="223"/>
      <c r="L115" s="228"/>
      <c r="M115" s="229"/>
      <c r="N115" s="230"/>
      <c r="O115" s="230"/>
      <c r="P115" s="230"/>
      <c r="Q115" s="230"/>
      <c r="R115" s="230"/>
      <c r="S115" s="230"/>
      <c r="T115" s="231"/>
      <c r="AT115" s="232" t="s">
        <v>281</v>
      </c>
      <c r="AU115" s="232" t="s">
        <v>23</v>
      </c>
      <c r="AV115" s="14" t="s">
        <v>84</v>
      </c>
      <c r="AW115" s="14" t="s">
        <v>38</v>
      </c>
      <c r="AX115" s="14" t="s">
        <v>23</v>
      </c>
      <c r="AY115" s="232" t="s">
        <v>273</v>
      </c>
    </row>
    <row r="116" spans="1:65" s="2" customFormat="1" ht="16.5" customHeight="1">
      <c r="A116" s="36"/>
      <c r="B116" s="37"/>
      <c r="C116" s="255" t="s">
        <v>330</v>
      </c>
      <c r="D116" s="255" t="s">
        <v>568</v>
      </c>
      <c r="E116" s="256" t="s">
        <v>1692</v>
      </c>
      <c r="F116" s="257" t="s">
        <v>1693</v>
      </c>
      <c r="G116" s="258" t="s">
        <v>305</v>
      </c>
      <c r="H116" s="259">
        <v>4</v>
      </c>
      <c r="I116" s="260"/>
      <c r="J116" s="261">
        <f t="shared" ref="J116:J123" si="0">ROUND(I116*H116,2)</f>
        <v>0</v>
      </c>
      <c r="K116" s="257" t="s">
        <v>22</v>
      </c>
      <c r="L116" s="262"/>
      <c r="M116" s="263" t="s">
        <v>22</v>
      </c>
      <c r="N116" s="264" t="s">
        <v>48</v>
      </c>
      <c r="O116" s="66"/>
      <c r="P116" s="204">
        <f t="shared" ref="P116:P123" si="1">O116*H116</f>
        <v>0</v>
      </c>
      <c r="Q116" s="204">
        <v>0</v>
      </c>
      <c r="R116" s="204">
        <f t="shared" ref="R116:R123" si="2">Q116*H116</f>
        <v>0</v>
      </c>
      <c r="S116" s="204">
        <v>0</v>
      </c>
      <c r="T116" s="205">
        <f t="shared" ref="T116:T123" si="3">S116*H116</f>
        <v>0</v>
      </c>
      <c r="U116" s="36"/>
      <c r="V116" s="36"/>
      <c r="W116" s="36"/>
      <c r="X116" s="36"/>
      <c r="Y116" s="36"/>
      <c r="Z116" s="36"/>
      <c r="AA116" s="36"/>
      <c r="AB116" s="36"/>
      <c r="AC116" s="36"/>
      <c r="AD116" s="36"/>
      <c r="AE116" s="36"/>
      <c r="AR116" s="206" t="s">
        <v>528</v>
      </c>
      <c r="AT116" s="206" t="s">
        <v>568</v>
      </c>
      <c r="AU116" s="206" t="s">
        <v>23</v>
      </c>
      <c r="AY116" s="19" t="s">
        <v>273</v>
      </c>
      <c r="BE116" s="207">
        <f t="shared" ref="BE116:BE123" si="4">IF(N116="základní",J116,0)</f>
        <v>0</v>
      </c>
      <c r="BF116" s="207">
        <f t="shared" ref="BF116:BF123" si="5">IF(N116="snížená",J116,0)</f>
        <v>0</v>
      </c>
      <c r="BG116" s="207">
        <f t="shared" ref="BG116:BG123" si="6">IF(N116="zákl. přenesená",J116,0)</f>
        <v>0</v>
      </c>
      <c r="BH116" s="207">
        <f t="shared" ref="BH116:BH123" si="7">IF(N116="sníž. přenesená",J116,0)</f>
        <v>0</v>
      </c>
      <c r="BI116" s="207">
        <f t="shared" ref="BI116:BI123" si="8">IF(N116="nulová",J116,0)</f>
        <v>0</v>
      </c>
      <c r="BJ116" s="19" t="s">
        <v>23</v>
      </c>
      <c r="BK116" s="207">
        <f t="shared" ref="BK116:BK123" si="9">ROUND(I116*H116,2)</f>
        <v>0</v>
      </c>
      <c r="BL116" s="19" t="s">
        <v>386</v>
      </c>
      <c r="BM116" s="206" t="s">
        <v>1694</v>
      </c>
    </row>
    <row r="117" spans="1:65" s="2" customFormat="1" ht="16.5" customHeight="1">
      <c r="A117" s="36"/>
      <c r="B117" s="37"/>
      <c r="C117" s="255" t="s">
        <v>337</v>
      </c>
      <c r="D117" s="255" t="s">
        <v>568</v>
      </c>
      <c r="E117" s="256" t="s">
        <v>1695</v>
      </c>
      <c r="F117" s="257" t="s">
        <v>1696</v>
      </c>
      <c r="G117" s="258" t="s">
        <v>305</v>
      </c>
      <c r="H117" s="259">
        <v>12</v>
      </c>
      <c r="I117" s="260"/>
      <c r="J117" s="261">
        <f t="shared" si="0"/>
        <v>0</v>
      </c>
      <c r="K117" s="257" t="s">
        <v>22</v>
      </c>
      <c r="L117" s="262"/>
      <c r="M117" s="263" t="s">
        <v>22</v>
      </c>
      <c r="N117" s="264" t="s">
        <v>48</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528</v>
      </c>
      <c r="AT117" s="206" t="s">
        <v>568</v>
      </c>
      <c r="AU117" s="206" t="s">
        <v>23</v>
      </c>
      <c r="AY117" s="19" t="s">
        <v>273</v>
      </c>
      <c r="BE117" s="207">
        <f t="shared" si="4"/>
        <v>0</v>
      </c>
      <c r="BF117" s="207">
        <f t="shared" si="5"/>
        <v>0</v>
      </c>
      <c r="BG117" s="207">
        <f t="shared" si="6"/>
        <v>0</v>
      </c>
      <c r="BH117" s="207">
        <f t="shared" si="7"/>
        <v>0</v>
      </c>
      <c r="BI117" s="207">
        <f t="shared" si="8"/>
        <v>0</v>
      </c>
      <c r="BJ117" s="19" t="s">
        <v>23</v>
      </c>
      <c r="BK117" s="207">
        <f t="shared" si="9"/>
        <v>0</v>
      </c>
      <c r="BL117" s="19" t="s">
        <v>386</v>
      </c>
      <c r="BM117" s="206" t="s">
        <v>1697</v>
      </c>
    </row>
    <row r="118" spans="1:65" s="2" customFormat="1" ht="16.5" customHeight="1">
      <c r="A118" s="36"/>
      <c r="B118" s="37"/>
      <c r="C118" s="255" t="s">
        <v>28</v>
      </c>
      <c r="D118" s="255" t="s">
        <v>568</v>
      </c>
      <c r="E118" s="256" t="s">
        <v>1698</v>
      </c>
      <c r="F118" s="257" t="s">
        <v>1699</v>
      </c>
      <c r="G118" s="258" t="s">
        <v>305</v>
      </c>
      <c r="H118" s="259">
        <v>9</v>
      </c>
      <c r="I118" s="260"/>
      <c r="J118" s="261">
        <f t="shared" si="0"/>
        <v>0</v>
      </c>
      <c r="K118" s="257" t="s">
        <v>22</v>
      </c>
      <c r="L118" s="262"/>
      <c r="M118" s="263" t="s">
        <v>22</v>
      </c>
      <c r="N118" s="264" t="s">
        <v>48</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528</v>
      </c>
      <c r="AT118" s="206" t="s">
        <v>568</v>
      </c>
      <c r="AU118" s="206" t="s">
        <v>23</v>
      </c>
      <c r="AY118" s="19" t="s">
        <v>273</v>
      </c>
      <c r="BE118" s="207">
        <f t="shared" si="4"/>
        <v>0</v>
      </c>
      <c r="BF118" s="207">
        <f t="shared" si="5"/>
        <v>0</v>
      </c>
      <c r="BG118" s="207">
        <f t="shared" si="6"/>
        <v>0</v>
      </c>
      <c r="BH118" s="207">
        <f t="shared" si="7"/>
        <v>0</v>
      </c>
      <c r="BI118" s="207">
        <f t="shared" si="8"/>
        <v>0</v>
      </c>
      <c r="BJ118" s="19" t="s">
        <v>23</v>
      </c>
      <c r="BK118" s="207">
        <f t="shared" si="9"/>
        <v>0</v>
      </c>
      <c r="BL118" s="19" t="s">
        <v>386</v>
      </c>
      <c r="BM118" s="206" t="s">
        <v>1700</v>
      </c>
    </row>
    <row r="119" spans="1:65" s="2" customFormat="1" ht="16.5" customHeight="1">
      <c r="A119" s="36"/>
      <c r="B119" s="37"/>
      <c r="C119" s="255" t="s">
        <v>354</v>
      </c>
      <c r="D119" s="255" t="s">
        <v>568</v>
      </c>
      <c r="E119" s="256" t="s">
        <v>1701</v>
      </c>
      <c r="F119" s="257" t="s">
        <v>1702</v>
      </c>
      <c r="G119" s="258" t="s">
        <v>224</v>
      </c>
      <c r="H119" s="259">
        <v>2</v>
      </c>
      <c r="I119" s="260"/>
      <c r="J119" s="261">
        <f t="shared" si="0"/>
        <v>0</v>
      </c>
      <c r="K119" s="257" t="s">
        <v>22</v>
      </c>
      <c r="L119" s="262"/>
      <c r="M119" s="263" t="s">
        <v>22</v>
      </c>
      <c r="N119" s="264" t="s">
        <v>48</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528</v>
      </c>
      <c r="AT119" s="206" t="s">
        <v>568</v>
      </c>
      <c r="AU119" s="206" t="s">
        <v>23</v>
      </c>
      <c r="AY119" s="19" t="s">
        <v>273</v>
      </c>
      <c r="BE119" s="207">
        <f t="shared" si="4"/>
        <v>0</v>
      </c>
      <c r="BF119" s="207">
        <f t="shared" si="5"/>
        <v>0</v>
      </c>
      <c r="BG119" s="207">
        <f t="shared" si="6"/>
        <v>0</v>
      </c>
      <c r="BH119" s="207">
        <f t="shared" si="7"/>
        <v>0</v>
      </c>
      <c r="BI119" s="207">
        <f t="shared" si="8"/>
        <v>0</v>
      </c>
      <c r="BJ119" s="19" t="s">
        <v>23</v>
      </c>
      <c r="BK119" s="207">
        <f t="shared" si="9"/>
        <v>0</v>
      </c>
      <c r="BL119" s="19" t="s">
        <v>386</v>
      </c>
      <c r="BM119" s="206" t="s">
        <v>1703</v>
      </c>
    </row>
    <row r="120" spans="1:65" s="2" customFormat="1" ht="16.5" customHeight="1">
      <c r="A120" s="36"/>
      <c r="B120" s="37"/>
      <c r="C120" s="255" t="s">
        <v>359</v>
      </c>
      <c r="D120" s="255" t="s">
        <v>568</v>
      </c>
      <c r="E120" s="256" t="s">
        <v>1704</v>
      </c>
      <c r="F120" s="257" t="s">
        <v>1705</v>
      </c>
      <c r="G120" s="258" t="s">
        <v>224</v>
      </c>
      <c r="H120" s="259">
        <v>2</v>
      </c>
      <c r="I120" s="260"/>
      <c r="J120" s="261">
        <f t="shared" si="0"/>
        <v>0</v>
      </c>
      <c r="K120" s="257" t="s">
        <v>22</v>
      </c>
      <c r="L120" s="262"/>
      <c r="M120" s="263" t="s">
        <v>22</v>
      </c>
      <c r="N120" s="264" t="s">
        <v>48</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528</v>
      </c>
      <c r="AT120" s="206" t="s">
        <v>568</v>
      </c>
      <c r="AU120" s="206" t="s">
        <v>23</v>
      </c>
      <c r="AY120" s="19" t="s">
        <v>273</v>
      </c>
      <c r="BE120" s="207">
        <f t="shared" si="4"/>
        <v>0</v>
      </c>
      <c r="BF120" s="207">
        <f t="shared" si="5"/>
        <v>0</v>
      </c>
      <c r="BG120" s="207">
        <f t="shared" si="6"/>
        <v>0</v>
      </c>
      <c r="BH120" s="207">
        <f t="shared" si="7"/>
        <v>0</v>
      </c>
      <c r="BI120" s="207">
        <f t="shared" si="8"/>
        <v>0</v>
      </c>
      <c r="BJ120" s="19" t="s">
        <v>23</v>
      </c>
      <c r="BK120" s="207">
        <f t="shared" si="9"/>
        <v>0</v>
      </c>
      <c r="BL120" s="19" t="s">
        <v>386</v>
      </c>
      <c r="BM120" s="206" t="s">
        <v>1706</v>
      </c>
    </row>
    <row r="121" spans="1:65" s="2" customFormat="1" ht="16.5" customHeight="1">
      <c r="A121" s="36"/>
      <c r="B121" s="37"/>
      <c r="C121" s="255" t="s">
        <v>364</v>
      </c>
      <c r="D121" s="255" t="s">
        <v>568</v>
      </c>
      <c r="E121" s="256" t="s">
        <v>1707</v>
      </c>
      <c r="F121" s="257" t="s">
        <v>1708</v>
      </c>
      <c r="G121" s="258" t="s">
        <v>1709</v>
      </c>
      <c r="H121" s="259">
        <v>20</v>
      </c>
      <c r="I121" s="260"/>
      <c r="J121" s="261">
        <f t="shared" si="0"/>
        <v>0</v>
      </c>
      <c r="K121" s="257" t="s">
        <v>22</v>
      </c>
      <c r="L121" s="262"/>
      <c r="M121" s="263" t="s">
        <v>22</v>
      </c>
      <c r="N121" s="264" t="s">
        <v>48</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528</v>
      </c>
      <c r="AT121" s="206" t="s">
        <v>568</v>
      </c>
      <c r="AU121" s="206" t="s">
        <v>23</v>
      </c>
      <c r="AY121" s="19" t="s">
        <v>273</v>
      </c>
      <c r="BE121" s="207">
        <f t="shared" si="4"/>
        <v>0</v>
      </c>
      <c r="BF121" s="207">
        <f t="shared" si="5"/>
        <v>0</v>
      </c>
      <c r="BG121" s="207">
        <f t="shared" si="6"/>
        <v>0</v>
      </c>
      <c r="BH121" s="207">
        <f t="shared" si="7"/>
        <v>0</v>
      </c>
      <c r="BI121" s="207">
        <f t="shared" si="8"/>
        <v>0</v>
      </c>
      <c r="BJ121" s="19" t="s">
        <v>23</v>
      </c>
      <c r="BK121" s="207">
        <f t="shared" si="9"/>
        <v>0</v>
      </c>
      <c r="BL121" s="19" t="s">
        <v>386</v>
      </c>
      <c r="BM121" s="206" t="s">
        <v>1710</v>
      </c>
    </row>
    <row r="122" spans="1:65" s="2" customFormat="1" ht="16.5" customHeight="1">
      <c r="A122" s="36"/>
      <c r="B122" s="37"/>
      <c r="C122" s="255" t="s">
        <v>369</v>
      </c>
      <c r="D122" s="255" t="s">
        <v>568</v>
      </c>
      <c r="E122" s="256" t="s">
        <v>1711</v>
      </c>
      <c r="F122" s="257" t="s">
        <v>1712</v>
      </c>
      <c r="G122" s="258" t="s">
        <v>305</v>
      </c>
      <c r="H122" s="259">
        <v>2</v>
      </c>
      <c r="I122" s="260"/>
      <c r="J122" s="261">
        <f t="shared" si="0"/>
        <v>0</v>
      </c>
      <c r="K122" s="257" t="s">
        <v>22</v>
      </c>
      <c r="L122" s="262"/>
      <c r="M122" s="263" t="s">
        <v>22</v>
      </c>
      <c r="N122" s="264" t="s">
        <v>48</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528</v>
      </c>
      <c r="AT122" s="206" t="s">
        <v>568</v>
      </c>
      <c r="AU122" s="206" t="s">
        <v>23</v>
      </c>
      <c r="AY122" s="19" t="s">
        <v>273</v>
      </c>
      <c r="BE122" s="207">
        <f t="shared" si="4"/>
        <v>0</v>
      </c>
      <c r="BF122" s="207">
        <f t="shared" si="5"/>
        <v>0</v>
      </c>
      <c r="BG122" s="207">
        <f t="shared" si="6"/>
        <v>0</v>
      </c>
      <c r="BH122" s="207">
        <f t="shared" si="7"/>
        <v>0</v>
      </c>
      <c r="BI122" s="207">
        <f t="shared" si="8"/>
        <v>0</v>
      </c>
      <c r="BJ122" s="19" t="s">
        <v>23</v>
      </c>
      <c r="BK122" s="207">
        <f t="shared" si="9"/>
        <v>0</v>
      </c>
      <c r="BL122" s="19" t="s">
        <v>386</v>
      </c>
      <c r="BM122" s="206" t="s">
        <v>1713</v>
      </c>
    </row>
    <row r="123" spans="1:65" s="2" customFormat="1" ht="16.5" customHeight="1">
      <c r="A123" s="36"/>
      <c r="B123" s="37"/>
      <c r="C123" s="195" t="s">
        <v>8</v>
      </c>
      <c r="D123" s="195" t="s">
        <v>275</v>
      </c>
      <c r="E123" s="196" t="s">
        <v>1714</v>
      </c>
      <c r="F123" s="197" t="s">
        <v>1715</v>
      </c>
      <c r="G123" s="198" t="s">
        <v>765</v>
      </c>
      <c r="H123" s="199">
        <v>1</v>
      </c>
      <c r="I123" s="200"/>
      <c r="J123" s="201">
        <f t="shared" si="0"/>
        <v>0</v>
      </c>
      <c r="K123" s="197" t="s">
        <v>22</v>
      </c>
      <c r="L123" s="41"/>
      <c r="M123" s="202" t="s">
        <v>22</v>
      </c>
      <c r="N123" s="203" t="s">
        <v>48</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386</v>
      </c>
      <c r="AT123" s="206" t="s">
        <v>275</v>
      </c>
      <c r="AU123" s="206" t="s">
        <v>23</v>
      </c>
      <c r="AY123" s="19" t="s">
        <v>273</v>
      </c>
      <c r="BE123" s="207">
        <f t="shared" si="4"/>
        <v>0</v>
      </c>
      <c r="BF123" s="207">
        <f t="shared" si="5"/>
        <v>0</v>
      </c>
      <c r="BG123" s="207">
        <f t="shared" si="6"/>
        <v>0</v>
      </c>
      <c r="BH123" s="207">
        <f t="shared" si="7"/>
        <v>0</v>
      </c>
      <c r="BI123" s="207">
        <f t="shared" si="8"/>
        <v>0</v>
      </c>
      <c r="BJ123" s="19" t="s">
        <v>23</v>
      </c>
      <c r="BK123" s="207">
        <f t="shared" si="9"/>
        <v>0</v>
      </c>
      <c r="BL123" s="19" t="s">
        <v>386</v>
      </c>
      <c r="BM123" s="206" t="s">
        <v>1716</v>
      </c>
    </row>
    <row r="124" spans="1:65" s="12" customFormat="1" ht="25.9" customHeight="1">
      <c r="B124" s="179"/>
      <c r="C124" s="180"/>
      <c r="D124" s="181" t="s">
        <v>76</v>
      </c>
      <c r="E124" s="182" t="s">
        <v>1717</v>
      </c>
      <c r="F124" s="182" t="s">
        <v>1718</v>
      </c>
      <c r="G124" s="180"/>
      <c r="H124" s="180"/>
      <c r="I124" s="183"/>
      <c r="J124" s="184">
        <f>BK124</f>
        <v>0</v>
      </c>
      <c r="K124" s="180"/>
      <c r="L124" s="185"/>
      <c r="M124" s="186"/>
      <c r="N124" s="187"/>
      <c r="O124" s="187"/>
      <c r="P124" s="188">
        <f>SUM(P125:P144)</f>
        <v>0</v>
      </c>
      <c r="Q124" s="187"/>
      <c r="R124" s="188">
        <f>SUM(R125:R144)</f>
        <v>0</v>
      </c>
      <c r="S124" s="187"/>
      <c r="T124" s="189">
        <f>SUM(T125:T144)</f>
        <v>0</v>
      </c>
      <c r="AR124" s="190" t="s">
        <v>84</v>
      </c>
      <c r="AT124" s="191" t="s">
        <v>76</v>
      </c>
      <c r="AU124" s="191" t="s">
        <v>77</v>
      </c>
      <c r="AY124" s="190" t="s">
        <v>273</v>
      </c>
      <c r="BK124" s="192">
        <f>SUM(BK125:BK144)</f>
        <v>0</v>
      </c>
    </row>
    <row r="125" spans="1:65" s="2" customFormat="1" ht="16.5" customHeight="1">
      <c r="A125" s="36"/>
      <c r="B125" s="37"/>
      <c r="C125" s="195" t="s">
        <v>386</v>
      </c>
      <c r="D125" s="195" t="s">
        <v>275</v>
      </c>
      <c r="E125" s="196" t="s">
        <v>1719</v>
      </c>
      <c r="F125" s="197" t="s">
        <v>1672</v>
      </c>
      <c r="G125" s="198" t="s">
        <v>765</v>
      </c>
      <c r="H125" s="199">
        <v>1</v>
      </c>
      <c r="I125" s="200"/>
      <c r="J125" s="201">
        <f>ROUND(I125*H125,2)</f>
        <v>0</v>
      </c>
      <c r="K125" s="197" t="s">
        <v>22</v>
      </c>
      <c r="L125" s="41"/>
      <c r="M125" s="202" t="s">
        <v>22</v>
      </c>
      <c r="N125" s="203" t="s">
        <v>48</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386</v>
      </c>
      <c r="AT125" s="206" t="s">
        <v>275</v>
      </c>
      <c r="AU125" s="206" t="s">
        <v>23</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386</v>
      </c>
      <c r="BM125" s="206" t="s">
        <v>419</v>
      </c>
    </row>
    <row r="126" spans="1:65" s="2" customFormat="1" ht="58.5">
      <c r="A126" s="36"/>
      <c r="B126" s="37"/>
      <c r="C126" s="38"/>
      <c r="D126" s="208" t="s">
        <v>279</v>
      </c>
      <c r="E126" s="38"/>
      <c r="F126" s="209" t="s">
        <v>1720</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279</v>
      </c>
      <c r="AU126" s="19" t="s">
        <v>23</v>
      </c>
    </row>
    <row r="127" spans="1:65" s="14" customFormat="1" ht="11.25">
      <c r="B127" s="222"/>
      <c r="C127" s="223"/>
      <c r="D127" s="208" t="s">
        <v>281</v>
      </c>
      <c r="E127" s="224" t="s">
        <v>22</v>
      </c>
      <c r="F127" s="225" t="s">
        <v>1685</v>
      </c>
      <c r="G127" s="223"/>
      <c r="H127" s="226">
        <v>1</v>
      </c>
      <c r="I127" s="227"/>
      <c r="J127" s="223"/>
      <c r="K127" s="223"/>
      <c r="L127" s="228"/>
      <c r="M127" s="229"/>
      <c r="N127" s="230"/>
      <c r="O127" s="230"/>
      <c r="P127" s="230"/>
      <c r="Q127" s="230"/>
      <c r="R127" s="230"/>
      <c r="S127" s="230"/>
      <c r="T127" s="231"/>
      <c r="AT127" s="232" t="s">
        <v>281</v>
      </c>
      <c r="AU127" s="232" t="s">
        <v>23</v>
      </c>
      <c r="AV127" s="14" t="s">
        <v>84</v>
      </c>
      <c r="AW127" s="14" t="s">
        <v>38</v>
      </c>
      <c r="AX127" s="14" t="s">
        <v>77</v>
      </c>
      <c r="AY127" s="232" t="s">
        <v>273</v>
      </c>
    </row>
    <row r="128" spans="1:65" s="16" customFormat="1" ht="11.25">
      <c r="B128" s="244"/>
      <c r="C128" s="245"/>
      <c r="D128" s="208" t="s">
        <v>281</v>
      </c>
      <c r="E128" s="246" t="s">
        <v>22</v>
      </c>
      <c r="F128" s="247" t="s">
        <v>288</v>
      </c>
      <c r="G128" s="245"/>
      <c r="H128" s="248">
        <v>1</v>
      </c>
      <c r="I128" s="249"/>
      <c r="J128" s="245"/>
      <c r="K128" s="245"/>
      <c r="L128" s="250"/>
      <c r="M128" s="251"/>
      <c r="N128" s="252"/>
      <c r="O128" s="252"/>
      <c r="P128" s="252"/>
      <c r="Q128" s="252"/>
      <c r="R128" s="252"/>
      <c r="S128" s="252"/>
      <c r="T128" s="253"/>
      <c r="AT128" s="254" t="s">
        <v>281</v>
      </c>
      <c r="AU128" s="254" t="s">
        <v>23</v>
      </c>
      <c r="AV128" s="16" t="s">
        <v>99</v>
      </c>
      <c r="AW128" s="16" t="s">
        <v>38</v>
      </c>
      <c r="AX128" s="16" t="s">
        <v>23</v>
      </c>
      <c r="AY128" s="254" t="s">
        <v>273</v>
      </c>
    </row>
    <row r="129" spans="1:65" s="2" customFormat="1" ht="16.5" customHeight="1">
      <c r="A129" s="36"/>
      <c r="B129" s="37"/>
      <c r="C129" s="255" t="s">
        <v>404</v>
      </c>
      <c r="D129" s="255" t="s">
        <v>568</v>
      </c>
      <c r="E129" s="256" t="s">
        <v>1675</v>
      </c>
      <c r="F129" s="257" t="s">
        <v>1676</v>
      </c>
      <c r="G129" s="258" t="s">
        <v>765</v>
      </c>
      <c r="H129" s="259">
        <v>1</v>
      </c>
      <c r="I129" s="260"/>
      <c r="J129" s="261">
        <f>ROUND(I129*H129,2)</f>
        <v>0</v>
      </c>
      <c r="K129" s="257" t="s">
        <v>22</v>
      </c>
      <c r="L129" s="262"/>
      <c r="M129" s="263" t="s">
        <v>22</v>
      </c>
      <c r="N129" s="264"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528</v>
      </c>
      <c r="AT129" s="206" t="s">
        <v>568</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386</v>
      </c>
      <c r="BM129" s="206" t="s">
        <v>1721</v>
      </c>
    </row>
    <row r="130" spans="1:65" s="2" customFormat="1" ht="16.5" customHeight="1">
      <c r="A130" s="36"/>
      <c r="B130" s="37"/>
      <c r="C130" s="195" t="s">
        <v>409</v>
      </c>
      <c r="D130" s="195" t="s">
        <v>275</v>
      </c>
      <c r="E130" s="196" t="s">
        <v>1722</v>
      </c>
      <c r="F130" s="197" t="s">
        <v>1679</v>
      </c>
      <c r="G130" s="198" t="s">
        <v>765</v>
      </c>
      <c r="H130" s="199">
        <v>4</v>
      </c>
      <c r="I130" s="200"/>
      <c r="J130" s="201">
        <f>ROUND(I130*H130,2)</f>
        <v>0</v>
      </c>
      <c r="K130" s="197" t="s">
        <v>22</v>
      </c>
      <c r="L130" s="41"/>
      <c r="M130" s="202" t="s">
        <v>22</v>
      </c>
      <c r="N130" s="203" t="s">
        <v>48</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386</v>
      </c>
      <c r="AT130" s="206" t="s">
        <v>275</v>
      </c>
      <c r="AU130" s="206" t="s">
        <v>23</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386</v>
      </c>
      <c r="BM130" s="206" t="s">
        <v>433</v>
      </c>
    </row>
    <row r="131" spans="1:65" s="2" customFormat="1" ht="16.5" customHeight="1">
      <c r="A131" s="36"/>
      <c r="B131" s="37"/>
      <c r="C131" s="195" t="s">
        <v>414</v>
      </c>
      <c r="D131" s="195" t="s">
        <v>275</v>
      </c>
      <c r="E131" s="196" t="s">
        <v>1723</v>
      </c>
      <c r="F131" s="197" t="s">
        <v>1682</v>
      </c>
      <c r="G131" s="198" t="s">
        <v>765</v>
      </c>
      <c r="H131" s="199">
        <v>4</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386</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386</v>
      </c>
      <c r="BM131" s="206" t="s">
        <v>446</v>
      </c>
    </row>
    <row r="132" spans="1:65" s="14" customFormat="1" ht="11.25">
      <c r="B132" s="222"/>
      <c r="C132" s="223"/>
      <c r="D132" s="208" t="s">
        <v>281</v>
      </c>
      <c r="E132" s="224" t="s">
        <v>22</v>
      </c>
      <c r="F132" s="225" t="s">
        <v>1680</v>
      </c>
      <c r="G132" s="223"/>
      <c r="H132" s="226">
        <v>4</v>
      </c>
      <c r="I132" s="227"/>
      <c r="J132" s="223"/>
      <c r="K132" s="223"/>
      <c r="L132" s="228"/>
      <c r="M132" s="229"/>
      <c r="N132" s="230"/>
      <c r="O132" s="230"/>
      <c r="P132" s="230"/>
      <c r="Q132" s="230"/>
      <c r="R132" s="230"/>
      <c r="S132" s="230"/>
      <c r="T132" s="231"/>
      <c r="AT132" s="232" t="s">
        <v>281</v>
      </c>
      <c r="AU132" s="232" t="s">
        <v>23</v>
      </c>
      <c r="AV132" s="14" t="s">
        <v>84</v>
      </c>
      <c r="AW132" s="14" t="s">
        <v>38</v>
      </c>
      <c r="AX132" s="14" t="s">
        <v>77</v>
      </c>
      <c r="AY132" s="232" t="s">
        <v>273</v>
      </c>
    </row>
    <row r="133" spans="1:65" s="16" customFormat="1" ht="11.25">
      <c r="B133" s="244"/>
      <c r="C133" s="245"/>
      <c r="D133" s="208" t="s">
        <v>281</v>
      </c>
      <c r="E133" s="246" t="s">
        <v>22</v>
      </c>
      <c r="F133" s="247" t="s">
        <v>288</v>
      </c>
      <c r="G133" s="245"/>
      <c r="H133" s="248">
        <v>4</v>
      </c>
      <c r="I133" s="249"/>
      <c r="J133" s="245"/>
      <c r="K133" s="245"/>
      <c r="L133" s="250"/>
      <c r="M133" s="251"/>
      <c r="N133" s="252"/>
      <c r="O133" s="252"/>
      <c r="P133" s="252"/>
      <c r="Q133" s="252"/>
      <c r="R133" s="252"/>
      <c r="S133" s="252"/>
      <c r="T133" s="253"/>
      <c r="AT133" s="254" t="s">
        <v>281</v>
      </c>
      <c r="AU133" s="254" t="s">
        <v>23</v>
      </c>
      <c r="AV133" s="16" t="s">
        <v>99</v>
      </c>
      <c r="AW133" s="16" t="s">
        <v>38</v>
      </c>
      <c r="AX133" s="16" t="s">
        <v>23</v>
      </c>
      <c r="AY133" s="254" t="s">
        <v>273</v>
      </c>
    </row>
    <row r="134" spans="1:65" s="2" customFormat="1" ht="16.5" customHeight="1">
      <c r="A134" s="36"/>
      <c r="B134" s="37"/>
      <c r="C134" s="195" t="s">
        <v>419</v>
      </c>
      <c r="D134" s="195" t="s">
        <v>275</v>
      </c>
      <c r="E134" s="196" t="s">
        <v>1724</v>
      </c>
      <c r="F134" s="197" t="s">
        <v>1684</v>
      </c>
      <c r="G134" s="198" t="s">
        <v>765</v>
      </c>
      <c r="H134" s="199">
        <v>1</v>
      </c>
      <c r="I134" s="200"/>
      <c r="J134" s="201">
        <f>ROUND(I134*H134,2)</f>
        <v>0</v>
      </c>
      <c r="K134" s="197" t="s">
        <v>22</v>
      </c>
      <c r="L134" s="41"/>
      <c r="M134" s="202" t="s">
        <v>22</v>
      </c>
      <c r="N134" s="203" t="s">
        <v>48</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386</v>
      </c>
      <c r="AT134" s="206" t="s">
        <v>275</v>
      </c>
      <c r="AU134" s="206" t="s">
        <v>23</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386</v>
      </c>
      <c r="BM134" s="206" t="s">
        <v>465</v>
      </c>
    </row>
    <row r="135" spans="1:65" s="14" customFormat="1" ht="11.25">
      <c r="B135" s="222"/>
      <c r="C135" s="223"/>
      <c r="D135" s="208" t="s">
        <v>281</v>
      </c>
      <c r="E135" s="224" t="s">
        <v>22</v>
      </c>
      <c r="F135" s="225" t="s">
        <v>1725</v>
      </c>
      <c r="G135" s="223"/>
      <c r="H135" s="226">
        <v>1</v>
      </c>
      <c r="I135" s="227"/>
      <c r="J135" s="223"/>
      <c r="K135" s="223"/>
      <c r="L135" s="228"/>
      <c r="M135" s="229"/>
      <c r="N135" s="230"/>
      <c r="O135" s="230"/>
      <c r="P135" s="230"/>
      <c r="Q135" s="230"/>
      <c r="R135" s="230"/>
      <c r="S135" s="230"/>
      <c r="T135" s="231"/>
      <c r="AT135" s="232" t="s">
        <v>281</v>
      </c>
      <c r="AU135" s="232" t="s">
        <v>23</v>
      </c>
      <c r="AV135" s="14" t="s">
        <v>84</v>
      </c>
      <c r="AW135" s="14" t="s">
        <v>38</v>
      </c>
      <c r="AX135" s="14" t="s">
        <v>23</v>
      </c>
      <c r="AY135" s="232" t="s">
        <v>273</v>
      </c>
    </row>
    <row r="136" spans="1:65" s="2" customFormat="1" ht="16.5" customHeight="1">
      <c r="A136" s="36"/>
      <c r="B136" s="37"/>
      <c r="C136" s="195" t="s">
        <v>7</v>
      </c>
      <c r="D136" s="195" t="s">
        <v>275</v>
      </c>
      <c r="E136" s="196" t="s">
        <v>1726</v>
      </c>
      <c r="F136" s="197" t="s">
        <v>1687</v>
      </c>
      <c r="G136" s="198" t="s">
        <v>765</v>
      </c>
      <c r="H136" s="199">
        <v>2</v>
      </c>
      <c r="I136" s="200"/>
      <c r="J136" s="201">
        <f>ROUND(I136*H136,2)</f>
        <v>0</v>
      </c>
      <c r="K136" s="197" t="s">
        <v>22</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386</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386</v>
      </c>
      <c r="BM136" s="206" t="s">
        <v>508</v>
      </c>
    </row>
    <row r="137" spans="1:65" s="14" customFormat="1" ht="11.25">
      <c r="B137" s="222"/>
      <c r="C137" s="223"/>
      <c r="D137" s="208" t="s">
        <v>281</v>
      </c>
      <c r="E137" s="224" t="s">
        <v>22</v>
      </c>
      <c r="F137" s="225" t="s">
        <v>1727</v>
      </c>
      <c r="G137" s="223"/>
      <c r="H137" s="226">
        <v>2</v>
      </c>
      <c r="I137" s="227"/>
      <c r="J137" s="223"/>
      <c r="K137" s="223"/>
      <c r="L137" s="228"/>
      <c r="M137" s="229"/>
      <c r="N137" s="230"/>
      <c r="O137" s="230"/>
      <c r="P137" s="230"/>
      <c r="Q137" s="230"/>
      <c r="R137" s="230"/>
      <c r="S137" s="230"/>
      <c r="T137" s="231"/>
      <c r="AT137" s="232" t="s">
        <v>281</v>
      </c>
      <c r="AU137" s="232" t="s">
        <v>23</v>
      </c>
      <c r="AV137" s="14" t="s">
        <v>84</v>
      </c>
      <c r="AW137" s="14" t="s">
        <v>38</v>
      </c>
      <c r="AX137" s="14" t="s">
        <v>23</v>
      </c>
      <c r="AY137" s="232" t="s">
        <v>273</v>
      </c>
    </row>
    <row r="138" spans="1:65" s="2" customFormat="1" ht="16.5" customHeight="1">
      <c r="A138" s="36"/>
      <c r="B138" s="37"/>
      <c r="C138" s="255" t="s">
        <v>433</v>
      </c>
      <c r="D138" s="255" t="s">
        <v>568</v>
      </c>
      <c r="E138" s="256" t="s">
        <v>1707</v>
      </c>
      <c r="F138" s="257" t="s">
        <v>1708</v>
      </c>
      <c r="G138" s="258" t="s">
        <v>1709</v>
      </c>
      <c r="H138" s="259">
        <v>20</v>
      </c>
      <c r="I138" s="260"/>
      <c r="J138" s="261">
        <f t="shared" ref="J138:J144" si="10">ROUND(I138*H138,2)</f>
        <v>0</v>
      </c>
      <c r="K138" s="257" t="s">
        <v>22</v>
      </c>
      <c r="L138" s="262"/>
      <c r="M138" s="263" t="s">
        <v>22</v>
      </c>
      <c r="N138" s="264" t="s">
        <v>48</v>
      </c>
      <c r="O138" s="66"/>
      <c r="P138" s="204">
        <f t="shared" ref="P138:P144" si="11">O138*H138</f>
        <v>0</v>
      </c>
      <c r="Q138" s="204">
        <v>0</v>
      </c>
      <c r="R138" s="204">
        <f t="shared" ref="R138:R144" si="12">Q138*H138</f>
        <v>0</v>
      </c>
      <c r="S138" s="204">
        <v>0</v>
      </c>
      <c r="T138" s="205">
        <f t="shared" ref="T138:T144" si="13">S138*H138</f>
        <v>0</v>
      </c>
      <c r="U138" s="36"/>
      <c r="V138" s="36"/>
      <c r="W138" s="36"/>
      <c r="X138" s="36"/>
      <c r="Y138" s="36"/>
      <c r="Z138" s="36"/>
      <c r="AA138" s="36"/>
      <c r="AB138" s="36"/>
      <c r="AC138" s="36"/>
      <c r="AD138" s="36"/>
      <c r="AE138" s="36"/>
      <c r="AR138" s="206" t="s">
        <v>528</v>
      </c>
      <c r="AT138" s="206" t="s">
        <v>568</v>
      </c>
      <c r="AU138" s="206" t="s">
        <v>23</v>
      </c>
      <c r="AY138" s="19" t="s">
        <v>273</v>
      </c>
      <c r="BE138" s="207">
        <f t="shared" ref="BE138:BE144" si="14">IF(N138="základní",J138,0)</f>
        <v>0</v>
      </c>
      <c r="BF138" s="207">
        <f t="shared" ref="BF138:BF144" si="15">IF(N138="snížená",J138,0)</f>
        <v>0</v>
      </c>
      <c r="BG138" s="207">
        <f t="shared" ref="BG138:BG144" si="16">IF(N138="zákl. přenesená",J138,0)</f>
        <v>0</v>
      </c>
      <c r="BH138" s="207">
        <f t="shared" ref="BH138:BH144" si="17">IF(N138="sníž. přenesená",J138,0)</f>
        <v>0</v>
      </c>
      <c r="BI138" s="207">
        <f t="shared" ref="BI138:BI144" si="18">IF(N138="nulová",J138,0)</f>
        <v>0</v>
      </c>
      <c r="BJ138" s="19" t="s">
        <v>23</v>
      </c>
      <c r="BK138" s="207">
        <f t="shared" ref="BK138:BK144" si="19">ROUND(I138*H138,2)</f>
        <v>0</v>
      </c>
      <c r="BL138" s="19" t="s">
        <v>386</v>
      </c>
      <c r="BM138" s="206" t="s">
        <v>1728</v>
      </c>
    </row>
    <row r="139" spans="1:65" s="2" customFormat="1" ht="16.5" customHeight="1">
      <c r="A139" s="36"/>
      <c r="B139" s="37"/>
      <c r="C139" s="255" t="s">
        <v>441</v>
      </c>
      <c r="D139" s="255" t="s">
        <v>568</v>
      </c>
      <c r="E139" s="256" t="s">
        <v>1704</v>
      </c>
      <c r="F139" s="257" t="s">
        <v>1705</v>
      </c>
      <c r="G139" s="258" t="s">
        <v>224</v>
      </c>
      <c r="H139" s="259">
        <v>2</v>
      </c>
      <c r="I139" s="260"/>
      <c r="J139" s="261">
        <f t="shared" si="10"/>
        <v>0</v>
      </c>
      <c r="K139" s="257" t="s">
        <v>22</v>
      </c>
      <c r="L139" s="262"/>
      <c r="M139" s="263" t="s">
        <v>22</v>
      </c>
      <c r="N139" s="264" t="s">
        <v>48</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528</v>
      </c>
      <c r="AT139" s="206" t="s">
        <v>568</v>
      </c>
      <c r="AU139" s="206" t="s">
        <v>23</v>
      </c>
      <c r="AY139" s="19" t="s">
        <v>273</v>
      </c>
      <c r="BE139" s="207">
        <f t="shared" si="14"/>
        <v>0</v>
      </c>
      <c r="BF139" s="207">
        <f t="shared" si="15"/>
        <v>0</v>
      </c>
      <c r="BG139" s="207">
        <f t="shared" si="16"/>
        <v>0</v>
      </c>
      <c r="BH139" s="207">
        <f t="shared" si="17"/>
        <v>0</v>
      </c>
      <c r="BI139" s="207">
        <f t="shared" si="18"/>
        <v>0</v>
      </c>
      <c r="BJ139" s="19" t="s">
        <v>23</v>
      </c>
      <c r="BK139" s="207">
        <f t="shared" si="19"/>
        <v>0</v>
      </c>
      <c r="BL139" s="19" t="s">
        <v>386</v>
      </c>
      <c r="BM139" s="206" t="s">
        <v>1729</v>
      </c>
    </row>
    <row r="140" spans="1:65" s="2" customFormat="1" ht="16.5" customHeight="1">
      <c r="A140" s="36"/>
      <c r="B140" s="37"/>
      <c r="C140" s="255" t="s">
        <v>446</v>
      </c>
      <c r="D140" s="255" t="s">
        <v>568</v>
      </c>
      <c r="E140" s="256" t="s">
        <v>1701</v>
      </c>
      <c r="F140" s="257" t="s">
        <v>1702</v>
      </c>
      <c r="G140" s="258" t="s">
        <v>224</v>
      </c>
      <c r="H140" s="259">
        <v>2</v>
      </c>
      <c r="I140" s="260"/>
      <c r="J140" s="261">
        <f t="shared" si="10"/>
        <v>0</v>
      </c>
      <c r="K140" s="257" t="s">
        <v>22</v>
      </c>
      <c r="L140" s="262"/>
      <c r="M140" s="263" t="s">
        <v>22</v>
      </c>
      <c r="N140" s="264" t="s">
        <v>48</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528</v>
      </c>
      <c r="AT140" s="206" t="s">
        <v>568</v>
      </c>
      <c r="AU140" s="206" t="s">
        <v>23</v>
      </c>
      <c r="AY140" s="19" t="s">
        <v>273</v>
      </c>
      <c r="BE140" s="207">
        <f t="shared" si="14"/>
        <v>0</v>
      </c>
      <c r="BF140" s="207">
        <f t="shared" si="15"/>
        <v>0</v>
      </c>
      <c r="BG140" s="207">
        <f t="shared" si="16"/>
        <v>0</v>
      </c>
      <c r="BH140" s="207">
        <f t="shared" si="17"/>
        <v>0</v>
      </c>
      <c r="BI140" s="207">
        <f t="shared" si="18"/>
        <v>0</v>
      </c>
      <c r="BJ140" s="19" t="s">
        <v>23</v>
      </c>
      <c r="BK140" s="207">
        <f t="shared" si="19"/>
        <v>0</v>
      </c>
      <c r="BL140" s="19" t="s">
        <v>386</v>
      </c>
      <c r="BM140" s="206" t="s">
        <v>1730</v>
      </c>
    </row>
    <row r="141" spans="1:65" s="2" customFormat="1" ht="16.5" customHeight="1">
      <c r="A141" s="36"/>
      <c r="B141" s="37"/>
      <c r="C141" s="255" t="s">
        <v>456</v>
      </c>
      <c r="D141" s="255" t="s">
        <v>568</v>
      </c>
      <c r="E141" s="256" t="s">
        <v>1698</v>
      </c>
      <c r="F141" s="257" t="s">
        <v>1699</v>
      </c>
      <c r="G141" s="258" t="s">
        <v>305</v>
      </c>
      <c r="H141" s="259">
        <v>8</v>
      </c>
      <c r="I141" s="260"/>
      <c r="J141" s="261">
        <f t="shared" si="10"/>
        <v>0</v>
      </c>
      <c r="K141" s="257" t="s">
        <v>22</v>
      </c>
      <c r="L141" s="262"/>
      <c r="M141" s="263" t="s">
        <v>22</v>
      </c>
      <c r="N141" s="264" t="s">
        <v>48</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528</v>
      </c>
      <c r="AT141" s="206" t="s">
        <v>568</v>
      </c>
      <c r="AU141" s="206" t="s">
        <v>23</v>
      </c>
      <c r="AY141" s="19" t="s">
        <v>273</v>
      </c>
      <c r="BE141" s="207">
        <f t="shared" si="14"/>
        <v>0</v>
      </c>
      <c r="BF141" s="207">
        <f t="shared" si="15"/>
        <v>0</v>
      </c>
      <c r="BG141" s="207">
        <f t="shared" si="16"/>
        <v>0</v>
      </c>
      <c r="BH141" s="207">
        <f t="shared" si="17"/>
        <v>0</v>
      </c>
      <c r="BI141" s="207">
        <f t="shared" si="18"/>
        <v>0</v>
      </c>
      <c r="BJ141" s="19" t="s">
        <v>23</v>
      </c>
      <c r="BK141" s="207">
        <f t="shared" si="19"/>
        <v>0</v>
      </c>
      <c r="BL141" s="19" t="s">
        <v>386</v>
      </c>
      <c r="BM141" s="206" t="s">
        <v>1731</v>
      </c>
    </row>
    <row r="142" spans="1:65" s="2" customFormat="1" ht="16.5" customHeight="1">
      <c r="A142" s="36"/>
      <c r="B142" s="37"/>
      <c r="C142" s="255" t="s">
        <v>465</v>
      </c>
      <c r="D142" s="255" t="s">
        <v>568</v>
      </c>
      <c r="E142" s="256" t="s">
        <v>1695</v>
      </c>
      <c r="F142" s="257" t="s">
        <v>1696</v>
      </c>
      <c r="G142" s="258" t="s">
        <v>305</v>
      </c>
      <c r="H142" s="259">
        <v>14</v>
      </c>
      <c r="I142" s="260"/>
      <c r="J142" s="261">
        <f t="shared" si="10"/>
        <v>0</v>
      </c>
      <c r="K142" s="257" t="s">
        <v>22</v>
      </c>
      <c r="L142" s="262"/>
      <c r="M142" s="263" t="s">
        <v>22</v>
      </c>
      <c r="N142" s="264" t="s">
        <v>48</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528</v>
      </c>
      <c r="AT142" s="206" t="s">
        <v>568</v>
      </c>
      <c r="AU142" s="206" t="s">
        <v>23</v>
      </c>
      <c r="AY142" s="19" t="s">
        <v>273</v>
      </c>
      <c r="BE142" s="207">
        <f t="shared" si="14"/>
        <v>0</v>
      </c>
      <c r="BF142" s="207">
        <f t="shared" si="15"/>
        <v>0</v>
      </c>
      <c r="BG142" s="207">
        <f t="shared" si="16"/>
        <v>0</v>
      </c>
      <c r="BH142" s="207">
        <f t="shared" si="17"/>
        <v>0</v>
      </c>
      <c r="BI142" s="207">
        <f t="shared" si="18"/>
        <v>0</v>
      </c>
      <c r="BJ142" s="19" t="s">
        <v>23</v>
      </c>
      <c r="BK142" s="207">
        <f t="shared" si="19"/>
        <v>0</v>
      </c>
      <c r="BL142" s="19" t="s">
        <v>386</v>
      </c>
      <c r="BM142" s="206" t="s">
        <v>1732</v>
      </c>
    </row>
    <row r="143" spans="1:65" s="2" customFormat="1" ht="16.5" customHeight="1">
      <c r="A143" s="36"/>
      <c r="B143" s="37"/>
      <c r="C143" s="255" t="s">
        <v>471</v>
      </c>
      <c r="D143" s="255" t="s">
        <v>568</v>
      </c>
      <c r="E143" s="256" t="s">
        <v>1692</v>
      </c>
      <c r="F143" s="257" t="s">
        <v>1693</v>
      </c>
      <c r="G143" s="258" t="s">
        <v>305</v>
      </c>
      <c r="H143" s="259">
        <v>4</v>
      </c>
      <c r="I143" s="260"/>
      <c r="J143" s="261">
        <f t="shared" si="10"/>
        <v>0</v>
      </c>
      <c r="K143" s="257" t="s">
        <v>22</v>
      </c>
      <c r="L143" s="262"/>
      <c r="M143" s="263" t="s">
        <v>22</v>
      </c>
      <c r="N143" s="264" t="s">
        <v>48</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528</v>
      </c>
      <c r="AT143" s="206" t="s">
        <v>568</v>
      </c>
      <c r="AU143" s="206" t="s">
        <v>23</v>
      </c>
      <c r="AY143" s="19" t="s">
        <v>273</v>
      </c>
      <c r="BE143" s="207">
        <f t="shared" si="14"/>
        <v>0</v>
      </c>
      <c r="BF143" s="207">
        <f t="shared" si="15"/>
        <v>0</v>
      </c>
      <c r="BG143" s="207">
        <f t="shared" si="16"/>
        <v>0</v>
      </c>
      <c r="BH143" s="207">
        <f t="shared" si="17"/>
        <v>0</v>
      </c>
      <c r="BI143" s="207">
        <f t="shared" si="18"/>
        <v>0</v>
      </c>
      <c r="BJ143" s="19" t="s">
        <v>23</v>
      </c>
      <c r="BK143" s="207">
        <f t="shared" si="19"/>
        <v>0</v>
      </c>
      <c r="BL143" s="19" t="s">
        <v>386</v>
      </c>
      <c r="BM143" s="206" t="s">
        <v>1733</v>
      </c>
    </row>
    <row r="144" spans="1:65" s="2" customFormat="1" ht="16.5" customHeight="1">
      <c r="A144" s="36"/>
      <c r="B144" s="37"/>
      <c r="C144" s="195" t="s">
        <v>493</v>
      </c>
      <c r="D144" s="195" t="s">
        <v>275</v>
      </c>
      <c r="E144" s="196" t="s">
        <v>1734</v>
      </c>
      <c r="F144" s="197" t="s">
        <v>1735</v>
      </c>
      <c r="G144" s="198" t="s">
        <v>765</v>
      </c>
      <c r="H144" s="199">
        <v>1</v>
      </c>
      <c r="I144" s="200"/>
      <c r="J144" s="201">
        <f t="shared" si="10"/>
        <v>0</v>
      </c>
      <c r="K144" s="197" t="s">
        <v>22</v>
      </c>
      <c r="L144" s="41"/>
      <c r="M144" s="202" t="s">
        <v>22</v>
      </c>
      <c r="N144" s="203" t="s">
        <v>48</v>
      </c>
      <c r="O144" s="66"/>
      <c r="P144" s="204">
        <f t="shared" si="11"/>
        <v>0</v>
      </c>
      <c r="Q144" s="204">
        <v>0</v>
      </c>
      <c r="R144" s="204">
        <f t="shared" si="12"/>
        <v>0</v>
      </c>
      <c r="S144" s="204">
        <v>0</v>
      </c>
      <c r="T144" s="205">
        <f t="shared" si="13"/>
        <v>0</v>
      </c>
      <c r="U144" s="36"/>
      <c r="V144" s="36"/>
      <c r="W144" s="36"/>
      <c r="X144" s="36"/>
      <c r="Y144" s="36"/>
      <c r="Z144" s="36"/>
      <c r="AA144" s="36"/>
      <c r="AB144" s="36"/>
      <c r="AC144" s="36"/>
      <c r="AD144" s="36"/>
      <c r="AE144" s="36"/>
      <c r="AR144" s="206" t="s">
        <v>386</v>
      </c>
      <c r="AT144" s="206" t="s">
        <v>275</v>
      </c>
      <c r="AU144" s="206" t="s">
        <v>23</v>
      </c>
      <c r="AY144" s="19" t="s">
        <v>273</v>
      </c>
      <c r="BE144" s="207">
        <f t="shared" si="14"/>
        <v>0</v>
      </c>
      <c r="BF144" s="207">
        <f t="shared" si="15"/>
        <v>0</v>
      </c>
      <c r="BG144" s="207">
        <f t="shared" si="16"/>
        <v>0</v>
      </c>
      <c r="BH144" s="207">
        <f t="shared" si="17"/>
        <v>0</v>
      </c>
      <c r="BI144" s="207">
        <f t="shared" si="18"/>
        <v>0</v>
      </c>
      <c r="BJ144" s="19" t="s">
        <v>23</v>
      </c>
      <c r="BK144" s="207">
        <f t="shared" si="19"/>
        <v>0</v>
      </c>
      <c r="BL144" s="19" t="s">
        <v>386</v>
      </c>
      <c r="BM144" s="206" t="s">
        <v>1736</v>
      </c>
    </row>
    <row r="145" spans="1:65" s="12" customFormat="1" ht="25.9" customHeight="1">
      <c r="B145" s="179"/>
      <c r="C145" s="180"/>
      <c r="D145" s="181" t="s">
        <v>76</v>
      </c>
      <c r="E145" s="182" t="s">
        <v>1737</v>
      </c>
      <c r="F145" s="182" t="s">
        <v>1738</v>
      </c>
      <c r="G145" s="180"/>
      <c r="H145" s="180"/>
      <c r="I145" s="183"/>
      <c r="J145" s="184">
        <f>BK145</f>
        <v>0</v>
      </c>
      <c r="K145" s="180"/>
      <c r="L145" s="185"/>
      <c r="M145" s="186"/>
      <c r="N145" s="187"/>
      <c r="O145" s="187"/>
      <c r="P145" s="188">
        <v>0</v>
      </c>
      <c r="Q145" s="187"/>
      <c r="R145" s="188">
        <v>0</v>
      </c>
      <c r="S145" s="187"/>
      <c r="T145" s="189">
        <v>0</v>
      </c>
      <c r="AR145" s="190" t="s">
        <v>84</v>
      </c>
      <c r="AT145" s="191" t="s">
        <v>76</v>
      </c>
      <c r="AU145" s="191" t="s">
        <v>77</v>
      </c>
      <c r="AY145" s="190" t="s">
        <v>273</v>
      </c>
      <c r="BK145" s="192">
        <v>0</v>
      </c>
    </row>
    <row r="146" spans="1:65" s="12" customFormat="1" ht="25.9" customHeight="1">
      <c r="B146" s="179"/>
      <c r="C146" s="180"/>
      <c r="D146" s="181" t="s">
        <v>76</v>
      </c>
      <c r="E146" s="182" t="s">
        <v>1739</v>
      </c>
      <c r="F146" s="182" t="s">
        <v>1740</v>
      </c>
      <c r="G146" s="180"/>
      <c r="H146" s="180"/>
      <c r="I146" s="183"/>
      <c r="J146" s="184">
        <f>BK146</f>
        <v>0</v>
      </c>
      <c r="K146" s="180"/>
      <c r="L146" s="185"/>
      <c r="M146" s="186"/>
      <c r="N146" s="187"/>
      <c r="O146" s="187"/>
      <c r="P146" s="188">
        <f>SUM(P147:P166)</f>
        <v>0</v>
      </c>
      <c r="Q146" s="187"/>
      <c r="R146" s="188">
        <f>SUM(R147:R166)</f>
        <v>0</v>
      </c>
      <c r="S146" s="187"/>
      <c r="T146" s="189">
        <f>SUM(T147:T166)</f>
        <v>0</v>
      </c>
      <c r="AR146" s="190" t="s">
        <v>84</v>
      </c>
      <c r="AT146" s="191" t="s">
        <v>76</v>
      </c>
      <c r="AU146" s="191" t="s">
        <v>77</v>
      </c>
      <c r="AY146" s="190" t="s">
        <v>273</v>
      </c>
      <c r="BK146" s="192">
        <f>SUM(BK147:BK166)</f>
        <v>0</v>
      </c>
    </row>
    <row r="147" spans="1:65" s="2" customFormat="1" ht="16.5" customHeight="1">
      <c r="A147" s="36"/>
      <c r="B147" s="37"/>
      <c r="C147" s="195" t="s">
        <v>501</v>
      </c>
      <c r="D147" s="195" t="s">
        <v>275</v>
      </c>
      <c r="E147" s="196" t="s">
        <v>1741</v>
      </c>
      <c r="F147" s="197" t="s">
        <v>1672</v>
      </c>
      <c r="G147" s="198" t="s">
        <v>765</v>
      </c>
      <c r="H147" s="199">
        <v>1</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386</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386</v>
      </c>
      <c r="BM147" s="206" t="s">
        <v>539</v>
      </c>
    </row>
    <row r="148" spans="1:65" s="2" customFormat="1" ht="58.5">
      <c r="A148" s="36"/>
      <c r="B148" s="37"/>
      <c r="C148" s="38"/>
      <c r="D148" s="208" t="s">
        <v>279</v>
      </c>
      <c r="E148" s="38"/>
      <c r="F148" s="209" t="s">
        <v>1742</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279</v>
      </c>
      <c r="AU148" s="19" t="s">
        <v>23</v>
      </c>
    </row>
    <row r="149" spans="1:65" s="14" customFormat="1" ht="11.25">
      <c r="B149" s="222"/>
      <c r="C149" s="223"/>
      <c r="D149" s="208" t="s">
        <v>281</v>
      </c>
      <c r="E149" s="224" t="s">
        <v>22</v>
      </c>
      <c r="F149" s="225" t="s">
        <v>1743</v>
      </c>
      <c r="G149" s="223"/>
      <c r="H149" s="226">
        <v>1</v>
      </c>
      <c r="I149" s="227"/>
      <c r="J149" s="223"/>
      <c r="K149" s="223"/>
      <c r="L149" s="228"/>
      <c r="M149" s="229"/>
      <c r="N149" s="230"/>
      <c r="O149" s="230"/>
      <c r="P149" s="230"/>
      <c r="Q149" s="230"/>
      <c r="R149" s="230"/>
      <c r="S149" s="230"/>
      <c r="T149" s="231"/>
      <c r="AT149" s="232" t="s">
        <v>281</v>
      </c>
      <c r="AU149" s="232" t="s">
        <v>23</v>
      </c>
      <c r="AV149" s="14" t="s">
        <v>84</v>
      </c>
      <c r="AW149" s="14" t="s">
        <v>38</v>
      </c>
      <c r="AX149" s="14" t="s">
        <v>77</v>
      </c>
      <c r="AY149" s="232" t="s">
        <v>273</v>
      </c>
    </row>
    <row r="150" spans="1:65" s="16" customFormat="1" ht="11.25">
      <c r="B150" s="244"/>
      <c r="C150" s="245"/>
      <c r="D150" s="208" t="s">
        <v>281</v>
      </c>
      <c r="E150" s="246" t="s">
        <v>22</v>
      </c>
      <c r="F150" s="247" t="s">
        <v>288</v>
      </c>
      <c r="G150" s="245"/>
      <c r="H150" s="248">
        <v>1</v>
      </c>
      <c r="I150" s="249"/>
      <c r="J150" s="245"/>
      <c r="K150" s="245"/>
      <c r="L150" s="250"/>
      <c r="M150" s="251"/>
      <c r="N150" s="252"/>
      <c r="O150" s="252"/>
      <c r="P150" s="252"/>
      <c r="Q150" s="252"/>
      <c r="R150" s="252"/>
      <c r="S150" s="252"/>
      <c r="T150" s="253"/>
      <c r="AT150" s="254" t="s">
        <v>281</v>
      </c>
      <c r="AU150" s="254" t="s">
        <v>23</v>
      </c>
      <c r="AV150" s="16" t="s">
        <v>99</v>
      </c>
      <c r="AW150" s="16" t="s">
        <v>38</v>
      </c>
      <c r="AX150" s="16" t="s">
        <v>23</v>
      </c>
      <c r="AY150" s="254" t="s">
        <v>273</v>
      </c>
    </row>
    <row r="151" spans="1:65" s="2" customFormat="1" ht="16.5" customHeight="1">
      <c r="A151" s="36"/>
      <c r="B151" s="37"/>
      <c r="C151" s="255" t="s">
        <v>508</v>
      </c>
      <c r="D151" s="255" t="s">
        <v>568</v>
      </c>
      <c r="E151" s="256" t="s">
        <v>1675</v>
      </c>
      <c r="F151" s="257" t="s">
        <v>1676</v>
      </c>
      <c r="G151" s="258" t="s">
        <v>765</v>
      </c>
      <c r="H151" s="259">
        <v>1</v>
      </c>
      <c r="I151" s="260"/>
      <c r="J151" s="261">
        <f>ROUND(I151*H151,2)</f>
        <v>0</v>
      </c>
      <c r="K151" s="257" t="s">
        <v>22</v>
      </c>
      <c r="L151" s="262"/>
      <c r="M151" s="263" t="s">
        <v>22</v>
      </c>
      <c r="N151" s="264"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528</v>
      </c>
      <c r="AT151" s="206" t="s">
        <v>568</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1744</v>
      </c>
    </row>
    <row r="152" spans="1:65" s="2" customFormat="1" ht="16.5" customHeight="1">
      <c r="A152" s="36"/>
      <c r="B152" s="37"/>
      <c r="C152" s="195" t="s">
        <v>513</v>
      </c>
      <c r="D152" s="195" t="s">
        <v>275</v>
      </c>
      <c r="E152" s="196" t="s">
        <v>1745</v>
      </c>
      <c r="F152" s="197" t="s">
        <v>1679</v>
      </c>
      <c r="G152" s="198" t="s">
        <v>765</v>
      </c>
      <c r="H152" s="199">
        <v>4</v>
      </c>
      <c r="I152" s="200"/>
      <c r="J152" s="201">
        <f>ROUND(I152*H152,2)</f>
        <v>0</v>
      </c>
      <c r="K152" s="197" t="s">
        <v>22</v>
      </c>
      <c r="L152" s="41"/>
      <c r="M152" s="202" t="s">
        <v>22</v>
      </c>
      <c r="N152" s="203" t="s">
        <v>48</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386</v>
      </c>
      <c r="AT152" s="206" t="s">
        <v>275</v>
      </c>
      <c r="AU152" s="206" t="s">
        <v>23</v>
      </c>
      <c r="AY152" s="19" t="s">
        <v>273</v>
      </c>
      <c r="BE152" s="207">
        <f>IF(N152="základní",J152,0)</f>
        <v>0</v>
      </c>
      <c r="BF152" s="207">
        <f>IF(N152="snížená",J152,0)</f>
        <v>0</v>
      </c>
      <c r="BG152" s="207">
        <f>IF(N152="zákl. přenesená",J152,0)</f>
        <v>0</v>
      </c>
      <c r="BH152" s="207">
        <f>IF(N152="sníž. přenesená",J152,0)</f>
        <v>0</v>
      </c>
      <c r="BI152" s="207">
        <f>IF(N152="nulová",J152,0)</f>
        <v>0</v>
      </c>
      <c r="BJ152" s="19" t="s">
        <v>23</v>
      </c>
      <c r="BK152" s="207">
        <f>ROUND(I152*H152,2)</f>
        <v>0</v>
      </c>
      <c r="BL152" s="19" t="s">
        <v>386</v>
      </c>
      <c r="BM152" s="206" t="s">
        <v>1746</v>
      </c>
    </row>
    <row r="153" spans="1:65" s="2" customFormat="1" ht="16.5" customHeight="1">
      <c r="A153" s="36"/>
      <c r="B153" s="37"/>
      <c r="C153" s="195" t="s">
        <v>528</v>
      </c>
      <c r="D153" s="195" t="s">
        <v>275</v>
      </c>
      <c r="E153" s="196" t="s">
        <v>1747</v>
      </c>
      <c r="F153" s="197" t="s">
        <v>1682</v>
      </c>
      <c r="G153" s="198" t="s">
        <v>765</v>
      </c>
      <c r="H153" s="199">
        <v>4</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386</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1748</v>
      </c>
    </row>
    <row r="154" spans="1:65" s="14" customFormat="1" ht="11.25">
      <c r="B154" s="222"/>
      <c r="C154" s="223"/>
      <c r="D154" s="208" t="s">
        <v>281</v>
      </c>
      <c r="E154" s="224" t="s">
        <v>22</v>
      </c>
      <c r="F154" s="225" t="s">
        <v>1749</v>
      </c>
      <c r="G154" s="223"/>
      <c r="H154" s="226">
        <v>4</v>
      </c>
      <c r="I154" s="227"/>
      <c r="J154" s="223"/>
      <c r="K154" s="223"/>
      <c r="L154" s="228"/>
      <c r="M154" s="229"/>
      <c r="N154" s="230"/>
      <c r="O154" s="230"/>
      <c r="P154" s="230"/>
      <c r="Q154" s="230"/>
      <c r="R154" s="230"/>
      <c r="S154" s="230"/>
      <c r="T154" s="231"/>
      <c r="AT154" s="232" t="s">
        <v>281</v>
      </c>
      <c r="AU154" s="232" t="s">
        <v>23</v>
      </c>
      <c r="AV154" s="14" t="s">
        <v>84</v>
      </c>
      <c r="AW154" s="14" t="s">
        <v>38</v>
      </c>
      <c r="AX154" s="14" t="s">
        <v>77</v>
      </c>
      <c r="AY154" s="232" t="s">
        <v>273</v>
      </c>
    </row>
    <row r="155" spans="1:65" s="16" customFormat="1" ht="11.25">
      <c r="B155" s="244"/>
      <c r="C155" s="245"/>
      <c r="D155" s="208" t="s">
        <v>281</v>
      </c>
      <c r="E155" s="246" t="s">
        <v>22</v>
      </c>
      <c r="F155" s="247" t="s">
        <v>288</v>
      </c>
      <c r="G155" s="245"/>
      <c r="H155" s="248">
        <v>4</v>
      </c>
      <c r="I155" s="249"/>
      <c r="J155" s="245"/>
      <c r="K155" s="245"/>
      <c r="L155" s="250"/>
      <c r="M155" s="251"/>
      <c r="N155" s="252"/>
      <c r="O155" s="252"/>
      <c r="P155" s="252"/>
      <c r="Q155" s="252"/>
      <c r="R155" s="252"/>
      <c r="S155" s="252"/>
      <c r="T155" s="253"/>
      <c r="AT155" s="254" t="s">
        <v>281</v>
      </c>
      <c r="AU155" s="254" t="s">
        <v>23</v>
      </c>
      <c r="AV155" s="16" t="s">
        <v>99</v>
      </c>
      <c r="AW155" s="16" t="s">
        <v>38</v>
      </c>
      <c r="AX155" s="16" t="s">
        <v>23</v>
      </c>
      <c r="AY155" s="254" t="s">
        <v>273</v>
      </c>
    </row>
    <row r="156" spans="1:65" s="2" customFormat="1" ht="16.5" customHeight="1">
      <c r="A156" s="36"/>
      <c r="B156" s="37"/>
      <c r="C156" s="195" t="s">
        <v>533</v>
      </c>
      <c r="D156" s="195" t="s">
        <v>275</v>
      </c>
      <c r="E156" s="196" t="s">
        <v>1750</v>
      </c>
      <c r="F156" s="197" t="s">
        <v>1684</v>
      </c>
      <c r="G156" s="198" t="s">
        <v>765</v>
      </c>
      <c r="H156" s="199">
        <v>1</v>
      </c>
      <c r="I156" s="200"/>
      <c r="J156" s="201">
        <f>ROUND(I156*H156,2)</f>
        <v>0</v>
      </c>
      <c r="K156" s="197" t="s">
        <v>22</v>
      </c>
      <c r="L156" s="41"/>
      <c r="M156" s="202" t="s">
        <v>22</v>
      </c>
      <c r="N156" s="203" t="s">
        <v>48</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386</v>
      </c>
      <c r="AT156" s="206" t="s">
        <v>275</v>
      </c>
      <c r="AU156" s="206" t="s">
        <v>23</v>
      </c>
      <c r="AY156" s="19" t="s">
        <v>273</v>
      </c>
      <c r="BE156" s="207">
        <f>IF(N156="základní",J156,0)</f>
        <v>0</v>
      </c>
      <c r="BF156" s="207">
        <f>IF(N156="snížená",J156,0)</f>
        <v>0</v>
      </c>
      <c r="BG156" s="207">
        <f>IF(N156="zákl. přenesená",J156,0)</f>
        <v>0</v>
      </c>
      <c r="BH156" s="207">
        <f>IF(N156="sníž. přenesená",J156,0)</f>
        <v>0</v>
      </c>
      <c r="BI156" s="207">
        <f>IF(N156="nulová",J156,0)</f>
        <v>0</v>
      </c>
      <c r="BJ156" s="19" t="s">
        <v>23</v>
      </c>
      <c r="BK156" s="207">
        <f>ROUND(I156*H156,2)</f>
        <v>0</v>
      </c>
      <c r="BL156" s="19" t="s">
        <v>386</v>
      </c>
      <c r="BM156" s="206" t="s">
        <v>1751</v>
      </c>
    </row>
    <row r="157" spans="1:65" s="2" customFormat="1" ht="16.5" customHeight="1">
      <c r="A157" s="36"/>
      <c r="B157" s="37"/>
      <c r="C157" s="195" t="s">
        <v>539</v>
      </c>
      <c r="D157" s="195" t="s">
        <v>275</v>
      </c>
      <c r="E157" s="196" t="s">
        <v>1752</v>
      </c>
      <c r="F157" s="197" t="s">
        <v>1753</v>
      </c>
      <c r="G157" s="198" t="s">
        <v>765</v>
      </c>
      <c r="H157" s="199">
        <v>2</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386</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386</v>
      </c>
      <c r="BM157" s="206" t="s">
        <v>1754</v>
      </c>
    </row>
    <row r="158" spans="1:65" s="14" customFormat="1" ht="11.25">
      <c r="B158" s="222"/>
      <c r="C158" s="223"/>
      <c r="D158" s="208" t="s">
        <v>281</v>
      </c>
      <c r="E158" s="224" t="s">
        <v>22</v>
      </c>
      <c r="F158" s="225" t="s">
        <v>1755</v>
      </c>
      <c r="G158" s="223"/>
      <c r="H158" s="226">
        <v>2</v>
      </c>
      <c r="I158" s="227"/>
      <c r="J158" s="223"/>
      <c r="K158" s="223"/>
      <c r="L158" s="228"/>
      <c r="M158" s="229"/>
      <c r="N158" s="230"/>
      <c r="O158" s="230"/>
      <c r="P158" s="230"/>
      <c r="Q158" s="230"/>
      <c r="R158" s="230"/>
      <c r="S158" s="230"/>
      <c r="T158" s="231"/>
      <c r="AT158" s="232" t="s">
        <v>281</v>
      </c>
      <c r="AU158" s="232" t="s">
        <v>23</v>
      </c>
      <c r="AV158" s="14" t="s">
        <v>84</v>
      </c>
      <c r="AW158" s="14" t="s">
        <v>38</v>
      </c>
      <c r="AX158" s="14" t="s">
        <v>23</v>
      </c>
      <c r="AY158" s="232" t="s">
        <v>273</v>
      </c>
    </row>
    <row r="159" spans="1:65" s="2" customFormat="1" ht="16.5" customHeight="1">
      <c r="A159" s="36"/>
      <c r="B159" s="37"/>
      <c r="C159" s="255" t="s">
        <v>547</v>
      </c>
      <c r="D159" s="255" t="s">
        <v>568</v>
      </c>
      <c r="E159" s="256" t="s">
        <v>1707</v>
      </c>
      <c r="F159" s="257" t="s">
        <v>1708</v>
      </c>
      <c r="G159" s="258" t="s">
        <v>1709</v>
      </c>
      <c r="H159" s="259">
        <v>20</v>
      </c>
      <c r="I159" s="260"/>
      <c r="J159" s="261">
        <f>ROUND(I159*H159,2)</f>
        <v>0</v>
      </c>
      <c r="K159" s="257" t="s">
        <v>22</v>
      </c>
      <c r="L159" s="262"/>
      <c r="M159" s="263" t="s">
        <v>22</v>
      </c>
      <c r="N159" s="264" t="s">
        <v>48</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528</v>
      </c>
      <c r="AT159" s="206" t="s">
        <v>568</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386</v>
      </c>
      <c r="BM159" s="206" t="s">
        <v>1756</v>
      </c>
    </row>
    <row r="160" spans="1:65" s="14" customFormat="1" ht="11.25">
      <c r="B160" s="222"/>
      <c r="C160" s="223"/>
      <c r="D160" s="208" t="s">
        <v>281</v>
      </c>
      <c r="E160" s="224" t="s">
        <v>22</v>
      </c>
      <c r="F160" s="225" t="s">
        <v>1757</v>
      </c>
      <c r="G160" s="223"/>
      <c r="H160" s="226">
        <v>20</v>
      </c>
      <c r="I160" s="227"/>
      <c r="J160" s="223"/>
      <c r="K160" s="223"/>
      <c r="L160" s="228"/>
      <c r="M160" s="229"/>
      <c r="N160" s="230"/>
      <c r="O160" s="230"/>
      <c r="P160" s="230"/>
      <c r="Q160" s="230"/>
      <c r="R160" s="230"/>
      <c r="S160" s="230"/>
      <c r="T160" s="231"/>
      <c r="AT160" s="232" t="s">
        <v>281</v>
      </c>
      <c r="AU160" s="232" t="s">
        <v>23</v>
      </c>
      <c r="AV160" s="14" t="s">
        <v>84</v>
      </c>
      <c r="AW160" s="14" t="s">
        <v>38</v>
      </c>
      <c r="AX160" s="14" t="s">
        <v>23</v>
      </c>
      <c r="AY160" s="232" t="s">
        <v>273</v>
      </c>
    </row>
    <row r="161" spans="1:65" s="2" customFormat="1" ht="16.5" customHeight="1">
      <c r="A161" s="36"/>
      <c r="B161" s="37"/>
      <c r="C161" s="255" t="s">
        <v>556</v>
      </c>
      <c r="D161" s="255" t="s">
        <v>568</v>
      </c>
      <c r="E161" s="256" t="s">
        <v>1704</v>
      </c>
      <c r="F161" s="257" t="s">
        <v>1705</v>
      </c>
      <c r="G161" s="258" t="s">
        <v>224</v>
      </c>
      <c r="H161" s="259">
        <v>1</v>
      </c>
      <c r="I161" s="260"/>
      <c r="J161" s="261">
        <f t="shared" ref="J161:J166" si="20">ROUND(I161*H161,2)</f>
        <v>0</v>
      </c>
      <c r="K161" s="257" t="s">
        <v>22</v>
      </c>
      <c r="L161" s="262"/>
      <c r="M161" s="263" t="s">
        <v>22</v>
      </c>
      <c r="N161" s="264" t="s">
        <v>48</v>
      </c>
      <c r="O161" s="66"/>
      <c r="P161" s="204">
        <f t="shared" ref="P161:P166" si="21">O161*H161</f>
        <v>0</v>
      </c>
      <c r="Q161" s="204">
        <v>0</v>
      </c>
      <c r="R161" s="204">
        <f t="shared" ref="R161:R166" si="22">Q161*H161</f>
        <v>0</v>
      </c>
      <c r="S161" s="204">
        <v>0</v>
      </c>
      <c r="T161" s="205">
        <f t="shared" ref="T161:T166" si="23">S161*H161</f>
        <v>0</v>
      </c>
      <c r="U161" s="36"/>
      <c r="V161" s="36"/>
      <c r="W161" s="36"/>
      <c r="X161" s="36"/>
      <c r="Y161" s="36"/>
      <c r="Z161" s="36"/>
      <c r="AA161" s="36"/>
      <c r="AB161" s="36"/>
      <c r="AC161" s="36"/>
      <c r="AD161" s="36"/>
      <c r="AE161" s="36"/>
      <c r="AR161" s="206" t="s">
        <v>528</v>
      </c>
      <c r="AT161" s="206" t="s">
        <v>568</v>
      </c>
      <c r="AU161" s="206" t="s">
        <v>23</v>
      </c>
      <c r="AY161" s="19" t="s">
        <v>273</v>
      </c>
      <c r="BE161" s="207">
        <f t="shared" ref="BE161:BE166" si="24">IF(N161="základní",J161,0)</f>
        <v>0</v>
      </c>
      <c r="BF161" s="207">
        <f t="shared" ref="BF161:BF166" si="25">IF(N161="snížená",J161,0)</f>
        <v>0</v>
      </c>
      <c r="BG161" s="207">
        <f t="shared" ref="BG161:BG166" si="26">IF(N161="zákl. přenesená",J161,0)</f>
        <v>0</v>
      </c>
      <c r="BH161" s="207">
        <f t="shared" ref="BH161:BH166" si="27">IF(N161="sníž. přenesená",J161,0)</f>
        <v>0</v>
      </c>
      <c r="BI161" s="207">
        <f t="shared" ref="BI161:BI166" si="28">IF(N161="nulová",J161,0)</f>
        <v>0</v>
      </c>
      <c r="BJ161" s="19" t="s">
        <v>23</v>
      </c>
      <c r="BK161" s="207">
        <f t="shared" ref="BK161:BK166" si="29">ROUND(I161*H161,2)</f>
        <v>0</v>
      </c>
      <c r="BL161" s="19" t="s">
        <v>386</v>
      </c>
      <c r="BM161" s="206" t="s">
        <v>1758</v>
      </c>
    </row>
    <row r="162" spans="1:65" s="2" customFormat="1" ht="16.5" customHeight="1">
      <c r="A162" s="36"/>
      <c r="B162" s="37"/>
      <c r="C162" s="255" t="s">
        <v>567</v>
      </c>
      <c r="D162" s="255" t="s">
        <v>568</v>
      </c>
      <c r="E162" s="256" t="s">
        <v>1701</v>
      </c>
      <c r="F162" s="257" t="s">
        <v>1702</v>
      </c>
      <c r="G162" s="258" t="s">
        <v>224</v>
      </c>
      <c r="H162" s="259">
        <v>2</v>
      </c>
      <c r="I162" s="260"/>
      <c r="J162" s="261">
        <f t="shared" si="20"/>
        <v>0</v>
      </c>
      <c r="K162" s="257" t="s">
        <v>22</v>
      </c>
      <c r="L162" s="262"/>
      <c r="M162" s="263" t="s">
        <v>22</v>
      </c>
      <c r="N162" s="264" t="s">
        <v>48</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528</v>
      </c>
      <c r="AT162" s="206" t="s">
        <v>568</v>
      </c>
      <c r="AU162" s="206" t="s">
        <v>23</v>
      </c>
      <c r="AY162" s="19" t="s">
        <v>273</v>
      </c>
      <c r="BE162" s="207">
        <f t="shared" si="24"/>
        <v>0</v>
      </c>
      <c r="BF162" s="207">
        <f t="shared" si="25"/>
        <v>0</v>
      </c>
      <c r="BG162" s="207">
        <f t="shared" si="26"/>
        <v>0</v>
      </c>
      <c r="BH162" s="207">
        <f t="shared" si="27"/>
        <v>0</v>
      </c>
      <c r="BI162" s="207">
        <f t="shared" si="28"/>
        <v>0</v>
      </c>
      <c r="BJ162" s="19" t="s">
        <v>23</v>
      </c>
      <c r="BK162" s="207">
        <f t="shared" si="29"/>
        <v>0</v>
      </c>
      <c r="BL162" s="19" t="s">
        <v>386</v>
      </c>
      <c r="BM162" s="206" t="s">
        <v>1759</v>
      </c>
    </row>
    <row r="163" spans="1:65" s="2" customFormat="1" ht="16.5" customHeight="1">
      <c r="A163" s="36"/>
      <c r="B163" s="37"/>
      <c r="C163" s="255" t="s">
        <v>573</v>
      </c>
      <c r="D163" s="255" t="s">
        <v>568</v>
      </c>
      <c r="E163" s="256" t="s">
        <v>1698</v>
      </c>
      <c r="F163" s="257" t="s">
        <v>1699</v>
      </c>
      <c r="G163" s="258" t="s">
        <v>305</v>
      </c>
      <c r="H163" s="259">
        <v>14</v>
      </c>
      <c r="I163" s="260"/>
      <c r="J163" s="261">
        <f t="shared" si="20"/>
        <v>0</v>
      </c>
      <c r="K163" s="257" t="s">
        <v>22</v>
      </c>
      <c r="L163" s="262"/>
      <c r="M163" s="263" t="s">
        <v>22</v>
      </c>
      <c r="N163" s="264" t="s">
        <v>48</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528</v>
      </c>
      <c r="AT163" s="206" t="s">
        <v>568</v>
      </c>
      <c r="AU163" s="206" t="s">
        <v>23</v>
      </c>
      <c r="AY163" s="19" t="s">
        <v>273</v>
      </c>
      <c r="BE163" s="207">
        <f t="shared" si="24"/>
        <v>0</v>
      </c>
      <c r="BF163" s="207">
        <f t="shared" si="25"/>
        <v>0</v>
      </c>
      <c r="BG163" s="207">
        <f t="shared" si="26"/>
        <v>0</v>
      </c>
      <c r="BH163" s="207">
        <f t="shared" si="27"/>
        <v>0</v>
      </c>
      <c r="BI163" s="207">
        <f t="shared" si="28"/>
        <v>0</v>
      </c>
      <c r="BJ163" s="19" t="s">
        <v>23</v>
      </c>
      <c r="BK163" s="207">
        <f t="shared" si="29"/>
        <v>0</v>
      </c>
      <c r="BL163" s="19" t="s">
        <v>386</v>
      </c>
      <c r="BM163" s="206" t="s">
        <v>1760</v>
      </c>
    </row>
    <row r="164" spans="1:65" s="2" customFormat="1" ht="16.5" customHeight="1">
      <c r="A164" s="36"/>
      <c r="B164" s="37"/>
      <c r="C164" s="255" t="s">
        <v>584</v>
      </c>
      <c r="D164" s="255" t="s">
        <v>568</v>
      </c>
      <c r="E164" s="256" t="s">
        <v>1692</v>
      </c>
      <c r="F164" s="257" t="s">
        <v>1693</v>
      </c>
      <c r="G164" s="258" t="s">
        <v>305</v>
      </c>
      <c r="H164" s="259">
        <v>4</v>
      </c>
      <c r="I164" s="260"/>
      <c r="J164" s="261">
        <f t="shared" si="20"/>
        <v>0</v>
      </c>
      <c r="K164" s="257" t="s">
        <v>22</v>
      </c>
      <c r="L164" s="262"/>
      <c r="M164" s="263" t="s">
        <v>22</v>
      </c>
      <c r="N164" s="264" t="s">
        <v>48</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528</v>
      </c>
      <c r="AT164" s="206" t="s">
        <v>568</v>
      </c>
      <c r="AU164" s="206" t="s">
        <v>23</v>
      </c>
      <c r="AY164" s="19" t="s">
        <v>273</v>
      </c>
      <c r="BE164" s="207">
        <f t="shared" si="24"/>
        <v>0</v>
      </c>
      <c r="BF164" s="207">
        <f t="shared" si="25"/>
        <v>0</v>
      </c>
      <c r="BG164" s="207">
        <f t="shared" si="26"/>
        <v>0</v>
      </c>
      <c r="BH164" s="207">
        <f t="shared" si="27"/>
        <v>0</v>
      </c>
      <c r="BI164" s="207">
        <f t="shared" si="28"/>
        <v>0</v>
      </c>
      <c r="BJ164" s="19" t="s">
        <v>23</v>
      </c>
      <c r="BK164" s="207">
        <f t="shared" si="29"/>
        <v>0</v>
      </c>
      <c r="BL164" s="19" t="s">
        <v>386</v>
      </c>
      <c r="BM164" s="206" t="s">
        <v>1761</v>
      </c>
    </row>
    <row r="165" spans="1:65" s="2" customFormat="1" ht="16.5" customHeight="1">
      <c r="A165" s="36"/>
      <c r="B165" s="37"/>
      <c r="C165" s="255" t="s">
        <v>589</v>
      </c>
      <c r="D165" s="255" t="s">
        <v>568</v>
      </c>
      <c r="E165" s="256" t="s">
        <v>1695</v>
      </c>
      <c r="F165" s="257" t="s">
        <v>1696</v>
      </c>
      <c r="G165" s="258" t="s">
        <v>305</v>
      </c>
      <c r="H165" s="259">
        <v>10</v>
      </c>
      <c r="I165" s="260"/>
      <c r="J165" s="261">
        <f t="shared" si="20"/>
        <v>0</v>
      </c>
      <c r="K165" s="257" t="s">
        <v>22</v>
      </c>
      <c r="L165" s="262"/>
      <c r="M165" s="263" t="s">
        <v>22</v>
      </c>
      <c r="N165" s="264" t="s">
        <v>48</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528</v>
      </c>
      <c r="AT165" s="206" t="s">
        <v>568</v>
      </c>
      <c r="AU165" s="206" t="s">
        <v>23</v>
      </c>
      <c r="AY165" s="19" t="s">
        <v>273</v>
      </c>
      <c r="BE165" s="207">
        <f t="shared" si="24"/>
        <v>0</v>
      </c>
      <c r="BF165" s="207">
        <f t="shared" si="25"/>
        <v>0</v>
      </c>
      <c r="BG165" s="207">
        <f t="shared" si="26"/>
        <v>0</v>
      </c>
      <c r="BH165" s="207">
        <f t="shared" si="27"/>
        <v>0</v>
      </c>
      <c r="BI165" s="207">
        <f t="shared" si="28"/>
        <v>0</v>
      </c>
      <c r="BJ165" s="19" t="s">
        <v>23</v>
      </c>
      <c r="BK165" s="207">
        <f t="shared" si="29"/>
        <v>0</v>
      </c>
      <c r="BL165" s="19" t="s">
        <v>386</v>
      </c>
      <c r="BM165" s="206" t="s">
        <v>1762</v>
      </c>
    </row>
    <row r="166" spans="1:65" s="2" customFormat="1" ht="16.5" customHeight="1">
      <c r="A166" s="36"/>
      <c r="B166" s="37"/>
      <c r="C166" s="195" t="s">
        <v>595</v>
      </c>
      <c r="D166" s="195" t="s">
        <v>275</v>
      </c>
      <c r="E166" s="196" t="s">
        <v>1763</v>
      </c>
      <c r="F166" s="197" t="s">
        <v>1764</v>
      </c>
      <c r="G166" s="198" t="s">
        <v>765</v>
      </c>
      <c r="H166" s="199">
        <v>1</v>
      </c>
      <c r="I166" s="200"/>
      <c r="J166" s="201">
        <f t="shared" si="20"/>
        <v>0</v>
      </c>
      <c r="K166" s="197" t="s">
        <v>22</v>
      </c>
      <c r="L166" s="41"/>
      <c r="M166" s="202" t="s">
        <v>22</v>
      </c>
      <c r="N166" s="203" t="s">
        <v>48</v>
      </c>
      <c r="O166" s="66"/>
      <c r="P166" s="204">
        <f t="shared" si="21"/>
        <v>0</v>
      </c>
      <c r="Q166" s="204">
        <v>0</v>
      </c>
      <c r="R166" s="204">
        <f t="shared" si="22"/>
        <v>0</v>
      </c>
      <c r="S166" s="204">
        <v>0</v>
      </c>
      <c r="T166" s="205">
        <f t="shared" si="23"/>
        <v>0</v>
      </c>
      <c r="U166" s="36"/>
      <c r="V166" s="36"/>
      <c r="W166" s="36"/>
      <c r="X166" s="36"/>
      <c r="Y166" s="36"/>
      <c r="Z166" s="36"/>
      <c r="AA166" s="36"/>
      <c r="AB166" s="36"/>
      <c r="AC166" s="36"/>
      <c r="AD166" s="36"/>
      <c r="AE166" s="36"/>
      <c r="AR166" s="206" t="s">
        <v>386</v>
      </c>
      <c r="AT166" s="206" t="s">
        <v>275</v>
      </c>
      <c r="AU166" s="206" t="s">
        <v>23</v>
      </c>
      <c r="AY166" s="19" t="s">
        <v>273</v>
      </c>
      <c r="BE166" s="207">
        <f t="shared" si="24"/>
        <v>0</v>
      </c>
      <c r="BF166" s="207">
        <f t="shared" si="25"/>
        <v>0</v>
      </c>
      <c r="BG166" s="207">
        <f t="shared" si="26"/>
        <v>0</v>
      </c>
      <c r="BH166" s="207">
        <f t="shared" si="27"/>
        <v>0</v>
      </c>
      <c r="BI166" s="207">
        <f t="shared" si="28"/>
        <v>0</v>
      </c>
      <c r="BJ166" s="19" t="s">
        <v>23</v>
      </c>
      <c r="BK166" s="207">
        <f t="shared" si="29"/>
        <v>0</v>
      </c>
      <c r="BL166" s="19" t="s">
        <v>386</v>
      </c>
      <c r="BM166" s="206" t="s">
        <v>1765</v>
      </c>
    </row>
    <row r="167" spans="1:65" s="12" customFormat="1" ht="25.9" customHeight="1">
      <c r="B167" s="179"/>
      <c r="C167" s="180"/>
      <c r="D167" s="181" t="s">
        <v>76</v>
      </c>
      <c r="E167" s="182" t="s">
        <v>1766</v>
      </c>
      <c r="F167" s="182" t="s">
        <v>1767</v>
      </c>
      <c r="G167" s="180"/>
      <c r="H167" s="180"/>
      <c r="I167" s="183"/>
      <c r="J167" s="184">
        <f>BK167</f>
        <v>0</v>
      </c>
      <c r="K167" s="180"/>
      <c r="L167" s="185"/>
      <c r="M167" s="186"/>
      <c r="N167" s="187"/>
      <c r="O167" s="187"/>
      <c r="P167" s="188">
        <f>P168</f>
        <v>0</v>
      </c>
      <c r="Q167" s="187"/>
      <c r="R167" s="188">
        <f>R168</f>
        <v>0</v>
      </c>
      <c r="S167" s="187"/>
      <c r="T167" s="189">
        <f>T168</f>
        <v>0</v>
      </c>
      <c r="AR167" s="190" t="s">
        <v>84</v>
      </c>
      <c r="AT167" s="191" t="s">
        <v>76</v>
      </c>
      <c r="AU167" s="191" t="s">
        <v>77</v>
      </c>
      <c r="AY167" s="190" t="s">
        <v>273</v>
      </c>
      <c r="BK167" s="192">
        <f>BK168</f>
        <v>0</v>
      </c>
    </row>
    <row r="168" spans="1:65" s="2" customFormat="1" ht="16.5" customHeight="1">
      <c r="A168" s="36"/>
      <c r="B168" s="37"/>
      <c r="C168" s="195" t="s">
        <v>600</v>
      </c>
      <c r="D168" s="195" t="s">
        <v>275</v>
      </c>
      <c r="E168" s="196" t="s">
        <v>1767</v>
      </c>
      <c r="F168" s="197" t="s">
        <v>1768</v>
      </c>
      <c r="G168" s="198" t="s">
        <v>765</v>
      </c>
      <c r="H168" s="199">
        <v>1</v>
      </c>
      <c r="I168" s="200"/>
      <c r="J168" s="201">
        <f>ROUND(I168*H168,2)</f>
        <v>0</v>
      </c>
      <c r="K168" s="197" t="s">
        <v>22</v>
      </c>
      <c r="L168" s="41"/>
      <c r="M168" s="202" t="s">
        <v>22</v>
      </c>
      <c r="N168" s="203" t="s">
        <v>48</v>
      </c>
      <c r="O168" s="66"/>
      <c r="P168" s="204">
        <f>O168*H168</f>
        <v>0</v>
      </c>
      <c r="Q168" s="204">
        <v>0</v>
      </c>
      <c r="R168" s="204">
        <f>Q168*H168</f>
        <v>0</v>
      </c>
      <c r="S168" s="204">
        <v>0</v>
      </c>
      <c r="T168" s="205">
        <f>S168*H168</f>
        <v>0</v>
      </c>
      <c r="U168" s="36"/>
      <c r="V168" s="36"/>
      <c r="W168" s="36"/>
      <c r="X168" s="36"/>
      <c r="Y168" s="36"/>
      <c r="Z168" s="36"/>
      <c r="AA168" s="36"/>
      <c r="AB168" s="36"/>
      <c r="AC168" s="36"/>
      <c r="AD168" s="36"/>
      <c r="AE168" s="36"/>
      <c r="AR168" s="206" t="s">
        <v>386</v>
      </c>
      <c r="AT168" s="206" t="s">
        <v>275</v>
      </c>
      <c r="AU168" s="206" t="s">
        <v>23</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386</v>
      </c>
      <c r="BM168" s="206" t="s">
        <v>1769</v>
      </c>
    </row>
    <row r="169" spans="1:65" s="12" customFormat="1" ht="25.9" customHeight="1">
      <c r="B169" s="179"/>
      <c r="C169" s="180"/>
      <c r="D169" s="181" t="s">
        <v>76</v>
      </c>
      <c r="E169" s="182" t="s">
        <v>1770</v>
      </c>
      <c r="F169" s="182" t="s">
        <v>1771</v>
      </c>
      <c r="G169" s="180"/>
      <c r="H169" s="180"/>
      <c r="I169" s="183"/>
      <c r="J169" s="184">
        <f>BK169</f>
        <v>0</v>
      </c>
      <c r="K169" s="180"/>
      <c r="L169" s="185"/>
      <c r="M169" s="186"/>
      <c r="N169" s="187"/>
      <c r="O169" s="187"/>
      <c r="P169" s="188">
        <f>P170</f>
        <v>0</v>
      </c>
      <c r="Q169" s="187"/>
      <c r="R169" s="188">
        <f>R170</f>
        <v>0</v>
      </c>
      <c r="S169" s="187"/>
      <c r="T169" s="189">
        <f>T170</f>
        <v>0</v>
      </c>
      <c r="AR169" s="190" t="s">
        <v>84</v>
      </c>
      <c r="AT169" s="191" t="s">
        <v>76</v>
      </c>
      <c r="AU169" s="191" t="s">
        <v>77</v>
      </c>
      <c r="AY169" s="190" t="s">
        <v>273</v>
      </c>
      <c r="BK169" s="192">
        <f>BK170</f>
        <v>0</v>
      </c>
    </row>
    <row r="170" spans="1:65" s="2" customFormat="1" ht="16.5" customHeight="1">
      <c r="A170" s="36"/>
      <c r="B170" s="37"/>
      <c r="C170" s="195" t="s">
        <v>611</v>
      </c>
      <c r="D170" s="195" t="s">
        <v>275</v>
      </c>
      <c r="E170" s="196" t="s">
        <v>1772</v>
      </c>
      <c r="F170" s="197" t="s">
        <v>1773</v>
      </c>
      <c r="G170" s="198" t="s">
        <v>765</v>
      </c>
      <c r="H170" s="199">
        <v>8</v>
      </c>
      <c r="I170" s="200"/>
      <c r="J170" s="201">
        <f>ROUND(I170*H170,2)</f>
        <v>0</v>
      </c>
      <c r="K170" s="197" t="s">
        <v>22</v>
      </c>
      <c r="L170" s="41"/>
      <c r="M170" s="202" t="s">
        <v>22</v>
      </c>
      <c r="N170" s="203"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386</v>
      </c>
      <c r="AT170" s="206" t="s">
        <v>275</v>
      </c>
      <c r="AU170" s="206" t="s">
        <v>23</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386</v>
      </c>
      <c r="BM170" s="206" t="s">
        <v>1774</v>
      </c>
    </row>
    <row r="171" spans="1:65" s="12" customFormat="1" ht="25.9" customHeight="1">
      <c r="B171" s="179"/>
      <c r="C171" s="180"/>
      <c r="D171" s="181" t="s">
        <v>76</v>
      </c>
      <c r="E171" s="182" t="s">
        <v>1775</v>
      </c>
      <c r="F171" s="182" t="s">
        <v>1776</v>
      </c>
      <c r="G171" s="180"/>
      <c r="H171" s="180"/>
      <c r="I171" s="183"/>
      <c r="J171" s="184">
        <f>BK171</f>
        <v>0</v>
      </c>
      <c r="K171" s="180"/>
      <c r="L171" s="185"/>
      <c r="M171" s="186"/>
      <c r="N171" s="187"/>
      <c r="O171" s="187"/>
      <c r="P171" s="188">
        <f>SUM(P172:P173)</f>
        <v>0</v>
      </c>
      <c r="Q171" s="187"/>
      <c r="R171" s="188">
        <f>SUM(R172:R173)</f>
        <v>0</v>
      </c>
      <c r="S171" s="187"/>
      <c r="T171" s="189">
        <f>SUM(T172:T173)</f>
        <v>0</v>
      </c>
      <c r="AR171" s="190" t="s">
        <v>84</v>
      </c>
      <c r="AT171" s="191" t="s">
        <v>76</v>
      </c>
      <c r="AU171" s="191" t="s">
        <v>77</v>
      </c>
      <c r="AY171" s="190" t="s">
        <v>273</v>
      </c>
      <c r="BK171" s="192">
        <f>SUM(BK172:BK173)</f>
        <v>0</v>
      </c>
    </row>
    <row r="172" spans="1:65" s="2" customFormat="1" ht="16.5" customHeight="1">
      <c r="A172" s="36"/>
      <c r="B172" s="37"/>
      <c r="C172" s="195" t="s">
        <v>616</v>
      </c>
      <c r="D172" s="195" t="s">
        <v>275</v>
      </c>
      <c r="E172" s="196" t="s">
        <v>1777</v>
      </c>
      <c r="F172" s="197" t="s">
        <v>1776</v>
      </c>
      <c r="G172" s="198" t="s">
        <v>760</v>
      </c>
      <c r="H172" s="199">
        <v>4</v>
      </c>
      <c r="I172" s="200"/>
      <c r="J172" s="201">
        <f>ROUND(I172*H172,2)</f>
        <v>0</v>
      </c>
      <c r="K172" s="197" t="s">
        <v>22</v>
      </c>
      <c r="L172" s="41"/>
      <c r="M172" s="202" t="s">
        <v>22</v>
      </c>
      <c r="N172" s="203" t="s">
        <v>48</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386</v>
      </c>
      <c r="AT172" s="206" t="s">
        <v>275</v>
      </c>
      <c r="AU172" s="206" t="s">
        <v>23</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386</v>
      </c>
      <c r="BM172" s="206" t="s">
        <v>1778</v>
      </c>
    </row>
    <row r="173" spans="1:65" s="2" customFormat="1" ht="16.5" customHeight="1">
      <c r="A173" s="36"/>
      <c r="B173" s="37"/>
      <c r="C173" s="195" t="s">
        <v>621</v>
      </c>
      <c r="D173" s="195" t="s">
        <v>275</v>
      </c>
      <c r="E173" s="196" t="s">
        <v>1779</v>
      </c>
      <c r="F173" s="197" t="s">
        <v>1779</v>
      </c>
      <c r="G173" s="198" t="s">
        <v>765</v>
      </c>
      <c r="H173" s="199">
        <v>1</v>
      </c>
      <c r="I173" s="200"/>
      <c r="J173" s="201">
        <f>ROUND(I173*H173,2)</f>
        <v>0</v>
      </c>
      <c r="K173" s="197" t="s">
        <v>22</v>
      </c>
      <c r="L173" s="41"/>
      <c r="M173" s="270" t="s">
        <v>22</v>
      </c>
      <c r="N173" s="271" t="s">
        <v>48</v>
      </c>
      <c r="O173" s="268"/>
      <c r="P173" s="272">
        <f>O173*H173</f>
        <v>0</v>
      </c>
      <c r="Q173" s="272">
        <v>0</v>
      </c>
      <c r="R173" s="272">
        <f>Q173*H173</f>
        <v>0</v>
      </c>
      <c r="S173" s="272">
        <v>0</v>
      </c>
      <c r="T173" s="273">
        <f>S173*H173</f>
        <v>0</v>
      </c>
      <c r="U173" s="36"/>
      <c r="V173" s="36"/>
      <c r="W173" s="36"/>
      <c r="X173" s="36"/>
      <c r="Y173" s="36"/>
      <c r="Z173" s="36"/>
      <c r="AA173" s="36"/>
      <c r="AB173" s="36"/>
      <c r="AC173" s="36"/>
      <c r="AD173" s="36"/>
      <c r="AE173" s="36"/>
      <c r="AR173" s="206" t="s">
        <v>386</v>
      </c>
      <c r="AT173" s="206" t="s">
        <v>275</v>
      </c>
      <c r="AU173" s="206" t="s">
        <v>23</v>
      </c>
      <c r="AY173" s="19" t="s">
        <v>273</v>
      </c>
      <c r="BE173" s="207">
        <f>IF(N173="základní",J173,0)</f>
        <v>0</v>
      </c>
      <c r="BF173" s="207">
        <f>IF(N173="snížená",J173,0)</f>
        <v>0</v>
      </c>
      <c r="BG173" s="207">
        <f>IF(N173="zákl. přenesená",J173,0)</f>
        <v>0</v>
      </c>
      <c r="BH173" s="207">
        <f>IF(N173="sníž. přenesená",J173,0)</f>
        <v>0</v>
      </c>
      <c r="BI173" s="207">
        <f>IF(N173="nulová",J173,0)</f>
        <v>0</v>
      </c>
      <c r="BJ173" s="19" t="s">
        <v>23</v>
      </c>
      <c r="BK173" s="207">
        <f>ROUND(I173*H173,2)</f>
        <v>0</v>
      </c>
      <c r="BL173" s="19" t="s">
        <v>386</v>
      </c>
      <c r="BM173" s="206" t="s">
        <v>1780</v>
      </c>
    </row>
    <row r="174" spans="1:65" s="2" customFormat="1" ht="6.95" customHeight="1">
      <c r="A174" s="36"/>
      <c r="B174" s="49"/>
      <c r="C174" s="50"/>
      <c r="D174" s="50"/>
      <c r="E174" s="50"/>
      <c r="F174" s="50"/>
      <c r="G174" s="50"/>
      <c r="H174" s="50"/>
      <c r="I174" s="145"/>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GOwFmOP5pwhsaEM4LJ1nOWYjdTIsG9/wElFXH8xmU53ytfyxmar6RVAdBtLlGfG0zxG+/gSXqGSbAPyApQmEkQ==" saltValue="9btkTkh+9HhSUZLF3qAKHbJJzOlglJP8wYQ4g2dxYBnEtChgci1cf3GbcuvQTHPTOY4wXCBYRnIuaNseoHSp0Q==" spinCount="100000" sheet="1" objects="1" scenarios="1" formatColumns="0" formatRows="0" autoFilter="0"/>
  <autoFilter ref="C97:K173"/>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1781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1782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34.5" customHeight="1">
      <c r="A31" s="123"/>
      <c r="B31" s="124"/>
      <c r="C31" s="123"/>
      <c r="D31" s="123"/>
      <c r="E31" s="418" t="s">
        <v>1783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ROUND(J155,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ROUND((SUM(BE155:BE280)),  2)</f>
        <v>0</v>
      </c>
      <c r="G37" s="36"/>
      <c r="H37" s="36"/>
      <c r="I37" s="134">
        <v>0.21</v>
      </c>
      <c r="J37" s="133">
        <f>ROUND(((SUM(BE155:BE280))*I37),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ROUND((SUM(BF155:BF280)),  2)</f>
        <v>0</v>
      </c>
      <c r="G38" s="36"/>
      <c r="H38" s="36"/>
      <c r="I38" s="134">
        <v>0.15</v>
      </c>
      <c r="J38" s="133">
        <f>ROUND(((SUM(BF155:BF280))*I38),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ROUND((SUM(BG155:BG280)),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ROUND((SUM(BH155:BH280)),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ROUND((SUM(BI155:BI280)),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2016/027H-02-A-D144 - A-D.1.4.4-Zařízení silnoproudé elektrotechniky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J155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1784</v>
      </c>
      <c r="E68" s="157"/>
      <c r="F68" s="157"/>
      <c r="G68" s="157"/>
      <c r="H68" s="157"/>
      <c r="I68" s="158"/>
      <c r="J68" s="159">
        <f>J156</f>
        <v>0</v>
      </c>
      <c r="K68" s="155"/>
      <c r="L68" s="160"/>
    </row>
    <row r="69" spans="1:47" s="10" customFormat="1" ht="19.899999999999999" customHeight="1">
      <c r="B69" s="161"/>
      <c r="C69" s="98"/>
      <c r="D69" s="162" t="s">
        <v>1785</v>
      </c>
      <c r="E69" s="163"/>
      <c r="F69" s="163"/>
      <c r="G69" s="163"/>
      <c r="H69" s="163"/>
      <c r="I69" s="164"/>
      <c r="J69" s="165">
        <f>J157</f>
        <v>0</v>
      </c>
      <c r="K69" s="98"/>
      <c r="L69" s="166"/>
    </row>
    <row r="70" spans="1:47" s="10" customFormat="1" ht="14.85" customHeight="1">
      <c r="B70" s="161"/>
      <c r="C70" s="98"/>
      <c r="D70" s="162" t="s">
        <v>1786</v>
      </c>
      <c r="E70" s="163"/>
      <c r="F70" s="163"/>
      <c r="G70" s="163"/>
      <c r="H70" s="163"/>
      <c r="I70" s="164"/>
      <c r="J70" s="165">
        <f>J159</f>
        <v>0</v>
      </c>
      <c r="K70" s="98"/>
      <c r="L70" s="166"/>
    </row>
    <row r="71" spans="1:47" s="10" customFormat="1" ht="14.85" customHeight="1">
      <c r="B71" s="161"/>
      <c r="C71" s="98"/>
      <c r="D71" s="162" t="s">
        <v>1787</v>
      </c>
      <c r="E71" s="163"/>
      <c r="F71" s="163"/>
      <c r="G71" s="163"/>
      <c r="H71" s="163"/>
      <c r="I71" s="164"/>
      <c r="J71" s="165">
        <f>J161</f>
        <v>0</v>
      </c>
      <c r="K71" s="98"/>
      <c r="L71" s="166"/>
    </row>
    <row r="72" spans="1:47" s="10" customFormat="1" ht="14.85" customHeight="1">
      <c r="B72" s="161"/>
      <c r="C72" s="98"/>
      <c r="D72" s="162" t="s">
        <v>1788</v>
      </c>
      <c r="E72" s="163"/>
      <c r="F72" s="163"/>
      <c r="G72" s="163"/>
      <c r="H72" s="163"/>
      <c r="I72" s="164"/>
      <c r="J72" s="165">
        <f>J163</f>
        <v>0</v>
      </c>
      <c r="K72" s="98"/>
      <c r="L72" s="166"/>
    </row>
    <row r="73" spans="1:47" s="9" customFormat="1" ht="24.95" customHeight="1">
      <c r="B73" s="154"/>
      <c r="C73" s="155"/>
      <c r="D73" s="156" t="s">
        <v>1789</v>
      </c>
      <c r="E73" s="157"/>
      <c r="F73" s="157"/>
      <c r="G73" s="157"/>
      <c r="H73" s="157"/>
      <c r="I73" s="158"/>
      <c r="J73" s="159">
        <f>J165</f>
        <v>0</v>
      </c>
      <c r="K73" s="155"/>
      <c r="L73" s="160"/>
    </row>
    <row r="74" spans="1:47" s="10" customFormat="1" ht="19.899999999999999" customHeight="1">
      <c r="B74" s="161"/>
      <c r="C74" s="98"/>
      <c r="D74" s="162" t="s">
        <v>1790</v>
      </c>
      <c r="E74" s="163"/>
      <c r="F74" s="163"/>
      <c r="G74" s="163"/>
      <c r="H74" s="163"/>
      <c r="I74" s="164"/>
      <c r="J74" s="165">
        <f>J166</f>
        <v>0</v>
      </c>
      <c r="K74" s="98"/>
      <c r="L74" s="166"/>
    </row>
    <row r="75" spans="1:47" s="10" customFormat="1" ht="14.85" customHeight="1">
      <c r="B75" s="161"/>
      <c r="C75" s="98"/>
      <c r="D75" s="162" t="s">
        <v>1787</v>
      </c>
      <c r="E75" s="163"/>
      <c r="F75" s="163"/>
      <c r="G75" s="163"/>
      <c r="H75" s="163"/>
      <c r="I75" s="164"/>
      <c r="J75" s="165">
        <f>J167</f>
        <v>0</v>
      </c>
      <c r="K75" s="98"/>
      <c r="L75" s="166"/>
    </row>
    <row r="76" spans="1:47" s="10" customFormat="1" ht="14.85" customHeight="1">
      <c r="B76" s="161"/>
      <c r="C76" s="98"/>
      <c r="D76" s="162" t="s">
        <v>1788</v>
      </c>
      <c r="E76" s="163"/>
      <c r="F76" s="163"/>
      <c r="G76" s="163"/>
      <c r="H76" s="163"/>
      <c r="I76" s="164"/>
      <c r="J76" s="165">
        <f>J169</f>
        <v>0</v>
      </c>
      <c r="K76" s="98"/>
      <c r="L76" s="166"/>
    </row>
    <row r="77" spans="1:47" s="10" customFormat="1" ht="19.899999999999999" customHeight="1">
      <c r="B77" s="161"/>
      <c r="C77" s="98"/>
      <c r="D77" s="162" t="s">
        <v>1791</v>
      </c>
      <c r="E77" s="163"/>
      <c r="F77" s="163"/>
      <c r="G77" s="163"/>
      <c r="H77" s="163"/>
      <c r="I77" s="164"/>
      <c r="J77" s="165">
        <f>J171</f>
        <v>0</v>
      </c>
      <c r="K77" s="98"/>
      <c r="L77" s="166"/>
    </row>
    <row r="78" spans="1:47" s="10" customFormat="1" ht="14.85" customHeight="1">
      <c r="B78" s="161"/>
      <c r="C78" s="98"/>
      <c r="D78" s="162" t="s">
        <v>1792</v>
      </c>
      <c r="E78" s="163"/>
      <c r="F78" s="163"/>
      <c r="G78" s="163"/>
      <c r="H78" s="163"/>
      <c r="I78" s="164"/>
      <c r="J78" s="165">
        <f>J172</f>
        <v>0</v>
      </c>
      <c r="K78" s="98"/>
      <c r="L78" s="166"/>
    </row>
    <row r="79" spans="1:47" s="10" customFormat="1" ht="14.85" customHeight="1">
      <c r="B79" s="161"/>
      <c r="C79" s="98"/>
      <c r="D79" s="162" t="s">
        <v>1793</v>
      </c>
      <c r="E79" s="163"/>
      <c r="F79" s="163"/>
      <c r="G79" s="163"/>
      <c r="H79" s="163"/>
      <c r="I79" s="164"/>
      <c r="J79" s="165">
        <f>J174</f>
        <v>0</v>
      </c>
      <c r="K79" s="98"/>
      <c r="L79" s="166"/>
    </row>
    <row r="80" spans="1:47" s="10" customFormat="1" ht="14.85" customHeight="1">
      <c r="B80" s="161"/>
      <c r="C80" s="98"/>
      <c r="D80" s="162" t="s">
        <v>1794</v>
      </c>
      <c r="E80" s="163"/>
      <c r="F80" s="163"/>
      <c r="G80" s="163"/>
      <c r="H80" s="163"/>
      <c r="I80" s="164"/>
      <c r="J80" s="165">
        <f>J176</f>
        <v>0</v>
      </c>
      <c r="K80" s="98"/>
      <c r="L80" s="166"/>
    </row>
    <row r="81" spans="2:12" s="10" customFormat="1" ht="19.899999999999999" customHeight="1">
      <c r="B81" s="161"/>
      <c r="C81" s="98"/>
      <c r="D81" s="162" t="s">
        <v>1795</v>
      </c>
      <c r="E81" s="163"/>
      <c r="F81" s="163"/>
      <c r="G81" s="163"/>
      <c r="H81" s="163"/>
      <c r="I81" s="164"/>
      <c r="J81" s="165">
        <f>J178</f>
        <v>0</v>
      </c>
      <c r="K81" s="98"/>
      <c r="L81" s="166"/>
    </row>
    <row r="82" spans="2:12" s="10" customFormat="1" ht="14.85" customHeight="1">
      <c r="B82" s="161"/>
      <c r="C82" s="98"/>
      <c r="D82" s="162" t="s">
        <v>1796</v>
      </c>
      <c r="E82" s="163"/>
      <c r="F82" s="163"/>
      <c r="G82" s="163"/>
      <c r="H82" s="163"/>
      <c r="I82" s="164"/>
      <c r="J82" s="165">
        <f>J179</f>
        <v>0</v>
      </c>
      <c r="K82" s="98"/>
      <c r="L82" s="166"/>
    </row>
    <row r="83" spans="2:12" s="10" customFormat="1" ht="14.85" customHeight="1">
      <c r="B83" s="161"/>
      <c r="C83" s="98"/>
      <c r="D83" s="162" t="s">
        <v>1797</v>
      </c>
      <c r="E83" s="163"/>
      <c r="F83" s="163"/>
      <c r="G83" s="163"/>
      <c r="H83" s="163"/>
      <c r="I83" s="164"/>
      <c r="J83" s="165">
        <f>J180</f>
        <v>0</v>
      </c>
      <c r="K83" s="98"/>
      <c r="L83" s="166"/>
    </row>
    <row r="84" spans="2:12" s="10" customFormat="1" ht="14.85" customHeight="1">
      <c r="B84" s="161"/>
      <c r="C84" s="98"/>
      <c r="D84" s="162" t="s">
        <v>1798</v>
      </c>
      <c r="E84" s="163"/>
      <c r="F84" s="163"/>
      <c r="G84" s="163"/>
      <c r="H84" s="163"/>
      <c r="I84" s="164"/>
      <c r="J84" s="165">
        <f>J182</f>
        <v>0</v>
      </c>
      <c r="K84" s="98"/>
      <c r="L84" s="166"/>
    </row>
    <row r="85" spans="2:12" s="10" customFormat="1" ht="14.85" customHeight="1">
      <c r="B85" s="161"/>
      <c r="C85" s="98"/>
      <c r="D85" s="162" t="s">
        <v>1797</v>
      </c>
      <c r="E85" s="163"/>
      <c r="F85" s="163"/>
      <c r="G85" s="163"/>
      <c r="H85" s="163"/>
      <c r="I85" s="164"/>
      <c r="J85" s="165">
        <f>J183</f>
        <v>0</v>
      </c>
      <c r="K85" s="98"/>
      <c r="L85" s="166"/>
    </row>
    <row r="86" spans="2:12" s="10" customFormat="1" ht="14.85" customHeight="1">
      <c r="B86" s="161"/>
      <c r="C86" s="98"/>
      <c r="D86" s="162" t="s">
        <v>1799</v>
      </c>
      <c r="E86" s="163"/>
      <c r="F86" s="163"/>
      <c r="G86" s="163"/>
      <c r="H86" s="163"/>
      <c r="I86" s="164"/>
      <c r="J86" s="165">
        <f>J185</f>
        <v>0</v>
      </c>
      <c r="K86" s="98"/>
      <c r="L86" s="166"/>
    </row>
    <row r="87" spans="2:12" s="10" customFormat="1" ht="14.85" customHeight="1">
      <c r="B87" s="161"/>
      <c r="C87" s="98"/>
      <c r="D87" s="162" t="s">
        <v>1800</v>
      </c>
      <c r="E87" s="163"/>
      <c r="F87" s="163"/>
      <c r="G87" s="163"/>
      <c r="H87" s="163"/>
      <c r="I87" s="164"/>
      <c r="J87" s="165">
        <f>J186</f>
        <v>0</v>
      </c>
      <c r="K87" s="98"/>
      <c r="L87" s="166"/>
    </row>
    <row r="88" spans="2:12" s="10" customFormat="1" ht="14.85" customHeight="1">
      <c r="B88" s="161"/>
      <c r="C88" s="98"/>
      <c r="D88" s="162" t="s">
        <v>1801</v>
      </c>
      <c r="E88" s="163"/>
      <c r="F88" s="163"/>
      <c r="G88" s="163"/>
      <c r="H88" s="163"/>
      <c r="I88" s="164"/>
      <c r="J88" s="165">
        <f>J188</f>
        <v>0</v>
      </c>
      <c r="K88" s="98"/>
      <c r="L88" s="166"/>
    </row>
    <row r="89" spans="2:12" s="10" customFormat="1" ht="14.85" customHeight="1">
      <c r="B89" s="161"/>
      <c r="C89" s="98"/>
      <c r="D89" s="162" t="s">
        <v>1802</v>
      </c>
      <c r="E89" s="163"/>
      <c r="F89" s="163"/>
      <c r="G89" s="163"/>
      <c r="H89" s="163"/>
      <c r="I89" s="164"/>
      <c r="J89" s="165">
        <f>J189</f>
        <v>0</v>
      </c>
      <c r="K89" s="98"/>
      <c r="L89" s="166"/>
    </row>
    <row r="90" spans="2:12" s="10" customFormat="1" ht="14.85" customHeight="1">
      <c r="B90" s="161"/>
      <c r="C90" s="98"/>
      <c r="D90" s="162" t="s">
        <v>1803</v>
      </c>
      <c r="E90" s="163"/>
      <c r="F90" s="163"/>
      <c r="G90" s="163"/>
      <c r="H90" s="163"/>
      <c r="I90" s="164"/>
      <c r="J90" s="165">
        <f>J191</f>
        <v>0</v>
      </c>
      <c r="K90" s="98"/>
      <c r="L90" s="166"/>
    </row>
    <row r="91" spans="2:12" s="10" customFormat="1" ht="14.85" customHeight="1">
      <c r="B91" s="161"/>
      <c r="C91" s="98"/>
      <c r="D91" s="162" t="s">
        <v>1804</v>
      </c>
      <c r="E91" s="163"/>
      <c r="F91" s="163"/>
      <c r="G91" s="163"/>
      <c r="H91" s="163"/>
      <c r="I91" s="164"/>
      <c r="J91" s="165">
        <f>J193</f>
        <v>0</v>
      </c>
      <c r="K91" s="98"/>
      <c r="L91" s="166"/>
    </row>
    <row r="92" spans="2:12" s="10" customFormat="1" ht="19.899999999999999" customHeight="1">
      <c r="B92" s="161"/>
      <c r="C92" s="98"/>
      <c r="D92" s="162" t="s">
        <v>1805</v>
      </c>
      <c r="E92" s="163"/>
      <c r="F92" s="163"/>
      <c r="G92" s="163"/>
      <c r="H92" s="163"/>
      <c r="I92" s="164"/>
      <c r="J92" s="165">
        <f>J195</f>
        <v>0</v>
      </c>
      <c r="K92" s="98"/>
      <c r="L92" s="166"/>
    </row>
    <row r="93" spans="2:12" s="10" customFormat="1" ht="14.85" customHeight="1">
      <c r="B93" s="161"/>
      <c r="C93" s="98"/>
      <c r="D93" s="162" t="s">
        <v>1806</v>
      </c>
      <c r="E93" s="163"/>
      <c r="F93" s="163"/>
      <c r="G93" s="163"/>
      <c r="H93" s="163"/>
      <c r="I93" s="164"/>
      <c r="J93" s="165">
        <f>J196</f>
        <v>0</v>
      </c>
      <c r="K93" s="98"/>
      <c r="L93" s="166"/>
    </row>
    <row r="94" spans="2:12" s="10" customFormat="1" ht="14.85" customHeight="1">
      <c r="B94" s="161"/>
      <c r="C94" s="98"/>
      <c r="D94" s="162" t="s">
        <v>1807</v>
      </c>
      <c r="E94" s="163"/>
      <c r="F94" s="163"/>
      <c r="G94" s="163"/>
      <c r="H94" s="163"/>
      <c r="I94" s="164"/>
      <c r="J94" s="165">
        <f>J197</f>
        <v>0</v>
      </c>
      <c r="K94" s="98"/>
      <c r="L94" s="166"/>
    </row>
    <row r="95" spans="2:12" s="10" customFormat="1" ht="14.85" customHeight="1">
      <c r="B95" s="161"/>
      <c r="C95" s="98"/>
      <c r="D95" s="162" t="s">
        <v>1808</v>
      </c>
      <c r="E95" s="163"/>
      <c r="F95" s="163"/>
      <c r="G95" s="163"/>
      <c r="H95" s="163"/>
      <c r="I95" s="164"/>
      <c r="J95" s="165">
        <f>J204</f>
        <v>0</v>
      </c>
      <c r="K95" s="98"/>
      <c r="L95" s="166"/>
    </row>
    <row r="96" spans="2:12" s="10" customFormat="1" ht="14.85" customHeight="1">
      <c r="B96" s="161"/>
      <c r="C96" s="98"/>
      <c r="D96" s="162" t="s">
        <v>1809</v>
      </c>
      <c r="E96" s="163"/>
      <c r="F96" s="163"/>
      <c r="G96" s="163"/>
      <c r="H96" s="163"/>
      <c r="I96" s="164"/>
      <c r="J96" s="165">
        <f>J206</f>
        <v>0</v>
      </c>
      <c r="K96" s="98"/>
      <c r="L96" s="166"/>
    </row>
    <row r="97" spans="2:12" s="10" customFormat="1" ht="14.85" customHeight="1">
      <c r="B97" s="161"/>
      <c r="C97" s="98"/>
      <c r="D97" s="162" t="s">
        <v>1810</v>
      </c>
      <c r="E97" s="163"/>
      <c r="F97" s="163"/>
      <c r="G97" s="163"/>
      <c r="H97" s="163"/>
      <c r="I97" s="164"/>
      <c r="J97" s="165">
        <f>J207</f>
        <v>0</v>
      </c>
      <c r="K97" s="98"/>
      <c r="L97" s="166"/>
    </row>
    <row r="98" spans="2:12" s="10" customFormat="1" ht="14.85" customHeight="1">
      <c r="B98" s="161"/>
      <c r="C98" s="98"/>
      <c r="D98" s="162" t="s">
        <v>1811</v>
      </c>
      <c r="E98" s="163"/>
      <c r="F98" s="163"/>
      <c r="G98" s="163"/>
      <c r="H98" s="163"/>
      <c r="I98" s="164"/>
      <c r="J98" s="165">
        <f>J210</f>
        <v>0</v>
      </c>
      <c r="K98" s="98"/>
      <c r="L98" s="166"/>
    </row>
    <row r="99" spans="2:12" s="10" customFormat="1" ht="14.85" customHeight="1">
      <c r="B99" s="161"/>
      <c r="C99" s="98"/>
      <c r="D99" s="162" t="s">
        <v>1812</v>
      </c>
      <c r="E99" s="163"/>
      <c r="F99" s="163"/>
      <c r="G99" s="163"/>
      <c r="H99" s="163"/>
      <c r="I99" s="164"/>
      <c r="J99" s="165">
        <f>J211</f>
        <v>0</v>
      </c>
      <c r="K99" s="98"/>
      <c r="L99" s="166"/>
    </row>
    <row r="100" spans="2:12" s="10" customFormat="1" ht="14.85" customHeight="1">
      <c r="B100" s="161"/>
      <c r="C100" s="98"/>
      <c r="D100" s="162" t="s">
        <v>1813</v>
      </c>
      <c r="E100" s="163"/>
      <c r="F100" s="163"/>
      <c r="G100" s="163"/>
      <c r="H100" s="163"/>
      <c r="I100" s="164"/>
      <c r="J100" s="165">
        <f>J214</f>
        <v>0</v>
      </c>
      <c r="K100" s="98"/>
      <c r="L100" s="166"/>
    </row>
    <row r="101" spans="2:12" s="10" customFormat="1" ht="19.899999999999999" customHeight="1">
      <c r="B101" s="161"/>
      <c r="C101" s="98"/>
      <c r="D101" s="162" t="s">
        <v>1814</v>
      </c>
      <c r="E101" s="163"/>
      <c r="F101" s="163"/>
      <c r="G101" s="163"/>
      <c r="H101" s="163"/>
      <c r="I101" s="164"/>
      <c r="J101" s="165">
        <f>J217</f>
        <v>0</v>
      </c>
      <c r="K101" s="98"/>
      <c r="L101" s="166"/>
    </row>
    <row r="102" spans="2:12" s="10" customFormat="1" ht="14.85" customHeight="1">
      <c r="B102" s="161"/>
      <c r="C102" s="98"/>
      <c r="D102" s="162" t="s">
        <v>1815</v>
      </c>
      <c r="E102" s="163"/>
      <c r="F102" s="163"/>
      <c r="G102" s="163"/>
      <c r="H102" s="163"/>
      <c r="I102" s="164"/>
      <c r="J102" s="165">
        <f>J218</f>
        <v>0</v>
      </c>
      <c r="K102" s="98"/>
      <c r="L102" s="166"/>
    </row>
    <row r="103" spans="2:12" s="10" customFormat="1" ht="14.85" customHeight="1">
      <c r="B103" s="161"/>
      <c r="C103" s="98"/>
      <c r="D103" s="162" t="s">
        <v>1816</v>
      </c>
      <c r="E103" s="163"/>
      <c r="F103" s="163"/>
      <c r="G103" s="163"/>
      <c r="H103" s="163"/>
      <c r="I103" s="164"/>
      <c r="J103" s="165">
        <f>J222</f>
        <v>0</v>
      </c>
      <c r="K103" s="98"/>
      <c r="L103" s="166"/>
    </row>
    <row r="104" spans="2:12" s="10" customFormat="1" ht="14.85" customHeight="1">
      <c r="B104" s="161"/>
      <c r="C104" s="98"/>
      <c r="D104" s="162" t="s">
        <v>1817</v>
      </c>
      <c r="E104" s="163"/>
      <c r="F104" s="163"/>
      <c r="G104" s="163"/>
      <c r="H104" s="163"/>
      <c r="I104" s="164"/>
      <c r="J104" s="165">
        <f>J224</f>
        <v>0</v>
      </c>
      <c r="K104" s="98"/>
      <c r="L104" s="166"/>
    </row>
    <row r="105" spans="2:12" s="10" customFormat="1" ht="14.85" customHeight="1">
      <c r="B105" s="161"/>
      <c r="C105" s="98"/>
      <c r="D105" s="162" t="s">
        <v>1813</v>
      </c>
      <c r="E105" s="163"/>
      <c r="F105" s="163"/>
      <c r="G105" s="163"/>
      <c r="H105" s="163"/>
      <c r="I105" s="164"/>
      <c r="J105" s="165">
        <f>J227</f>
        <v>0</v>
      </c>
      <c r="K105" s="98"/>
      <c r="L105" s="166"/>
    </row>
    <row r="106" spans="2:12" s="10" customFormat="1" ht="14.85" customHeight="1">
      <c r="B106" s="161"/>
      <c r="C106" s="98"/>
      <c r="D106" s="162" t="s">
        <v>1818</v>
      </c>
      <c r="E106" s="163"/>
      <c r="F106" s="163"/>
      <c r="G106" s="163"/>
      <c r="H106" s="163"/>
      <c r="I106" s="164"/>
      <c r="J106" s="165">
        <f>J229</f>
        <v>0</v>
      </c>
      <c r="K106" s="98"/>
      <c r="L106" s="166"/>
    </row>
    <row r="107" spans="2:12" s="10" customFormat="1" ht="14.85" customHeight="1">
      <c r="B107" s="161"/>
      <c r="C107" s="98"/>
      <c r="D107" s="162" t="s">
        <v>1819</v>
      </c>
      <c r="E107" s="163"/>
      <c r="F107" s="163"/>
      <c r="G107" s="163"/>
      <c r="H107" s="163"/>
      <c r="I107" s="164"/>
      <c r="J107" s="165">
        <f>J230</f>
        <v>0</v>
      </c>
      <c r="K107" s="98"/>
      <c r="L107" s="166"/>
    </row>
    <row r="108" spans="2:12" s="10" customFormat="1" ht="14.85" customHeight="1">
      <c r="B108" s="161"/>
      <c r="C108" s="98"/>
      <c r="D108" s="162" t="s">
        <v>1820</v>
      </c>
      <c r="E108" s="163"/>
      <c r="F108" s="163"/>
      <c r="G108" s="163"/>
      <c r="H108" s="163"/>
      <c r="I108" s="164"/>
      <c r="J108" s="165">
        <f>J232</f>
        <v>0</v>
      </c>
      <c r="K108" s="98"/>
      <c r="L108" s="166"/>
    </row>
    <row r="109" spans="2:12" s="10" customFormat="1" ht="14.85" customHeight="1">
      <c r="B109" s="161"/>
      <c r="C109" s="98"/>
      <c r="D109" s="162" t="s">
        <v>1821</v>
      </c>
      <c r="E109" s="163"/>
      <c r="F109" s="163"/>
      <c r="G109" s="163"/>
      <c r="H109" s="163"/>
      <c r="I109" s="164"/>
      <c r="J109" s="165">
        <f>J233</f>
        <v>0</v>
      </c>
      <c r="K109" s="98"/>
      <c r="L109" s="166"/>
    </row>
    <row r="110" spans="2:12" s="10" customFormat="1" ht="14.85" customHeight="1">
      <c r="B110" s="161"/>
      <c r="C110" s="98"/>
      <c r="D110" s="162" t="s">
        <v>1822</v>
      </c>
      <c r="E110" s="163"/>
      <c r="F110" s="163"/>
      <c r="G110" s="163"/>
      <c r="H110" s="163"/>
      <c r="I110" s="164"/>
      <c r="J110" s="165">
        <f>J235</f>
        <v>0</v>
      </c>
      <c r="K110" s="98"/>
      <c r="L110" s="166"/>
    </row>
    <row r="111" spans="2:12" s="10" customFormat="1" ht="14.85" customHeight="1">
      <c r="B111" s="161"/>
      <c r="C111" s="98"/>
      <c r="D111" s="162" t="s">
        <v>1823</v>
      </c>
      <c r="E111" s="163"/>
      <c r="F111" s="163"/>
      <c r="G111" s="163"/>
      <c r="H111" s="163"/>
      <c r="I111" s="164"/>
      <c r="J111" s="165">
        <f>J236</f>
        <v>0</v>
      </c>
      <c r="K111" s="98"/>
      <c r="L111" s="166"/>
    </row>
    <row r="112" spans="2:12" s="10" customFormat="1" ht="14.85" customHeight="1">
      <c r="B112" s="161"/>
      <c r="C112" s="98"/>
      <c r="D112" s="162" t="s">
        <v>1824</v>
      </c>
      <c r="E112" s="163"/>
      <c r="F112" s="163"/>
      <c r="G112" s="163"/>
      <c r="H112" s="163"/>
      <c r="I112" s="164"/>
      <c r="J112" s="165">
        <f>J238</f>
        <v>0</v>
      </c>
      <c r="K112" s="98"/>
      <c r="L112" s="166"/>
    </row>
    <row r="113" spans="2:12" s="10" customFormat="1" ht="14.85" customHeight="1">
      <c r="B113" s="161"/>
      <c r="C113" s="98"/>
      <c r="D113" s="162" t="s">
        <v>1825</v>
      </c>
      <c r="E113" s="163"/>
      <c r="F113" s="163"/>
      <c r="G113" s="163"/>
      <c r="H113" s="163"/>
      <c r="I113" s="164"/>
      <c r="J113" s="165">
        <f>J239</f>
        <v>0</v>
      </c>
      <c r="K113" s="98"/>
      <c r="L113" s="166"/>
    </row>
    <row r="114" spans="2:12" s="10" customFormat="1" ht="14.85" customHeight="1">
      <c r="B114" s="161"/>
      <c r="C114" s="98"/>
      <c r="D114" s="162" t="s">
        <v>1826</v>
      </c>
      <c r="E114" s="163"/>
      <c r="F114" s="163"/>
      <c r="G114" s="163"/>
      <c r="H114" s="163"/>
      <c r="I114" s="164"/>
      <c r="J114" s="165">
        <f>J241</f>
        <v>0</v>
      </c>
      <c r="K114" s="98"/>
      <c r="L114" s="166"/>
    </row>
    <row r="115" spans="2:12" s="10" customFormat="1" ht="14.85" customHeight="1">
      <c r="B115" s="161"/>
      <c r="C115" s="98"/>
      <c r="D115" s="162" t="s">
        <v>1827</v>
      </c>
      <c r="E115" s="163"/>
      <c r="F115" s="163"/>
      <c r="G115" s="163"/>
      <c r="H115" s="163"/>
      <c r="I115" s="164"/>
      <c r="J115" s="165">
        <f>J242</f>
        <v>0</v>
      </c>
      <c r="K115" s="98"/>
      <c r="L115" s="166"/>
    </row>
    <row r="116" spans="2:12" s="10" customFormat="1" ht="14.85" customHeight="1">
      <c r="B116" s="161"/>
      <c r="C116" s="98"/>
      <c r="D116" s="162" t="s">
        <v>1828</v>
      </c>
      <c r="E116" s="163"/>
      <c r="F116" s="163"/>
      <c r="G116" s="163"/>
      <c r="H116" s="163"/>
      <c r="I116" s="164"/>
      <c r="J116" s="165">
        <f>J244</f>
        <v>0</v>
      </c>
      <c r="K116" s="98"/>
      <c r="L116" s="166"/>
    </row>
    <row r="117" spans="2:12" s="10" customFormat="1" ht="14.85" customHeight="1">
      <c r="B117" s="161"/>
      <c r="C117" s="98"/>
      <c r="D117" s="162" t="s">
        <v>1829</v>
      </c>
      <c r="E117" s="163"/>
      <c r="F117" s="163"/>
      <c r="G117" s="163"/>
      <c r="H117" s="163"/>
      <c r="I117" s="164"/>
      <c r="J117" s="165">
        <f>J246</f>
        <v>0</v>
      </c>
      <c r="K117" s="98"/>
      <c r="L117" s="166"/>
    </row>
    <row r="118" spans="2:12" s="10" customFormat="1" ht="19.899999999999999" customHeight="1">
      <c r="B118" s="161"/>
      <c r="C118" s="98"/>
      <c r="D118" s="162" t="s">
        <v>1830</v>
      </c>
      <c r="E118" s="163"/>
      <c r="F118" s="163"/>
      <c r="G118" s="163"/>
      <c r="H118" s="163"/>
      <c r="I118" s="164"/>
      <c r="J118" s="165">
        <f>J248</f>
        <v>0</v>
      </c>
      <c r="K118" s="98"/>
      <c r="L118" s="166"/>
    </row>
    <row r="119" spans="2:12" s="10" customFormat="1" ht="14.85" customHeight="1">
      <c r="B119" s="161"/>
      <c r="C119" s="98"/>
      <c r="D119" s="162" t="s">
        <v>1831</v>
      </c>
      <c r="E119" s="163"/>
      <c r="F119" s="163"/>
      <c r="G119" s="163"/>
      <c r="H119" s="163"/>
      <c r="I119" s="164"/>
      <c r="J119" s="165">
        <f>J249</f>
        <v>0</v>
      </c>
      <c r="K119" s="98"/>
      <c r="L119" s="166"/>
    </row>
    <row r="120" spans="2:12" s="10" customFormat="1" ht="14.85" customHeight="1">
      <c r="B120" s="161"/>
      <c r="C120" s="98"/>
      <c r="D120" s="162" t="s">
        <v>1832</v>
      </c>
      <c r="E120" s="163"/>
      <c r="F120" s="163"/>
      <c r="G120" s="163"/>
      <c r="H120" s="163"/>
      <c r="I120" s="164"/>
      <c r="J120" s="165">
        <f>J250</f>
        <v>0</v>
      </c>
      <c r="K120" s="98"/>
      <c r="L120" s="166"/>
    </row>
    <row r="121" spans="2:12" s="10" customFormat="1" ht="14.85" customHeight="1">
      <c r="B121" s="161"/>
      <c r="C121" s="98"/>
      <c r="D121" s="162" t="s">
        <v>1833</v>
      </c>
      <c r="E121" s="163"/>
      <c r="F121" s="163"/>
      <c r="G121" s="163"/>
      <c r="H121" s="163"/>
      <c r="I121" s="164"/>
      <c r="J121" s="165">
        <f>J253</f>
        <v>0</v>
      </c>
      <c r="K121" s="98"/>
      <c r="L121" s="166"/>
    </row>
    <row r="122" spans="2:12" s="10" customFormat="1" ht="14.85" customHeight="1">
      <c r="B122" s="161"/>
      <c r="C122" s="98"/>
      <c r="D122" s="162" t="s">
        <v>1834</v>
      </c>
      <c r="E122" s="163"/>
      <c r="F122" s="163"/>
      <c r="G122" s="163"/>
      <c r="H122" s="163"/>
      <c r="I122" s="164"/>
      <c r="J122" s="165">
        <f>J254</f>
        <v>0</v>
      </c>
      <c r="K122" s="98"/>
      <c r="L122" s="166"/>
    </row>
    <row r="123" spans="2:12" s="10" customFormat="1" ht="14.85" customHeight="1">
      <c r="B123" s="161"/>
      <c r="C123" s="98"/>
      <c r="D123" s="162" t="s">
        <v>1793</v>
      </c>
      <c r="E123" s="163"/>
      <c r="F123" s="163"/>
      <c r="G123" s="163"/>
      <c r="H123" s="163"/>
      <c r="I123" s="164"/>
      <c r="J123" s="165">
        <f>J257</f>
        <v>0</v>
      </c>
      <c r="K123" s="98"/>
      <c r="L123" s="166"/>
    </row>
    <row r="124" spans="2:12" s="10" customFormat="1" ht="14.85" customHeight="1">
      <c r="B124" s="161"/>
      <c r="C124" s="98"/>
      <c r="D124" s="162" t="s">
        <v>1835</v>
      </c>
      <c r="E124" s="163"/>
      <c r="F124" s="163"/>
      <c r="G124" s="163"/>
      <c r="H124" s="163"/>
      <c r="I124" s="164"/>
      <c r="J124" s="165">
        <f>J260</f>
        <v>0</v>
      </c>
      <c r="K124" s="98"/>
      <c r="L124" s="166"/>
    </row>
    <row r="125" spans="2:12" s="10" customFormat="1" ht="14.85" customHeight="1">
      <c r="B125" s="161"/>
      <c r="C125" s="98"/>
      <c r="D125" s="162" t="s">
        <v>1816</v>
      </c>
      <c r="E125" s="163"/>
      <c r="F125" s="163"/>
      <c r="G125" s="163"/>
      <c r="H125" s="163"/>
      <c r="I125" s="164"/>
      <c r="J125" s="165">
        <f>J267</f>
        <v>0</v>
      </c>
      <c r="K125" s="98"/>
      <c r="L125" s="166"/>
    </row>
    <row r="126" spans="2:12" s="10" customFormat="1" ht="14.85" customHeight="1">
      <c r="B126" s="161"/>
      <c r="C126" s="98"/>
      <c r="D126" s="162" t="s">
        <v>1817</v>
      </c>
      <c r="E126" s="163"/>
      <c r="F126" s="163"/>
      <c r="G126" s="163"/>
      <c r="H126" s="163"/>
      <c r="I126" s="164"/>
      <c r="J126" s="165">
        <f>J269</f>
        <v>0</v>
      </c>
      <c r="K126" s="98"/>
      <c r="L126" s="166"/>
    </row>
    <row r="127" spans="2:12" s="10" customFormat="1" ht="19.899999999999999" customHeight="1">
      <c r="B127" s="161"/>
      <c r="C127" s="98"/>
      <c r="D127" s="162" t="s">
        <v>1836</v>
      </c>
      <c r="E127" s="163"/>
      <c r="F127" s="163"/>
      <c r="G127" s="163"/>
      <c r="H127" s="163"/>
      <c r="I127" s="164"/>
      <c r="J127" s="165">
        <f>J272</f>
        <v>0</v>
      </c>
      <c r="K127" s="98"/>
      <c r="L127" s="166"/>
    </row>
    <row r="128" spans="2:12" s="10" customFormat="1" ht="19.899999999999999" customHeight="1">
      <c r="B128" s="161"/>
      <c r="C128" s="98"/>
      <c r="D128" s="162" t="s">
        <v>1837</v>
      </c>
      <c r="E128" s="163"/>
      <c r="F128" s="163"/>
      <c r="G128" s="163"/>
      <c r="H128" s="163"/>
      <c r="I128" s="164"/>
      <c r="J128" s="165">
        <f>J274</f>
        <v>0</v>
      </c>
      <c r="K128" s="98"/>
      <c r="L128" s="166"/>
    </row>
    <row r="129" spans="1:31" s="10" customFormat="1" ht="14.85" customHeight="1">
      <c r="B129" s="161"/>
      <c r="C129" s="98"/>
      <c r="D129" s="162" t="s">
        <v>1838</v>
      </c>
      <c r="E129" s="163"/>
      <c r="F129" s="163"/>
      <c r="G129" s="163"/>
      <c r="H129" s="163"/>
      <c r="I129" s="164"/>
      <c r="J129" s="165">
        <f>J275</f>
        <v>0</v>
      </c>
      <c r="K129" s="98"/>
      <c r="L129" s="166"/>
    </row>
    <row r="130" spans="1:31" s="10" customFormat="1" ht="14.85" customHeight="1">
      <c r="B130" s="161"/>
      <c r="C130" s="98"/>
      <c r="D130" s="162" t="s">
        <v>1839</v>
      </c>
      <c r="E130" s="163"/>
      <c r="F130" s="163"/>
      <c r="G130" s="163"/>
      <c r="H130" s="163"/>
      <c r="I130" s="164"/>
      <c r="J130" s="165">
        <f>J277</f>
        <v>0</v>
      </c>
      <c r="K130" s="98"/>
      <c r="L130" s="166"/>
    </row>
    <row r="131" spans="1:31" s="10" customFormat="1" ht="14.85" customHeight="1">
      <c r="B131" s="161"/>
      <c r="C131" s="98"/>
      <c r="D131" s="162" t="s">
        <v>1840</v>
      </c>
      <c r="E131" s="163"/>
      <c r="F131" s="163"/>
      <c r="G131" s="163"/>
      <c r="H131" s="163"/>
      <c r="I131" s="164"/>
      <c r="J131" s="165">
        <f>J278</f>
        <v>0</v>
      </c>
      <c r="K131" s="98"/>
      <c r="L131" s="166"/>
    </row>
    <row r="132" spans="1:31" s="2" customFormat="1" ht="21.75" customHeight="1">
      <c r="A132" s="36"/>
      <c r="B132" s="37"/>
      <c r="C132" s="38"/>
      <c r="D132" s="38"/>
      <c r="E132" s="38"/>
      <c r="F132" s="38"/>
      <c r="G132" s="38"/>
      <c r="H132" s="38"/>
      <c r="I132" s="119"/>
      <c r="J132" s="38"/>
      <c r="K132" s="38"/>
      <c r="L132" s="120"/>
      <c r="S132" s="36"/>
      <c r="T132" s="36"/>
      <c r="U132" s="36"/>
      <c r="V132" s="36"/>
      <c r="W132" s="36"/>
      <c r="X132" s="36"/>
      <c r="Y132" s="36"/>
      <c r="Z132" s="36"/>
      <c r="AA132" s="36"/>
      <c r="AB132" s="36"/>
      <c r="AC132" s="36"/>
      <c r="AD132" s="36"/>
      <c r="AE132" s="36"/>
    </row>
    <row r="133" spans="1:31" s="2" customFormat="1" ht="6.95" customHeight="1">
      <c r="A133" s="36"/>
      <c r="B133" s="49"/>
      <c r="C133" s="50"/>
      <c r="D133" s="50"/>
      <c r="E133" s="50"/>
      <c r="F133" s="50"/>
      <c r="G133" s="50"/>
      <c r="H133" s="50"/>
      <c r="I133" s="145"/>
      <c r="J133" s="50"/>
      <c r="K133" s="50"/>
      <c r="L133" s="120"/>
      <c r="S133" s="36"/>
      <c r="T133" s="36"/>
      <c r="U133" s="36"/>
      <c r="V133" s="36"/>
      <c r="W133" s="36"/>
      <c r="X133" s="36"/>
      <c r="Y133" s="36"/>
      <c r="Z133" s="36"/>
      <c r="AA133" s="36"/>
      <c r="AB133" s="36"/>
      <c r="AC133" s="36"/>
      <c r="AD133" s="36"/>
      <c r="AE133" s="36"/>
    </row>
    <row r="137" spans="1:31" s="2" customFormat="1" ht="6.95" customHeight="1">
      <c r="A137" s="36"/>
      <c r="B137" s="51"/>
      <c r="C137" s="52"/>
      <c r="D137" s="52"/>
      <c r="E137" s="52"/>
      <c r="F137" s="52"/>
      <c r="G137" s="52"/>
      <c r="H137" s="52"/>
      <c r="I137" s="148"/>
      <c r="J137" s="52"/>
      <c r="K137" s="52"/>
      <c r="L137" s="120"/>
      <c r="S137" s="36"/>
      <c r="T137" s="36"/>
      <c r="U137" s="36"/>
      <c r="V137" s="36"/>
      <c r="W137" s="36"/>
      <c r="X137" s="36"/>
      <c r="Y137" s="36"/>
      <c r="Z137" s="36"/>
      <c r="AA137" s="36"/>
      <c r="AB137" s="36"/>
      <c r="AC137" s="36"/>
      <c r="AD137" s="36"/>
      <c r="AE137" s="36"/>
    </row>
    <row r="138" spans="1:31" s="2" customFormat="1" ht="24.95" customHeight="1">
      <c r="A138" s="36"/>
      <c r="B138" s="37"/>
      <c r="C138" s="25" t="s">
        <v>258</v>
      </c>
      <c r="D138" s="38"/>
      <c r="E138" s="38"/>
      <c r="F138" s="38"/>
      <c r="G138" s="38"/>
      <c r="H138" s="38"/>
      <c r="I138" s="119"/>
      <c r="J138" s="38"/>
      <c r="K138" s="38"/>
      <c r="L138" s="120"/>
      <c r="S138" s="36"/>
      <c r="T138" s="36"/>
      <c r="U138" s="36"/>
      <c r="V138" s="36"/>
      <c r="W138" s="36"/>
      <c r="X138" s="36"/>
      <c r="Y138" s="36"/>
      <c r="Z138" s="36"/>
      <c r="AA138" s="36"/>
      <c r="AB138" s="36"/>
      <c r="AC138" s="36"/>
      <c r="AD138" s="36"/>
      <c r="AE138" s="36"/>
    </row>
    <row r="139" spans="1:31" s="2" customFormat="1" ht="6.95" customHeight="1">
      <c r="A139" s="36"/>
      <c r="B139" s="37"/>
      <c r="C139" s="38"/>
      <c r="D139" s="38"/>
      <c r="E139" s="38"/>
      <c r="F139" s="38"/>
      <c r="G139" s="38"/>
      <c r="H139" s="38"/>
      <c r="I139" s="119"/>
      <c r="J139" s="38"/>
      <c r="K139" s="38"/>
      <c r="L139" s="120"/>
      <c r="S139" s="36"/>
      <c r="T139" s="36"/>
      <c r="U139" s="36"/>
      <c r="V139" s="36"/>
      <c r="W139" s="36"/>
      <c r="X139" s="36"/>
      <c r="Y139" s="36"/>
      <c r="Z139" s="36"/>
      <c r="AA139" s="36"/>
      <c r="AB139" s="36"/>
      <c r="AC139" s="36"/>
      <c r="AD139" s="36"/>
      <c r="AE139" s="36"/>
    </row>
    <row r="140" spans="1:31" s="2" customFormat="1" ht="12" customHeight="1">
      <c r="A140" s="36"/>
      <c r="B140" s="37"/>
      <c r="C140" s="31" t="s">
        <v>16</v>
      </c>
      <c r="D140" s="38"/>
      <c r="E140" s="38"/>
      <c r="F140" s="38"/>
      <c r="G140" s="38"/>
      <c r="H140" s="38"/>
      <c r="I140" s="119"/>
      <c r="J140" s="38"/>
      <c r="K140" s="38"/>
      <c r="L140" s="120"/>
      <c r="S140" s="36"/>
      <c r="T140" s="36"/>
      <c r="U140" s="36"/>
      <c r="V140" s="36"/>
      <c r="W140" s="36"/>
      <c r="X140" s="36"/>
      <c r="Y140" s="36"/>
      <c r="Z140" s="36"/>
      <c r="AA140" s="36"/>
      <c r="AB140" s="36"/>
      <c r="AC140" s="36"/>
      <c r="AD140" s="36"/>
      <c r="AE140" s="36"/>
    </row>
    <row r="141" spans="1:31" s="2" customFormat="1" ht="16.5" customHeight="1">
      <c r="A141" s="36"/>
      <c r="B141" s="37"/>
      <c r="C141" s="38"/>
      <c r="D141" s="38"/>
      <c r="E141" s="419" t="str">
        <f>E7</f>
        <v>Přístavba Základní a mateřské školy Elišky Přemyslovny 10,Brno Starý Lískovec</v>
      </c>
      <c r="F141" s="420"/>
      <c r="G141" s="420"/>
      <c r="H141" s="420"/>
      <c r="I141" s="119"/>
      <c r="J141" s="38"/>
      <c r="K141" s="38"/>
      <c r="L141" s="120"/>
      <c r="S141" s="36"/>
      <c r="T141" s="36"/>
      <c r="U141" s="36"/>
      <c r="V141" s="36"/>
      <c r="W141" s="36"/>
      <c r="X141" s="36"/>
      <c r="Y141" s="36"/>
      <c r="Z141" s="36"/>
      <c r="AA141" s="36"/>
      <c r="AB141" s="36"/>
      <c r="AC141" s="36"/>
      <c r="AD141" s="36"/>
      <c r="AE141" s="36"/>
    </row>
    <row r="142" spans="1:31" s="1" customFormat="1" ht="12" customHeight="1">
      <c r="B142" s="23"/>
      <c r="C142" s="31" t="s">
        <v>227</v>
      </c>
      <c r="D142" s="24"/>
      <c r="E142" s="24"/>
      <c r="F142" s="24"/>
      <c r="G142" s="24"/>
      <c r="H142" s="24"/>
      <c r="I142" s="110"/>
      <c r="J142" s="24"/>
      <c r="K142" s="24"/>
      <c r="L142" s="22"/>
    </row>
    <row r="143" spans="1:31" s="1" customFormat="1" ht="16.5" customHeight="1">
      <c r="B143" s="23"/>
      <c r="C143" s="24"/>
      <c r="D143" s="24"/>
      <c r="E143" s="419" t="s">
        <v>228</v>
      </c>
      <c r="F143" s="370"/>
      <c r="G143" s="370"/>
      <c r="H143" s="370"/>
      <c r="I143" s="110"/>
      <c r="J143" s="24"/>
      <c r="K143" s="24"/>
      <c r="L143" s="22"/>
    </row>
    <row r="144" spans="1:31" s="1" customFormat="1" ht="12" customHeight="1">
      <c r="B144" s="23"/>
      <c r="C144" s="31" t="s">
        <v>229</v>
      </c>
      <c r="D144" s="24"/>
      <c r="E144" s="24"/>
      <c r="F144" s="24"/>
      <c r="G144" s="24"/>
      <c r="H144" s="24"/>
      <c r="I144" s="110"/>
      <c r="J144" s="24"/>
      <c r="K144" s="24"/>
      <c r="L144" s="22"/>
    </row>
    <row r="145" spans="1:65" s="2" customFormat="1" ht="16.5" customHeight="1">
      <c r="A145" s="36"/>
      <c r="B145" s="37"/>
      <c r="C145" s="38"/>
      <c r="D145" s="38"/>
      <c r="E145" s="421" t="s">
        <v>230</v>
      </c>
      <c r="F145" s="422"/>
      <c r="G145" s="422"/>
      <c r="H145" s="422"/>
      <c r="I145" s="119"/>
      <c r="J145" s="38"/>
      <c r="K145" s="38"/>
      <c r="L145" s="120"/>
      <c r="S145" s="36"/>
      <c r="T145" s="36"/>
      <c r="U145" s="36"/>
      <c r="V145" s="36"/>
      <c r="W145" s="36"/>
      <c r="X145" s="36"/>
      <c r="Y145" s="36"/>
      <c r="Z145" s="36"/>
      <c r="AA145" s="36"/>
      <c r="AB145" s="36"/>
      <c r="AC145" s="36"/>
      <c r="AD145" s="36"/>
      <c r="AE145" s="36"/>
    </row>
    <row r="146" spans="1:65" s="2" customFormat="1" ht="12" customHeight="1">
      <c r="A146" s="36"/>
      <c r="B146" s="37"/>
      <c r="C146" s="31" t="s">
        <v>1484</v>
      </c>
      <c r="D146" s="38"/>
      <c r="E146" s="38"/>
      <c r="F146" s="38"/>
      <c r="G146" s="38"/>
      <c r="H146" s="38"/>
      <c r="I146" s="119"/>
      <c r="J146" s="38"/>
      <c r="K146" s="38"/>
      <c r="L146" s="120"/>
      <c r="S146" s="36"/>
      <c r="T146" s="36"/>
      <c r="U146" s="36"/>
      <c r="V146" s="36"/>
      <c r="W146" s="36"/>
      <c r="X146" s="36"/>
      <c r="Y146" s="36"/>
      <c r="Z146" s="36"/>
      <c r="AA146" s="36"/>
      <c r="AB146" s="36"/>
      <c r="AC146" s="36"/>
      <c r="AD146" s="36"/>
      <c r="AE146" s="36"/>
    </row>
    <row r="147" spans="1:65" s="2" customFormat="1" ht="16.5" customHeight="1">
      <c r="A147" s="36"/>
      <c r="B147" s="37"/>
      <c r="C147" s="38"/>
      <c r="D147" s="38"/>
      <c r="E147" s="389" t="str">
        <f>E13</f>
        <v>2016/027H-02-A-D144 - A-D.1.4.4-Zařízení silnoproudé elektrotechniky</v>
      </c>
      <c r="F147" s="422"/>
      <c r="G147" s="422"/>
      <c r="H147" s="422"/>
      <c r="I147" s="119"/>
      <c r="J147" s="38"/>
      <c r="K147" s="38"/>
      <c r="L147" s="120"/>
      <c r="S147" s="36"/>
      <c r="T147" s="36"/>
      <c r="U147" s="36"/>
      <c r="V147" s="36"/>
      <c r="W147" s="36"/>
      <c r="X147" s="36"/>
      <c r="Y147" s="36"/>
      <c r="Z147" s="36"/>
      <c r="AA147" s="36"/>
      <c r="AB147" s="36"/>
      <c r="AC147" s="36"/>
      <c r="AD147" s="36"/>
      <c r="AE147" s="36"/>
    </row>
    <row r="148" spans="1:65" s="2" customFormat="1" ht="6.95" customHeight="1">
      <c r="A148" s="36"/>
      <c r="B148" s="37"/>
      <c r="C148" s="38"/>
      <c r="D148" s="38"/>
      <c r="E148" s="38"/>
      <c r="F148" s="38"/>
      <c r="G148" s="38"/>
      <c r="H148" s="38"/>
      <c r="I148" s="119"/>
      <c r="J148" s="38"/>
      <c r="K148" s="38"/>
      <c r="L148" s="120"/>
      <c r="S148" s="36"/>
      <c r="T148" s="36"/>
      <c r="U148" s="36"/>
      <c r="V148" s="36"/>
      <c r="W148" s="36"/>
      <c r="X148" s="36"/>
      <c r="Y148" s="36"/>
      <c r="Z148" s="36"/>
      <c r="AA148" s="36"/>
      <c r="AB148" s="36"/>
      <c r="AC148" s="36"/>
      <c r="AD148" s="36"/>
      <c r="AE148" s="36"/>
    </row>
    <row r="149" spans="1:65" s="2" customFormat="1" ht="12" customHeight="1">
      <c r="A149" s="36"/>
      <c r="B149" s="37"/>
      <c r="C149" s="31" t="s">
        <v>24</v>
      </c>
      <c r="D149" s="38"/>
      <c r="E149" s="38"/>
      <c r="F149" s="29" t="str">
        <f>F16</f>
        <v xml:space="preserve"> </v>
      </c>
      <c r="G149" s="38"/>
      <c r="H149" s="38"/>
      <c r="I149" s="121" t="s">
        <v>26</v>
      </c>
      <c r="J149" s="61" t="str">
        <f>IF(J16="","",J16)</f>
        <v>20. 2. 2020</v>
      </c>
      <c r="K149" s="38"/>
      <c r="L149" s="120"/>
      <c r="S149" s="36"/>
      <c r="T149" s="36"/>
      <c r="U149" s="36"/>
      <c r="V149" s="36"/>
      <c r="W149" s="36"/>
      <c r="X149" s="36"/>
      <c r="Y149" s="36"/>
      <c r="Z149" s="36"/>
      <c r="AA149" s="36"/>
      <c r="AB149" s="36"/>
      <c r="AC149" s="36"/>
      <c r="AD149" s="36"/>
      <c r="AE149" s="36"/>
    </row>
    <row r="150" spans="1:65" s="2" customFormat="1" ht="6.95" customHeight="1">
      <c r="A150" s="36"/>
      <c r="B150" s="37"/>
      <c r="C150" s="38"/>
      <c r="D150" s="38"/>
      <c r="E150" s="38"/>
      <c r="F150" s="38"/>
      <c r="G150" s="38"/>
      <c r="H150" s="38"/>
      <c r="I150" s="119"/>
      <c r="J150" s="38"/>
      <c r="K150" s="38"/>
      <c r="L150" s="120"/>
      <c r="S150" s="36"/>
      <c r="T150" s="36"/>
      <c r="U150" s="36"/>
      <c r="V150" s="36"/>
      <c r="W150" s="36"/>
      <c r="X150" s="36"/>
      <c r="Y150" s="36"/>
      <c r="Z150" s="36"/>
      <c r="AA150" s="36"/>
      <c r="AB150" s="36"/>
      <c r="AC150" s="36"/>
      <c r="AD150" s="36"/>
      <c r="AE150" s="36"/>
    </row>
    <row r="151" spans="1:65" s="2" customFormat="1" ht="40.15" customHeight="1">
      <c r="A151" s="36"/>
      <c r="B151" s="37"/>
      <c r="C151" s="31" t="s">
        <v>30</v>
      </c>
      <c r="D151" s="38"/>
      <c r="E151" s="38"/>
      <c r="F151" s="29" t="str">
        <f>E19</f>
        <v>MČ Brno-Starý Lískovec</v>
      </c>
      <c r="G151" s="38"/>
      <c r="H151" s="38"/>
      <c r="I151" s="121" t="s">
        <v>36</v>
      </c>
      <c r="J151" s="34" t="str">
        <f>E25</f>
        <v>HEXAPLAN INTERNATIONAL spol. s r.o.</v>
      </c>
      <c r="K151" s="38"/>
      <c r="L151" s="120"/>
      <c r="S151" s="36"/>
      <c r="T151" s="36"/>
      <c r="U151" s="36"/>
      <c r="V151" s="36"/>
      <c r="W151" s="36"/>
      <c r="X151" s="36"/>
      <c r="Y151" s="36"/>
      <c r="Z151" s="36"/>
      <c r="AA151" s="36"/>
      <c r="AB151" s="36"/>
      <c r="AC151" s="36"/>
      <c r="AD151" s="36"/>
      <c r="AE151" s="36"/>
    </row>
    <row r="152" spans="1:65" s="2" customFormat="1" ht="15.2" customHeight="1">
      <c r="A152" s="36"/>
      <c r="B152" s="37"/>
      <c r="C152" s="31" t="s">
        <v>34</v>
      </c>
      <c r="D152" s="38"/>
      <c r="E152" s="38"/>
      <c r="F152" s="29" t="str">
        <f>IF(E22="","",E22)</f>
        <v>Vyplň údaj</v>
      </c>
      <c r="G152" s="38"/>
      <c r="H152" s="38"/>
      <c r="I152" s="121" t="s">
        <v>39</v>
      </c>
      <c r="J152" s="34" t="str">
        <f>E28</f>
        <v>ing.J.Petlach</v>
      </c>
      <c r="K152" s="38"/>
      <c r="L152" s="120"/>
      <c r="S152" s="36"/>
      <c r="T152" s="36"/>
      <c r="U152" s="36"/>
      <c r="V152" s="36"/>
      <c r="W152" s="36"/>
      <c r="X152" s="36"/>
      <c r="Y152" s="36"/>
      <c r="Z152" s="36"/>
      <c r="AA152" s="36"/>
      <c r="AB152" s="36"/>
      <c r="AC152" s="36"/>
      <c r="AD152" s="36"/>
      <c r="AE152" s="36"/>
    </row>
    <row r="153" spans="1:65" s="2" customFormat="1" ht="10.35" customHeight="1">
      <c r="A153" s="36"/>
      <c r="B153" s="37"/>
      <c r="C153" s="38"/>
      <c r="D153" s="38"/>
      <c r="E153" s="38"/>
      <c r="F153" s="38"/>
      <c r="G153" s="38"/>
      <c r="H153" s="38"/>
      <c r="I153" s="119"/>
      <c r="J153" s="38"/>
      <c r="K153" s="38"/>
      <c r="L153" s="120"/>
      <c r="S153" s="36"/>
      <c r="T153" s="36"/>
      <c r="U153" s="36"/>
      <c r="V153" s="36"/>
      <c r="W153" s="36"/>
      <c r="X153" s="36"/>
      <c r="Y153" s="36"/>
      <c r="Z153" s="36"/>
      <c r="AA153" s="36"/>
      <c r="AB153" s="36"/>
      <c r="AC153" s="36"/>
      <c r="AD153" s="36"/>
      <c r="AE153" s="36"/>
    </row>
    <row r="154" spans="1:65" s="11" customFormat="1" ht="29.25" customHeight="1">
      <c r="A154" s="167"/>
      <c r="B154" s="168"/>
      <c r="C154" s="169" t="s">
        <v>259</v>
      </c>
      <c r="D154" s="170" t="s">
        <v>62</v>
      </c>
      <c r="E154" s="170" t="s">
        <v>58</v>
      </c>
      <c r="F154" s="170" t="s">
        <v>59</v>
      </c>
      <c r="G154" s="170" t="s">
        <v>260</v>
      </c>
      <c r="H154" s="170" t="s">
        <v>261</v>
      </c>
      <c r="I154" s="171" t="s">
        <v>262</v>
      </c>
      <c r="J154" s="170" t="s">
        <v>236</v>
      </c>
      <c r="K154" s="172" t="s">
        <v>263</v>
      </c>
      <c r="L154" s="173"/>
      <c r="M154" s="70" t="s">
        <v>22</v>
      </c>
      <c r="N154" s="71" t="s">
        <v>47</v>
      </c>
      <c r="O154" s="71" t="s">
        <v>264</v>
      </c>
      <c r="P154" s="71" t="s">
        <v>265</v>
      </c>
      <c r="Q154" s="71" t="s">
        <v>266</v>
      </c>
      <c r="R154" s="71" t="s">
        <v>267</v>
      </c>
      <c r="S154" s="71" t="s">
        <v>268</v>
      </c>
      <c r="T154" s="72" t="s">
        <v>269</v>
      </c>
      <c r="U154" s="167"/>
      <c r="V154" s="167"/>
      <c r="W154" s="167"/>
      <c r="X154" s="167"/>
      <c r="Y154" s="167"/>
      <c r="Z154" s="167"/>
      <c r="AA154" s="167"/>
      <c r="AB154" s="167"/>
      <c r="AC154" s="167"/>
      <c r="AD154" s="167"/>
      <c r="AE154" s="167"/>
    </row>
    <row r="155" spans="1:65" s="2" customFormat="1" ht="22.9" customHeight="1">
      <c r="A155" s="36"/>
      <c r="B155" s="37"/>
      <c r="C155" s="77" t="s">
        <v>270</v>
      </c>
      <c r="D155" s="38"/>
      <c r="E155" s="38"/>
      <c r="F155" s="38"/>
      <c r="G155" s="38"/>
      <c r="H155" s="38"/>
      <c r="I155" s="119"/>
      <c r="J155" s="174">
        <f>BK155</f>
        <v>0</v>
      </c>
      <c r="K155" s="38"/>
      <c r="L155" s="41"/>
      <c r="M155" s="73"/>
      <c r="N155" s="175"/>
      <c r="O155" s="74"/>
      <c r="P155" s="176">
        <f>P156+P165</f>
        <v>0</v>
      </c>
      <c r="Q155" s="74"/>
      <c r="R155" s="176">
        <f>R156+R165</f>
        <v>0</v>
      </c>
      <c r="S155" s="74"/>
      <c r="T155" s="177">
        <f>T156+T165</f>
        <v>0</v>
      </c>
      <c r="U155" s="36"/>
      <c r="V155" s="36"/>
      <c r="W155" s="36"/>
      <c r="X155" s="36"/>
      <c r="Y155" s="36"/>
      <c r="Z155" s="36"/>
      <c r="AA155" s="36"/>
      <c r="AB155" s="36"/>
      <c r="AC155" s="36"/>
      <c r="AD155" s="36"/>
      <c r="AE155" s="36"/>
      <c r="AT155" s="19" t="s">
        <v>76</v>
      </c>
      <c r="AU155" s="19" t="s">
        <v>237</v>
      </c>
      <c r="BK155" s="178">
        <f>BK156+BK165</f>
        <v>0</v>
      </c>
    </row>
    <row r="156" spans="1:65" s="12" customFormat="1" ht="25.9" customHeight="1">
      <c r="B156" s="179"/>
      <c r="C156" s="180"/>
      <c r="D156" s="181" t="s">
        <v>76</v>
      </c>
      <c r="E156" s="182" t="s">
        <v>1669</v>
      </c>
      <c r="F156" s="182" t="s">
        <v>1841</v>
      </c>
      <c r="G156" s="180"/>
      <c r="H156" s="180"/>
      <c r="I156" s="183"/>
      <c r="J156" s="184">
        <f>BK156</f>
        <v>0</v>
      </c>
      <c r="K156" s="180"/>
      <c r="L156" s="185"/>
      <c r="M156" s="186"/>
      <c r="N156" s="187"/>
      <c r="O156" s="187"/>
      <c r="P156" s="188">
        <f>P157</f>
        <v>0</v>
      </c>
      <c r="Q156" s="187"/>
      <c r="R156" s="188">
        <f>R157</f>
        <v>0</v>
      </c>
      <c r="S156" s="187"/>
      <c r="T156" s="189">
        <f>T157</f>
        <v>0</v>
      </c>
      <c r="AR156" s="190" t="s">
        <v>23</v>
      </c>
      <c r="AT156" s="191" t="s">
        <v>76</v>
      </c>
      <c r="AU156" s="191" t="s">
        <v>77</v>
      </c>
      <c r="AY156" s="190" t="s">
        <v>273</v>
      </c>
      <c r="BK156" s="192">
        <f>BK157</f>
        <v>0</v>
      </c>
    </row>
    <row r="157" spans="1:65" s="12" customFormat="1" ht="22.9" customHeight="1">
      <c r="B157" s="179"/>
      <c r="C157" s="180"/>
      <c r="D157" s="181" t="s">
        <v>76</v>
      </c>
      <c r="E157" s="193" t="s">
        <v>1717</v>
      </c>
      <c r="F157" s="193" t="s">
        <v>1842</v>
      </c>
      <c r="G157" s="180"/>
      <c r="H157" s="180"/>
      <c r="I157" s="183"/>
      <c r="J157" s="194">
        <f>BK157</f>
        <v>0</v>
      </c>
      <c r="K157" s="180"/>
      <c r="L157" s="185"/>
      <c r="M157" s="186"/>
      <c r="N157" s="187"/>
      <c r="O157" s="187"/>
      <c r="P157" s="188">
        <f>P158+P159+P161+P163</f>
        <v>0</v>
      </c>
      <c r="Q157" s="187"/>
      <c r="R157" s="188">
        <f>R158+R159+R161+R163</f>
        <v>0</v>
      </c>
      <c r="S157" s="187"/>
      <c r="T157" s="189">
        <f>T158+T159+T161+T163</f>
        <v>0</v>
      </c>
      <c r="AR157" s="190" t="s">
        <v>23</v>
      </c>
      <c r="AT157" s="191" t="s">
        <v>76</v>
      </c>
      <c r="AU157" s="191" t="s">
        <v>23</v>
      </c>
      <c r="AY157" s="190" t="s">
        <v>273</v>
      </c>
      <c r="BK157" s="192">
        <f>BK158+BK159+BK161+BK163</f>
        <v>0</v>
      </c>
    </row>
    <row r="158" spans="1:65" s="2" customFormat="1" ht="16.5" customHeight="1">
      <c r="A158" s="36"/>
      <c r="B158" s="37"/>
      <c r="C158" s="195" t="s">
        <v>23</v>
      </c>
      <c r="D158" s="195" t="s">
        <v>275</v>
      </c>
      <c r="E158" s="196" t="s">
        <v>1843</v>
      </c>
      <c r="F158" s="197" t="s">
        <v>1844</v>
      </c>
      <c r="G158" s="198" t="s">
        <v>765</v>
      </c>
      <c r="H158" s="199">
        <v>1</v>
      </c>
      <c r="I158" s="200"/>
      <c r="J158" s="201">
        <f>ROUND(I158*H158,2)</f>
        <v>0</v>
      </c>
      <c r="K158" s="197" t="s">
        <v>22</v>
      </c>
      <c r="L158" s="41"/>
      <c r="M158" s="202" t="s">
        <v>22</v>
      </c>
      <c r="N158" s="203" t="s">
        <v>48</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757</v>
      </c>
      <c r="AT158" s="206" t="s">
        <v>275</v>
      </c>
      <c r="AU158" s="206" t="s">
        <v>84</v>
      </c>
      <c r="AY158" s="19" t="s">
        <v>273</v>
      </c>
      <c r="BE158" s="207">
        <f>IF(N158="základní",J158,0)</f>
        <v>0</v>
      </c>
      <c r="BF158" s="207">
        <f>IF(N158="snížená",J158,0)</f>
        <v>0</v>
      </c>
      <c r="BG158" s="207">
        <f>IF(N158="zákl. přenesená",J158,0)</f>
        <v>0</v>
      </c>
      <c r="BH158" s="207">
        <f>IF(N158="sníž. přenesená",J158,0)</f>
        <v>0</v>
      </c>
      <c r="BI158" s="207">
        <f>IF(N158="nulová",J158,0)</f>
        <v>0</v>
      </c>
      <c r="BJ158" s="19" t="s">
        <v>23</v>
      </c>
      <c r="BK158" s="207">
        <f>ROUND(I158*H158,2)</f>
        <v>0</v>
      </c>
      <c r="BL158" s="19" t="s">
        <v>757</v>
      </c>
      <c r="BM158" s="206" t="s">
        <v>84</v>
      </c>
    </row>
    <row r="159" spans="1:65" s="12" customFormat="1" ht="20.85" customHeight="1">
      <c r="B159" s="179"/>
      <c r="C159" s="180"/>
      <c r="D159" s="181" t="s">
        <v>76</v>
      </c>
      <c r="E159" s="193" t="s">
        <v>1737</v>
      </c>
      <c r="F159" s="193" t="s">
        <v>1845</v>
      </c>
      <c r="G159" s="180"/>
      <c r="H159" s="180"/>
      <c r="I159" s="183"/>
      <c r="J159" s="194">
        <f>BK159</f>
        <v>0</v>
      </c>
      <c r="K159" s="180"/>
      <c r="L159" s="185"/>
      <c r="M159" s="186"/>
      <c r="N159" s="187"/>
      <c r="O159" s="187"/>
      <c r="P159" s="188">
        <f>P160</f>
        <v>0</v>
      </c>
      <c r="Q159" s="187"/>
      <c r="R159" s="188">
        <f>R160</f>
        <v>0</v>
      </c>
      <c r="S159" s="187"/>
      <c r="T159" s="189">
        <f>T160</f>
        <v>0</v>
      </c>
      <c r="AR159" s="190" t="s">
        <v>23</v>
      </c>
      <c r="AT159" s="191" t="s">
        <v>76</v>
      </c>
      <c r="AU159" s="191" t="s">
        <v>84</v>
      </c>
      <c r="AY159" s="190" t="s">
        <v>273</v>
      </c>
      <c r="BK159" s="192">
        <f>BK160</f>
        <v>0</v>
      </c>
    </row>
    <row r="160" spans="1:65" s="2" customFormat="1" ht="16.5" customHeight="1">
      <c r="A160" s="36"/>
      <c r="B160" s="37"/>
      <c r="C160" s="195" t="s">
        <v>84</v>
      </c>
      <c r="D160" s="195" t="s">
        <v>275</v>
      </c>
      <c r="E160" s="196" t="s">
        <v>1846</v>
      </c>
      <c r="F160" s="197" t="s">
        <v>1844</v>
      </c>
      <c r="G160" s="198" t="s">
        <v>765</v>
      </c>
      <c r="H160" s="199">
        <v>1</v>
      </c>
      <c r="I160" s="200"/>
      <c r="J160" s="201">
        <f>ROUND(I160*H160,2)</f>
        <v>0</v>
      </c>
      <c r="K160" s="197" t="s">
        <v>22</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757</v>
      </c>
      <c r="AT160" s="206" t="s">
        <v>275</v>
      </c>
      <c r="AU160" s="206" t="s">
        <v>92</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757</v>
      </c>
      <c r="BM160" s="206" t="s">
        <v>99</v>
      </c>
    </row>
    <row r="161" spans="1:65" s="12" customFormat="1" ht="20.85" customHeight="1">
      <c r="B161" s="179"/>
      <c r="C161" s="180"/>
      <c r="D161" s="181" t="s">
        <v>76</v>
      </c>
      <c r="E161" s="193" t="s">
        <v>1739</v>
      </c>
      <c r="F161" s="193" t="s">
        <v>1847</v>
      </c>
      <c r="G161" s="180"/>
      <c r="H161" s="180"/>
      <c r="I161" s="183"/>
      <c r="J161" s="194">
        <f>BK161</f>
        <v>0</v>
      </c>
      <c r="K161" s="180"/>
      <c r="L161" s="185"/>
      <c r="M161" s="186"/>
      <c r="N161" s="187"/>
      <c r="O161" s="187"/>
      <c r="P161" s="188">
        <f>P162</f>
        <v>0</v>
      </c>
      <c r="Q161" s="187"/>
      <c r="R161" s="188">
        <f>R162</f>
        <v>0</v>
      </c>
      <c r="S161" s="187"/>
      <c r="T161" s="189">
        <f>T162</f>
        <v>0</v>
      </c>
      <c r="AR161" s="190" t="s">
        <v>23</v>
      </c>
      <c r="AT161" s="191" t="s">
        <v>76</v>
      </c>
      <c r="AU161" s="191" t="s">
        <v>84</v>
      </c>
      <c r="AY161" s="190" t="s">
        <v>273</v>
      </c>
      <c r="BK161" s="192">
        <f>BK162</f>
        <v>0</v>
      </c>
    </row>
    <row r="162" spans="1:65" s="2" customFormat="1" ht="16.5" customHeight="1">
      <c r="A162" s="36"/>
      <c r="B162" s="37"/>
      <c r="C162" s="195" t="s">
        <v>92</v>
      </c>
      <c r="D162" s="195" t="s">
        <v>275</v>
      </c>
      <c r="E162" s="196" t="s">
        <v>1848</v>
      </c>
      <c r="F162" s="197" t="s">
        <v>1849</v>
      </c>
      <c r="G162" s="198" t="s">
        <v>765</v>
      </c>
      <c r="H162" s="199">
        <v>1</v>
      </c>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757</v>
      </c>
      <c r="AT162" s="206" t="s">
        <v>275</v>
      </c>
      <c r="AU162" s="206" t="s">
        <v>92</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757</v>
      </c>
      <c r="BM162" s="206" t="s">
        <v>319</v>
      </c>
    </row>
    <row r="163" spans="1:65" s="12" customFormat="1" ht="20.85" customHeight="1">
      <c r="B163" s="179"/>
      <c r="C163" s="180"/>
      <c r="D163" s="181" t="s">
        <v>76</v>
      </c>
      <c r="E163" s="193" t="s">
        <v>1766</v>
      </c>
      <c r="F163" s="193" t="s">
        <v>1850</v>
      </c>
      <c r="G163" s="180"/>
      <c r="H163" s="180"/>
      <c r="I163" s="183"/>
      <c r="J163" s="194">
        <f>BK163</f>
        <v>0</v>
      </c>
      <c r="K163" s="180"/>
      <c r="L163" s="185"/>
      <c r="M163" s="186"/>
      <c r="N163" s="187"/>
      <c r="O163" s="187"/>
      <c r="P163" s="188">
        <f>P164</f>
        <v>0</v>
      </c>
      <c r="Q163" s="187"/>
      <c r="R163" s="188">
        <f>R164</f>
        <v>0</v>
      </c>
      <c r="S163" s="187"/>
      <c r="T163" s="189">
        <f>T164</f>
        <v>0</v>
      </c>
      <c r="AR163" s="190" t="s">
        <v>23</v>
      </c>
      <c r="AT163" s="191" t="s">
        <v>76</v>
      </c>
      <c r="AU163" s="191" t="s">
        <v>84</v>
      </c>
      <c r="AY163" s="190" t="s">
        <v>273</v>
      </c>
      <c r="BK163" s="192">
        <f>BK164</f>
        <v>0</v>
      </c>
    </row>
    <row r="164" spans="1:65" s="2" customFormat="1" ht="16.5" customHeight="1">
      <c r="A164" s="36"/>
      <c r="B164" s="37"/>
      <c r="C164" s="195" t="s">
        <v>99</v>
      </c>
      <c r="D164" s="195" t="s">
        <v>275</v>
      </c>
      <c r="E164" s="196" t="s">
        <v>1851</v>
      </c>
      <c r="F164" s="197" t="s">
        <v>1849</v>
      </c>
      <c r="G164" s="198" t="s">
        <v>765</v>
      </c>
      <c r="H164" s="199">
        <v>1</v>
      </c>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757</v>
      </c>
      <c r="AT164" s="206" t="s">
        <v>275</v>
      </c>
      <c r="AU164" s="206" t="s">
        <v>92</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757</v>
      </c>
      <c r="BM164" s="206" t="s">
        <v>330</v>
      </c>
    </row>
    <row r="165" spans="1:65" s="12" customFormat="1" ht="25.9" customHeight="1">
      <c r="B165" s="179"/>
      <c r="C165" s="180"/>
      <c r="D165" s="181" t="s">
        <v>76</v>
      </c>
      <c r="E165" s="182" t="s">
        <v>1770</v>
      </c>
      <c r="F165" s="182" t="s">
        <v>1852</v>
      </c>
      <c r="G165" s="180"/>
      <c r="H165" s="180"/>
      <c r="I165" s="183"/>
      <c r="J165" s="184">
        <f>BK165</f>
        <v>0</v>
      </c>
      <c r="K165" s="180"/>
      <c r="L165" s="185"/>
      <c r="M165" s="186"/>
      <c r="N165" s="187"/>
      <c r="O165" s="187"/>
      <c r="P165" s="188">
        <f>P166+P171+P178+P195+P217+P248+P272+P274</f>
        <v>0</v>
      </c>
      <c r="Q165" s="187"/>
      <c r="R165" s="188">
        <f>R166+R171+R178+R195+R217+R248+R272+R274</f>
        <v>0</v>
      </c>
      <c r="S165" s="187"/>
      <c r="T165" s="189">
        <f>T166+T171+T178+T195+T217+T248+T272+T274</f>
        <v>0</v>
      </c>
      <c r="AR165" s="190" t="s">
        <v>23</v>
      </c>
      <c r="AT165" s="191" t="s">
        <v>76</v>
      </c>
      <c r="AU165" s="191" t="s">
        <v>77</v>
      </c>
      <c r="AY165" s="190" t="s">
        <v>273</v>
      </c>
      <c r="BK165" s="192">
        <f>BK166+BK171+BK178+BK195+BK217+BK248+BK272+BK274</f>
        <v>0</v>
      </c>
    </row>
    <row r="166" spans="1:65" s="12" customFormat="1" ht="22.9" customHeight="1">
      <c r="B166" s="179"/>
      <c r="C166" s="180"/>
      <c r="D166" s="181" t="s">
        <v>76</v>
      </c>
      <c r="E166" s="193" t="s">
        <v>1775</v>
      </c>
      <c r="F166" s="193" t="s">
        <v>1853</v>
      </c>
      <c r="G166" s="180"/>
      <c r="H166" s="180"/>
      <c r="I166" s="183"/>
      <c r="J166" s="194">
        <f>BK166</f>
        <v>0</v>
      </c>
      <c r="K166" s="180"/>
      <c r="L166" s="185"/>
      <c r="M166" s="186"/>
      <c r="N166" s="187"/>
      <c r="O166" s="187"/>
      <c r="P166" s="188">
        <f>P167+P169</f>
        <v>0</v>
      </c>
      <c r="Q166" s="187"/>
      <c r="R166" s="188">
        <f>R167+R169</f>
        <v>0</v>
      </c>
      <c r="S166" s="187"/>
      <c r="T166" s="189">
        <f>T167+T169</f>
        <v>0</v>
      </c>
      <c r="AR166" s="190" t="s">
        <v>23</v>
      </c>
      <c r="AT166" s="191" t="s">
        <v>76</v>
      </c>
      <c r="AU166" s="191" t="s">
        <v>23</v>
      </c>
      <c r="AY166" s="190" t="s">
        <v>273</v>
      </c>
      <c r="BK166" s="192">
        <f>BK167+BK169</f>
        <v>0</v>
      </c>
    </row>
    <row r="167" spans="1:65" s="12" customFormat="1" ht="20.85" customHeight="1">
      <c r="B167" s="179"/>
      <c r="C167" s="180"/>
      <c r="D167" s="181" t="s">
        <v>76</v>
      </c>
      <c r="E167" s="193" t="s">
        <v>1739</v>
      </c>
      <c r="F167" s="193" t="s">
        <v>1847</v>
      </c>
      <c r="G167" s="180"/>
      <c r="H167" s="180"/>
      <c r="I167" s="183"/>
      <c r="J167" s="194">
        <f>BK167</f>
        <v>0</v>
      </c>
      <c r="K167" s="180"/>
      <c r="L167" s="185"/>
      <c r="M167" s="186"/>
      <c r="N167" s="187"/>
      <c r="O167" s="187"/>
      <c r="P167" s="188">
        <f>P168</f>
        <v>0</v>
      </c>
      <c r="Q167" s="187"/>
      <c r="R167" s="188">
        <f>R168</f>
        <v>0</v>
      </c>
      <c r="S167" s="187"/>
      <c r="T167" s="189">
        <f>T168</f>
        <v>0</v>
      </c>
      <c r="AR167" s="190" t="s">
        <v>23</v>
      </c>
      <c r="AT167" s="191" t="s">
        <v>76</v>
      </c>
      <c r="AU167" s="191" t="s">
        <v>84</v>
      </c>
      <c r="AY167" s="190" t="s">
        <v>273</v>
      </c>
      <c r="BK167" s="192">
        <f>BK168</f>
        <v>0</v>
      </c>
    </row>
    <row r="168" spans="1:65" s="2" customFormat="1" ht="16.5" customHeight="1">
      <c r="A168" s="36"/>
      <c r="B168" s="37"/>
      <c r="C168" s="195" t="s">
        <v>115</v>
      </c>
      <c r="D168" s="195" t="s">
        <v>275</v>
      </c>
      <c r="E168" s="196" t="s">
        <v>1854</v>
      </c>
      <c r="F168" s="197" t="s">
        <v>1849</v>
      </c>
      <c r="G168" s="198" t="s">
        <v>765</v>
      </c>
      <c r="H168" s="199">
        <v>1</v>
      </c>
      <c r="I168" s="200"/>
      <c r="J168" s="201">
        <f>ROUND(I168*H168,2)</f>
        <v>0</v>
      </c>
      <c r="K168" s="197" t="s">
        <v>22</v>
      </c>
      <c r="L168" s="41"/>
      <c r="M168" s="202" t="s">
        <v>22</v>
      </c>
      <c r="N168" s="203" t="s">
        <v>48</v>
      </c>
      <c r="O168" s="66"/>
      <c r="P168" s="204">
        <f>O168*H168</f>
        <v>0</v>
      </c>
      <c r="Q168" s="204">
        <v>0</v>
      </c>
      <c r="R168" s="204">
        <f>Q168*H168</f>
        <v>0</v>
      </c>
      <c r="S168" s="204">
        <v>0</v>
      </c>
      <c r="T168" s="205">
        <f>S168*H168</f>
        <v>0</v>
      </c>
      <c r="U168" s="36"/>
      <c r="V168" s="36"/>
      <c r="W168" s="36"/>
      <c r="X168" s="36"/>
      <c r="Y168" s="36"/>
      <c r="Z168" s="36"/>
      <c r="AA168" s="36"/>
      <c r="AB168" s="36"/>
      <c r="AC168" s="36"/>
      <c r="AD168" s="36"/>
      <c r="AE168" s="36"/>
      <c r="AR168" s="206" t="s">
        <v>757</v>
      </c>
      <c r="AT168" s="206" t="s">
        <v>275</v>
      </c>
      <c r="AU168" s="206" t="s">
        <v>92</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757</v>
      </c>
      <c r="BM168" s="206" t="s">
        <v>28</v>
      </c>
    </row>
    <row r="169" spans="1:65" s="12" customFormat="1" ht="20.85" customHeight="1">
      <c r="B169" s="179"/>
      <c r="C169" s="180"/>
      <c r="D169" s="181" t="s">
        <v>76</v>
      </c>
      <c r="E169" s="193" t="s">
        <v>1766</v>
      </c>
      <c r="F169" s="193" t="s">
        <v>1850</v>
      </c>
      <c r="G169" s="180"/>
      <c r="H169" s="180"/>
      <c r="I169" s="183"/>
      <c r="J169" s="194">
        <f>BK169</f>
        <v>0</v>
      </c>
      <c r="K169" s="180"/>
      <c r="L169" s="185"/>
      <c r="M169" s="186"/>
      <c r="N169" s="187"/>
      <c r="O169" s="187"/>
      <c r="P169" s="188">
        <f>P170</f>
        <v>0</v>
      </c>
      <c r="Q169" s="187"/>
      <c r="R169" s="188">
        <f>R170</f>
        <v>0</v>
      </c>
      <c r="S169" s="187"/>
      <c r="T169" s="189">
        <f>T170</f>
        <v>0</v>
      </c>
      <c r="AR169" s="190" t="s">
        <v>23</v>
      </c>
      <c r="AT169" s="191" t="s">
        <v>76</v>
      </c>
      <c r="AU169" s="191" t="s">
        <v>84</v>
      </c>
      <c r="AY169" s="190" t="s">
        <v>273</v>
      </c>
      <c r="BK169" s="192">
        <f>BK170</f>
        <v>0</v>
      </c>
    </row>
    <row r="170" spans="1:65" s="2" customFormat="1" ht="16.5" customHeight="1">
      <c r="A170" s="36"/>
      <c r="B170" s="37"/>
      <c r="C170" s="195" t="s">
        <v>319</v>
      </c>
      <c r="D170" s="195" t="s">
        <v>275</v>
      </c>
      <c r="E170" s="196" t="s">
        <v>1855</v>
      </c>
      <c r="F170" s="197" t="s">
        <v>1849</v>
      </c>
      <c r="G170" s="198" t="s">
        <v>765</v>
      </c>
      <c r="H170" s="199">
        <v>1</v>
      </c>
      <c r="I170" s="200"/>
      <c r="J170" s="201">
        <f>ROUND(I170*H170,2)</f>
        <v>0</v>
      </c>
      <c r="K170" s="197" t="s">
        <v>22</v>
      </c>
      <c r="L170" s="41"/>
      <c r="M170" s="202" t="s">
        <v>22</v>
      </c>
      <c r="N170" s="203"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757</v>
      </c>
      <c r="AT170" s="206" t="s">
        <v>275</v>
      </c>
      <c r="AU170" s="206" t="s">
        <v>92</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757</v>
      </c>
      <c r="BM170" s="206" t="s">
        <v>359</v>
      </c>
    </row>
    <row r="171" spans="1:65" s="12" customFormat="1" ht="22.9" customHeight="1">
      <c r="B171" s="179"/>
      <c r="C171" s="180"/>
      <c r="D171" s="181" t="s">
        <v>76</v>
      </c>
      <c r="E171" s="193" t="s">
        <v>1856</v>
      </c>
      <c r="F171" s="193" t="s">
        <v>1857</v>
      </c>
      <c r="G171" s="180"/>
      <c r="H171" s="180"/>
      <c r="I171" s="183"/>
      <c r="J171" s="194">
        <f>BK171</f>
        <v>0</v>
      </c>
      <c r="K171" s="180"/>
      <c r="L171" s="185"/>
      <c r="M171" s="186"/>
      <c r="N171" s="187"/>
      <c r="O171" s="187"/>
      <c r="P171" s="188">
        <f>P172+P174+P176</f>
        <v>0</v>
      </c>
      <c r="Q171" s="187"/>
      <c r="R171" s="188">
        <f>R172+R174+R176</f>
        <v>0</v>
      </c>
      <c r="S171" s="187"/>
      <c r="T171" s="189">
        <f>T172+T174+T176</f>
        <v>0</v>
      </c>
      <c r="AR171" s="190" t="s">
        <v>23</v>
      </c>
      <c r="AT171" s="191" t="s">
        <v>76</v>
      </c>
      <c r="AU171" s="191" t="s">
        <v>23</v>
      </c>
      <c r="AY171" s="190" t="s">
        <v>273</v>
      </c>
      <c r="BK171" s="192">
        <f>BK172+BK174+BK176</f>
        <v>0</v>
      </c>
    </row>
    <row r="172" spans="1:65" s="12" customFormat="1" ht="20.85" customHeight="1">
      <c r="B172" s="179"/>
      <c r="C172" s="180"/>
      <c r="D172" s="181" t="s">
        <v>76</v>
      </c>
      <c r="E172" s="193" t="s">
        <v>1858</v>
      </c>
      <c r="F172" s="193" t="s">
        <v>1859</v>
      </c>
      <c r="G172" s="180"/>
      <c r="H172" s="180"/>
      <c r="I172" s="183"/>
      <c r="J172" s="194">
        <f>BK172</f>
        <v>0</v>
      </c>
      <c r="K172" s="180"/>
      <c r="L172" s="185"/>
      <c r="M172" s="186"/>
      <c r="N172" s="187"/>
      <c r="O172" s="187"/>
      <c r="P172" s="188">
        <f>P173</f>
        <v>0</v>
      </c>
      <c r="Q172" s="187"/>
      <c r="R172" s="188">
        <f>R173</f>
        <v>0</v>
      </c>
      <c r="S172" s="187"/>
      <c r="T172" s="189">
        <f>T173</f>
        <v>0</v>
      </c>
      <c r="AR172" s="190" t="s">
        <v>23</v>
      </c>
      <c r="AT172" s="191" t="s">
        <v>76</v>
      </c>
      <c r="AU172" s="191" t="s">
        <v>84</v>
      </c>
      <c r="AY172" s="190" t="s">
        <v>273</v>
      </c>
      <c r="BK172" s="192">
        <f>BK173</f>
        <v>0</v>
      </c>
    </row>
    <row r="173" spans="1:65" s="2" customFormat="1" ht="16.5" customHeight="1">
      <c r="A173" s="36"/>
      <c r="B173" s="37"/>
      <c r="C173" s="195" t="s">
        <v>325</v>
      </c>
      <c r="D173" s="195" t="s">
        <v>275</v>
      </c>
      <c r="E173" s="196" t="s">
        <v>1860</v>
      </c>
      <c r="F173" s="197" t="s">
        <v>1861</v>
      </c>
      <c r="G173" s="198" t="s">
        <v>765</v>
      </c>
      <c r="H173" s="199">
        <v>2</v>
      </c>
      <c r="I173" s="200"/>
      <c r="J173" s="201">
        <f>ROUND(I173*H173,2)</f>
        <v>0</v>
      </c>
      <c r="K173" s="197" t="s">
        <v>22</v>
      </c>
      <c r="L173" s="41"/>
      <c r="M173" s="202" t="s">
        <v>22</v>
      </c>
      <c r="N173" s="203" t="s">
        <v>48</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757</v>
      </c>
      <c r="AT173" s="206" t="s">
        <v>275</v>
      </c>
      <c r="AU173" s="206" t="s">
        <v>92</v>
      </c>
      <c r="AY173" s="19" t="s">
        <v>273</v>
      </c>
      <c r="BE173" s="207">
        <f>IF(N173="základní",J173,0)</f>
        <v>0</v>
      </c>
      <c r="BF173" s="207">
        <f>IF(N173="snížená",J173,0)</f>
        <v>0</v>
      </c>
      <c r="BG173" s="207">
        <f>IF(N173="zákl. přenesená",J173,0)</f>
        <v>0</v>
      </c>
      <c r="BH173" s="207">
        <f>IF(N173="sníž. přenesená",J173,0)</f>
        <v>0</v>
      </c>
      <c r="BI173" s="207">
        <f>IF(N173="nulová",J173,0)</f>
        <v>0</v>
      </c>
      <c r="BJ173" s="19" t="s">
        <v>23</v>
      </c>
      <c r="BK173" s="207">
        <f>ROUND(I173*H173,2)</f>
        <v>0</v>
      </c>
      <c r="BL173" s="19" t="s">
        <v>757</v>
      </c>
      <c r="BM173" s="206" t="s">
        <v>369</v>
      </c>
    </row>
    <row r="174" spans="1:65" s="12" customFormat="1" ht="20.85" customHeight="1">
      <c r="B174" s="179"/>
      <c r="C174" s="180"/>
      <c r="D174" s="181" t="s">
        <v>76</v>
      </c>
      <c r="E174" s="193" t="s">
        <v>1862</v>
      </c>
      <c r="F174" s="193" t="s">
        <v>1863</v>
      </c>
      <c r="G174" s="180"/>
      <c r="H174" s="180"/>
      <c r="I174" s="183"/>
      <c r="J174" s="194">
        <f>BK174</f>
        <v>0</v>
      </c>
      <c r="K174" s="180"/>
      <c r="L174" s="185"/>
      <c r="M174" s="186"/>
      <c r="N174" s="187"/>
      <c r="O174" s="187"/>
      <c r="P174" s="188">
        <f>P175</f>
        <v>0</v>
      </c>
      <c r="Q174" s="187"/>
      <c r="R174" s="188">
        <f>R175</f>
        <v>0</v>
      </c>
      <c r="S174" s="187"/>
      <c r="T174" s="189">
        <f>T175</f>
        <v>0</v>
      </c>
      <c r="AR174" s="190" t="s">
        <v>23</v>
      </c>
      <c r="AT174" s="191" t="s">
        <v>76</v>
      </c>
      <c r="AU174" s="191" t="s">
        <v>84</v>
      </c>
      <c r="AY174" s="190" t="s">
        <v>273</v>
      </c>
      <c r="BK174" s="192">
        <f>BK175</f>
        <v>0</v>
      </c>
    </row>
    <row r="175" spans="1:65" s="2" customFormat="1" ht="16.5" customHeight="1">
      <c r="A175" s="36"/>
      <c r="B175" s="37"/>
      <c r="C175" s="195" t="s">
        <v>330</v>
      </c>
      <c r="D175" s="195" t="s">
        <v>275</v>
      </c>
      <c r="E175" s="196" t="s">
        <v>1864</v>
      </c>
      <c r="F175" s="197" t="s">
        <v>1865</v>
      </c>
      <c r="G175" s="198" t="s">
        <v>305</v>
      </c>
      <c r="H175" s="199">
        <v>3</v>
      </c>
      <c r="I175" s="200"/>
      <c r="J175" s="201">
        <f>ROUND(I175*H175,2)</f>
        <v>0</v>
      </c>
      <c r="K175" s="197" t="s">
        <v>22</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757</v>
      </c>
      <c r="AT175" s="206" t="s">
        <v>275</v>
      </c>
      <c r="AU175" s="206" t="s">
        <v>92</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757</v>
      </c>
      <c r="BM175" s="206" t="s">
        <v>386</v>
      </c>
    </row>
    <row r="176" spans="1:65" s="12" customFormat="1" ht="20.85" customHeight="1">
      <c r="B176" s="179"/>
      <c r="C176" s="180"/>
      <c r="D176" s="181" t="s">
        <v>76</v>
      </c>
      <c r="E176" s="193" t="s">
        <v>1866</v>
      </c>
      <c r="F176" s="193" t="s">
        <v>1867</v>
      </c>
      <c r="G176" s="180"/>
      <c r="H176" s="180"/>
      <c r="I176" s="183"/>
      <c r="J176" s="194">
        <f>BK176</f>
        <v>0</v>
      </c>
      <c r="K176" s="180"/>
      <c r="L176" s="185"/>
      <c r="M176" s="186"/>
      <c r="N176" s="187"/>
      <c r="O176" s="187"/>
      <c r="P176" s="188">
        <f>P177</f>
        <v>0</v>
      </c>
      <c r="Q176" s="187"/>
      <c r="R176" s="188">
        <f>R177</f>
        <v>0</v>
      </c>
      <c r="S176" s="187"/>
      <c r="T176" s="189">
        <f>T177</f>
        <v>0</v>
      </c>
      <c r="AR176" s="190" t="s">
        <v>23</v>
      </c>
      <c r="AT176" s="191" t="s">
        <v>76</v>
      </c>
      <c r="AU176" s="191" t="s">
        <v>84</v>
      </c>
      <c r="AY176" s="190" t="s">
        <v>273</v>
      </c>
      <c r="BK176" s="192">
        <f>BK177</f>
        <v>0</v>
      </c>
    </row>
    <row r="177" spans="1:65" s="2" customFormat="1" ht="16.5" customHeight="1">
      <c r="A177" s="36"/>
      <c r="B177" s="37"/>
      <c r="C177" s="195" t="s">
        <v>337</v>
      </c>
      <c r="D177" s="195" t="s">
        <v>275</v>
      </c>
      <c r="E177" s="196" t="s">
        <v>1868</v>
      </c>
      <c r="F177" s="197" t="s">
        <v>1869</v>
      </c>
      <c r="G177" s="198" t="s">
        <v>760</v>
      </c>
      <c r="H177" s="199">
        <v>5</v>
      </c>
      <c r="I177" s="200"/>
      <c r="J177" s="201">
        <f>ROUND(I177*H177,2)</f>
        <v>0</v>
      </c>
      <c r="K177" s="197" t="s">
        <v>22</v>
      </c>
      <c r="L177" s="41"/>
      <c r="M177" s="202" t="s">
        <v>22</v>
      </c>
      <c r="N177" s="203" t="s">
        <v>48</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757</v>
      </c>
      <c r="AT177" s="206" t="s">
        <v>275</v>
      </c>
      <c r="AU177" s="206" t="s">
        <v>92</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757</v>
      </c>
      <c r="BM177" s="206" t="s">
        <v>409</v>
      </c>
    </row>
    <row r="178" spans="1:65" s="12" customFormat="1" ht="22.9" customHeight="1">
      <c r="B178" s="179"/>
      <c r="C178" s="180"/>
      <c r="D178" s="181" t="s">
        <v>76</v>
      </c>
      <c r="E178" s="193" t="s">
        <v>1870</v>
      </c>
      <c r="F178" s="193" t="s">
        <v>1871</v>
      </c>
      <c r="G178" s="180"/>
      <c r="H178" s="180"/>
      <c r="I178" s="183"/>
      <c r="J178" s="194">
        <f>BK178</f>
        <v>0</v>
      </c>
      <c r="K178" s="180"/>
      <c r="L178" s="185"/>
      <c r="M178" s="186"/>
      <c r="N178" s="187"/>
      <c r="O178" s="187"/>
      <c r="P178" s="188">
        <f>P179+P180+P182+P183+P185+P186+P188+P189+P191+P193</f>
        <v>0</v>
      </c>
      <c r="Q178" s="187"/>
      <c r="R178" s="188">
        <f>R179+R180+R182+R183+R185+R186+R188+R189+R191+R193</f>
        <v>0</v>
      </c>
      <c r="S178" s="187"/>
      <c r="T178" s="189">
        <f>T179+T180+T182+T183+T185+T186+T188+T189+T191+T193</f>
        <v>0</v>
      </c>
      <c r="AR178" s="190" t="s">
        <v>23</v>
      </c>
      <c r="AT178" s="191" t="s">
        <v>76</v>
      </c>
      <c r="AU178" s="191" t="s">
        <v>23</v>
      </c>
      <c r="AY178" s="190" t="s">
        <v>273</v>
      </c>
      <c r="BK178" s="192">
        <f>BK179+BK180+BK182+BK183+BK185+BK186+BK188+BK189+BK191+BK193</f>
        <v>0</v>
      </c>
    </row>
    <row r="179" spans="1:65" s="12" customFormat="1" ht="20.85" customHeight="1">
      <c r="B179" s="179"/>
      <c r="C179" s="180"/>
      <c r="D179" s="181" t="s">
        <v>76</v>
      </c>
      <c r="E179" s="193" t="s">
        <v>1872</v>
      </c>
      <c r="F179" s="193" t="s">
        <v>1873</v>
      </c>
      <c r="G179" s="180"/>
      <c r="H179" s="180"/>
      <c r="I179" s="183"/>
      <c r="J179" s="194">
        <f>BK179</f>
        <v>0</v>
      </c>
      <c r="K179" s="180"/>
      <c r="L179" s="185"/>
      <c r="M179" s="186"/>
      <c r="N179" s="187"/>
      <c r="O179" s="187"/>
      <c r="P179" s="188">
        <v>0</v>
      </c>
      <c r="Q179" s="187"/>
      <c r="R179" s="188">
        <v>0</v>
      </c>
      <c r="S179" s="187"/>
      <c r="T179" s="189">
        <v>0</v>
      </c>
      <c r="AR179" s="190" t="s">
        <v>23</v>
      </c>
      <c r="AT179" s="191" t="s">
        <v>76</v>
      </c>
      <c r="AU179" s="191" t="s">
        <v>84</v>
      </c>
      <c r="AY179" s="190" t="s">
        <v>273</v>
      </c>
      <c r="BK179" s="192">
        <v>0</v>
      </c>
    </row>
    <row r="180" spans="1:65" s="12" customFormat="1" ht="20.85" customHeight="1">
      <c r="B180" s="179"/>
      <c r="C180" s="180"/>
      <c r="D180" s="181" t="s">
        <v>76</v>
      </c>
      <c r="E180" s="193" t="s">
        <v>1874</v>
      </c>
      <c r="F180" s="193" t="s">
        <v>1875</v>
      </c>
      <c r="G180" s="180"/>
      <c r="H180" s="180"/>
      <c r="I180" s="183"/>
      <c r="J180" s="194">
        <f>BK180</f>
        <v>0</v>
      </c>
      <c r="K180" s="180"/>
      <c r="L180" s="185"/>
      <c r="M180" s="186"/>
      <c r="N180" s="187"/>
      <c r="O180" s="187"/>
      <c r="P180" s="188">
        <f>P181</f>
        <v>0</v>
      </c>
      <c r="Q180" s="187"/>
      <c r="R180" s="188">
        <f>R181</f>
        <v>0</v>
      </c>
      <c r="S180" s="187"/>
      <c r="T180" s="189">
        <f>T181</f>
        <v>0</v>
      </c>
      <c r="AR180" s="190" t="s">
        <v>23</v>
      </c>
      <c r="AT180" s="191" t="s">
        <v>76</v>
      </c>
      <c r="AU180" s="191" t="s">
        <v>84</v>
      </c>
      <c r="AY180" s="190" t="s">
        <v>273</v>
      </c>
      <c r="BK180" s="192">
        <f>BK181</f>
        <v>0</v>
      </c>
    </row>
    <row r="181" spans="1:65" s="2" customFormat="1" ht="16.5" customHeight="1">
      <c r="A181" s="36"/>
      <c r="B181" s="37"/>
      <c r="C181" s="195" t="s">
        <v>28</v>
      </c>
      <c r="D181" s="195" t="s">
        <v>275</v>
      </c>
      <c r="E181" s="196" t="s">
        <v>1876</v>
      </c>
      <c r="F181" s="197" t="s">
        <v>1877</v>
      </c>
      <c r="G181" s="198" t="s">
        <v>765</v>
      </c>
      <c r="H181" s="199">
        <v>28</v>
      </c>
      <c r="I181" s="200"/>
      <c r="J181" s="201">
        <f>ROUND(I181*H181,2)</f>
        <v>0</v>
      </c>
      <c r="K181" s="197" t="s">
        <v>22</v>
      </c>
      <c r="L181" s="41"/>
      <c r="M181" s="202" t="s">
        <v>22</v>
      </c>
      <c r="N181" s="203" t="s">
        <v>48</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757</v>
      </c>
      <c r="AT181" s="206" t="s">
        <v>275</v>
      </c>
      <c r="AU181" s="206" t="s">
        <v>92</v>
      </c>
      <c r="AY181" s="19" t="s">
        <v>273</v>
      </c>
      <c r="BE181" s="207">
        <f>IF(N181="základní",J181,0)</f>
        <v>0</v>
      </c>
      <c r="BF181" s="207">
        <f>IF(N181="snížená",J181,0)</f>
        <v>0</v>
      </c>
      <c r="BG181" s="207">
        <f>IF(N181="zákl. přenesená",J181,0)</f>
        <v>0</v>
      </c>
      <c r="BH181" s="207">
        <f>IF(N181="sníž. přenesená",J181,0)</f>
        <v>0</v>
      </c>
      <c r="BI181" s="207">
        <f>IF(N181="nulová",J181,0)</f>
        <v>0</v>
      </c>
      <c r="BJ181" s="19" t="s">
        <v>23</v>
      </c>
      <c r="BK181" s="207">
        <f>ROUND(I181*H181,2)</f>
        <v>0</v>
      </c>
      <c r="BL181" s="19" t="s">
        <v>757</v>
      </c>
      <c r="BM181" s="206" t="s">
        <v>419</v>
      </c>
    </row>
    <row r="182" spans="1:65" s="12" customFormat="1" ht="20.85" customHeight="1">
      <c r="B182" s="179"/>
      <c r="C182" s="180"/>
      <c r="D182" s="181" t="s">
        <v>76</v>
      </c>
      <c r="E182" s="193" t="s">
        <v>1878</v>
      </c>
      <c r="F182" s="193" t="s">
        <v>1879</v>
      </c>
      <c r="G182" s="180"/>
      <c r="H182" s="180"/>
      <c r="I182" s="183"/>
      <c r="J182" s="194">
        <f>BK182</f>
        <v>0</v>
      </c>
      <c r="K182" s="180"/>
      <c r="L182" s="185"/>
      <c r="M182" s="186"/>
      <c r="N182" s="187"/>
      <c r="O182" s="187"/>
      <c r="P182" s="188">
        <v>0</v>
      </c>
      <c r="Q182" s="187"/>
      <c r="R182" s="188">
        <v>0</v>
      </c>
      <c r="S182" s="187"/>
      <c r="T182" s="189">
        <v>0</v>
      </c>
      <c r="AR182" s="190" t="s">
        <v>23</v>
      </c>
      <c r="AT182" s="191" t="s">
        <v>76</v>
      </c>
      <c r="AU182" s="191" t="s">
        <v>84</v>
      </c>
      <c r="AY182" s="190" t="s">
        <v>273</v>
      </c>
      <c r="BK182" s="192">
        <v>0</v>
      </c>
    </row>
    <row r="183" spans="1:65" s="12" customFormat="1" ht="20.85" customHeight="1">
      <c r="B183" s="179"/>
      <c r="C183" s="180"/>
      <c r="D183" s="181" t="s">
        <v>76</v>
      </c>
      <c r="E183" s="193" t="s">
        <v>1874</v>
      </c>
      <c r="F183" s="193" t="s">
        <v>1875</v>
      </c>
      <c r="G183" s="180"/>
      <c r="H183" s="180"/>
      <c r="I183" s="183"/>
      <c r="J183" s="194">
        <f>BK183</f>
        <v>0</v>
      </c>
      <c r="K183" s="180"/>
      <c r="L183" s="185"/>
      <c r="M183" s="186"/>
      <c r="N183" s="187"/>
      <c r="O183" s="187"/>
      <c r="P183" s="188">
        <f>P184</f>
        <v>0</v>
      </c>
      <c r="Q183" s="187"/>
      <c r="R183" s="188">
        <f>R184</f>
        <v>0</v>
      </c>
      <c r="S183" s="187"/>
      <c r="T183" s="189">
        <f>T184</f>
        <v>0</v>
      </c>
      <c r="AR183" s="190" t="s">
        <v>23</v>
      </c>
      <c r="AT183" s="191" t="s">
        <v>76</v>
      </c>
      <c r="AU183" s="191" t="s">
        <v>84</v>
      </c>
      <c r="AY183" s="190" t="s">
        <v>273</v>
      </c>
      <c r="BK183" s="192">
        <f>BK184</f>
        <v>0</v>
      </c>
    </row>
    <row r="184" spans="1:65" s="2" customFormat="1" ht="16.5" customHeight="1">
      <c r="A184" s="36"/>
      <c r="B184" s="37"/>
      <c r="C184" s="195" t="s">
        <v>354</v>
      </c>
      <c r="D184" s="195" t="s">
        <v>275</v>
      </c>
      <c r="E184" s="196" t="s">
        <v>1880</v>
      </c>
      <c r="F184" s="197" t="s">
        <v>1881</v>
      </c>
      <c r="G184" s="198" t="s">
        <v>765</v>
      </c>
      <c r="H184" s="199">
        <v>61</v>
      </c>
      <c r="I184" s="200"/>
      <c r="J184" s="201">
        <f>ROUND(I184*H184,2)</f>
        <v>0</v>
      </c>
      <c r="K184" s="197" t="s">
        <v>22</v>
      </c>
      <c r="L184" s="41"/>
      <c r="M184" s="202" t="s">
        <v>22</v>
      </c>
      <c r="N184" s="203" t="s">
        <v>48</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757</v>
      </c>
      <c r="AT184" s="206" t="s">
        <v>275</v>
      </c>
      <c r="AU184" s="206" t="s">
        <v>92</v>
      </c>
      <c r="AY184" s="19" t="s">
        <v>273</v>
      </c>
      <c r="BE184" s="207">
        <f>IF(N184="základní",J184,0)</f>
        <v>0</v>
      </c>
      <c r="BF184" s="207">
        <f>IF(N184="snížená",J184,0)</f>
        <v>0</v>
      </c>
      <c r="BG184" s="207">
        <f>IF(N184="zákl. přenesená",J184,0)</f>
        <v>0</v>
      </c>
      <c r="BH184" s="207">
        <f>IF(N184="sníž. přenesená",J184,0)</f>
        <v>0</v>
      </c>
      <c r="BI184" s="207">
        <f>IF(N184="nulová",J184,0)</f>
        <v>0</v>
      </c>
      <c r="BJ184" s="19" t="s">
        <v>23</v>
      </c>
      <c r="BK184" s="207">
        <f>ROUND(I184*H184,2)</f>
        <v>0</v>
      </c>
      <c r="BL184" s="19" t="s">
        <v>757</v>
      </c>
      <c r="BM184" s="206" t="s">
        <v>433</v>
      </c>
    </row>
    <row r="185" spans="1:65" s="12" customFormat="1" ht="20.85" customHeight="1">
      <c r="B185" s="179"/>
      <c r="C185" s="180"/>
      <c r="D185" s="181" t="s">
        <v>76</v>
      </c>
      <c r="E185" s="193" t="s">
        <v>1882</v>
      </c>
      <c r="F185" s="193" t="s">
        <v>1883</v>
      </c>
      <c r="G185" s="180"/>
      <c r="H185" s="180"/>
      <c r="I185" s="183"/>
      <c r="J185" s="194">
        <f>BK185</f>
        <v>0</v>
      </c>
      <c r="K185" s="180"/>
      <c r="L185" s="185"/>
      <c r="M185" s="186"/>
      <c r="N185" s="187"/>
      <c r="O185" s="187"/>
      <c r="P185" s="188">
        <v>0</v>
      </c>
      <c r="Q185" s="187"/>
      <c r="R185" s="188">
        <v>0</v>
      </c>
      <c r="S185" s="187"/>
      <c r="T185" s="189">
        <v>0</v>
      </c>
      <c r="AR185" s="190" t="s">
        <v>23</v>
      </c>
      <c r="AT185" s="191" t="s">
        <v>76</v>
      </c>
      <c r="AU185" s="191" t="s">
        <v>84</v>
      </c>
      <c r="AY185" s="190" t="s">
        <v>273</v>
      </c>
      <c r="BK185" s="192">
        <v>0</v>
      </c>
    </row>
    <row r="186" spans="1:65" s="12" customFormat="1" ht="20.85" customHeight="1">
      <c r="B186" s="179"/>
      <c r="C186" s="180"/>
      <c r="D186" s="181" t="s">
        <v>76</v>
      </c>
      <c r="E186" s="193" t="s">
        <v>1884</v>
      </c>
      <c r="F186" s="193" t="s">
        <v>1885</v>
      </c>
      <c r="G186" s="180"/>
      <c r="H186" s="180"/>
      <c r="I186" s="183"/>
      <c r="J186" s="194">
        <f>BK186</f>
        <v>0</v>
      </c>
      <c r="K186" s="180"/>
      <c r="L186" s="185"/>
      <c r="M186" s="186"/>
      <c r="N186" s="187"/>
      <c r="O186" s="187"/>
      <c r="P186" s="188">
        <f>P187</f>
        <v>0</v>
      </c>
      <c r="Q186" s="187"/>
      <c r="R186" s="188">
        <f>R187</f>
        <v>0</v>
      </c>
      <c r="S186" s="187"/>
      <c r="T186" s="189">
        <f>T187</f>
        <v>0</v>
      </c>
      <c r="AR186" s="190" t="s">
        <v>23</v>
      </c>
      <c r="AT186" s="191" t="s">
        <v>76</v>
      </c>
      <c r="AU186" s="191" t="s">
        <v>84</v>
      </c>
      <c r="AY186" s="190" t="s">
        <v>273</v>
      </c>
      <c r="BK186" s="192">
        <f>BK187</f>
        <v>0</v>
      </c>
    </row>
    <row r="187" spans="1:65" s="2" customFormat="1" ht="16.5" customHeight="1">
      <c r="A187" s="36"/>
      <c r="B187" s="37"/>
      <c r="C187" s="195" t="s">
        <v>359</v>
      </c>
      <c r="D187" s="195" t="s">
        <v>275</v>
      </c>
      <c r="E187" s="196" t="s">
        <v>1886</v>
      </c>
      <c r="F187" s="197" t="s">
        <v>1887</v>
      </c>
      <c r="G187" s="198" t="s">
        <v>765</v>
      </c>
      <c r="H187" s="199">
        <v>1</v>
      </c>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757</v>
      </c>
      <c r="AT187" s="206" t="s">
        <v>275</v>
      </c>
      <c r="AU187" s="206" t="s">
        <v>92</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757</v>
      </c>
      <c r="BM187" s="206" t="s">
        <v>446</v>
      </c>
    </row>
    <row r="188" spans="1:65" s="12" customFormat="1" ht="20.85" customHeight="1">
      <c r="B188" s="179"/>
      <c r="C188" s="180"/>
      <c r="D188" s="181" t="s">
        <v>76</v>
      </c>
      <c r="E188" s="193" t="s">
        <v>1888</v>
      </c>
      <c r="F188" s="193" t="s">
        <v>1889</v>
      </c>
      <c r="G188" s="180"/>
      <c r="H188" s="180"/>
      <c r="I188" s="183"/>
      <c r="J188" s="194">
        <f>BK188</f>
        <v>0</v>
      </c>
      <c r="K188" s="180"/>
      <c r="L188" s="185"/>
      <c r="M188" s="186"/>
      <c r="N188" s="187"/>
      <c r="O188" s="187"/>
      <c r="P188" s="188">
        <v>0</v>
      </c>
      <c r="Q188" s="187"/>
      <c r="R188" s="188">
        <v>0</v>
      </c>
      <c r="S188" s="187"/>
      <c r="T188" s="189">
        <v>0</v>
      </c>
      <c r="AR188" s="190" t="s">
        <v>23</v>
      </c>
      <c r="AT188" s="191" t="s">
        <v>76</v>
      </c>
      <c r="AU188" s="191" t="s">
        <v>84</v>
      </c>
      <c r="AY188" s="190" t="s">
        <v>273</v>
      </c>
      <c r="BK188" s="192">
        <v>0</v>
      </c>
    </row>
    <row r="189" spans="1:65" s="12" customFormat="1" ht="20.85" customHeight="1">
      <c r="B189" s="179"/>
      <c r="C189" s="180"/>
      <c r="D189" s="181" t="s">
        <v>76</v>
      </c>
      <c r="E189" s="193" t="s">
        <v>1890</v>
      </c>
      <c r="F189" s="193" t="s">
        <v>1891</v>
      </c>
      <c r="G189" s="180"/>
      <c r="H189" s="180"/>
      <c r="I189" s="183"/>
      <c r="J189" s="194">
        <f>BK189</f>
        <v>0</v>
      </c>
      <c r="K189" s="180"/>
      <c r="L189" s="185"/>
      <c r="M189" s="186"/>
      <c r="N189" s="187"/>
      <c r="O189" s="187"/>
      <c r="P189" s="188">
        <f>P190</f>
        <v>0</v>
      </c>
      <c r="Q189" s="187"/>
      <c r="R189" s="188">
        <f>R190</f>
        <v>0</v>
      </c>
      <c r="S189" s="187"/>
      <c r="T189" s="189">
        <f>T190</f>
        <v>0</v>
      </c>
      <c r="AR189" s="190" t="s">
        <v>23</v>
      </c>
      <c r="AT189" s="191" t="s">
        <v>76</v>
      </c>
      <c r="AU189" s="191" t="s">
        <v>84</v>
      </c>
      <c r="AY189" s="190" t="s">
        <v>273</v>
      </c>
      <c r="BK189" s="192">
        <f>BK190</f>
        <v>0</v>
      </c>
    </row>
    <row r="190" spans="1:65" s="2" customFormat="1" ht="16.5" customHeight="1">
      <c r="A190" s="36"/>
      <c r="B190" s="37"/>
      <c r="C190" s="195" t="s">
        <v>364</v>
      </c>
      <c r="D190" s="195" t="s">
        <v>275</v>
      </c>
      <c r="E190" s="196" t="s">
        <v>1892</v>
      </c>
      <c r="F190" s="197" t="s">
        <v>1893</v>
      </c>
      <c r="G190" s="198" t="s">
        <v>765</v>
      </c>
      <c r="H190" s="199">
        <v>4</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757</v>
      </c>
      <c r="AT190" s="206" t="s">
        <v>275</v>
      </c>
      <c r="AU190" s="206" t="s">
        <v>92</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757</v>
      </c>
      <c r="BM190" s="206" t="s">
        <v>465</v>
      </c>
    </row>
    <row r="191" spans="1:65" s="12" customFormat="1" ht="20.85" customHeight="1">
      <c r="B191" s="179"/>
      <c r="C191" s="180"/>
      <c r="D191" s="181" t="s">
        <v>76</v>
      </c>
      <c r="E191" s="193" t="s">
        <v>1894</v>
      </c>
      <c r="F191" s="193" t="s">
        <v>1895</v>
      </c>
      <c r="G191" s="180"/>
      <c r="H191" s="180"/>
      <c r="I191" s="183"/>
      <c r="J191" s="194">
        <f>BK191</f>
        <v>0</v>
      </c>
      <c r="K191" s="180"/>
      <c r="L191" s="185"/>
      <c r="M191" s="186"/>
      <c r="N191" s="187"/>
      <c r="O191" s="187"/>
      <c r="P191" s="188">
        <f>P192</f>
        <v>0</v>
      </c>
      <c r="Q191" s="187"/>
      <c r="R191" s="188">
        <f>R192</f>
        <v>0</v>
      </c>
      <c r="S191" s="187"/>
      <c r="T191" s="189">
        <f>T192</f>
        <v>0</v>
      </c>
      <c r="AR191" s="190" t="s">
        <v>23</v>
      </c>
      <c r="AT191" s="191" t="s">
        <v>76</v>
      </c>
      <c r="AU191" s="191" t="s">
        <v>84</v>
      </c>
      <c r="AY191" s="190" t="s">
        <v>273</v>
      </c>
      <c r="BK191" s="192">
        <f>BK192</f>
        <v>0</v>
      </c>
    </row>
    <row r="192" spans="1:65" s="2" customFormat="1" ht="16.5" customHeight="1">
      <c r="A192" s="36"/>
      <c r="B192" s="37"/>
      <c r="C192" s="195" t="s">
        <v>369</v>
      </c>
      <c r="D192" s="195" t="s">
        <v>275</v>
      </c>
      <c r="E192" s="196" t="s">
        <v>1896</v>
      </c>
      <c r="F192" s="197" t="s">
        <v>1897</v>
      </c>
      <c r="G192" s="198" t="s">
        <v>765</v>
      </c>
      <c r="H192" s="199">
        <v>11</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757</v>
      </c>
      <c r="AT192" s="206" t="s">
        <v>275</v>
      </c>
      <c r="AU192" s="206" t="s">
        <v>92</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757</v>
      </c>
      <c r="BM192" s="206" t="s">
        <v>493</v>
      </c>
    </row>
    <row r="193" spans="1:65" s="12" customFormat="1" ht="20.85" customHeight="1">
      <c r="B193" s="179"/>
      <c r="C193" s="180"/>
      <c r="D193" s="181" t="s">
        <v>76</v>
      </c>
      <c r="E193" s="193" t="s">
        <v>1898</v>
      </c>
      <c r="F193" s="193" t="s">
        <v>1899</v>
      </c>
      <c r="G193" s="180"/>
      <c r="H193" s="180"/>
      <c r="I193" s="183"/>
      <c r="J193" s="194">
        <f>BK193</f>
        <v>0</v>
      </c>
      <c r="K193" s="180"/>
      <c r="L193" s="185"/>
      <c r="M193" s="186"/>
      <c r="N193" s="187"/>
      <c r="O193" s="187"/>
      <c r="P193" s="188">
        <f>P194</f>
        <v>0</v>
      </c>
      <c r="Q193" s="187"/>
      <c r="R193" s="188">
        <f>R194</f>
        <v>0</v>
      </c>
      <c r="S193" s="187"/>
      <c r="T193" s="189">
        <f>T194</f>
        <v>0</v>
      </c>
      <c r="AR193" s="190" t="s">
        <v>23</v>
      </c>
      <c r="AT193" s="191" t="s">
        <v>76</v>
      </c>
      <c r="AU193" s="191" t="s">
        <v>84</v>
      </c>
      <c r="AY193" s="190" t="s">
        <v>273</v>
      </c>
      <c r="BK193" s="192">
        <f>BK194</f>
        <v>0</v>
      </c>
    </row>
    <row r="194" spans="1:65" s="2" customFormat="1" ht="16.5" customHeight="1">
      <c r="A194" s="36"/>
      <c r="B194" s="37"/>
      <c r="C194" s="195" t="s">
        <v>8</v>
      </c>
      <c r="D194" s="195" t="s">
        <v>275</v>
      </c>
      <c r="E194" s="196" t="s">
        <v>1900</v>
      </c>
      <c r="F194" s="197" t="s">
        <v>1897</v>
      </c>
      <c r="G194" s="198" t="s">
        <v>765</v>
      </c>
      <c r="H194" s="199">
        <v>2</v>
      </c>
      <c r="I194" s="200"/>
      <c r="J194" s="201">
        <f>ROUND(I194*H194,2)</f>
        <v>0</v>
      </c>
      <c r="K194" s="197" t="s">
        <v>22</v>
      </c>
      <c r="L194" s="41"/>
      <c r="M194" s="202" t="s">
        <v>22</v>
      </c>
      <c r="N194" s="203"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757</v>
      </c>
      <c r="AT194" s="206" t="s">
        <v>275</v>
      </c>
      <c r="AU194" s="206" t="s">
        <v>92</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757</v>
      </c>
      <c r="BM194" s="206" t="s">
        <v>508</v>
      </c>
    </row>
    <row r="195" spans="1:65" s="12" customFormat="1" ht="22.9" customHeight="1">
      <c r="B195" s="179"/>
      <c r="C195" s="180"/>
      <c r="D195" s="181" t="s">
        <v>76</v>
      </c>
      <c r="E195" s="193" t="s">
        <v>1901</v>
      </c>
      <c r="F195" s="193" t="s">
        <v>1902</v>
      </c>
      <c r="G195" s="180"/>
      <c r="H195" s="180"/>
      <c r="I195" s="183"/>
      <c r="J195" s="194">
        <f>BK195</f>
        <v>0</v>
      </c>
      <c r="K195" s="180"/>
      <c r="L195" s="185"/>
      <c r="M195" s="186"/>
      <c r="N195" s="187"/>
      <c r="O195" s="187"/>
      <c r="P195" s="188">
        <f>P196+P197+P204+P206+P207+P210+P211+P214</f>
        <v>0</v>
      </c>
      <c r="Q195" s="187"/>
      <c r="R195" s="188">
        <f>R196+R197+R204+R206+R207+R210+R211+R214</f>
        <v>0</v>
      </c>
      <c r="S195" s="187"/>
      <c r="T195" s="189">
        <f>T196+T197+T204+T206+T207+T210+T211+T214</f>
        <v>0</v>
      </c>
      <c r="AR195" s="190" t="s">
        <v>23</v>
      </c>
      <c r="AT195" s="191" t="s">
        <v>76</v>
      </c>
      <c r="AU195" s="191" t="s">
        <v>23</v>
      </c>
      <c r="AY195" s="190" t="s">
        <v>273</v>
      </c>
      <c r="BK195" s="192">
        <f>BK196+BK197+BK204+BK206+BK207+BK210+BK211+BK214</f>
        <v>0</v>
      </c>
    </row>
    <row r="196" spans="1:65" s="12" customFormat="1" ht="20.85" customHeight="1">
      <c r="B196" s="179"/>
      <c r="C196" s="180"/>
      <c r="D196" s="181" t="s">
        <v>76</v>
      </c>
      <c r="E196" s="193" t="s">
        <v>1903</v>
      </c>
      <c r="F196" s="193" t="s">
        <v>1904</v>
      </c>
      <c r="G196" s="180"/>
      <c r="H196" s="180"/>
      <c r="I196" s="183"/>
      <c r="J196" s="194">
        <f>BK196</f>
        <v>0</v>
      </c>
      <c r="K196" s="180"/>
      <c r="L196" s="185"/>
      <c r="M196" s="186"/>
      <c r="N196" s="187"/>
      <c r="O196" s="187"/>
      <c r="P196" s="188">
        <v>0</v>
      </c>
      <c r="Q196" s="187"/>
      <c r="R196" s="188">
        <v>0</v>
      </c>
      <c r="S196" s="187"/>
      <c r="T196" s="189">
        <v>0</v>
      </c>
      <c r="AR196" s="190" t="s">
        <v>23</v>
      </c>
      <c r="AT196" s="191" t="s">
        <v>76</v>
      </c>
      <c r="AU196" s="191" t="s">
        <v>84</v>
      </c>
      <c r="AY196" s="190" t="s">
        <v>273</v>
      </c>
      <c r="BK196" s="192">
        <v>0</v>
      </c>
    </row>
    <row r="197" spans="1:65" s="12" customFormat="1" ht="20.85" customHeight="1">
      <c r="B197" s="179"/>
      <c r="C197" s="180"/>
      <c r="D197" s="181" t="s">
        <v>76</v>
      </c>
      <c r="E197" s="193" t="s">
        <v>1905</v>
      </c>
      <c r="F197" s="193" t="s">
        <v>1906</v>
      </c>
      <c r="G197" s="180"/>
      <c r="H197" s="180"/>
      <c r="I197" s="183"/>
      <c r="J197" s="194">
        <f>BK197</f>
        <v>0</v>
      </c>
      <c r="K197" s="180"/>
      <c r="L197" s="185"/>
      <c r="M197" s="186"/>
      <c r="N197" s="187"/>
      <c r="O197" s="187"/>
      <c r="P197" s="188">
        <f>SUM(P198:P203)</f>
        <v>0</v>
      </c>
      <c r="Q197" s="187"/>
      <c r="R197" s="188">
        <f>SUM(R198:R203)</f>
        <v>0</v>
      </c>
      <c r="S197" s="187"/>
      <c r="T197" s="189">
        <f>SUM(T198:T203)</f>
        <v>0</v>
      </c>
      <c r="AR197" s="190" t="s">
        <v>23</v>
      </c>
      <c r="AT197" s="191" t="s">
        <v>76</v>
      </c>
      <c r="AU197" s="191" t="s">
        <v>84</v>
      </c>
      <c r="AY197" s="190" t="s">
        <v>273</v>
      </c>
      <c r="BK197" s="192">
        <f>SUM(BK198:BK203)</f>
        <v>0</v>
      </c>
    </row>
    <row r="198" spans="1:65" s="2" customFormat="1" ht="16.5" customHeight="1">
      <c r="A198" s="36"/>
      <c r="B198" s="37"/>
      <c r="C198" s="195" t="s">
        <v>386</v>
      </c>
      <c r="D198" s="195" t="s">
        <v>275</v>
      </c>
      <c r="E198" s="196" t="s">
        <v>1907</v>
      </c>
      <c r="F198" s="197" t="s">
        <v>1908</v>
      </c>
      <c r="G198" s="198" t="s">
        <v>765</v>
      </c>
      <c r="H198" s="199">
        <v>8</v>
      </c>
      <c r="I198" s="200"/>
      <c r="J198" s="201">
        <f t="shared" ref="J198:J203" si="0">ROUND(I198*H198,2)</f>
        <v>0</v>
      </c>
      <c r="K198" s="197" t="s">
        <v>22</v>
      </c>
      <c r="L198" s="41"/>
      <c r="M198" s="202" t="s">
        <v>22</v>
      </c>
      <c r="N198" s="203" t="s">
        <v>48</v>
      </c>
      <c r="O198" s="66"/>
      <c r="P198" s="204">
        <f t="shared" ref="P198:P203" si="1">O198*H198</f>
        <v>0</v>
      </c>
      <c r="Q198" s="204">
        <v>0</v>
      </c>
      <c r="R198" s="204">
        <f t="shared" ref="R198:R203" si="2">Q198*H198</f>
        <v>0</v>
      </c>
      <c r="S198" s="204">
        <v>0</v>
      </c>
      <c r="T198" s="205">
        <f t="shared" ref="T198:T203" si="3">S198*H198</f>
        <v>0</v>
      </c>
      <c r="U198" s="36"/>
      <c r="V198" s="36"/>
      <c r="W198" s="36"/>
      <c r="X198" s="36"/>
      <c r="Y198" s="36"/>
      <c r="Z198" s="36"/>
      <c r="AA198" s="36"/>
      <c r="AB198" s="36"/>
      <c r="AC198" s="36"/>
      <c r="AD198" s="36"/>
      <c r="AE198" s="36"/>
      <c r="AR198" s="206" t="s">
        <v>757</v>
      </c>
      <c r="AT198" s="206" t="s">
        <v>275</v>
      </c>
      <c r="AU198" s="206" t="s">
        <v>92</v>
      </c>
      <c r="AY198" s="19" t="s">
        <v>273</v>
      </c>
      <c r="BE198" s="207">
        <f t="shared" ref="BE198:BE203" si="4">IF(N198="základní",J198,0)</f>
        <v>0</v>
      </c>
      <c r="BF198" s="207">
        <f t="shared" ref="BF198:BF203" si="5">IF(N198="snížená",J198,0)</f>
        <v>0</v>
      </c>
      <c r="BG198" s="207">
        <f t="shared" ref="BG198:BG203" si="6">IF(N198="zákl. přenesená",J198,0)</f>
        <v>0</v>
      </c>
      <c r="BH198" s="207">
        <f t="shared" ref="BH198:BH203" si="7">IF(N198="sníž. přenesená",J198,0)</f>
        <v>0</v>
      </c>
      <c r="BI198" s="207">
        <f t="shared" ref="BI198:BI203" si="8">IF(N198="nulová",J198,0)</f>
        <v>0</v>
      </c>
      <c r="BJ198" s="19" t="s">
        <v>23</v>
      </c>
      <c r="BK198" s="207">
        <f t="shared" ref="BK198:BK203" si="9">ROUND(I198*H198,2)</f>
        <v>0</v>
      </c>
      <c r="BL198" s="19" t="s">
        <v>757</v>
      </c>
      <c r="BM198" s="206" t="s">
        <v>528</v>
      </c>
    </row>
    <row r="199" spans="1:65" s="2" customFormat="1" ht="16.5" customHeight="1">
      <c r="A199" s="36"/>
      <c r="B199" s="37"/>
      <c r="C199" s="195" t="s">
        <v>404</v>
      </c>
      <c r="D199" s="195" t="s">
        <v>275</v>
      </c>
      <c r="E199" s="196" t="s">
        <v>1909</v>
      </c>
      <c r="F199" s="197" t="s">
        <v>1910</v>
      </c>
      <c r="G199" s="198" t="s">
        <v>765</v>
      </c>
      <c r="H199" s="199">
        <v>9</v>
      </c>
      <c r="I199" s="200"/>
      <c r="J199" s="201">
        <f t="shared" si="0"/>
        <v>0</v>
      </c>
      <c r="K199" s="197" t="s">
        <v>22</v>
      </c>
      <c r="L199" s="41"/>
      <c r="M199" s="202" t="s">
        <v>22</v>
      </c>
      <c r="N199" s="203" t="s">
        <v>48</v>
      </c>
      <c r="O199" s="66"/>
      <c r="P199" s="204">
        <f t="shared" si="1"/>
        <v>0</v>
      </c>
      <c r="Q199" s="204">
        <v>0</v>
      </c>
      <c r="R199" s="204">
        <f t="shared" si="2"/>
        <v>0</v>
      </c>
      <c r="S199" s="204">
        <v>0</v>
      </c>
      <c r="T199" s="205">
        <f t="shared" si="3"/>
        <v>0</v>
      </c>
      <c r="U199" s="36"/>
      <c r="V199" s="36"/>
      <c r="W199" s="36"/>
      <c r="X199" s="36"/>
      <c r="Y199" s="36"/>
      <c r="Z199" s="36"/>
      <c r="AA199" s="36"/>
      <c r="AB199" s="36"/>
      <c r="AC199" s="36"/>
      <c r="AD199" s="36"/>
      <c r="AE199" s="36"/>
      <c r="AR199" s="206" t="s">
        <v>757</v>
      </c>
      <c r="AT199" s="206" t="s">
        <v>275</v>
      </c>
      <c r="AU199" s="206" t="s">
        <v>92</v>
      </c>
      <c r="AY199" s="19" t="s">
        <v>273</v>
      </c>
      <c r="BE199" s="207">
        <f t="shared" si="4"/>
        <v>0</v>
      </c>
      <c r="BF199" s="207">
        <f t="shared" si="5"/>
        <v>0</v>
      </c>
      <c r="BG199" s="207">
        <f t="shared" si="6"/>
        <v>0</v>
      </c>
      <c r="BH199" s="207">
        <f t="shared" si="7"/>
        <v>0</v>
      </c>
      <c r="BI199" s="207">
        <f t="shared" si="8"/>
        <v>0</v>
      </c>
      <c r="BJ199" s="19" t="s">
        <v>23</v>
      </c>
      <c r="BK199" s="207">
        <f t="shared" si="9"/>
        <v>0</v>
      </c>
      <c r="BL199" s="19" t="s">
        <v>757</v>
      </c>
      <c r="BM199" s="206" t="s">
        <v>539</v>
      </c>
    </row>
    <row r="200" spans="1:65" s="2" customFormat="1" ht="16.5" customHeight="1">
      <c r="A200" s="36"/>
      <c r="B200" s="37"/>
      <c r="C200" s="195" t="s">
        <v>409</v>
      </c>
      <c r="D200" s="195" t="s">
        <v>275</v>
      </c>
      <c r="E200" s="196" t="s">
        <v>1911</v>
      </c>
      <c r="F200" s="197" t="s">
        <v>1912</v>
      </c>
      <c r="G200" s="198" t="s">
        <v>765</v>
      </c>
      <c r="H200" s="199">
        <v>1</v>
      </c>
      <c r="I200" s="200"/>
      <c r="J200" s="201">
        <f t="shared" si="0"/>
        <v>0</v>
      </c>
      <c r="K200" s="197" t="s">
        <v>22</v>
      </c>
      <c r="L200" s="41"/>
      <c r="M200" s="202" t="s">
        <v>22</v>
      </c>
      <c r="N200" s="203" t="s">
        <v>48</v>
      </c>
      <c r="O200" s="66"/>
      <c r="P200" s="204">
        <f t="shared" si="1"/>
        <v>0</v>
      </c>
      <c r="Q200" s="204">
        <v>0</v>
      </c>
      <c r="R200" s="204">
        <f t="shared" si="2"/>
        <v>0</v>
      </c>
      <c r="S200" s="204">
        <v>0</v>
      </c>
      <c r="T200" s="205">
        <f t="shared" si="3"/>
        <v>0</v>
      </c>
      <c r="U200" s="36"/>
      <c r="V200" s="36"/>
      <c r="W200" s="36"/>
      <c r="X200" s="36"/>
      <c r="Y200" s="36"/>
      <c r="Z200" s="36"/>
      <c r="AA200" s="36"/>
      <c r="AB200" s="36"/>
      <c r="AC200" s="36"/>
      <c r="AD200" s="36"/>
      <c r="AE200" s="36"/>
      <c r="AR200" s="206" t="s">
        <v>757</v>
      </c>
      <c r="AT200" s="206" t="s">
        <v>275</v>
      </c>
      <c r="AU200" s="206" t="s">
        <v>92</v>
      </c>
      <c r="AY200" s="19" t="s">
        <v>273</v>
      </c>
      <c r="BE200" s="207">
        <f t="shared" si="4"/>
        <v>0</v>
      </c>
      <c r="BF200" s="207">
        <f t="shared" si="5"/>
        <v>0</v>
      </c>
      <c r="BG200" s="207">
        <f t="shared" si="6"/>
        <v>0</v>
      </c>
      <c r="BH200" s="207">
        <f t="shared" si="7"/>
        <v>0</v>
      </c>
      <c r="BI200" s="207">
        <f t="shared" si="8"/>
        <v>0</v>
      </c>
      <c r="BJ200" s="19" t="s">
        <v>23</v>
      </c>
      <c r="BK200" s="207">
        <f t="shared" si="9"/>
        <v>0</v>
      </c>
      <c r="BL200" s="19" t="s">
        <v>757</v>
      </c>
      <c r="BM200" s="206" t="s">
        <v>556</v>
      </c>
    </row>
    <row r="201" spans="1:65" s="2" customFormat="1" ht="16.5" customHeight="1">
      <c r="A201" s="36"/>
      <c r="B201" s="37"/>
      <c r="C201" s="195" t="s">
        <v>414</v>
      </c>
      <c r="D201" s="195" t="s">
        <v>275</v>
      </c>
      <c r="E201" s="196" t="s">
        <v>1913</v>
      </c>
      <c r="F201" s="197" t="s">
        <v>1914</v>
      </c>
      <c r="G201" s="198" t="s">
        <v>765</v>
      </c>
      <c r="H201" s="199">
        <v>2</v>
      </c>
      <c r="I201" s="200"/>
      <c r="J201" s="201">
        <f t="shared" si="0"/>
        <v>0</v>
      </c>
      <c r="K201" s="197" t="s">
        <v>22</v>
      </c>
      <c r="L201" s="41"/>
      <c r="M201" s="202" t="s">
        <v>22</v>
      </c>
      <c r="N201" s="203" t="s">
        <v>48</v>
      </c>
      <c r="O201" s="66"/>
      <c r="P201" s="204">
        <f t="shared" si="1"/>
        <v>0</v>
      </c>
      <c r="Q201" s="204">
        <v>0</v>
      </c>
      <c r="R201" s="204">
        <f t="shared" si="2"/>
        <v>0</v>
      </c>
      <c r="S201" s="204">
        <v>0</v>
      </c>
      <c r="T201" s="205">
        <f t="shared" si="3"/>
        <v>0</v>
      </c>
      <c r="U201" s="36"/>
      <c r="V201" s="36"/>
      <c r="W201" s="36"/>
      <c r="X201" s="36"/>
      <c r="Y201" s="36"/>
      <c r="Z201" s="36"/>
      <c r="AA201" s="36"/>
      <c r="AB201" s="36"/>
      <c r="AC201" s="36"/>
      <c r="AD201" s="36"/>
      <c r="AE201" s="36"/>
      <c r="AR201" s="206" t="s">
        <v>757</v>
      </c>
      <c r="AT201" s="206" t="s">
        <v>275</v>
      </c>
      <c r="AU201" s="206" t="s">
        <v>92</v>
      </c>
      <c r="AY201" s="19" t="s">
        <v>273</v>
      </c>
      <c r="BE201" s="207">
        <f t="shared" si="4"/>
        <v>0</v>
      </c>
      <c r="BF201" s="207">
        <f t="shared" si="5"/>
        <v>0</v>
      </c>
      <c r="BG201" s="207">
        <f t="shared" si="6"/>
        <v>0</v>
      </c>
      <c r="BH201" s="207">
        <f t="shared" si="7"/>
        <v>0</v>
      </c>
      <c r="BI201" s="207">
        <f t="shared" si="8"/>
        <v>0</v>
      </c>
      <c r="BJ201" s="19" t="s">
        <v>23</v>
      </c>
      <c r="BK201" s="207">
        <f t="shared" si="9"/>
        <v>0</v>
      </c>
      <c r="BL201" s="19" t="s">
        <v>757</v>
      </c>
      <c r="BM201" s="206" t="s">
        <v>573</v>
      </c>
    </row>
    <row r="202" spans="1:65" s="2" customFormat="1" ht="16.5" customHeight="1">
      <c r="A202" s="36"/>
      <c r="B202" s="37"/>
      <c r="C202" s="195" t="s">
        <v>419</v>
      </c>
      <c r="D202" s="195" t="s">
        <v>275</v>
      </c>
      <c r="E202" s="196" t="s">
        <v>1915</v>
      </c>
      <c r="F202" s="197" t="s">
        <v>1916</v>
      </c>
      <c r="G202" s="198" t="s">
        <v>765</v>
      </c>
      <c r="H202" s="199">
        <v>5</v>
      </c>
      <c r="I202" s="200"/>
      <c r="J202" s="201">
        <f t="shared" si="0"/>
        <v>0</v>
      </c>
      <c r="K202" s="197" t="s">
        <v>22</v>
      </c>
      <c r="L202" s="41"/>
      <c r="M202" s="202" t="s">
        <v>22</v>
      </c>
      <c r="N202" s="203" t="s">
        <v>48</v>
      </c>
      <c r="O202" s="66"/>
      <c r="P202" s="204">
        <f t="shared" si="1"/>
        <v>0</v>
      </c>
      <c r="Q202" s="204">
        <v>0</v>
      </c>
      <c r="R202" s="204">
        <f t="shared" si="2"/>
        <v>0</v>
      </c>
      <c r="S202" s="204">
        <v>0</v>
      </c>
      <c r="T202" s="205">
        <f t="shared" si="3"/>
        <v>0</v>
      </c>
      <c r="U202" s="36"/>
      <c r="V202" s="36"/>
      <c r="W202" s="36"/>
      <c r="X202" s="36"/>
      <c r="Y202" s="36"/>
      <c r="Z202" s="36"/>
      <c r="AA202" s="36"/>
      <c r="AB202" s="36"/>
      <c r="AC202" s="36"/>
      <c r="AD202" s="36"/>
      <c r="AE202" s="36"/>
      <c r="AR202" s="206" t="s">
        <v>757</v>
      </c>
      <c r="AT202" s="206" t="s">
        <v>275</v>
      </c>
      <c r="AU202" s="206" t="s">
        <v>92</v>
      </c>
      <c r="AY202" s="19" t="s">
        <v>273</v>
      </c>
      <c r="BE202" s="207">
        <f t="shared" si="4"/>
        <v>0</v>
      </c>
      <c r="BF202" s="207">
        <f t="shared" si="5"/>
        <v>0</v>
      </c>
      <c r="BG202" s="207">
        <f t="shared" si="6"/>
        <v>0</v>
      </c>
      <c r="BH202" s="207">
        <f t="shared" si="7"/>
        <v>0</v>
      </c>
      <c r="BI202" s="207">
        <f t="shared" si="8"/>
        <v>0</v>
      </c>
      <c r="BJ202" s="19" t="s">
        <v>23</v>
      </c>
      <c r="BK202" s="207">
        <f t="shared" si="9"/>
        <v>0</v>
      </c>
      <c r="BL202" s="19" t="s">
        <v>757</v>
      </c>
      <c r="BM202" s="206" t="s">
        <v>589</v>
      </c>
    </row>
    <row r="203" spans="1:65" s="2" customFormat="1" ht="16.5" customHeight="1">
      <c r="A203" s="36"/>
      <c r="B203" s="37"/>
      <c r="C203" s="195" t="s">
        <v>7</v>
      </c>
      <c r="D203" s="195" t="s">
        <v>275</v>
      </c>
      <c r="E203" s="196" t="s">
        <v>1917</v>
      </c>
      <c r="F203" s="197" t="s">
        <v>1918</v>
      </c>
      <c r="G203" s="198" t="s">
        <v>765</v>
      </c>
      <c r="H203" s="199">
        <v>5</v>
      </c>
      <c r="I203" s="200"/>
      <c r="J203" s="201">
        <f t="shared" si="0"/>
        <v>0</v>
      </c>
      <c r="K203" s="197" t="s">
        <v>22</v>
      </c>
      <c r="L203" s="41"/>
      <c r="M203" s="202" t="s">
        <v>22</v>
      </c>
      <c r="N203" s="203" t="s">
        <v>48</v>
      </c>
      <c r="O203" s="66"/>
      <c r="P203" s="204">
        <f t="shared" si="1"/>
        <v>0</v>
      </c>
      <c r="Q203" s="204">
        <v>0</v>
      </c>
      <c r="R203" s="204">
        <f t="shared" si="2"/>
        <v>0</v>
      </c>
      <c r="S203" s="204">
        <v>0</v>
      </c>
      <c r="T203" s="205">
        <f t="shared" si="3"/>
        <v>0</v>
      </c>
      <c r="U203" s="36"/>
      <c r="V203" s="36"/>
      <c r="W203" s="36"/>
      <c r="X203" s="36"/>
      <c r="Y203" s="36"/>
      <c r="Z203" s="36"/>
      <c r="AA203" s="36"/>
      <c r="AB203" s="36"/>
      <c r="AC203" s="36"/>
      <c r="AD203" s="36"/>
      <c r="AE203" s="36"/>
      <c r="AR203" s="206" t="s">
        <v>757</v>
      </c>
      <c r="AT203" s="206" t="s">
        <v>275</v>
      </c>
      <c r="AU203" s="206" t="s">
        <v>92</v>
      </c>
      <c r="AY203" s="19" t="s">
        <v>273</v>
      </c>
      <c r="BE203" s="207">
        <f t="shared" si="4"/>
        <v>0</v>
      </c>
      <c r="BF203" s="207">
        <f t="shared" si="5"/>
        <v>0</v>
      </c>
      <c r="BG203" s="207">
        <f t="shared" si="6"/>
        <v>0</v>
      </c>
      <c r="BH203" s="207">
        <f t="shared" si="7"/>
        <v>0</v>
      </c>
      <c r="BI203" s="207">
        <f t="shared" si="8"/>
        <v>0</v>
      </c>
      <c r="BJ203" s="19" t="s">
        <v>23</v>
      </c>
      <c r="BK203" s="207">
        <f t="shared" si="9"/>
        <v>0</v>
      </c>
      <c r="BL203" s="19" t="s">
        <v>757</v>
      </c>
      <c r="BM203" s="206" t="s">
        <v>600</v>
      </c>
    </row>
    <row r="204" spans="1:65" s="12" customFormat="1" ht="20.85" customHeight="1">
      <c r="B204" s="179"/>
      <c r="C204" s="180"/>
      <c r="D204" s="181" t="s">
        <v>76</v>
      </c>
      <c r="E204" s="193" t="s">
        <v>1919</v>
      </c>
      <c r="F204" s="193" t="s">
        <v>1920</v>
      </c>
      <c r="G204" s="180"/>
      <c r="H204" s="180"/>
      <c r="I204" s="183"/>
      <c r="J204" s="194">
        <f>BK204</f>
        <v>0</v>
      </c>
      <c r="K204" s="180"/>
      <c r="L204" s="185"/>
      <c r="M204" s="186"/>
      <c r="N204" s="187"/>
      <c r="O204" s="187"/>
      <c r="P204" s="188">
        <f>P205</f>
        <v>0</v>
      </c>
      <c r="Q204" s="187"/>
      <c r="R204" s="188">
        <f>R205</f>
        <v>0</v>
      </c>
      <c r="S204" s="187"/>
      <c r="T204" s="189">
        <f>T205</f>
        <v>0</v>
      </c>
      <c r="AR204" s="190" t="s">
        <v>23</v>
      </c>
      <c r="AT204" s="191" t="s">
        <v>76</v>
      </c>
      <c r="AU204" s="191" t="s">
        <v>84</v>
      </c>
      <c r="AY204" s="190" t="s">
        <v>273</v>
      </c>
      <c r="BK204" s="192">
        <f>BK205</f>
        <v>0</v>
      </c>
    </row>
    <row r="205" spans="1:65" s="2" customFormat="1" ht="16.5" customHeight="1">
      <c r="A205" s="36"/>
      <c r="B205" s="37"/>
      <c r="C205" s="195" t="s">
        <v>433</v>
      </c>
      <c r="D205" s="195" t="s">
        <v>275</v>
      </c>
      <c r="E205" s="196" t="s">
        <v>1921</v>
      </c>
      <c r="F205" s="197" t="s">
        <v>1922</v>
      </c>
      <c r="G205" s="198" t="s">
        <v>765</v>
      </c>
      <c r="H205" s="199">
        <v>5</v>
      </c>
      <c r="I205" s="200"/>
      <c r="J205" s="201">
        <f>ROUND(I205*H205,2)</f>
        <v>0</v>
      </c>
      <c r="K205" s="197" t="s">
        <v>22</v>
      </c>
      <c r="L205" s="41"/>
      <c r="M205" s="202" t="s">
        <v>22</v>
      </c>
      <c r="N205" s="203" t="s">
        <v>48</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757</v>
      </c>
      <c r="AT205" s="206" t="s">
        <v>275</v>
      </c>
      <c r="AU205" s="206" t="s">
        <v>92</v>
      </c>
      <c r="AY205" s="19" t="s">
        <v>273</v>
      </c>
      <c r="BE205" s="207">
        <f>IF(N205="základní",J205,0)</f>
        <v>0</v>
      </c>
      <c r="BF205" s="207">
        <f>IF(N205="snížená",J205,0)</f>
        <v>0</v>
      </c>
      <c r="BG205" s="207">
        <f>IF(N205="zákl. přenesená",J205,0)</f>
        <v>0</v>
      </c>
      <c r="BH205" s="207">
        <f>IF(N205="sníž. přenesená",J205,0)</f>
        <v>0</v>
      </c>
      <c r="BI205" s="207">
        <f>IF(N205="nulová",J205,0)</f>
        <v>0</v>
      </c>
      <c r="BJ205" s="19" t="s">
        <v>23</v>
      </c>
      <c r="BK205" s="207">
        <f>ROUND(I205*H205,2)</f>
        <v>0</v>
      </c>
      <c r="BL205" s="19" t="s">
        <v>757</v>
      </c>
      <c r="BM205" s="206" t="s">
        <v>616</v>
      </c>
    </row>
    <row r="206" spans="1:65" s="12" customFormat="1" ht="20.85" customHeight="1">
      <c r="B206" s="179"/>
      <c r="C206" s="180"/>
      <c r="D206" s="181" t="s">
        <v>76</v>
      </c>
      <c r="E206" s="193" t="s">
        <v>1923</v>
      </c>
      <c r="F206" s="193" t="s">
        <v>1924</v>
      </c>
      <c r="G206" s="180"/>
      <c r="H206" s="180"/>
      <c r="I206" s="183"/>
      <c r="J206" s="194">
        <f>BK206</f>
        <v>0</v>
      </c>
      <c r="K206" s="180"/>
      <c r="L206" s="185"/>
      <c r="M206" s="186"/>
      <c r="N206" s="187"/>
      <c r="O206" s="187"/>
      <c r="P206" s="188">
        <v>0</v>
      </c>
      <c r="Q206" s="187"/>
      <c r="R206" s="188">
        <v>0</v>
      </c>
      <c r="S206" s="187"/>
      <c r="T206" s="189">
        <v>0</v>
      </c>
      <c r="AR206" s="190" t="s">
        <v>23</v>
      </c>
      <c r="AT206" s="191" t="s">
        <v>76</v>
      </c>
      <c r="AU206" s="191" t="s">
        <v>84</v>
      </c>
      <c r="AY206" s="190" t="s">
        <v>273</v>
      </c>
      <c r="BK206" s="192">
        <v>0</v>
      </c>
    </row>
    <row r="207" spans="1:65" s="12" customFormat="1" ht="20.85" customHeight="1">
      <c r="B207" s="179"/>
      <c r="C207" s="180"/>
      <c r="D207" s="181" t="s">
        <v>76</v>
      </c>
      <c r="E207" s="193" t="s">
        <v>1925</v>
      </c>
      <c r="F207" s="193" t="s">
        <v>1926</v>
      </c>
      <c r="G207" s="180"/>
      <c r="H207" s="180"/>
      <c r="I207" s="183"/>
      <c r="J207" s="194">
        <f>BK207</f>
        <v>0</v>
      </c>
      <c r="K207" s="180"/>
      <c r="L207" s="185"/>
      <c r="M207" s="186"/>
      <c r="N207" s="187"/>
      <c r="O207" s="187"/>
      <c r="P207" s="188">
        <f>SUM(P208:P209)</f>
        <v>0</v>
      </c>
      <c r="Q207" s="187"/>
      <c r="R207" s="188">
        <f>SUM(R208:R209)</f>
        <v>0</v>
      </c>
      <c r="S207" s="187"/>
      <c r="T207" s="189">
        <f>SUM(T208:T209)</f>
        <v>0</v>
      </c>
      <c r="AR207" s="190" t="s">
        <v>23</v>
      </c>
      <c r="AT207" s="191" t="s">
        <v>76</v>
      </c>
      <c r="AU207" s="191" t="s">
        <v>84</v>
      </c>
      <c r="AY207" s="190" t="s">
        <v>273</v>
      </c>
      <c r="BK207" s="192">
        <f>SUM(BK208:BK209)</f>
        <v>0</v>
      </c>
    </row>
    <row r="208" spans="1:65" s="2" customFormat="1" ht="16.5" customHeight="1">
      <c r="A208" s="36"/>
      <c r="B208" s="37"/>
      <c r="C208" s="195" t="s">
        <v>441</v>
      </c>
      <c r="D208" s="195" t="s">
        <v>275</v>
      </c>
      <c r="E208" s="196" t="s">
        <v>1927</v>
      </c>
      <c r="F208" s="197" t="s">
        <v>1928</v>
      </c>
      <c r="G208" s="198" t="s">
        <v>765</v>
      </c>
      <c r="H208" s="199">
        <v>71</v>
      </c>
      <c r="I208" s="200"/>
      <c r="J208" s="201">
        <f>ROUND(I208*H208,2)</f>
        <v>0</v>
      </c>
      <c r="K208" s="197" t="s">
        <v>22</v>
      </c>
      <c r="L208" s="41"/>
      <c r="M208" s="202" t="s">
        <v>22</v>
      </c>
      <c r="N208" s="203" t="s">
        <v>48</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757</v>
      </c>
      <c r="AT208" s="206" t="s">
        <v>275</v>
      </c>
      <c r="AU208" s="206" t="s">
        <v>92</v>
      </c>
      <c r="AY208" s="19" t="s">
        <v>273</v>
      </c>
      <c r="BE208" s="207">
        <f>IF(N208="základní",J208,0)</f>
        <v>0</v>
      </c>
      <c r="BF208" s="207">
        <f>IF(N208="snížená",J208,0)</f>
        <v>0</v>
      </c>
      <c r="BG208" s="207">
        <f>IF(N208="zákl. přenesená",J208,0)</f>
        <v>0</v>
      </c>
      <c r="BH208" s="207">
        <f>IF(N208="sníž. přenesená",J208,0)</f>
        <v>0</v>
      </c>
      <c r="BI208" s="207">
        <f>IF(N208="nulová",J208,0)</f>
        <v>0</v>
      </c>
      <c r="BJ208" s="19" t="s">
        <v>23</v>
      </c>
      <c r="BK208" s="207">
        <f>ROUND(I208*H208,2)</f>
        <v>0</v>
      </c>
      <c r="BL208" s="19" t="s">
        <v>757</v>
      </c>
      <c r="BM208" s="206" t="s">
        <v>629</v>
      </c>
    </row>
    <row r="209" spans="1:65" s="2" customFormat="1" ht="16.5" customHeight="1">
      <c r="A209" s="36"/>
      <c r="B209" s="37"/>
      <c r="C209" s="195" t="s">
        <v>446</v>
      </c>
      <c r="D209" s="195" t="s">
        <v>275</v>
      </c>
      <c r="E209" s="196" t="s">
        <v>1929</v>
      </c>
      <c r="F209" s="197" t="s">
        <v>1930</v>
      </c>
      <c r="G209" s="198" t="s">
        <v>765</v>
      </c>
      <c r="H209" s="199">
        <v>8</v>
      </c>
      <c r="I209" s="200"/>
      <c r="J209" s="201">
        <f>ROUND(I209*H209,2)</f>
        <v>0</v>
      </c>
      <c r="K209" s="197" t="s">
        <v>22</v>
      </c>
      <c r="L209" s="41"/>
      <c r="M209" s="202" t="s">
        <v>22</v>
      </c>
      <c r="N209" s="203" t="s">
        <v>48</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757</v>
      </c>
      <c r="AT209" s="206" t="s">
        <v>275</v>
      </c>
      <c r="AU209" s="206" t="s">
        <v>92</v>
      </c>
      <c r="AY209" s="19" t="s">
        <v>273</v>
      </c>
      <c r="BE209" s="207">
        <f>IF(N209="základní",J209,0)</f>
        <v>0</v>
      </c>
      <c r="BF209" s="207">
        <f>IF(N209="snížená",J209,0)</f>
        <v>0</v>
      </c>
      <c r="BG209" s="207">
        <f>IF(N209="zákl. přenesená",J209,0)</f>
        <v>0</v>
      </c>
      <c r="BH209" s="207">
        <f>IF(N209="sníž. přenesená",J209,0)</f>
        <v>0</v>
      </c>
      <c r="BI209" s="207">
        <f>IF(N209="nulová",J209,0)</f>
        <v>0</v>
      </c>
      <c r="BJ209" s="19" t="s">
        <v>23</v>
      </c>
      <c r="BK209" s="207">
        <f>ROUND(I209*H209,2)</f>
        <v>0</v>
      </c>
      <c r="BL209" s="19" t="s">
        <v>757</v>
      </c>
      <c r="BM209" s="206" t="s">
        <v>641</v>
      </c>
    </row>
    <row r="210" spans="1:65" s="12" customFormat="1" ht="20.85" customHeight="1">
      <c r="B210" s="179"/>
      <c r="C210" s="180"/>
      <c r="D210" s="181" t="s">
        <v>76</v>
      </c>
      <c r="E210" s="193" t="s">
        <v>1931</v>
      </c>
      <c r="F210" s="193" t="s">
        <v>1932</v>
      </c>
      <c r="G210" s="180"/>
      <c r="H210" s="180"/>
      <c r="I210" s="183"/>
      <c r="J210" s="194">
        <f>BK210</f>
        <v>0</v>
      </c>
      <c r="K210" s="180"/>
      <c r="L210" s="185"/>
      <c r="M210" s="186"/>
      <c r="N210" s="187"/>
      <c r="O210" s="187"/>
      <c r="P210" s="188">
        <v>0</v>
      </c>
      <c r="Q210" s="187"/>
      <c r="R210" s="188">
        <v>0</v>
      </c>
      <c r="S210" s="187"/>
      <c r="T210" s="189">
        <v>0</v>
      </c>
      <c r="AR210" s="190" t="s">
        <v>23</v>
      </c>
      <c r="AT210" s="191" t="s">
        <v>76</v>
      </c>
      <c r="AU210" s="191" t="s">
        <v>84</v>
      </c>
      <c r="AY210" s="190" t="s">
        <v>273</v>
      </c>
      <c r="BK210" s="192">
        <v>0</v>
      </c>
    </row>
    <row r="211" spans="1:65" s="12" customFormat="1" ht="20.85" customHeight="1">
      <c r="B211" s="179"/>
      <c r="C211" s="180"/>
      <c r="D211" s="181" t="s">
        <v>76</v>
      </c>
      <c r="E211" s="193" t="s">
        <v>1933</v>
      </c>
      <c r="F211" s="193" t="s">
        <v>1934</v>
      </c>
      <c r="G211" s="180"/>
      <c r="H211" s="180"/>
      <c r="I211" s="183"/>
      <c r="J211" s="194">
        <f>BK211</f>
        <v>0</v>
      </c>
      <c r="K211" s="180"/>
      <c r="L211" s="185"/>
      <c r="M211" s="186"/>
      <c r="N211" s="187"/>
      <c r="O211" s="187"/>
      <c r="P211" s="188">
        <f>SUM(P212:P213)</f>
        <v>0</v>
      </c>
      <c r="Q211" s="187"/>
      <c r="R211" s="188">
        <f>SUM(R212:R213)</f>
        <v>0</v>
      </c>
      <c r="S211" s="187"/>
      <c r="T211" s="189">
        <f>SUM(T212:T213)</f>
        <v>0</v>
      </c>
      <c r="AR211" s="190" t="s">
        <v>23</v>
      </c>
      <c r="AT211" s="191" t="s">
        <v>76</v>
      </c>
      <c r="AU211" s="191" t="s">
        <v>84</v>
      </c>
      <c r="AY211" s="190" t="s">
        <v>273</v>
      </c>
      <c r="BK211" s="192">
        <f>SUM(BK212:BK213)</f>
        <v>0</v>
      </c>
    </row>
    <row r="212" spans="1:65" s="2" customFormat="1" ht="16.5" customHeight="1">
      <c r="A212" s="36"/>
      <c r="B212" s="37"/>
      <c r="C212" s="195" t="s">
        <v>456</v>
      </c>
      <c r="D212" s="195" t="s">
        <v>275</v>
      </c>
      <c r="E212" s="196" t="s">
        <v>1935</v>
      </c>
      <c r="F212" s="197" t="s">
        <v>1936</v>
      </c>
      <c r="G212" s="198" t="s">
        <v>765</v>
      </c>
      <c r="H212" s="199">
        <v>20</v>
      </c>
      <c r="I212" s="200"/>
      <c r="J212" s="201">
        <f>ROUND(I212*H212,2)</f>
        <v>0</v>
      </c>
      <c r="K212" s="197" t="s">
        <v>22</v>
      </c>
      <c r="L212" s="41"/>
      <c r="M212" s="202" t="s">
        <v>22</v>
      </c>
      <c r="N212" s="203" t="s">
        <v>48</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757</v>
      </c>
      <c r="AT212" s="206" t="s">
        <v>275</v>
      </c>
      <c r="AU212" s="206" t="s">
        <v>92</v>
      </c>
      <c r="AY212" s="19" t="s">
        <v>273</v>
      </c>
      <c r="BE212" s="207">
        <f>IF(N212="základní",J212,0)</f>
        <v>0</v>
      </c>
      <c r="BF212" s="207">
        <f>IF(N212="snížená",J212,0)</f>
        <v>0</v>
      </c>
      <c r="BG212" s="207">
        <f>IF(N212="zákl. přenesená",J212,0)</f>
        <v>0</v>
      </c>
      <c r="BH212" s="207">
        <f>IF(N212="sníž. přenesená",J212,0)</f>
        <v>0</v>
      </c>
      <c r="BI212" s="207">
        <f>IF(N212="nulová",J212,0)</f>
        <v>0</v>
      </c>
      <c r="BJ212" s="19" t="s">
        <v>23</v>
      </c>
      <c r="BK212" s="207">
        <f>ROUND(I212*H212,2)</f>
        <v>0</v>
      </c>
      <c r="BL212" s="19" t="s">
        <v>757</v>
      </c>
      <c r="BM212" s="206" t="s">
        <v>654</v>
      </c>
    </row>
    <row r="213" spans="1:65" s="2" customFormat="1" ht="16.5" customHeight="1">
      <c r="A213" s="36"/>
      <c r="B213" s="37"/>
      <c r="C213" s="195" t="s">
        <v>465</v>
      </c>
      <c r="D213" s="195" t="s">
        <v>275</v>
      </c>
      <c r="E213" s="196" t="s">
        <v>1937</v>
      </c>
      <c r="F213" s="197" t="s">
        <v>1930</v>
      </c>
      <c r="G213" s="198" t="s">
        <v>765</v>
      </c>
      <c r="H213" s="199">
        <v>11</v>
      </c>
      <c r="I213" s="200"/>
      <c r="J213" s="201">
        <f>ROUND(I213*H213,2)</f>
        <v>0</v>
      </c>
      <c r="K213" s="197" t="s">
        <v>22</v>
      </c>
      <c r="L213" s="41"/>
      <c r="M213" s="202" t="s">
        <v>22</v>
      </c>
      <c r="N213" s="203" t="s">
        <v>48</v>
      </c>
      <c r="O213" s="66"/>
      <c r="P213" s="204">
        <f>O213*H213</f>
        <v>0</v>
      </c>
      <c r="Q213" s="204">
        <v>0</v>
      </c>
      <c r="R213" s="204">
        <f>Q213*H213</f>
        <v>0</v>
      </c>
      <c r="S213" s="204">
        <v>0</v>
      </c>
      <c r="T213" s="205">
        <f>S213*H213</f>
        <v>0</v>
      </c>
      <c r="U213" s="36"/>
      <c r="V213" s="36"/>
      <c r="W213" s="36"/>
      <c r="X213" s="36"/>
      <c r="Y213" s="36"/>
      <c r="Z213" s="36"/>
      <c r="AA213" s="36"/>
      <c r="AB213" s="36"/>
      <c r="AC213" s="36"/>
      <c r="AD213" s="36"/>
      <c r="AE213" s="36"/>
      <c r="AR213" s="206" t="s">
        <v>757</v>
      </c>
      <c r="AT213" s="206" t="s">
        <v>275</v>
      </c>
      <c r="AU213" s="206" t="s">
        <v>92</v>
      </c>
      <c r="AY213" s="19" t="s">
        <v>273</v>
      </c>
      <c r="BE213" s="207">
        <f>IF(N213="základní",J213,0)</f>
        <v>0</v>
      </c>
      <c r="BF213" s="207">
        <f>IF(N213="snížená",J213,0)</f>
        <v>0</v>
      </c>
      <c r="BG213" s="207">
        <f>IF(N213="zákl. přenesená",J213,0)</f>
        <v>0</v>
      </c>
      <c r="BH213" s="207">
        <f>IF(N213="sníž. přenesená",J213,0)</f>
        <v>0</v>
      </c>
      <c r="BI213" s="207">
        <f>IF(N213="nulová",J213,0)</f>
        <v>0</v>
      </c>
      <c r="BJ213" s="19" t="s">
        <v>23</v>
      </c>
      <c r="BK213" s="207">
        <f>ROUND(I213*H213,2)</f>
        <v>0</v>
      </c>
      <c r="BL213" s="19" t="s">
        <v>757</v>
      </c>
      <c r="BM213" s="206" t="s">
        <v>664</v>
      </c>
    </row>
    <row r="214" spans="1:65" s="12" customFormat="1" ht="20.85" customHeight="1">
      <c r="B214" s="179"/>
      <c r="C214" s="180"/>
      <c r="D214" s="181" t="s">
        <v>76</v>
      </c>
      <c r="E214" s="193" t="s">
        <v>1938</v>
      </c>
      <c r="F214" s="193" t="s">
        <v>1939</v>
      </c>
      <c r="G214" s="180"/>
      <c r="H214" s="180"/>
      <c r="I214" s="183"/>
      <c r="J214" s="194">
        <f>BK214</f>
        <v>0</v>
      </c>
      <c r="K214" s="180"/>
      <c r="L214" s="185"/>
      <c r="M214" s="186"/>
      <c r="N214" s="187"/>
      <c r="O214" s="187"/>
      <c r="P214" s="188">
        <f>SUM(P215:P216)</f>
        <v>0</v>
      </c>
      <c r="Q214" s="187"/>
      <c r="R214" s="188">
        <f>SUM(R215:R216)</f>
        <v>0</v>
      </c>
      <c r="S214" s="187"/>
      <c r="T214" s="189">
        <f>SUM(T215:T216)</f>
        <v>0</v>
      </c>
      <c r="AR214" s="190" t="s">
        <v>23</v>
      </c>
      <c r="AT214" s="191" t="s">
        <v>76</v>
      </c>
      <c r="AU214" s="191" t="s">
        <v>84</v>
      </c>
      <c r="AY214" s="190" t="s">
        <v>273</v>
      </c>
      <c r="BK214" s="192">
        <f>SUM(BK215:BK216)</f>
        <v>0</v>
      </c>
    </row>
    <row r="215" spans="1:65" s="2" customFormat="1" ht="16.5" customHeight="1">
      <c r="A215" s="36"/>
      <c r="B215" s="37"/>
      <c r="C215" s="195" t="s">
        <v>471</v>
      </c>
      <c r="D215" s="195" t="s">
        <v>275</v>
      </c>
      <c r="E215" s="196" t="s">
        <v>1940</v>
      </c>
      <c r="F215" s="197" t="s">
        <v>1941</v>
      </c>
      <c r="G215" s="198" t="s">
        <v>765</v>
      </c>
      <c r="H215" s="199">
        <v>132</v>
      </c>
      <c r="I215" s="200"/>
      <c r="J215" s="201">
        <f>ROUND(I215*H215,2)</f>
        <v>0</v>
      </c>
      <c r="K215" s="197" t="s">
        <v>22</v>
      </c>
      <c r="L215" s="41"/>
      <c r="M215" s="202" t="s">
        <v>22</v>
      </c>
      <c r="N215" s="203" t="s">
        <v>48</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757</v>
      </c>
      <c r="AT215" s="206" t="s">
        <v>275</v>
      </c>
      <c r="AU215" s="206" t="s">
        <v>92</v>
      </c>
      <c r="AY215" s="19" t="s">
        <v>273</v>
      </c>
      <c r="BE215" s="207">
        <f>IF(N215="základní",J215,0)</f>
        <v>0</v>
      </c>
      <c r="BF215" s="207">
        <f>IF(N215="snížená",J215,0)</f>
        <v>0</v>
      </c>
      <c r="BG215" s="207">
        <f>IF(N215="zákl. přenesená",J215,0)</f>
        <v>0</v>
      </c>
      <c r="BH215" s="207">
        <f>IF(N215="sníž. přenesená",J215,0)</f>
        <v>0</v>
      </c>
      <c r="BI215" s="207">
        <f>IF(N215="nulová",J215,0)</f>
        <v>0</v>
      </c>
      <c r="BJ215" s="19" t="s">
        <v>23</v>
      </c>
      <c r="BK215" s="207">
        <f>ROUND(I215*H215,2)</f>
        <v>0</v>
      </c>
      <c r="BL215" s="19" t="s">
        <v>757</v>
      </c>
      <c r="BM215" s="206" t="s">
        <v>677</v>
      </c>
    </row>
    <row r="216" spans="1:65" s="2" customFormat="1" ht="16.5" customHeight="1">
      <c r="A216" s="36"/>
      <c r="B216" s="37"/>
      <c r="C216" s="195" t="s">
        <v>493</v>
      </c>
      <c r="D216" s="195" t="s">
        <v>275</v>
      </c>
      <c r="E216" s="196" t="s">
        <v>1942</v>
      </c>
      <c r="F216" s="197" t="s">
        <v>1943</v>
      </c>
      <c r="G216" s="198" t="s">
        <v>765</v>
      </c>
      <c r="H216" s="199">
        <v>40</v>
      </c>
      <c r="I216" s="200"/>
      <c r="J216" s="201">
        <f>ROUND(I216*H216,2)</f>
        <v>0</v>
      </c>
      <c r="K216" s="197" t="s">
        <v>22</v>
      </c>
      <c r="L216" s="41"/>
      <c r="M216" s="202" t="s">
        <v>22</v>
      </c>
      <c r="N216" s="203" t="s">
        <v>48</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757</v>
      </c>
      <c r="AT216" s="206" t="s">
        <v>275</v>
      </c>
      <c r="AU216" s="206" t="s">
        <v>92</v>
      </c>
      <c r="AY216" s="19" t="s">
        <v>273</v>
      </c>
      <c r="BE216" s="207">
        <f>IF(N216="základní",J216,0)</f>
        <v>0</v>
      </c>
      <c r="BF216" s="207">
        <f>IF(N216="snížená",J216,0)</f>
        <v>0</v>
      </c>
      <c r="BG216" s="207">
        <f>IF(N216="zákl. přenesená",J216,0)</f>
        <v>0</v>
      </c>
      <c r="BH216" s="207">
        <f>IF(N216="sníž. přenesená",J216,0)</f>
        <v>0</v>
      </c>
      <c r="BI216" s="207">
        <f>IF(N216="nulová",J216,0)</f>
        <v>0</v>
      </c>
      <c r="BJ216" s="19" t="s">
        <v>23</v>
      </c>
      <c r="BK216" s="207">
        <f>ROUND(I216*H216,2)</f>
        <v>0</v>
      </c>
      <c r="BL216" s="19" t="s">
        <v>757</v>
      </c>
      <c r="BM216" s="206" t="s">
        <v>689</v>
      </c>
    </row>
    <row r="217" spans="1:65" s="12" customFormat="1" ht="22.9" customHeight="1">
      <c r="B217" s="179"/>
      <c r="C217" s="180"/>
      <c r="D217" s="181" t="s">
        <v>76</v>
      </c>
      <c r="E217" s="193" t="s">
        <v>1944</v>
      </c>
      <c r="F217" s="193" t="s">
        <v>1945</v>
      </c>
      <c r="G217" s="180"/>
      <c r="H217" s="180"/>
      <c r="I217" s="183"/>
      <c r="J217" s="194">
        <f>BK217</f>
        <v>0</v>
      </c>
      <c r="K217" s="180"/>
      <c r="L217" s="185"/>
      <c r="M217" s="186"/>
      <c r="N217" s="187"/>
      <c r="O217" s="187"/>
      <c r="P217" s="188">
        <f>P218+P222+P224+P227+P229+P230+P232+P233+P235+P236+P238+P239+P241+P242+P244+P246</f>
        <v>0</v>
      </c>
      <c r="Q217" s="187"/>
      <c r="R217" s="188">
        <f>R218+R222+R224+R227+R229+R230+R232+R233+R235+R236+R238+R239+R241+R242+R244+R246</f>
        <v>0</v>
      </c>
      <c r="S217" s="187"/>
      <c r="T217" s="189">
        <f>T218+T222+T224+T227+T229+T230+T232+T233+T235+T236+T238+T239+T241+T242+T244+T246</f>
        <v>0</v>
      </c>
      <c r="AR217" s="190" t="s">
        <v>23</v>
      </c>
      <c r="AT217" s="191" t="s">
        <v>76</v>
      </c>
      <c r="AU217" s="191" t="s">
        <v>23</v>
      </c>
      <c r="AY217" s="190" t="s">
        <v>273</v>
      </c>
      <c r="BK217" s="192">
        <f>BK218+BK222+BK224+BK227+BK229+BK230+BK232+BK233+BK235+BK236+BK238+BK239+BK241+BK242+BK244+BK246</f>
        <v>0</v>
      </c>
    </row>
    <row r="218" spans="1:65" s="12" customFormat="1" ht="20.85" customHeight="1">
      <c r="B218" s="179"/>
      <c r="C218" s="180"/>
      <c r="D218" s="181" t="s">
        <v>76</v>
      </c>
      <c r="E218" s="193" t="s">
        <v>1946</v>
      </c>
      <c r="F218" s="193" t="s">
        <v>1947</v>
      </c>
      <c r="G218" s="180"/>
      <c r="H218" s="180"/>
      <c r="I218" s="183"/>
      <c r="J218" s="194">
        <f>BK218</f>
        <v>0</v>
      </c>
      <c r="K218" s="180"/>
      <c r="L218" s="185"/>
      <c r="M218" s="186"/>
      <c r="N218" s="187"/>
      <c r="O218" s="187"/>
      <c r="P218" s="188">
        <f>SUM(P219:P221)</f>
        <v>0</v>
      </c>
      <c r="Q218" s="187"/>
      <c r="R218" s="188">
        <f>SUM(R219:R221)</f>
        <v>0</v>
      </c>
      <c r="S218" s="187"/>
      <c r="T218" s="189">
        <f>SUM(T219:T221)</f>
        <v>0</v>
      </c>
      <c r="AR218" s="190" t="s">
        <v>23</v>
      </c>
      <c r="AT218" s="191" t="s">
        <v>76</v>
      </c>
      <c r="AU218" s="191" t="s">
        <v>84</v>
      </c>
      <c r="AY218" s="190" t="s">
        <v>273</v>
      </c>
      <c r="BK218" s="192">
        <f>SUM(BK219:BK221)</f>
        <v>0</v>
      </c>
    </row>
    <row r="219" spans="1:65" s="2" customFormat="1" ht="16.5" customHeight="1">
      <c r="A219" s="36"/>
      <c r="B219" s="37"/>
      <c r="C219" s="195" t="s">
        <v>501</v>
      </c>
      <c r="D219" s="195" t="s">
        <v>275</v>
      </c>
      <c r="E219" s="196" t="s">
        <v>1948</v>
      </c>
      <c r="F219" s="197" t="s">
        <v>1949</v>
      </c>
      <c r="G219" s="198" t="s">
        <v>305</v>
      </c>
      <c r="H219" s="199">
        <v>5</v>
      </c>
      <c r="I219" s="200"/>
      <c r="J219" s="201">
        <f>ROUND(I219*H219,2)</f>
        <v>0</v>
      </c>
      <c r="K219" s="197" t="s">
        <v>22</v>
      </c>
      <c r="L219" s="41"/>
      <c r="M219" s="202" t="s">
        <v>22</v>
      </c>
      <c r="N219" s="203" t="s">
        <v>48</v>
      </c>
      <c r="O219" s="66"/>
      <c r="P219" s="204">
        <f>O219*H219</f>
        <v>0</v>
      </c>
      <c r="Q219" s="204">
        <v>0</v>
      </c>
      <c r="R219" s="204">
        <f>Q219*H219</f>
        <v>0</v>
      </c>
      <c r="S219" s="204">
        <v>0</v>
      </c>
      <c r="T219" s="205">
        <f>S219*H219</f>
        <v>0</v>
      </c>
      <c r="U219" s="36"/>
      <c r="V219" s="36"/>
      <c r="W219" s="36"/>
      <c r="X219" s="36"/>
      <c r="Y219" s="36"/>
      <c r="Z219" s="36"/>
      <c r="AA219" s="36"/>
      <c r="AB219" s="36"/>
      <c r="AC219" s="36"/>
      <c r="AD219" s="36"/>
      <c r="AE219" s="36"/>
      <c r="AR219" s="206" t="s">
        <v>757</v>
      </c>
      <c r="AT219" s="206" t="s">
        <v>275</v>
      </c>
      <c r="AU219" s="206" t="s">
        <v>92</v>
      </c>
      <c r="AY219" s="19" t="s">
        <v>273</v>
      </c>
      <c r="BE219" s="207">
        <f>IF(N219="základní",J219,0)</f>
        <v>0</v>
      </c>
      <c r="BF219" s="207">
        <f>IF(N219="snížená",J219,0)</f>
        <v>0</v>
      </c>
      <c r="BG219" s="207">
        <f>IF(N219="zákl. přenesená",J219,0)</f>
        <v>0</v>
      </c>
      <c r="BH219" s="207">
        <f>IF(N219="sníž. přenesená",J219,0)</f>
        <v>0</v>
      </c>
      <c r="BI219" s="207">
        <f>IF(N219="nulová",J219,0)</f>
        <v>0</v>
      </c>
      <c r="BJ219" s="19" t="s">
        <v>23</v>
      </c>
      <c r="BK219" s="207">
        <f>ROUND(I219*H219,2)</f>
        <v>0</v>
      </c>
      <c r="BL219" s="19" t="s">
        <v>757</v>
      </c>
      <c r="BM219" s="206" t="s">
        <v>701</v>
      </c>
    </row>
    <row r="220" spans="1:65" s="2" customFormat="1" ht="16.5" customHeight="1">
      <c r="A220" s="36"/>
      <c r="B220" s="37"/>
      <c r="C220" s="195" t="s">
        <v>508</v>
      </c>
      <c r="D220" s="195" t="s">
        <v>275</v>
      </c>
      <c r="E220" s="196" t="s">
        <v>1950</v>
      </c>
      <c r="F220" s="197" t="s">
        <v>1951</v>
      </c>
      <c r="G220" s="198" t="s">
        <v>305</v>
      </c>
      <c r="H220" s="199">
        <v>50</v>
      </c>
      <c r="I220" s="200"/>
      <c r="J220" s="201">
        <f>ROUND(I220*H220,2)</f>
        <v>0</v>
      </c>
      <c r="K220" s="197" t="s">
        <v>22</v>
      </c>
      <c r="L220" s="41"/>
      <c r="M220" s="202" t="s">
        <v>22</v>
      </c>
      <c r="N220" s="203" t="s">
        <v>48</v>
      </c>
      <c r="O220" s="66"/>
      <c r="P220" s="204">
        <f>O220*H220</f>
        <v>0</v>
      </c>
      <c r="Q220" s="204">
        <v>0</v>
      </c>
      <c r="R220" s="204">
        <f>Q220*H220</f>
        <v>0</v>
      </c>
      <c r="S220" s="204">
        <v>0</v>
      </c>
      <c r="T220" s="205">
        <f>S220*H220</f>
        <v>0</v>
      </c>
      <c r="U220" s="36"/>
      <c r="V220" s="36"/>
      <c r="W220" s="36"/>
      <c r="X220" s="36"/>
      <c r="Y220" s="36"/>
      <c r="Z220" s="36"/>
      <c r="AA220" s="36"/>
      <c r="AB220" s="36"/>
      <c r="AC220" s="36"/>
      <c r="AD220" s="36"/>
      <c r="AE220" s="36"/>
      <c r="AR220" s="206" t="s">
        <v>757</v>
      </c>
      <c r="AT220" s="206" t="s">
        <v>275</v>
      </c>
      <c r="AU220" s="206" t="s">
        <v>92</v>
      </c>
      <c r="AY220" s="19" t="s">
        <v>273</v>
      </c>
      <c r="BE220" s="207">
        <f>IF(N220="základní",J220,0)</f>
        <v>0</v>
      </c>
      <c r="BF220" s="207">
        <f>IF(N220="snížená",J220,0)</f>
        <v>0</v>
      </c>
      <c r="BG220" s="207">
        <f>IF(N220="zákl. přenesená",J220,0)</f>
        <v>0</v>
      </c>
      <c r="BH220" s="207">
        <f>IF(N220="sníž. přenesená",J220,0)</f>
        <v>0</v>
      </c>
      <c r="BI220" s="207">
        <f>IF(N220="nulová",J220,0)</f>
        <v>0</v>
      </c>
      <c r="BJ220" s="19" t="s">
        <v>23</v>
      </c>
      <c r="BK220" s="207">
        <f>ROUND(I220*H220,2)</f>
        <v>0</v>
      </c>
      <c r="BL220" s="19" t="s">
        <v>757</v>
      </c>
      <c r="BM220" s="206" t="s">
        <v>710</v>
      </c>
    </row>
    <row r="221" spans="1:65" s="2" customFormat="1" ht="16.5" customHeight="1">
      <c r="A221" s="36"/>
      <c r="B221" s="37"/>
      <c r="C221" s="195" t="s">
        <v>513</v>
      </c>
      <c r="D221" s="195" t="s">
        <v>275</v>
      </c>
      <c r="E221" s="196" t="s">
        <v>1952</v>
      </c>
      <c r="F221" s="197" t="s">
        <v>1953</v>
      </c>
      <c r="G221" s="198" t="s">
        <v>305</v>
      </c>
      <c r="H221" s="199">
        <v>62</v>
      </c>
      <c r="I221" s="200"/>
      <c r="J221" s="201">
        <f>ROUND(I221*H221,2)</f>
        <v>0</v>
      </c>
      <c r="K221" s="197" t="s">
        <v>22</v>
      </c>
      <c r="L221" s="41"/>
      <c r="M221" s="202" t="s">
        <v>22</v>
      </c>
      <c r="N221" s="203" t="s">
        <v>48</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757</v>
      </c>
      <c r="AT221" s="206" t="s">
        <v>275</v>
      </c>
      <c r="AU221" s="206" t="s">
        <v>92</v>
      </c>
      <c r="AY221" s="19" t="s">
        <v>273</v>
      </c>
      <c r="BE221" s="207">
        <f>IF(N221="základní",J221,0)</f>
        <v>0</v>
      </c>
      <c r="BF221" s="207">
        <f>IF(N221="snížená",J221,0)</f>
        <v>0</v>
      </c>
      <c r="BG221" s="207">
        <f>IF(N221="zákl. přenesená",J221,0)</f>
        <v>0</v>
      </c>
      <c r="BH221" s="207">
        <f>IF(N221="sníž. přenesená",J221,0)</f>
        <v>0</v>
      </c>
      <c r="BI221" s="207">
        <f>IF(N221="nulová",J221,0)</f>
        <v>0</v>
      </c>
      <c r="BJ221" s="19" t="s">
        <v>23</v>
      </c>
      <c r="BK221" s="207">
        <f>ROUND(I221*H221,2)</f>
        <v>0</v>
      </c>
      <c r="BL221" s="19" t="s">
        <v>757</v>
      </c>
      <c r="BM221" s="206" t="s">
        <v>737</v>
      </c>
    </row>
    <row r="222" spans="1:65" s="12" customFormat="1" ht="20.85" customHeight="1">
      <c r="B222" s="179"/>
      <c r="C222" s="180"/>
      <c r="D222" s="181" t="s">
        <v>76</v>
      </c>
      <c r="E222" s="193" t="s">
        <v>1954</v>
      </c>
      <c r="F222" s="193" t="s">
        <v>1955</v>
      </c>
      <c r="G222" s="180"/>
      <c r="H222" s="180"/>
      <c r="I222" s="183"/>
      <c r="J222" s="194">
        <f>BK222</f>
        <v>0</v>
      </c>
      <c r="K222" s="180"/>
      <c r="L222" s="185"/>
      <c r="M222" s="186"/>
      <c r="N222" s="187"/>
      <c r="O222" s="187"/>
      <c r="P222" s="188">
        <f>P223</f>
        <v>0</v>
      </c>
      <c r="Q222" s="187"/>
      <c r="R222" s="188">
        <f>R223</f>
        <v>0</v>
      </c>
      <c r="S222" s="187"/>
      <c r="T222" s="189">
        <f>T223</f>
        <v>0</v>
      </c>
      <c r="AR222" s="190" t="s">
        <v>23</v>
      </c>
      <c r="AT222" s="191" t="s">
        <v>76</v>
      </c>
      <c r="AU222" s="191" t="s">
        <v>84</v>
      </c>
      <c r="AY222" s="190" t="s">
        <v>273</v>
      </c>
      <c r="BK222" s="192">
        <f>BK223</f>
        <v>0</v>
      </c>
    </row>
    <row r="223" spans="1:65" s="2" customFormat="1" ht="16.5" customHeight="1">
      <c r="A223" s="36"/>
      <c r="B223" s="37"/>
      <c r="C223" s="195" t="s">
        <v>528</v>
      </c>
      <c r="D223" s="195" t="s">
        <v>275</v>
      </c>
      <c r="E223" s="196" t="s">
        <v>1956</v>
      </c>
      <c r="F223" s="197" t="s">
        <v>1957</v>
      </c>
      <c r="G223" s="198" t="s">
        <v>765</v>
      </c>
      <c r="H223" s="199">
        <v>40</v>
      </c>
      <c r="I223" s="200"/>
      <c r="J223" s="201">
        <f>ROUND(I223*H223,2)</f>
        <v>0</v>
      </c>
      <c r="K223" s="197" t="s">
        <v>22</v>
      </c>
      <c r="L223" s="41"/>
      <c r="M223" s="202" t="s">
        <v>22</v>
      </c>
      <c r="N223" s="203" t="s">
        <v>48</v>
      </c>
      <c r="O223" s="66"/>
      <c r="P223" s="204">
        <f>O223*H223</f>
        <v>0</v>
      </c>
      <c r="Q223" s="204">
        <v>0</v>
      </c>
      <c r="R223" s="204">
        <f>Q223*H223</f>
        <v>0</v>
      </c>
      <c r="S223" s="204">
        <v>0</v>
      </c>
      <c r="T223" s="205">
        <f>S223*H223</f>
        <v>0</v>
      </c>
      <c r="U223" s="36"/>
      <c r="V223" s="36"/>
      <c r="W223" s="36"/>
      <c r="X223" s="36"/>
      <c r="Y223" s="36"/>
      <c r="Z223" s="36"/>
      <c r="AA223" s="36"/>
      <c r="AB223" s="36"/>
      <c r="AC223" s="36"/>
      <c r="AD223" s="36"/>
      <c r="AE223" s="36"/>
      <c r="AR223" s="206" t="s">
        <v>757</v>
      </c>
      <c r="AT223" s="206" t="s">
        <v>275</v>
      </c>
      <c r="AU223" s="206" t="s">
        <v>92</v>
      </c>
      <c r="AY223" s="19" t="s">
        <v>273</v>
      </c>
      <c r="BE223" s="207">
        <f>IF(N223="základní",J223,0)</f>
        <v>0</v>
      </c>
      <c r="BF223" s="207">
        <f>IF(N223="snížená",J223,0)</f>
        <v>0</v>
      </c>
      <c r="BG223" s="207">
        <f>IF(N223="zákl. přenesená",J223,0)</f>
        <v>0</v>
      </c>
      <c r="BH223" s="207">
        <f>IF(N223="sníž. přenesená",J223,0)</f>
        <v>0</v>
      </c>
      <c r="BI223" s="207">
        <f>IF(N223="nulová",J223,0)</f>
        <v>0</v>
      </c>
      <c r="BJ223" s="19" t="s">
        <v>23</v>
      </c>
      <c r="BK223" s="207">
        <f>ROUND(I223*H223,2)</f>
        <v>0</v>
      </c>
      <c r="BL223" s="19" t="s">
        <v>757</v>
      </c>
      <c r="BM223" s="206" t="s">
        <v>757</v>
      </c>
    </row>
    <row r="224" spans="1:65" s="12" customFormat="1" ht="20.85" customHeight="1">
      <c r="B224" s="179"/>
      <c r="C224" s="180"/>
      <c r="D224" s="181" t="s">
        <v>76</v>
      </c>
      <c r="E224" s="193" t="s">
        <v>1958</v>
      </c>
      <c r="F224" s="193" t="s">
        <v>1959</v>
      </c>
      <c r="G224" s="180"/>
      <c r="H224" s="180"/>
      <c r="I224" s="183"/>
      <c r="J224" s="194">
        <f>BK224</f>
        <v>0</v>
      </c>
      <c r="K224" s="180"/>
      <c r="L224" s="185"/>
      <c r="M224" s="186"/>
      <c r="N224" s="187"/>
      <c r="O224" s="187"/>
      <c r="P224" s="188">
        <f>SUM(P225:P226)</f>
        <v>0</v>
      </c>
      <c r="Q224" s="187"/>
      <c r="R224" s="188">
        <f>SUM(R225:R226)</f>
        <v>0</v>
      </c>
      <c r="S224" s="187"/>
      <c r="T224" s="189">
        <f>SUM(T225:T226)</f>
        <v>0</v>
      </c>
      <c r="AR224" s="190" t="s">
        <v>23</v>
      </c>
      <c r="AT224" s="191" t="s">
        <v>76</v>
      </c>
      <c r="AU224" s="191" t="s">
        <v>84</v>
      </c>
      <c r="AY224" s="190" t="s">
        <v>273</v>
      </c>
      <c r="BK224" s="192">
        <f>SUM(BK225:BK226)</f>
        <v>0</v>
      </c>
    </row>
    <row r="225" spans="1:65" s="2" customFormat="1" ht="16.5" customHeight="1">
      <c r="A225" s="36"/>
      <c r="B225" s="37"/>
      <c r="C225" s="195" t="s">
        <v>533</v>
      </c>
      <c r="D225" s="195" t="s">
        <v>275</v>
      </c>
      <c r="E225" s="196" t="s">
        <v>1960</v>
      </c>
      <c r="F225" s="197" t="s">
        <v>1961</v>
      </c>
      <c r="G225" s="198" t="s">
        <v>765</v>
      </c>
      <c r="H225" s="199">
        <v>120</v>
      </c>
      <c r="I225" s="200"/>
      <c r="J225" s="201">
        <f>ROUND(I225*H225,2)</f>
        <v>0</v>
      </c>
      <c r="K225" s="197" t="s">
        <v>22</v>
      </c>
      <c r="L225" s="41"/>
      <c r="M225" s="202" t="s">
        <v>22</v>
      </c>
      <c r="N225" s="203" t="s">
        <v>48</v>
      </c>
      <c r="O225" s="66"/>
      <c r="P225" s="204">
        <f>O225*H225</f>
        <v>0</v>
      </c>
      <c r="Q225" s="204">
        <v>0</v>
      </c>
      <c r="R225" s="204">
        <f>Q225*H225</f>
        <v>0</v>
      </c>
      <c r="S225" s="204">
        <v>0</v>
      </c>
      <c r="T225" s="205">
        <f>S225*H225</f>
        <v>0</v>
      </c>
      <c r="U225" s="36"/>
      <c r="V225" s="36"/>
      <c r="W225" s="36"/>
      <c r="X225" s="36"/>
      <c r="Y225" s="36"/>
      <c r="Z225" s="36"/>
      <c r="AA225" s="36"/>
      <c r="AB225" s="36"/>
      <c r="AC225" s="36"/>
      <c r="AD225" s="36"/>
      <c r="AE225" s="36"/>
      <c r="AR225" s="206" t="s">
        <v>757</v>
      </c>
      <c r="AT225" s="206" t="s">
        <v>275</v>
      </c>
      <c r="AU225" s="206" t="s">
        <v>92</v>
      </c>
      <c r="AY225" s="19" t="s">
        <v>273</v>
      </c>
      <c r="BE225" s="207">
        <f>IF(N225="základní",J225,0)</f>
        <v>0</v>
      </c>
      <c r="BF225" s="207">
        <f>IF(N225="snížená",J225,0)</f>
        <v>0</v>
      </c>
      <c r="BG225" s="207">
        <f>IF(N225="zákl. přenesená",J225,0)</f>
        <v>0</v>
      </c>
      <c r="BH225" s="207">
        <f>IF(N225="sníž. přenesená",J225,0)</f>
        <v>0</v>
      </c>
      <c r="BI225" s="207">
        <f>IF(N225="nulová",J225,0)</f>
        <v>0</v>
      </c>
      <c r="BJ225" s="19" t="s">
        <v>23</v>
      </c>
      <c r="BK225" s="207">
        <f>ROUND(I225*H225,2)</f>
        <v>0</v>
      </c>
      <c r="BL225" s="19" t="s">
        <v>757</v>
      </c>
      <c r="BM225" s="206" t="s">
        <v>771</v>
      </c>
    </row>
    <row r="226" spans="1:65" s="2" customFormat="1" ht="16.5" customHeight="1">
      <c r="A226" s="36"/>
      <c r="B226" s="37"/>
      <c r="C226" s="195" t="s">
        <v>539</v>
      </c>
      <c r="D226" s="195" t="s">
        <v>275</v>
      </c>
      <c r="E226" s="196" t="s">
        <v>1962</v>
      </c>
      <c r="F226" s="197" t="s">
        <v>1963</v>
      </c>
      <c r="G226" s="198" t="s">
        <v>765</v>
      </c>
      <c r="H226" s="199">
        <v>10</v>
      </c>
      <c r="I226" s="200"/>
      <c r="J226" s="201">
        <f>ROUND(I226*H226,2)</f>
        <v>0</v>
      </c>
      <c r="K226" s="197" t="s">
        <v>22</v>
      </c>
      <c r="L226" s="41"/>
      <c r="M226" s="202" t="s">
        <v>22</v>
      </c>
      <c r="N226" s="203" t="s">
        <v>48</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757</v>
      </c>
      <c r="AT226" s="206" t="s">
        <v>275</v>
      </c>
      <c r="AU226" s="206" t="s">
        <v>92</v>
      </c>
      <c r="AY226" s="19" t="s">
        <v>273</v>
      </c>
      <c r="BE226" s="207">
        <f>IF(N226="základní",J226,0)</f>
        <v>0</v>
      </c>
      <c r="BF226" s="207">
        <f>IF(N226="snížená",J226,0)</f>
        <v>0</v>
      </c>
      <c r="BG226" s="207">
        <f>IF(N226="zákl. přenesená",J226,0)</f>
        <v>0</v>
      </c>
      <c r="BH226" s="207">
        <f>IF(N226="sníž. přenesená",J226,0)</f>
        <v>0</v>
      </c>
      <c r="BI226" s="207">
        <f>IF(N226="nulová",J226,0)</f>
        <v>0</v>
      </c>
      <c r="BJ226" s="19" t="s">
        <v>23</v>
      </c>
      <c r="BK226" s="207">
        <f>ROUND(I226*H226,2)</f>
        <v>0</v>
      </c>
      <c r="BL226" s="19" t="s">
        <v>757</v>
      </c>
      <c r="BM226" s="206" t="s">
        <v>790</v>
      </c>
    </row>
    <row r="227" spans="1:65" s="12" customFormat="1" ht="20.85" customHeight="1">
      <c r="B227" s="179"/>
      <c r="C227" s="180"/>
      <c r="D227" s="181" t="s">
        <v>76</v>
      </c>
      <c r="E227" s="193" t="s">
        <v>1938</v>
      </c>
      <c r="F227" s="193" t="s">
        <v>1939</v>
      </c>
      <c r="G227" s="180"/>
      <c r="H227" s="180"/>
      <c r="I227" s="183"/>
      <c r="J227" s="194">
        <f>BK227</f>
        <v>0</v>
      </c>
      <c r="K227" s="180"/>
      <c r="L227" s="185"/>
      <c r="M227" s="186"/>
      <c r="N227" s="187"/>
      <c r="O227" s="187"/>
      <c r="P227" s="188">
        <f>P228</f>
        <v>0</v>
      </c>
      <c r="Q227" s="187"/>
      <c r="R227" s="188">
        <f>R228</f>
        <v>0</v>
      </c>
      <c r="S227" s="187"/>
      <c r="T227" s="189">
        <f>T228</f>
        <v>0</v>
      </c>
      <c r="AR227" s="190" t="s">
        <v>23</v>
      </c>
      <c r="AT227" s="191" t="s">
        <v>76</v>
      </c>
      <c r="AU227" s="191" t="s">
        <v>84</v>
      </c>
      <c r="AY227" s="190" t="s">
        <v>273</v>
      </c>
      <c r="BK227" s="192">
        <f>BK228</f>
        <v>0</v>
      </c>
    </row>
    <row r="228" spans="1:65" s="2" customFormat="1" ht="16.5" customHeight="1">
      <c r="A228" s="36"/>
      <c r="B228" s="37"/>
      <c r="C228" s="195" t="s">
        <v>547</v>
      </c>
      <c r="D228" s="195" t="s">
        <v>275</v>
      </c>
      <c r="E228" s="196" t="s">
        <v>1964</v>
      </c>
      <c r="F228" s="197" t="s">
        <v>1943</v>
      </c>
      <c r="G228" s="198" t="s">
        <v>765</v>
      </c>
      <c r="H228" s="199">
        <v>26</v>
      </c>
      <c r="I228" s="200"/>
      <c r="J228" s="201">
        <f>ROUND(I228*H228,2)</f>
        <v>0</v>
      </c>
      <c r="K228" s="197" t="s">
        <v>22</v>
      </c>
      <c r="L228" s="41"/>
      <c r="M228" s="202" t="s">
        <v>22</v>
      </c>
      <c r="N228" s="203" t="s">
        <v>48</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757</v>
      </c>
      <c r="AT228" s="206" t="s">
        <v>275</v>
      </c>
      <c r="AU228" s="206" t="s">
        <v>92</v>
      </c>
      <c r="AY228" s="19" t="s">
        <v>273</v>
      </c>
      <c r="BE228" s="207">
        <f>IF(N228="základní",J228,0)</f>
        <v>0</v>
      </c>
      <c r="BF228" s="207">
        <f>IF(N228="snížená",J228,0)</f>
        <v>0</v>
      </c>
      <c r="BG228" s="207">
        <f>IF(N228="zákl. přenesená",J228,0)</f>
        <v>0</v>
      </c>
      <c r="BH228" s="207">
        <f>IF(N228="sníž. přenesená",J228,0)</f>
        <v>0</v>
      </c>
      <c r="BI228" s="207">
        <f>IF(N228="nulová",J228,0)</f>
        <v>0</v>
      </c>
      <c r="BJ228" s="19" t="s">
        <v>23</v>
      </c>
      <c r="BK228" s="207">
        <f>ROUND(I228*H228,2)</f>
        <v>0</v>
      </c>
      <c r="BL228" s="19" t="s">
        <v>757</v>
      </c>
      <c r="BM228" s="206" t="s">
        <v>805</v>
      </c>
    </row>
    <row r="229" spans="1:65" s="12" customFormat="1" ht="20.85" customHeight="1">
      <c r="B229" s="179"/>
      <c r="C229" s="180"/>
      <c r="D229" s="181" t="s">
        <v>76</v>
      </c>
      <c r="E229" s="193" t="s">
        <v>1965</v>
      </c>
      <c r="F229" s="193" t="s">
        <v>1966</v>
      </c>
      <c r="G229" s="180"/>
      <c r="H229" s="180"/>
      <c r="I229" s="183"/>
      <c r="J229" s="194">
        <f>BK229</f>
        <v>0</v>
      </c>
      <c r="K229" s="180"/>
      <c r="L229" s="185"/>
      <c r="M229" s="186"/>
      <c r="N229" s="187"/>
      <c r="O229" s="187"/>
      <c r="P229" s="188">
        <v>0</v>
      </c>
      <c r="Q229" s="187"/>
      <c r="R229" s="188">
        <v>0</v>
      </c>
      <c r="S229" s="187"/>
      <c r="T229" s="189">
        <v>0</v>
      </c>
      <c r="AR229" s="190" t="s">
        <v>23</v>
      </c>
      <c r="AT229" s="191" t="s">
        <v>76</v>
      </c>
      <c r="AU229" s="191" t="s">
        <v>84</v>
      </c>
      <c r="AY229" s="190" t="s">
        <v>273</v>
      </c>
      <c r="BK229" s="192">
        <v>0</v>
      </c>
    </row>
    <row r="230" spans="1:65" s="12" customFormat="1" ht="20.85" customHeight="1">
      <c r="B230" s="179"/>
      <c r="C230" s="180"/>
      <c r="D230" s="181" t="s">
        <v>76</v>
      </c>
      <c r="E230" s="193" t="s">
        <v>1967</v>
      </c>
      <c r="F230" s="193" t="s">
        <v>1968</v>
      </c>
      <c r="G230" s="180"/>
      <c r="H230" s="180"/>
      <c r="I230" s="183"/>
      <c r="J230" s="194">
        <f>BK230</f>
        <v>0</v>
      </c>
      <c r="K230" s="180"/>
      <c r="L230" s="185"/>
      <c r="M230" s="186"/>
      <c r="N230" s="187"/>
      <c r="O230" s="187"/>
      <c r="P230" s="188">
        <f>P231</f>
        <v>0</v>
      </c>
      <c r="Q230" s="187"/>
      <c r="R230" s="188">
        <f>R231</f>
        <v>0</v>
      </c>
      <c r="S230" s="187"/>
      <c r="T230" s="189">
        <f>T231</f>
        <v>0</v>
      </c>
      <c r="AR230" s="190" t="s">
        <v>23</v>
      </c>
      <c r="AT230" s="191" t="s">
        <v>76</v>
      </c>
      <c r="AU230" s="191" t="s">
        <v>84</v>
      </c>
      <c r="AY230" s="190" t="s">
        <v>273</v>
      </c>
      <c r="BK230" s="192">
        <f>BK231</f>
        <v>0</v>
      </c>
    </row>
    <row r="231" spans="1:65" s="2" customFormat="1" ht="16.5" customHeight="1">
      <c r="A231" s="36"/>
      <c r="B231" s="37"/>
      <c r="C231" s="195" t="s">
        <v>556</v>
      </c>
      <c r="D231" s="195" t="s">
        <v>275</v>
      </c>
      <c r="E231" s="196" t="s">
        <v>1969</v>
      </c>
      <c r="F231" s="197" t="s">
        <v>1970</v>
      </c>
      <c r="G231" s="198" t="s">
        <v>765</v>
      </c>
      <c r="H231" s="199">
        <v>2</v>
      </c>
      <c r="I231" s="200"/>
      <c r="J231" s="201">
        <f>ROUND(I231*H231,2)</f>
        <v>0</v>
      </c>
      <c r="K231" s="197" t="s">
        <v>22</v>
      </c>
      <c r="L231" s="41"/>
      <c r="M231" s="202" t="s">
        <v>22</v>
      </c>
      <c r="N231" s="203" t="s">
        <v>48</v>
      </c>
      <c r="O231" s="66"/>
      <c r="P231" s="204">
        <f>O231*H231</f>
        <v>0</v>
      </c>
      <c r="Q231" s="204">
        <v>0</v>
      </c>
      <c r="R231" s="204">
        <f>Q231*H231</f>
        <v>0</v>
      </c>
      <c r="S231" s="204">
        <v>0</v>
      </c>
      <c r="T231" s="205">
        <f>S231*H231</f>
        <v>0</v>
      </c>
      <c r="U231" s="36"/>
      <c r="V231" s="36"/>
      <c r="W231" s="36"/>
      <c r="X231" s="36"/>
      <c r="Y231" s="36"/>
      <c r="Z231" s="36"/>
      <c r="AA231" s="36"/>
      <c r="AB231" s="36"/>
      <c r="AC231" s="36"/>
      <c r="AD231" s="36"/>
      <c r="AE231" s="36"/>
      <c r="AR231" s="206" t="s">
        <v>757</v>
      </c>
      <c r="AT231" s="206" t="s">
        <v>275</v>
      </c>
      <c r="AU231" s="206" t="s">
        <v>92</v>
      </c>
      <c r="AY231" s="19" t="s">
        <v>273</v>
      </c>
      <c r="BE231" s="207">
        <f>IF(N231="základní",J231,0)</f>
        <v>0</v>
      </c>
      <c r="BF231" s="207">
        <f>IF(N231="snížená",J231,0)</f>
        <v>0</v>
      </c>
      <c r="BG231" s="207">
        <f>IF(N231="zákl. přenesená",J231,0)</f>
        <v>0</v>
      </c>
      <c r="BH231" s="207">
        <f>IF(N231="sníž. přenesená",J231,0)</f>
        <v>0</v>
      </c>
      <c r="BI231" s="207">
        <f>IF(N231="nulová",J231,0)</f>
        <v>0</v>
      </c>
      <c r="BJ231" s="19" t="s">
        <v>23</v>
      </c>
      <c r="BK231" s="207">
        <f>ROUND(I231*H231,2)</f>
        <v>0</v>
      </c>
      <c r="BL231" s="19" t="s">
        <v>757</v>
      </c>
      <c r="BM231" s="206" t="s">
        <v>828</v>
      </c>
    </row>
    <row r="232" spans="1:65" s="12" customFormat="1" ht="20.85" customHeight="1">
      <c r="B232" s="179"/>
      <c r="C232" s="180"/>
      <c r="D232" s="181" t="s">
        <v>76</v>
      </c>
      <c r="E232" s="193" t="s">
        <v>1971</v>
      </c>
      <c r="F232" s="193" t="s">
        <v>1972</v>
      </c>
      <c r="G232" s="180"/>
      <c r="H232" s="180"/>
      <c r="I232" s="183"/>
      <c r="J232" s="194">
        <f>BK232</f>
        <v>0</v>
      </c>
      <c r="K232" s="180"/>
      <c r="L232" s="185"/>
      <c r="M232" s="186"/>
      <c r="N232" s="187"/>
      <c r="O232" s="187"/>
      <c r="P232" s="188">
        <v>0</v>
      </c>
      <c r="Q232" s="187"/>
      <c r="R232" s="188">
        <v>0</v>
      </c>
      <c r="S232" s="187"/>
      <c r="T232" s="189">
        <v>0</v>
      </c>
      <c r="AR232" s="190" t="s">
        <v>23</v>
      </c>
      <c r="AT232" s="191" t="s">
        <v>76</v>
      </c>
      <c r="AU232" s="191" t="s">
        <v>84</v>
      </c>
      <c r="AY232" s="190" t="s">
        <v>273</v>
      </c>
      <c r="BK232" s="192">
        <v>0</v>
      </c>
    </row>
    <row r="233" spans="1:65" s="12" customFormat="1" ht="20.85" customHeight="1">
      <c r="B233" s="179"/>
      <c r="C233" s="180"/>
      <c r="D233" s="181" t="s">
        <v>76</v>
      </c>
      <c r="E233" s="193" t="s">
        <v>1973</v>
      </c>
      <c r="F233" s="193" t="s">
        <v>1974</v>
      </c>
      <c r="G233" s="180"/>
      <c r="H233" s="180"/>
      <c r="I233" s="183"/>
      <c r="J233" s="194">
        <f>BK233</f>
        <v>0</v>
      </c>
      <c r="K233" s="180"/>
      <c r="L233" s="185"/>
      <c r="M233" s="186"/>
      <c r="N233" s="187"/>
      <c r="O233" s="187"/>
      <c r="P233" s="188">
        <f>P234</f>
        <v>0</v>
      </c>
      <c r="Q233" s="187"/>
      <c r="R233" s="188">
        <f>R234</f>
        <v>0</v>
      </c>
      <c r="S233" s="187"/>
      <c r="T233" s="189">
        <f>T234</f>
        <v>0</v>
      </c>
      <c r="AR233" s="190" t="s">
        <v>23</v>
      </c>
      <c r="AT233" s="191" t="s">
        <v>76</v>
      </c>
      <c r="AU233" s="191" t="s">
        <v>84</v>
      </c>
      <c r="AY233" s="190" t="s">
        <v>273</v>
      </c>
      <c r="BK233" s="192">
        <f>BK234</f>
        <v>0</v>
      </c>
    </row>
    <row r="234" spans="1:65" s="2" customFormat="1" ht="16.5" customHeight="1">
      <c r="A234" s="36"/>
      <c r="B234" s="37"/>
      <c r="C234" s="195" t="s">
        <v>567</v>
      </c>
      <c r="D234" s="195" t="s">
        <v>275</v>
      </c>
      <c r="E234" s="196" t="s">
        <v>1975</v>
      </c>
      <c r="F234" s="197" t="s">
        <v>1976</v>
      </c>
      <c r="G234" s="198" t="s">
        <v>765</v>
      </c>
      <c r="H234" s="199">
        <v>26</v>
      </c>
      <c r="I234" s="200"/>
      <c r="J234" s="201">
        <f>ROUND(I234*H234,2)</f>
        <v>0</v>
      </c>
      <c r="K234" s="197" t="s">
        <v>22</v>
      </c>
      <c r="L234" s="41"/>
      <c r="M234" s="202" t="s">
        <v>22</v>
      </c>
      <c r="N234" s="203" t="s">
        <v>48</v>
      </c>
      <c r="O234" s="66"/>
      <c r="P234" s="204">
        <f>O234*H234</f>
        <v>0</v>
      </c>
      <c r="Q234" s="204">
        <v>0</v>
      </c>
      <c r="R234" s="204">
        <f>Q234*H234</f>
        <v>0</v>
      </c>
      <c r="S234" s="204">
        <v>0</v>
      </c>
      <c r="T234" s="205">
        <f>S234*H234</f>
        <v>0</v>
      </c>
      <c r="U234" s="36"/>
      <c r="V234" s="36"/>
      <c r="W234" s="36"/>
      <c r="X234" s="36"/>
      <c r="Y234" s="36"/>
      <c r="Z234" s="36"/>
      <c r="AA234" s="36"/>
      <c r="AB234" s="36"/>
      <c r="AC234" s="36"/>
      <c r="AD234" s="36"/>
      <c r="AE234" s="36"/>
      <c r="AR234" s="206" t="s">
        <v>757</v>
      </c>
      <c r="AT234" s="206" t="s">
        <v>275</v>
      </c>
      <c r="AU234" s="206" t="s">
        <v>92</v>
      </c>
      <c r="AY234" s="19" t="s">
        <v>273</v>
      </c>
      <c r="BE234" s="207">
        <f>IF(N234="základní",J234,0)</f>
        <v>0</v>
      </c>
      <c r="BF234" s="207">
        <f>IF(N234="snížená",J234,0)</f>
        <v>0</v>
      </c>
      <c r="BG234" s="207">
        <f>IF(N234="zákl. přenesená",J234,0)</f>
        <v>0</v>
      </c>
      <c r="BH234" s="207">
        <f>IF(N234="sníž. přenesená",J234,0)</f>
        <v>0</v>
      </c>
      <c r="BI234" s="207">
        <f>IF(N234="nulová",J234,0)</f>
        <v>0</v>
      </c>
      <c r="BJ234" s="19" t="s">
        <v>23</v>
      </c>
      <c r="BK234" s="207">
        <f>ROUND(I234*H234,2)</f>
        <v>0</v>
      </c>
      <c r="BL234" s="19" t="s">
        <v>757</v>
      </c>
      <c r="BM234" s="206" t="s">
        <v>840</v>
      </c>
    </row>
    <row r="235" spans="1:65" s="12" customFormat="1" ht="20.85" customHeight="1">
      <c r="B235" s="179"/>
      <c r="C235" s="180"/>
      <c r="D235" s="181" t="s">
        <v>76</v>
      </c>
      <c r="E235" s="193" t="s">
        <v>1977</v>
      </c>
      <c r="F235" s="193" t="s">
        <v>1978</v>
      </c>
      <c r="G235" s="180"/>
      <c r="H235" s="180"/>
      <c r="I235" s="183"/>
      <c r="J235" s="194">
        <f>BK235</f>
        <v>0</v>
      </c>
      <c r="K235" s="180"/>
      <c r="L235" s="185"/>
      <c r="M235" s="186"/>
      <c r="N235" s="187"/>
      <c r="O235" s="187"/>
      <c r="P235" s="188">
        <v>0</v>
      </c>
      <c r="Q235" s="187"/>
      <c r="R235" s="188">
        <v>0</v>
      </c>
      <c r="S235" s="187"/>
      <c r="T235" s="189">
        <v>0</v>
      </c>
      <c r="AR235" s="190" t="s">
        <v>23</v>
      </c>
      <c r="AT235" s="191" t="s">
        <v>76</v>
      </c>
      <c r="AU235" s="191" t="s">
        <v>84</v>
      </c>
      <c r="AY235" s="190" t="s">
        <v>273</v>
      </c>
      <c r="BK235" s="192">
        <v>0</v>
      </c>
    </row>
    <row r="236" spans="1:65" s="12" customFormat="1" ht="20.85" customHeight="1">
      <c r="B236" s="179"/>
      <c r="C236" s="180"/>
      <c r="D236" s="181" t="s">
        <v>76</v>
      </c>
      <c r="E236" s="193" t="s">
        <v>1979</v>
      </c>
      <c r="F236" s="193" t="s">
        <v>1980</v>
      </c>
      <c r="G236" s="180"/>
      <c r="H236" s="180"/>
      <c r="I236" s="183"/>
      <c r="J236" s="194">
        <f>BK236</f>
        <v>0</v>
      </c>
      <c r="K236" s="180"/>
      <c r="L236" s="185"/>
      <c r="M236" s="186"/>
      <c r="N236" s="187"/>
      <c r="O236" s="187"/>
      <c r="P236" s="188">
        <f>P237</f>
        <v>0</v>
      </c>
      <c r="Q236" s="187"/>
      <c r="R236" s="188">
        <f>R237</f>
        <v>0</v>
      </c>
      <c r="S236" s="187"/>
      <c r="T236" s="189">
        <f>T237</f>
        <v>0</v>
      </c>
      <c r="AR236" s="190" t="s">
        <v>23</v>
      </c>
      <c r="AT236" s="191" t="s">
        <v>76</v>
      </c>
      <c r="AU236" s="191" t="s">
        <v>84</v>
      </c>
      <c r="AY236" s="190" t="s">
        <v>273</v>
      </c>
      <c r="BK236" s="192">
        <f>BK237</f>
        <v>0</v>
      </c>
    </row>
    <row r="237" spans="1:65" s="2" customFormat="1" ht="16.5" customHeight="1">
      <c r="A237" s="36"/>
      <c r="B237" s="37"/>
      <c r="C237" s="195" t="s">
        <v>573</v>
      </c>
      <c r="D237" s="195" t="s">
        <v>275</v>
      </c>
      <c r="E237" s="196" t="s">
        <v>1981</v>
      </c>
      <c r="F237" s="197" t="s">
        <v>1982</v>
      </c>
      <c r="G237" s="198" t="s">
        <v>305</v>
      </c>
      <c r="H237" s="199">
        <v>10</v>
      </c>
      <c r="I237" s="200"/>
      <c r="J237" s="201">
        <f>ROUND(I237*H237,2)</f>
        <v>0</v>
      </c>
      <c r="K237" s="197" t="s">
        <v>22</v>
      </c>
      <c r="L237" s="41"/>
      <c r="M237" s="202" t="s">
        <v>22</v>
      </c>
      <c r="N237" s="203" t="s">
        <v>48</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757</v>
      </c>
      <c r="AT237" s="206" t="s">
        <v>275</v>
      </c>
      <c r="AU237" s="206" t="s">
        <v>92</v>
      </c>
      <c r="AY237" s="19" t="s">
        <v>273</v>
      </c>
      <c r="BE237" s="207">
        <f>IF(N237="základní",J237,0)</f>
        <v>0</v>
      </c>
      <c r="BF237" s="207">
        <f>IF(N237="snížená",J237,0)</f>
        <v>0</v>
      </c>
      <c r="BG237" s="207">
        <f>IF(N237="zákl. přenesená",J237,0)</f>
        <v>0</v>
      </c>
      <c r="BH237" s="207">
        <f>IF(N237="sníž. přenesená",J237,0)</f>
        <v>0</v>
      </c>
      <c r="BI237" s="207">
        <f>IF(N237="nulová",J237,0)</f>
        <v>0</v>
      </c>
      <c r="BJ237" s="19" t="s">
        <v>23</v>
      </c>
      <c r="BK237" s="207">
        <f>ROUND(I237*H237,2)</f>
        <v>0</v>
      </c>
      <c r="BL237" s="19" t="s">
        <v>757</v>
      </c>
      <c r="BM237" s="206" t="s">
        <v>851</v>
      </c>
    </row>
    <row r="238" spans="1:65" s="12" customFormat="1" ht="20.85" customHeight="1">
      <c r="B238" s="179"/>
      <c r="C238" s="180"/>
      <c r="D238" s="181" t="s">
        <v>76</v>
      </c>
      <c r="E238" s="193" t="s">
        <v>1983</v>
      </c>
      <c r="F238" s="193" t="s">
        <v>1984</v>
      </c>
      <c r="G238" s="180"/>
      <c r="H238" s="180"/>
      <c r="I238" s="183"/>
      <c r="J238" s="194">
        <f>BK238</f>
        <v>0</v>
      </c>
      <c r="K238" s="180"/>
      <c r="L238" s="185"/>
      <c r="M238" s="186"/>
      <c r="N238" s="187"/>
      <c r="O238" s="187"/>
      <c r="P238" s="188">
        <v>0</v>
      </c>
      <c r="Q238" s="187"/>
      <c r="R238" s="188">
        <v>0</v>
      </c>
      <c r="S238" s="187"/>
      <c r="T238" s="189">
        <v>0</v>
      </c>
      <c r="AR238" s="190" t="s">
        <v>23</v>
      </c>
      <c r="AT238" s="191" t="s">
        <v>76</v>
      </c>
      <c r="AU238" s="191" t="s">
        <v>84</v>
      </c>
      <c r="AY238" s="190" t="s">
        <v>273</v>
      </c>
      <c r="BK238" s="192">
        <v>0</v>
      </c>
    </row>
    <row r="239" spans="1:65" s="12" customFormat="1" ht="20.85" customHeight="1">
      <c r="B239" s="179"/>
      <c r="C239" s="180"/>
      <c r="D239" s="181" t="s">
        <v>76</v>
      </c>
      <c r="E239" s="193" t="s">
        <v>1985</v>
      </c>
      <c r="F239" s="193" t="s">
        <v>1986</v>
      </c>
      <c r="G239" s="180"/>
      <c r="H239" s="180"/>
      <c r="I239" s="183"/>
      <c r="J239" s="194">
        <f>BK239</f>
        <v>0</v>
      </c>
      <c r="K239" s="180"/>
      <c r="L239" s="185"/>
      <c r="M239" s="186"/>
      <c r="N239" s="187"/>
      <c r="O239" s="187"/>
      <c r="P239" s="188">
        <f>P240</f>
        <v>0</v>
      </c>
      <c r="Q239" s="187"/>
      <c r="R239" s="188">
        <f>R240</f>
        <v>0</v>
      </c>
      <c r="S239" s="187"/>
      <c r="T239" s="189">
        <f>T240</f>
        <v>0</v>
      </c>
      <c r="AR239" s="190" t="s">
        <v>23</v>
      </c>
      <c r="AT239" s="191" t="s">
        <v>76</v>
      </c>
      <c r="AU239" s="191" t="s">
        <v>84</v>
      </c>
      <c r="AY239" s="190" t="s">
        <v>273</v>
      </c>
      <c r="BK239" s="192">
        <f>BK240</f>
        <v>0</v>
      </c>
    </row>
    <row r="240" spans="1:65" s="2" customFormat="1" ht="16.5" customHeight="1">
      <c r="A240" s="36"/>
      <c r="B240" s="37"/>
      <c r="C240" s="195" t="s">
        <v>584</v>
      </c>
      <c r="D240" s="195" t="s">
        <v>275</v>
      </c>
      <c r="E240" s="196" t="s">
        <v>1987</v>
      </c>
      <c r="F240" s="197" t="s">
        <v>1988</v>
      </c>
      <c r="G240" s="198" t="s">
        <v>305</v>
      </c>
      <c r="H240" s="199">
        <v>20</v>
      </c>
      <c r="I240" s="200"/>
      <c r="J240" s="201">
        <f>ROUND(I240*H240,2)</f>
        <v>0</v>
      </c>
      <c r="K240" s="197" t="s">
        <v>22</v>
      </c>
      <c r="L240" s="41"/>
      <c r="M240" s="202" t="s">
        <v>22</v>
      </c>
      <c r="N240" s="203" t="s">
        <v>48</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757</v>
      </c>
      <c r="AT240" s="206" t="s">
        <v>275</v>
      </c>
      <c r="AU240" s="206" t="s">
        <v>92</v>
      </c>
      <c r="AY240" s="19" t="s">
        <v>273</v>
      </c>
      <c r="BE240" s="207">
        <f>IF(N240="základní",J240,0)</f>
        <v>0</v>
      </c>
      <c r="BF240" s="207">
        <f>IF(N240="snížená",J240,0)</f>
        <v>0</v>
      </c>
      <c r="BG240" s="207">
        <f>IF(N240="zákl. přenesená",J240,0)</f>
        <v>0</v>
      </c>
      <c r="BH240" s="207">
        <f>IF(N240="sníž. přenesená",J240,0)</f>
        <v>0</v>
      </c>
      <c r="BI240" s="207">
        <f>IF(N240="nulová",J240,0)</f>
        <v>0</v>
      </c>
      <c r="BJ240" s="19" t="s">
        <v>23</v>
      </c>
      <c r="BK240" s="207">
        <f>ROUND(I240*H240,2)</f>
        <v>0</v>
      </c>
      <c r="BL240" s="19" t="s">
        <v>757</v>
      </c>
      <c r="BM240" s="206" t="s">
        <v>865</v>
      </c>
    </row>
    <row r="241" spans="1:65" s="12" customFormat="1" ht="20.85" customHeight="1">
      <c r="B241" s="179"/>
      <c r="C241" s="180"/>
      <c r="D241" s="181" t="s">
        <v>76</v>
      </c>
      <c r="E241" s="193" t="s">
        <v>1989</v>
      </c>
      <c r="F241" s="193" t="s">
        <v>1990</v>
      </c>
      <c r="G241" s="180"/>
      <c r="H241" s="180"/>
      <c r="I241" s="183"/>
      <c r="J241" s="194">
        <f>BK241</f>
        <v>0</v>
      </c>
      <c r="K241" s="180"/>
      <c r="L241" s="185"/>
      <c r="M241" s="186"/>
      <c r="N241" s="187"/>
      <c r="O241" s="187"/>
      <c r="P241" s="188">
        <v>0</v>
      </c>
      <c r="Q241" s="187"/>
      <c r="R241" s="188">
        <v>0</v>
      </c>
      <c r="S241" s="187"/>
      <c r="T241" s="189">
        <v>0</v>
      </c>
      <c r="AR241" s="190" t="s">
        <v>23</v>
      </c>
      <c r="AT241" s="191" t="s">
        <v>76</v>
      </c>
      <c r="AU241" s="191" t="s">
        <v>84</v>
      </c>
      <c r="AY241" s="190" t="s">
        <v>273</v>
      </c>
      <c r="BK241" s="192">
        <v>0</v>
      </c>
    </row>
    <row r="242" spans="1:65" s="12" customFormat="1" ht="20.85" customHeight="1">
      <c r="B242" s="179"/>
      <c r="C242" s="180"/>
      <c r="D242" s="181" t="s">
        <v>76</v>
      </c>
      <c r="E242" s="193" t="s">
        <v>1991</v>
      </c>
      <c r="F242" s="193" t="s">
        <v>1992</v>
      </c>
      <c r="G242" s="180"/>
      <c r="H242" s="180"/>
      <c r="I242" s="183"/>
      <c r="J242" s="194">
        <f>BK242</f>
        <v>0</v>
      </c>
      <c r="K242" s="180"/>
      <c r="L242" s="185"/>
      <c r="M242" s="186"/>
      <c r="N242" s="187"/>
      <c r="O242" s="187"/>
      <c r="P242" s="188">
        <f>P243</f>
        <v>0</v>
      </c>
      <c r="Q242" s="187"/>
      <c r="R242" s="188">
        <f>R243</f>
        <v>0</v>
      </c>
      <c r="S242" s="187"/>
      <c r="T242" s="189">
        <f>T243</f>
        <v>0</v>
      </c>
      <c r="AR242" s="190" t="s">
        <v>23</v>
      </c>
      <c r="AT242" s="191" t="s">
        <v>76</v>
      </c>
      <c r="AU242" s="191" t="s">
        <v>84</v>
      </c>
      <c r="AY242" s="190" t="s">
        <v>273</v>
      </c>
      <c r="BK242" s="192">
        <f>BK243</f>
        <v>0</v>
      </c>
    </row>
    <row r="243" spans="1:65" s="2" customFormat="1" ht="16.5" customHeight="1">
      <c r="A243" s="36"/>
      <c r="B243" s="37"/>
      <c r="C243" s="195" t="s">
        <v>589</v>
      </c>
      <c r="D243" s="195" t="s">
        <v>275</v>
      </c>
      <c r="E243" s="196" t="s">
        <v>1993</v>
      </c>
      <c r="F243" s="197" t="s">
        <v>1970</v>
      </c>
      <c r="G243" s="198" t="s">
        <v>765</v>
      </c>
      <c r="H243" s="199">
        <v>2</v>
      </c>
      <c r="I243" s="200"/>
      <c r="J243" s="201">
        <f>ROUND(I243*H243,2)</f>
        <v>0</v>
      </c>
      <c r="K243" s="197" t="s">
        <v>22</v>
      </c>
      <c r="L243" s="41"/>
      <c r="M243" s="202" t="s">
        <v>22</v>
      </c>
      <c r="N243" s="203" t="s">
        <v>48</v>
      </c>
      <c r="O243" s="66"/>
      <c r="P243" s="204">
        <f>O243*H243</f>
        <v>0</v>
      </c>
      <c r="Q243" s="204">
        <v>0</v>
      </c>
      <c r="R243" s="204">
        <f>Q243*H243</f>
        <v>0</v>
      </c>
      <c r="S243" s="204">
        <v>0</v>
      </c>
      <c r="T243" s="205">
        <f>S243*H243</f>
        <v>0</v>
      </c>
      <c r="U243" s="36"/>
      <c r="V243" s="36"/>
      <c r="W243" s="36"/>
      <c r="X243" s="36"/>
      <c r="Y243" s="36"/>
      <c r="Z243" s="36"/>
      <c r="AA243" s="36"/>
      <c r="AB243" s="36"/>
      <c r="AC243" s="36"/>
      <c r="AD243" s="36"/>
      <c r="AE243" s="36"/>
      <c r="AR243" s="206" t="s">
        <v>757</v>
      </c>
      <c r="AT243" s="206" t="s">
        <v>275</v>
      </c>
      <c r="AU243" s="206" t="s">
        <v>92</v>
      </c>
      <c r="AY243" s="19" t="s">
        <v>273</v>
      </c>
      <c r="BE243" s="207">
        <f>IF(N243="základní",J243,0)</f>
        <v>0</v>
      </c>
      <c r="BF243" s="207">
        <f>IF(N243="snížená",J243,0)</f>
        <v>0</v>
      </c>
      <c r="BG243" s="207">
        <f>IF(N243="zákl. přenesená",J243,0)</f>
        <v>0</v>
      </c>
      <c r="BH243" s="207">
        <f>IF(N243="sníž. přenesená",J243,0)</f>
        <v>0</v>
      </c>
      <c r="BI243" s="207">
        <f>IF(N243="nulová",J243,0)</f>
        <v>0</v>
      </c>
      <c r="BJ243" s="19" t="s">
        <v>23</v>
      </c>
      <c r="BK243" s="207">
        <f>ROUND(I243*H243,2)</f>
        <v>0</v>
      </c>
      <c r="BL243" s="19" t="s">
        <v>757</v>
      </c>
      <c r="BM243" s="206" t="s">
        <v>873</v>
      </c>
    </row>
    <row r="244" spans="1:65" s="12" customFormat="1" ht="20.85" customHeight="1">
      <c r="B244" s="179"/>
      <c r="C244" s="180"/>
      <c r="D244" s="181" t="s">
        <v>76</v>
      </c>
      <c r="E244" s="193" t="s">
        <v>1994</v>
      </c>
      <c r="F244" s="193" t="s">
        <v>1995</v>
      </c>
      <c r="G244" s="180"/>
      <c r="H244" s="180"/>
      <c r="I244" s="183"/>
      <c r="J244" s="194">
        <f>BK244</f>
        <v>0</v>
      </c>
      <c r="K244" s="180"/>
      <c r="L244" s="185"/>
      <c r="M244" s="186"/>
      <c r="N244" s="187"/>
      <c r="O244" s="187"/>
      <c r="P244" s="188">
        <f>P245</f>
        <v>0</v>
      </c>
      <c r="Q244" s="187"/>
      <c r="R244" s="188">
        <f>R245</f>
        <v>0</v>
      </c>
      <c r="S244" s="187"/>
      <c r="T244" s="189">
        <f>T245</f>
        <v>0</v>
      </c>
      <c r="AR244" s="190" t="s">
        <v>23</v>
      </c>
      <c r="AT244" s="191" t="s">
        <v>76</v>
      </c>
      <c r="AU244" s="191" t="s">
        <v>84</v>
      </c>
      <c r="AY244" s="190" t="s">
        <v>273</v>
      </c>
      <c r="BK244" s="192">
        <f>BK245</f>
        <v>0</v>
      </c>
    </row>
    <row r="245" spans="1:65" s="2" customFormat="1" ht="16.5" customHeight="1">
      <c r="A245" s="36"/>
      <c r="B245" s="37"/>
      <c r="C245" s="195" t="s">
        <v>595</v>
      </c>
      <c r="D245" s="195" t="s">
        <v>275</v>
      </c>
      <c r="E245" s="196" t="s">
        <v>1996</v>
      </c>
      <c r="F245" s="197" t="s">
        <v>1997</v>
      </c>
      <c r="G245" s="198" t="s">
        <v>224</v>
      </c>
      <c r="H245" s="199">
        <v>3</v>
      </c>
      <c r="I245" s="200"/>
      <c r="J245" s="201">
        <f>ROUND(I245*H245,2)</f>
        <v>0</v>
      </c>
      <c r="K245" s="197" t="s">
        <v>22</v>
      </c>
      <c r="L245" s="41"/>
      <c r="M245" s="202" t="s">
        <v>22</v>
      </c>
      <c r="N245" s="203" t="s">
        <v>48</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757</v>
      </c>
      <c r="AT245" s="206" t="s">
        <v>275</v>
      </c>
      <c r="AU245" s="206" t="s">
        <v>92</v>
      </c>
      <c r="AY245" s="19" t="s">
        <v>273</v>
      </c>
      <c r="BE245" s="207">
        <f>IF(N245="základní",J245,0)</f>
        <v>0</v>
      </c>
      <c r="BF245" s="207">
        <f>IF(N245="snížená",J245,0)</f>
        <v>0</v>
      </c>
      <c r="BG245" s="207">
        <f>IF(N245="zákl. přenesená",J245,0)</f>
        <v>0</v>
      </c>
      <c r="BH245" s="207">
        <f>IF(N245="sníž. přenesená",J245,0)</f>
        <v>0</v>
      </c>
      <c r="BI245" s="207">
        <f>IF(N245="nulová",J245,0)</f>
        <v>0</v>
      </c>
      <c r="BJ245" s="19" t="s">
        <v>23</v>
      </c>
      <c r="BK245" s="207">
        <f>ROUND(I245*H245,2)</f>
        <v>0</v>
      </c>
      <c r="BL245" s="19" t="s">
        <v>757</v>
      </c>
      <c r="BM245" s="206" t="s">
        <v>881</v>
      </c>
    </row>
    <row r="246" spans="1:65" s="12" customFormat="1" ht="20.85" customHeight="1">
      <c r="B246" s="179"/>
      <c r="C246" s="180"/>
      <c r="D246" s="181" t="s">
        <v>76</v>
      </c>
      <c r="E246" s="193" t="s">
        <v>1998</v>
      </c>
      <c r="F246" s="193" t="s">
        <v>1999</v>
      </c>
      <c r="G246" s="180"/>
      <c r="H246" s="180"/>
      <c r="I246" s="183"/>
      <c r="J246" s="194">
        <f>BK246</f>
        <v>0</v>
      </c>
      <c r="K246" s="180"/>
      <c r="L246" s="185"/>
      <c r="M246" s="186"/>
      <c r="N246" s="187"/>
      <c r="O246" s="187"/>
      <c r="P246" s="188">
        <f>P247</f>
        <v>0</v>
      </c>
      <c r="Q246" s="187"/>
      <c r="R246" s="188">
        <f>R247</f>
        <v>0</v>
      </c>
      <c r="S246" s="187"/>
      <c r="T246" s="189">
        <f>T247</f>
        <v>0</v>
      </c>
      <c r="AR246" s="190" t="s">
        <v>23</v>
      </c>
      <c r="AT246" s="191" t="s">
        <v>76</v>
      </c>
      <c r="AU246" s="191" t="s">
        <v>84</v>
      </c>
      <c r="AY246" s="190" t="s">
        <v>273</v>
      </c>
      <c r="BK246" s="192">
        <f>BK247</f>
        <v>0</v>
      </c>
    </row>
    <row r="247" spans="1:65" s="2" customFormat="1" ht="16.5" customHeight="1">
      <c r="A247" s="36"/>
      <c r="B247" s="37"/>
      <c r="C247" s="195" t="s">
        <v>600</v>
      </c>
      <c r="D247" s="195" t="s">
        <v>275</v>
      </c>
      <c r="E247" s="196" t="s">
        <v>2000</v>
      </c>
      <c r="F247" s="197" t="s">
        <v>1999</v>
      </c>
      <c r="G247" s="198" t="s">
        <v>224</v>
      </c>
      <c r="H247" s="199">
        <v>50</v>
      </c>
      <c r="I247" s="200"/>
      <c r="J247" s="201">
        <f>ROUND(I247*H247,2)</f>
        <v>0</v>
      </c>
      <c r="K247" s="197" t="s">
        <v>22</v>
      </c>
      <c r="L247" s="41"/>
      <c r="M247" s="202" t="s">
        <v>22</v>
      </c>
      <c r="N247" s="203" t="s">
        <v>48</v>
      </c>
      <c r="O247" s="66"/>
      <c r="P247" s="204">
        <f>O247*H247</f>
        <v>0</v>
      </c>
      <c r="Q247" s="204">
        <v>0</v>
      </c>
      <c r="R247" s="204">
        <f>Q247*H247</f>
        <v>0</v>
      </c>
      <c r="S247" s="204">
        <v>0</v>
      </c>
      <c r="T247" s="205">
        <f>S247*H247</f>
        <v>0</v>
      </c>
      <c r="U247" s="36"/>
      <c r="V247" s="36"/>
      <c r="W247" s="36"/>
      <c r="X247" s="36"/>
      <c r="Y247" s="36"/>
      <c r="Z247" s="36"/>
      <c r="AA247" s="36"/>
      <c r="AB247" s="36"/>
      <c r="AC247" s="36"/>
      <c r="AD247" s="36"/>
      <c r="AE247" s="36"/>
      <c r="AR247" s="206" t="s">
        <v>757</v>
      </c>
      <c r="AT247" s="206" t="s">
        <v>275</v>
      </c>
      <c r="AU247" s="206" t="s">
        <v>92</v>
      </c>
      <c r="AY247" s="19" t="s">
        <v>273</v>
      </c>
      <c r="BE247" s="207">
        <f>IF(N247="základní",J247,0)</f>
        <v>0</v>
      </c>
      <c r="BF247" s="207">
        <f>IF(N247="snížená",J247,0)</f>
        <v>0</v>
      </c>
      <c r="BG247" s="207">
        <f>IF(N247="zákl. přenesená",J247,0)</f>
        <v>0</v>
      </c>
      <c r="BH247" s="207">
        <f>IF(N247="sníž. přenesená",J247,0)</f>
        <v>0</v>
      </c>
      <c r="BI247" s="207">
        <f>IF(N247="nulová",J247,0)</f>
        <v>0</v>
      </c>
      <c r="BJ247" s="19" t="s">
        <v>23</v>
      </c>
      <c r="BK247" s="207">
        <f>ROUND(I247*H247,2)</f>
        <v>0</v>
      </c>
      <c r="BL247" s="19" t="s">
        <v>757</v>
      </c>
      <c r="BM247" s="206" t="s">
        <v>888</v>
      </c>
    </row>
    <row r="248" spans="1:65" s="12" customFormat="1" ht="22.9" customHeight="1">
      <c r="B248" s="179"/>
      <c r="C248" s="180"/>
      <c r="D248" s="181" t="s">
        <v>76</v>
      </c>
      <c r="E248" s="193" t="s">
        <v>2001</v>
      </c>
      <c r="F248" s="193" t="s">
        <v>2002</v>
      </c>
      <c r="G248" s="180"/>
      <c r="H248" s="180"/>
      <c r="I248" s="183"/>
      <c r="J248" s="194">
        <f>BK248</f>
        <v>0</v>
      </c>
      <c r="K248" s="180"/>
      <c r="L248" s="185"/>
      <c r="M248" s="186"/>
      <c r="N248" s="187"/>
      <c r="O248" s="187"/>
      <c r="P248" s="188">
        <f>P249+P250+P253+P254+P257+P260+P267+P269</f>
        <v>0</v>
      </c>
      <c r="Q248" s="187"/>
      <c r="R248" s="188">
        <f>R249+R250+R253+R254+R257+R260+R267+R269</f>
        <v>0</v>
      </c>
      <c r="S248" s="187"/>
      <c r="T248" s="189">
        <f>T249+T250+T253+T254+T257+T260+T267+T269</f>
        <v>0</v>
      </c>
      <c r="AR248" s="190" t="s">
        <v>23</v>
      </c>
      <c r="AT248" s="191" t="s">
        <v>76</v>
      </c>
      <c r="AU248" s="191" t="s">
        <v>23</v>
      </c>
      <c r="AY248" s="190" t="s">
        <v>273</v>
      </c>
      <c r="BK248" s="192">
        <f>BK249+BK250+BK253+BK254+BK257+BK260+BK267+BK269</f>
        <v>0</v>
      </c>
    </row>
    <row r="249" spans="1:65" s="12" customFormat="1" ht="20.85" customHeight="1">
      <c r="B249" s="179"/>
      <c r="C249" s="180"/>
      <c r="D249" s="181" t="s">
        <v>76</v>
      </c>
      <c r="E249" s="193" t="s">
        <v>2003</v>
      </c>
      <c r="F249" s="193" t="s">
        <v>2004</v>
      </c>
      <c r="G249" s="180"/>
      <c r="H249" s="180"/>
      <c r="I249" s="183"/>
      <c r="J249" s="194">
        <f>BK249</f>
        <v>0</v>
      </c>
      <c r="K249" s="180"/>
      <c r="L249" s="185"/>
      <c r="M249" s="186"/>
      <c r="N249" s="187"/>
      <c r="O249" s="187"/>
      <c r="P249" s="188">
        <v>0</v>
      </c>
      <c r="Q249" s="187"/>
      <c r="R249" s="188">
        <v>0</v>
      </c>
      <c r="S249" s="187"/>
      <c r="T249" s="189">
        <v>0</v>
      </c>
      <c r="AR249" s="190" t="s">
        <v>23</v>
      </c>
      <c r="AT249" s="191" t="s">
        <v>76</v>
      </c>
      <c r="AU249" s="191" t="s">
        <v>84</v>
      </c>
      <c r="AY249" s="190" t="s">
        <v>273</v>
      </c>
      <c r="BK249" s="192">
        <v>0</v>
      </c>
    </row>
    <row r="250" spans="1:65" s="12" customFormat="1" ht="20.85" customHeight="1">
      <c r="B250" s="179"/>
      <c r="C250" s="180"/>
      <c r="D250" s="181" t="s">
        <v>76</v>
      </c>
      <c r="E250" s="193" t="s">
        <v>2005</v>
      </c>
      <c r="F250" s="193" t="s">
        <v>2006</v>
      </c>
      <c r="G250" s="180"/>
      <c r="H250" s="180"/>
      <c r="I250" s="183"/>
      <c r="J250" s="194">
        <f>BK250</f>
        <v>0</v>
      </c>
      <c r="K250" s="180"/>
      <c r="L250" s="185"/>
      <c r="M250" s="186"/>
      <c r="N250" s="187"/>
      <c r="O250" s="187"/>
      <c r="P250" s="188">
        <f>SUM(P251:P252)</f>
        <v>0</v>
      </c>
      <c r="Q250" s="187"/>
      <c r="R250" s="188">
        <f>SUM(R251:R252)</f>
        <v>0</v>
      </c>
      <c r="S250" s="187"/>
      <c r="T250" s="189">
        <f>SUM(T251:T252)</f>
        <v>0</v>
      </c>
      <c r="AR250" s="190" t="s">
        <v>23</v>
      </c>
      <c r="AT250" s="191" t="s">
        <v>76</v>
      </c>
      <c r="AU250" s="191" t="s">
        <v>84</v>
      </c>
      <c r="AY250" s="190" t="s">
        <v>273</v>
      </c>
      <c r="BK250" s="192">
        <f>SUM(BK251:BK252)</f>
        <v>0</v>
      </c>
    </row>
    <row r="251" spans="1:65" s="2" customFormat="1" ht="16.5" customHeight="1">
      <c r="A251" s="36"/>
      <c r="B251" s="37"/>
      <c r="C251" s="195" t="s">
        <v>611</v>
      </c>
      <c r="D251" s="195" t="s">
        <v>275</v>
      </c>
      <c r="E251" s="196" t="s">
        <v>2007</v>
      </c>
      <c r="F251" s="197" t="s">
        <v>2008</v>
      </c>
      <c r="G251" s="198" t="s">
        <v>305</v>
      </c>
      <c r="H251" s="199">
        <v>85</v>
      </c>
      <c r="I251" s="200"/>
      <c r="J251" s="201">
        <f>ROUND(I251*H251,2)</f>
        <v>0</v>
      </c>
      <c r="K251" s="197" t="s">
        <v>22</v>
      </c>
      <c r="L251" s="41"/>
      <c r="M251" s="202" t="s">
        <v>22</v>
      </c>
      <c r="N251" s="203" t="s">
        <v>48</v>
      </c>
      <c r="O251" s="66"/>
      <c r="P251" s="204">
        <f>O251*H251</f>
        <v>0</v>
      </c>
      <c r="Q251" s="204">
        <v>0</v>
      </c>
      <c r="R251" s="204">
        <f>Q251*H251</f>
        <v>0</v>
      </c>
      <c r="S251" s="204">
        <v>0</v>
      </c>
      <c r="T251" s="205">
        <f>S251*H251</f>
        <v>0</v>
      </c>
      <c r="U251" s="36"/>
      <c r="V251" s="36"/>
      <c r="W251" s="36"/>
      <c r="X251" s="36"/>
      <c r="Y251" s="36"/>
      <c r="Z251" s="36"/>
      <c r="AA251" s="36"/>
      <c r="AB251" s="36"/>
      <c r="AC251" s="36"/>
      <c r="AD251" s="36"/>
      <c r="AE251" s="36"/>
      <c r="AR251" s="206" t="s">
        <v>757</v>
      </c>
      <c r="AT251" s="206" t="s">
        <v>275</v>
      </c>
      <c r="AU251" s="206" t="s">
        <v>92</v>
      </c>
      <c r="AY251" s="19" t="s">
        <v>273</v>
      </c>
      <c r="BE251" s="207">
        <f>IF(N251="základní",J251,0)</f>
        <v>0</v>
      </c>
      <c r="BF251" s="207">
        <f>IF(N251="snížená",J251,0)</f>
        <v>0</v>
      </c>
      <c r="BG251" s="207">
        <f>IF(N251="zákl. přenesená",J251,0)</f>
        <v>0</v>
      </c>
      <c r="BH251" s="207">
        <f>IF(N251="sníž. přenesená",J251,0)</f>
        <v>0</v>
      </c>
      <c r="BI251" s="207">
        <f>IF(N251="nulová",J251,0)</f>
        <v>0</v>
      </c>
      <c r="BJ251" s="19" t="s">
        <v>23</v>
      </c>
      <c r="BK251" s="207">
        <f>ROUND(I251*H251,2)</f>
        <v>0</v>
      </c>
      <c r="BL251" s="19" t="s">
        <v>757</v>
      </c>
      <c r="BM251" s="206" t="s">
        <v>894</v>
      </c>
    </row>
    <row r="252" spans="1:65" s="2" customFormat="1" ht="16.5" customHeight="1">
      <c r="A252" s="36"/>
      <c r="B252" s="37"/>
      <c r="C252" s="195" t="s">
        <v>616</v>
      </c>
      <c r="D252" s="195" t="s">
        <v>275</v>
      </c>
      <c r="E252" s="196" t="s">
        <v>2009</v>
      </c>
      <c r="F252" s="197" t="s">
        <v>2010</v>
      </c>
      <c r="G252" s="198" t="s">
        <v>305</v>
      </c>
      <c r="H252" s="199">
        <v>50</v>
      </c>
      <c r="I252" s="200"/>
      <c r="J252" s="201">
        <f>ROUND(I252*H252,2)</f>
        <v>0</v>
      </c>
      <c r="K252" s="197" t="s">
        <v>22</v>
      </c>
      <c r="L252" s="41"/>
      <c r="M252" s="202" t="s">
        <v>22</v>
      </c>
      <c r="N252" s="203" t="s">
        <v>48</v>
      </c>
      <c r="O252" s="66"/>
      <c r="P252" s="204">
        <f>O252*H252</f>
        <v>0</v>
      </c>
      <c r="Q252" s="204">
        <v>0</v>
      </c>
      <c r="R252" s="204">
        <f>Q252*H252</f>
        <v>0</v>
      </c>
      <c r="S252" s="204">
        <v>0</v>
      </c>
      <c r="T252" s="205">
        <f>S252*H252</f>
        <v>0</v>
      </c>
      <c r="U252" s="36"/>
      <c r="V252" s="36"/>
      <c r="W252" s="36"/>
      <c r="X252" s="36"/>
      <c r="Y252" s="36"/>
      <c r="Z252" s="36"/>
      <c r="AA252" s="36"/>
      <c r="AB252" s="36"/>
      <c r="AC252" s="36"/>
      <c r="AD252" s="36"/>
      <c r="AE252" s="36"/>
      <c r="AR252" s="206" t="s">
        <v>757</v>
      </c>
      <c r="AT252" s="206" t="s">
        <v>275</v>
      </c>
      <c r="AU252" s="206" t="s">
        <v>92</v>
      </c>
      <c r="AY252" s="19" t="s">
        <v>273</v>
      </c>
      <c r="BE252" s="207">
        <f>IF(N252="základní",J252,0)</f>
        <v>0</v>
      </c>
      <c r="BF252" s="207">
        <f>IF(N252="snížená",J252,0)</f>
        <v>0</v>
      </c>
      <c r="BG252" s="207">
        <f>IF(N252="zákl. přenesená",J252,0)</f>
        <v>0</v>
      </c>
      <c r="BH252" s="207">
        <f>IF(N252="sníž. přenesená",J252,0)</f>
        <v>0</v>
      </c>
      <c r="BI252" s="207">
        <f>IF(N252="nulová",J252,0)</f>
        <v>0</v>
      </c>
      <c r="BJ252" s="19" t="s">
        <v>23</v>
      </c>
      <c r="BK252" s="207">
        <f>ROUND(I252*H252,2)</f>
        <v>0</v>
      </c>
      <c r="BL252" s="19" t="s">
        <v>757</v>
      </c>
      <c r="BM252" s="206" t="s">
        <v>906</v>
      </c>
    </row>
    <row r="253" spans="1:65" s="12" customFormat="1" ht="20.85" customHeight="1">
      <c r="B253" s="179"/>
      <c r="C253" s="180"/>
      <c r="D253" s="181" t="s">
        <v>76</v>
      </c>
      <c r="E253" s="193" t="s">
        <v>2011</v>
      </c>
      <c r="F253" s="193" t="s">
        <v>2012</v>
      </c>
      <c r="G253" s="180"/>
      <c r="H253" s="180"/>
      <c r="I253" s="183"/>
      <c r="J253" s="194">
        <f>BK253</f>
        <v>0</v>
      </c>
      <c r="K253" s="180"/>
      <c r="L253" s="185"/>
      <c r="M253" s="186"/>
      <c r="N253" s="187"/>
      <c r="O253" s="187"/>
      <c r="P253" s="188">
        <v>0</v>
      </c>
      <c r="Q253" s="187"/>
      <c r="R253" s="188">
        <v>0</v>
      </c>
      <c r="S253" s="187"/>
      <c r="T253" s="189">
        <v>0</v>
      </c>
      <c r="AR253" s="190" t="s">
        <v>23</v>
      </c>
      <c r="AT253" s="191" t="s">
        <v>76</v>
      </c>
      <c r="AU253" s="191" t="s">
        <v>84</v>
      </c>
      <c r="AY253" s="190" t="s">
        <v>273</v>
      </c>
      <c r="BK253" s="192">
        <v>0</v>
      </c>
    </row>
    <row r="254" spans="1:65" s="12" customFormat="1" ht="20.85" customHeight="1">
      <c r="B254" s="179"/>
      <c r="C254" s="180"/>
      <c r="D254" s="181" t="s">
        <v>76</v>
      </c>
      <c r="E254" s="193" t="s">
        <v>2013</v>
      </c>
      <c r="F254" s="193" t="s">
        <v>2014</v>
      </c>
      <c r="G254" s="180"/>
      <c r="H254" s="180"/>
      <c r="I254" s="183"/>
      <c r="J254" s="194">
        <f>BK254</f>
        <v>0</v>
      </c>
      <c r="K254" s="180"/>
      <c r="L254" s="185"/>
      <c r="M254" s="186"/>
      <c r="N254" s="187"/>
      <c r="O254" s="187"/>
      <c r="P254" s="188">
        <f>SUM(P255:P256)</f>
        <v>0</v>
      </c>
      <c r="Q254" s="187"/>
      <c r="R254" s="188">
        <f>SUM(R255:R256)</f>
        <v>0</v>
      </c>
      <c r="S254" s="187"/>
      <c r="T254" s="189">
        <f>SUM(T255:T256)</f>
        <v>0</v>
      </c>
      <c r="AR254" s="190" t="s">
        <v>23</v>
      </c>
      <c r="AT254" s="191" t="s">
        <v>76</v>
      </c>
      <c r="AU254" s="191" t="s">
        <v>84</v>
      </c>
      <c r="AY254" s="190" t="s">
        <v>273</v>
      </c>
      <c r="BK254" s="192">
        <f>SUM(BK255:BK256)</f>
        <v>0</v>
      </c>
    </row>
    <row r="255" spans="1:65" s="2" customFormat="1" ht="16.5" customHeight="1">
      <c r="A255" s="36"/>
      <c r="B255" s="37"/>
      <c r="C255" s="195" t="s">
        <v>621</v>
      </c>
      <c r="D255" s="195" t="s">
        <v>275</v>
      </c>
      <c r="E255" s="196" t="s">
        <v>2015</v>
      </c>
      <c r="F255" s="197" t="s">
        <v>1882</v>
      </c>
      <c r="G255" s="198" t="s">
        <v>305</v>
      </c>
      <c r="H255" s="199">
        <v>200</v>
      </c>
      <c r="I255" s="200"/>
      <c r="J255" s="201">
        <f>ROUND(I255*H255,2)</f>
        <v>0</v>
      </c>
      <c r="K255" s="197" t="s">
        <v>22</v>
      </c>
      <c r="L255" s="41"/>
      <c r="M255" s="202" t="s">
        <v>22</v>
      </c>
      <c r="N255" s="203" t="s">
        <v>48</v>
      </c>
      <c r="O255" s="66"/>
      <c r="P255" s="204">
        <f>O255*H255</f>
        <v>0</v>
      </c>
      <c r="Q255" s="204">
        <v>0</v>
      </c>
      <c r="R255" s="204">
        <f>Q255*H255</f>
        <v>0</v>
      </c>
      <c r="S255" s="204">
        <v>0</v>
      </c>
      <c r="T255" s="205">
        <f>S255*H255</f>
        <v>0</v>
      </c>
      <c r="U255" s="36"/>
      <c r="V255" s="36"/>
      <c r="W255" s="36"/>
      <c r="X255" s="36"/>
      <c r="Y255" s="36"/>
      <c r="Z255" s="36"/>
      <c r="AA255" s="36"/>
      <c r="AB255" s="36"/>
      <c r="AC255" s="36"/>
      <c r="AD255" s="36"/>
      <c r="AE255" s="36"/>
      <c r="AR255" s="206" t="s">
        <v>757</v>
      </c>
      <c r="AT255" s="206" t="s">
        <v>275</v>
      </c>
      <c r="AU255" s="206" t="s">
        <v>92</v>
      </c>
      <c r="AY255" s="19" t="s">
        <v>273</v>
      </c>
      <c r="BE255" s="207">
        <f>IF(N255="základní",J255,0)</f>
        <v>0</v>
      </c>
      <c r="BF255" s="207">
        <f>IF(N255="snížená",J255,0)</f>
        <v>0</v>
      </c>
      <c r="BG255" s="207">
        <f>IF(N255="zákl. přenesená",J255,0)</f>
        <v>0</v>
      </c>
      <c r="BH255" s="207">
        <f>IF(N255="sníž. přenesená",J255,0)</f>
        <v>0</v>
      </c>
      <c r="BI255" s="207">
        <f>IF(N255="nulová",J255,0)</f>
        <v>0</v>
      </c>
      <c r="BJ255" s="19" t="s">
        <v>23</v>
      </c>
      <c r="BK255" s="207">
        <f>ROUND(I255*H255,2)</f>
        <v>0</v>
      </c>
      <c r="BL255" s="19" t="s">
        <v>757</v>
      </c>
      <c r="BM255" s="206" t="s">
        <v>923</v>
      </c>
    </row>
    <row r="256" spans="1:65" s="2" customFormat="1" ht="16.5" customHeight="1">
      <c r="A256" s="36"/>
      <c r="B256" s="37"/>
      <c r="C256" s="195" t="s">
        <v>629</v>
      </c>
      <c r="D256" s="195" t="s">
        <v>275</v>
      </c>
      <c r="E256" s="196" t="s">
        <v>2016</v>
      </c>
      <c r="F256" s="197" t="s">
        <v>1903</v>
      </c>
      <c r="G256" s="198" t="s">
        <v>305</v>
      </c>
      <c r="H256" s="199">
        <v>115</v>
      </c>
      <c r="I256" s="200"/>
      <c r="J256" s="201">
        <f>ROUND(I256*H256,2)</f>
        <v>0</v>
      </c>
      <c r="K256" s="197" t="s">
        <v>22</v>
      </c>
      <c r="L256" s="41"/>
      <c r="M256" s="202" t="s">
        <v>22</v>
      </c>
      <c r="N256" s="203" t="s">
        <v>48</v>
      </c>
      <c r="O256" s="66"/>
      <c r="P256" s="204">
        <f>O256*H256</f>
        <v>0</v>
      </c>
      <c r="Q256" s="204">
        <v>0</v>
      </c>
      <c r="R256" s="204">
        <f>Q256*H256</f>
        <v>0</v>
      </c>
      <c r="S256" s="204">
        <v>0</v>
      </c>
      <c r="T256" s="205">
        <f>S256*H256</f>
        <v>0</v>
      </c>
      <c r="U256" s="36"/>
      <c r="V256" s="36"/>
      <c r="W256" s="36"/>
      <c r="X256" s="36"/>
      <c r="Y256" s="36"/>
      <c r="Z256" s="36"/>
      <c r="AA256" s="36"/>
      <c r="AB256" s="36"/>
      <c r="AC256" s="36"/>
      <c r="AD256" s="36"/>
      <c r="AE256" s="36"/>
      <c r="AR256" s="206" t="s">
        <v>757</v>
      </c>
      <c r="AT256" s="206" t="s">
        <v>275</v>
      </c>
      <c r="AU256" s="206" t="s">
        <v>92</v>
      </c>
      <c r="AY256" s="19" t="s">
        <v>273</v>
      </c>
      <c r="BE256" s="207">
        <f>IF(N256="základní",J256,0)</f>
        <v>0</v>
      </c>
      <c r="BF256" s="207">
        <f>IF(N256="snížená",J256,0)</f>
        <v>0</v>
      </c>
      <c r="BG256" s="207">
        <f>IF(N256="zákl. přenesená",J256,0)</f>
        <v>0</v>
      </c>
      <c r="BH256" s="207">
        <f>IF(N256="sníž. přenesená",J256,0)</f>
        <v>0</v>
      </c>
      <c r="BI256" s="207">
        <f>IF(N256="nulová",J256,0)</f>
        <v>0</v>
      </c>
      <c r="BJ256" s="19" t="s">
        <v>23</v>
      </c>
      <c r="BK256" s="207">
        <f>ROUND(I256*H256,2)</f>
        <v>0</v>
      </c>
      <c r="BL256" s="19" t="s">
        <v>757</v>
      </c>
      <c r="BM256" s="206" t="s">
        <v>931</v>
      </c>
    </row>
    <row r="257" spans="1:65" s="12" customFormat="1" ht="20.85" customHeight="1">
      <c r="B257" s="179"/>
      <c r="C257" s="180"/>
      <c r="D257" s="181" t="s">
        <v>76</v>
      </c>
      <c r="E257" s="193" t="s">
        <v>1862</v>
      </c>
      <c r="F257" s="193" t="s">
        <v>1863</v>
      </c>
      <c r="G257" s="180"/>
      <c r="H257" s="180"/>
      <c r="I257" s="183"/>
      <c r="J257" s="194">
        <f>BK257</f>
        <v>0</v>
      </c>
      <c r="K257" s="180"/>
      <c r="L257" s="185"/>
      <c r="M257" s="186"/>
      <c r="N257" s="187"/>
      <c r="O257" s="187"/>
      <c r="P257" s="188">
        <f>SUM(P258:P259)</f>
        <v>0</v>
      </c>
      <c r="Q257" s="187"/>
      <c r="R257" s="188">
        <f>SUM(R258:R259)</f>
        <v>0</v>
      </c>
      <c r="S257" s="187"/>
      <c r="T257" s="189">
        <f>SUM(T258:T259)</f>
        <v>0</v>
      </c>
      <c r="AR257" s="190" t="s">
        <v>23</v>
      </c>
      <c r="AT257" s="191" t="s">
        <v>76</v>
      </c>
      <c r="AU257" s="191" t="s">
        <v>84</v>
      </c>
      <c r="AY257" s="190" t="s">
        <v>273</v>
      </c>
      <c r="BK257" s="192">
        <f>SUM(BK258:BK259)</f>
        <v>0</v>
      </c>
    </row>
    <row r="258" spans="1:65" s="2" customFormat="1" ht="16.5" customHeight="1">
      <c r="A258" s="36"/>
      <c r="B258" s="37"/>
      <c r="C258" s="195" t="s">
        <v>634</v>
      </c>
      <c r="D258" s="195" t="s">
        <v>275</v>
      </c>
      <c r="E258" s="196" t="s">
        <v>2017</v>
      </c>
      <c r="F258" s="197" t="s">
        <v>2018</v>
      </c>
      <c r="G258" s="198" t="s">
        <v>305</v>
      </c>
      <c r="H258" s="199">
        <v>120</v>
      </c>
      <c r="I258" s="200"/>
      <c r="J258" s="201">
        <f>ROUND(I258*H258,2)</f>
        <v>0</v>
      </c>
      <c r="K258" s="197" t="s">
        <v>22</v>
      </c>
      <c r="L258" s="41"/>
      <c r="M258" s="202" t="s">
        <v>22</v>
      </c>
      <c r="N258" s="203" t="s">
        <v>48</v>
      </c>
      <c r="O258" s="66"/>
      <c r="P258" s="204">
        <f>O258*H258</f>
        <v>0</v>
      </c>
      <c r="Q258" s="204">
        <v>0</v>
      </c>
      <c r="R258" s="204">
        <f>Q258*H258</f>
        <v>0</v>
      </c>
      <c r="S258" s="204">
        <v>0</v>
      </c>
      <c r="T258" s="205">
        <f>S258*H258</f>
        <v>0</v>
      </c>
      <c r="U258" s="36"/>
      <c r="V258" s="36"/>
      <c r="W258" s="36"/>
      <c r="X258" s="36"/>
      <c r="Y258" s="36"/>
      <c r="Z258" s="36"/>
      <c r="AA258" s="36"/>
      <c r="AB258" s="36"/>
      <c r="AC258" s="36"/>
      <c r="AD258" s="36"/>
      <c r="AE258" s="36"/>
      <c r="AR258" s="206" t="s">
        <v>757</v>
      </c>
      <c r="AT258" s="206" t="s">
        <v>275</v>
      </c>
      <c r="AU258" s="206" t="s">
        <v>92</v>
      </c>
      <c r="AY258" s="19" t="s">
        <v>273</v>
      </c>
      <c r="BE258" s="207">
        <f>IF(N258="základní",J258,0)</f>
        <v>0</v>
      </c>
      <c r="BF258" s="207">
        <f>IF(N258="snížená",J258,0)</f>
        <v>0</v>
      </c>
      <c r="BG258" s="207">
        <f>IF(N258="zákl. přenesená",J258,0)</f>
        <v>0</v>
      </c>
      <c r="BH258" s="207">
        <f>IF(N258="sníž. přenesená",J258,0)</f>
        <v>0</v>
      </c>
      <c r="BI258" s="207">
        <f>IF(N258="nulová",J258,0)</f>
        <v>0</v>
      </c>
      <c r="BJ258" s="19" t="s">
        <v>23</v>
      </c>
      <c r="BK258" s="207">
        <f>ROUND(I258*H258,2)</f>
        <v>0</v>
      </c>
      <c r="BL258" s="19" t="s">
        <v>757</v>
      </c>
      <c r="BM258" s="206" t="s">
        <v>947</v>
      </c>
    </row>
    <row r="259" spans="1:65" s="2" customFormat="1" ht="16.5" customHeight="1">
      <c r="A259" s="36"/>
      <c r="B259" s="37"/>
      <c r="C259" s="195" t="s">
        <v>641</v>
      </c>
      <c r="D259" s="195" t="s">
        <v>275</v>
      </c>
      <c r="E259" s="196" t="s">
        <v>2019</v>
      </c>
      <c r="F259" s="197" t="s">
        <v>2020</v>
      </c>
      <c r="G259" s="198" t="s">
        <v>305</v>
      </c>
      <c r="H259" s="199">
        <v>100</v>
      </c>
      <c r="I259" s="200"/>
      <c r="J259" s="201">
        <f>ROUND(I259*H259,2)</f>
        <v>0</v>
      </c>
      <c r="K259" s="197" t="s">
        <v>22</v>
      </c>
      <c r="L259" s="41"/>
      <c r="M259" s="202" t="s">
        <v>22</v>
      </c>
      <c r="N259" s="203" t="s">
        <v>48</v>
      </c>
      <c r="O259" s="66"/>
      <c r="P259" s="204">
        <f>O259*H259</f>
        <v>0</v>
      </c>
      <c r="Q259" s="204">
        <v>0</v>
      </c>
      <c r="R259" s="204">
        <f>Q259*H259</f>
        <v>0</v>
      </c>
      <c r="S259" s="204">
        <v>0</v>
      </c>
      <c r="T259" s="205">
        <f>S259*H259</f>
        <v>0</v>
      </c>
      <c r="U259" s="36"/>
      <c r="V259" s="36"/>
      <c r="W259" s="36"/>
      <c r="X259" s="36"/>
      <c r="Y259" s="36"/>
      <c r="Z259" s="36"/>
      <c r="AA259" s="36"/>
      <c r="AB259" s="36"/>
      <c r="AC259" s="36"/>
      <c r="AD259" s="36"/>
      <c r="AE259" s="36"/>
      <c r="AR259" s="206" t="s">
        <v>757</v>
      </c>
      <c r="AT259" s="206" t="s">
        <v>275</v>
      </c>
      <c r="AU259" s="206" t="s">
        <v>92</v>
      </c>
      <c r="AY259" s="19" t="s">
        <v>273</v>
      </c>
      <c r="BE259" s="207">
        <f>IF(N259="základní",J259,0)</f>
        <v>0</v>
      </c>
      <c r="BF259" s="207">
        <f>IF(N259="snížená",J259,0)</f>
        <v>0</v>
      </c>
      <c r="BG259" s="207">
        <f>IF(N259="zákl. přenesená",J259,0)</f>
        <v>0</v>
      </c>
      <c r="BH259" s="207">
        <f>IF(N259="sníž. přenesená",J259,0)</f>
        <v>0</v>
      </c>
      <c r="BI259" s="207">
        <f>IF(N259="nulová",J259,0)</f>
        <v>0</v>
      </c>
      <c r="BJ259" s="19" t="s">
        <v>23</v>
      </c>
      <c r="BK259" s="207">
        <f>ROUND(I259*H259,2)</f>
        <v>0</v>
      </c>
      <c r="BL259" s="19" t="s">
        <v>757</v>
      </c>
      <c r="BM259" s="206" t="s">
        <v>965</v>
      </c>
    </row>
    <row r="260" spans="1:65" s="12" customFormat="1" ht="20.85" customHeight="1">
      <c r="B260" s="179"/>
      <c r="C260" s="180"/>
      <c r="D260" s="181" t="s">
        <v>76</v>
      </c>
      <c r="E260" s="193" t="s">
        <v>2021</v>
      </c>
      <c r="F260" s="193" t="s">
        <v>2022</v>
      </c>
      <c r="G260" s="180"/>
      <c r="H260" s="180"/>
      <c r="I260" s="183"/>
      <c r="J260" s="194">
        <f>BK260</f>
        <v>0</v>
      </c>
      <c r="K260" s="180"/>
      <c r="L260" s="185"/>
      <c r="M260" s="186"/>
      <c r="N260" s="187"/>
      <c r="O260" s="187"/>
      <c r="P260" s="188">
        <f>SUM(P261:P266)</f>
        <v>0</v>
      </c>
      <c r="Q260" s="187"/>
      <c r="R260" s="188">
        <f>SUM(R261:R266)</f>
        <v>0</v>
      </c>
      <c r="S260" s="187"/>
      <c r="T260" s="189">
        <f>SUM(T261:T266)</f>
        <v>0</v>
      </c>
      <c r="AR260" s="190" t="s">
        <v>23</v>
      </c>
      <c r="AT260" s="191" t="s">
        <v>76</v>
      </c>
      <c r="AU260" s="191" t="s">
        <v>84</v>
      </c>
      <c r="AY260" s="190" t="s">
        <v>273</v>
      </c>
      <c r="BK260" s="192">
        <f>SUM(BK261:BK266)</f>
        <v>0</v>
      </c>
    </row>
    <row r="261" spans="1:65" s="2" customFormat="1" ht="16.5" customHeight="1">
      <c r="A261" s="36"/>
      <c r="B261" s="37"/>
      <c r="C261" s="195" t="s">
        <v>648</v>
      </c>
      <c r="D261" s="195" t="s">
        <v>275</v>
      </c>
      <c r="E261" s="196" t="s">
        <v>2023</v>
      </c>
      <c r="F261" s="197" t="s">
        <v>2024</v>
      </c>
      <c r="G261" s="198" t="s">
        <v>305</v>
      </c>
      <c r="H261" s="199">
        <v>80</v>
      </c>
      <c r="I261" s="200"/>
      <c r="J261" s="201">
        <f t="shared" ref="J261:J266" si="10">ROUND(I261*H261,2)</f>
        <v>0</v>
      </c>
      <c r="K261" s="197" t="s">
        <v>22</v>
      </c>
      <c r="L261" s="41"/>
      <c r="M261" s="202" t="s">
        <v>22</v>
      </c>
      <c r="N261" s="203" t="s">
        <v>48</v>
      </c>
      <c r="O261" s="66"/>
      <c r="P261" s="204">
        <f t="shared" ref="P261:P266" si="11">O261*H261</f>
        <v>0</v>
      </c>
      <c r="Q261" s="204">
        <v>0</v>
      </c>
      <c r="R261" s="204">
        <f t="shared" ref="R261:R266" si="12">Q261*H261</f>
        <v>0</v>
      </c>
      <c r="S261" s="204">
        <v>0</v>
      </c>
      <c r="T261" s="205">
        <f t="shared" ref="T261:T266" si="13">S261*H261</f>
        <v>0</v>
      </c>
      <c r="U261" s="36"/>
      <c r="V261" s="36"/>
      <c r="W261" s="36"/>
      <c r="X261" s="36"/>
      <c r="Y261" s="36"/>
      <c r="Z261" s="36"/>
      <c r="AA261" s="36"/>
      <c r="AB261" s="36"/>
      <c r="AC261" s="36"/>
      <c r="AD261" s="36"/>
      <c r="AE261" s="36"/>
      <c r="AR261" s="206" t="s">
        <v>757</v>
      </c>
      <c r="AT261" s="206" t="s">
        <v>275</v>
      </c>
      <c r="AU261" s="206" t="s">
        <v>92</v>
      </c>
      <c r="AY261" s="19" t="s">
        <v>273</v>
      </c>
      <c r="BE261" s="207">
        <f t="shared" ref="BE261:BE266" si="14">IF(N261="základní",J261,0)</f>
        <v>0</v>
      </c>
      <c r="BF261" s="207">
        <f t="shared" ref="BF261:BF266" si="15">IF(N261="snížená",J261,0)</f>
        <v>0</v>
      </c>
      <c r="BG261" s="207">
        <f t="shared" ref="BG261:BG266" si="16">IF(N261="zákl. přenesená",J261,0)</f>
        <v>0</v>
      </c>
      <c r="BH261" s="207">
        <f t="shared" ref="BH261:BH266" si="17">IF(N261="sníž. přenesená",J261,0)</f>
        <v>0</v>
      </c>
      <c r="BI261" s="207">
        <f t="shared" ref="BI261:BI266" si="18">IF(N261="nulová",J261,0)</f>
        <v>0</v>
      </c>
      <c r="BJ261" s="19" t="s">
        <v>23</v>
      </c>
      <c r="BK261" s="207">
        <f t="shared" ref="BK261:BK266" si="19">ROUND(I261*H261,2)</f>
        <v>0</v>
      </c>
      <c r="BL261" s="19" t="s">
        <v>757</v>
      </c>
      <c r="BM261" s="206" t="s">
        <v>976</v>
      </c>
    </row>
    <row r="262" spans="1:65" s="2" customFormat="1" ht="16.5" customHeight="1">
      <c r="A262" s="36"/>
      <c r="B262" s="37"/>
      <c r="C262" s="195" t="s">
        <v>654</v>
      </c>
      <c r="D262" s="195" t="s">
        <v>275</v>
      </c>
      <c r="E262" s="196" t="s">
        <v>2025</v>
      </c>
      <c r="F262" s="197" t="s">
        <v>2026</v>
      </c>
      <c r="G262" s="198" t="s">
        <v>305</v>
      </c>
      <c r="H262" s="199">
        <v>115</v>
      </c>
      <c r="I262" s="200"/>
      <c r="J262" s="201">
        <f t="shared" si="10"/>
        <v>0</v>
      </c>
      <c r="K262" s="197" t="s">
        <v>22</v>
      </c>
      <c r="L262" s="41"/>
      <c r="M262" s="202" t="s">
        <v>22</v>
      </c>
      <c r="N262" s="203" t="s">
        <v>48</v>
      </c>
      <c r="O262" s="66"/>
      <c r="P262" s="204">
        <f t="shared" si="11"/>
        <v>0</v>
      </c>
      <c r="Q262" s="204">
        <v>0</v>
      </c>
      <c r="R262" s="204">
        <f t="shared" si="12"/>
        <v>0</v>
      </c>
      <c r="S262" s="204">
        <v>0</v>
      </c>
      <c r="T262" s="205">
        <f t="shared" si="13"/>
        <v>0</v>
      </c>
      <c r="U262" s="36"/>
      <c r="V262" s="36"/>
      <c r="W262" s="36"/>
      <c r="X262" s="36"/>
      <c r="Y262" s="36"/>
      <c r="Z262" s="36"/>
      <c r="AA262" s="36"/>
      <c r="AB262" s="36"/>
      <c r="AC262" s="36"/>
      <c r="AD262" s="36"/>
      <c r="AE262" s="36"/>
      <c r="AR262" s="206" t="s">
        <v>757</v>
      </c>
      <c r="AT262" s="206" t="s">
        <v>275</v>
      </c>
      <c r="AU262" s="206" t="s">
        <v>92</v>
      </c>
      <c r="AY262" s="19" t="s">
        <v>273</v>
      </c>
      <c r="BE262" s="207">
        <f t="shared" si="14"/>
        <v>0</v>
      </c>
      <c r="BF262" s="207">
        <f t="shared" si="15"/>
        <v>0</v>
      </c>
      <c r="BG262" s="207">
        <f t="shared" si="16"/>
        <v>0</v>
      </c>
      <c r="BH262" s="207">
        <f t="shared" si="17"/>
        <v>0</v>
      </c>
      <c r="BI262" s="207">
        <f t="shared" si="18"/>
        <v>0</v>
      </c>
      <c r="BJ262" s="19" t="s">
        <v>23</v>
      </c>
      <c r="BK262" s="207">
        <f t="shared" si="19"/>
        <v>0</v>
      </c>
      <c r="BL262" s="19" t="s">
        <v>757</v>
      </c>
      <c r="BM262" s="206" t="s">
        <v>29</v>
      </c>
    </row>
    <row r="263" spans="1:65" s="2" customFormat="1" ht="16.5" customHeight="1">
      <c r="A263" s="36"/>
      <c r="B263" s="37"/>
      <c r="C263" s="195" t="s">
        <v>660</v>
      </c>
      <c r="D263" s="195" t="s">
        <v>275</v>
      </c>
      <c r="E263" s="196" t="s">
        <v>2027</v>
      </c>
      <c r="F263" s="197" t="s">
        <v>2028</v>
      </c>
      <c r="G263" s="198" t="s">
        <v>305</v>
      </c>
      <c r="H263" s="199">
        <v>840</v>
      </c>
      <c r="I263" s="200"/>
      <c r="J263" s="201">
        <f t="shared" si="10"/>
        <v>0</v>
      </c>
      <c r="K263" s="197" t="s">
        <v>22</v>
      </c>
      <c r="L263" s="41"/>
      <c r="M263" s="202" t="s">
        <v>22</v>
      </c>
      <c r="N263" s="203" t="s">
        <v>48</v>
      </c>
      <c r="O263" s="66"/>
      <c r="P263" s="204">
        <f t="shared" si="11"/>
        <v>0</v>
      </c>
      <c r="Q263" s="204">
        <v>0</v>
      </c>
      <c r="R263" s="204">
        <f t="shared" si="12"/>
        <v>0</v>
      </c>
      <c r="S263" s="204">
        <v>0</v>
      </c>
      <c r="T263" s="205">
        <f t="shared" si="13"/>
        <v>0</v>
      </c>
      <c r="U263" s="36"/>
      <c r="V263" s="36"/>
      <c r="W263" s="36"/>
      <c r="X263" s="36"/>
      <c r="Y263" s="36"/>
      <c r="Z263" s="36"/>
      <c r="AA263" s="36"/>
      <c r="AB263" s="36"/>
      <c r="AC263" s="36"/>
      <c r="AD263" s="36"/>
      <c r="AE263" s="36"/>
      <c r="AR263" s="206" t="s">
        <v>757</v>
      </c>
      <c r="AT263" s="206" t="s">
        <v>275</v>
      </c>
      <c r="AU263" s="206" t="s">
        <v>92</v>
      </c>
      <c r="AY263" s="19" t="s">
        <v>273</v>
      </c>
      <c r="BE263" s="207">
        <f t="shared" si="14"/>
        <v>0</v>
      </c>
      <c r="BF263" s="207">
        <f t="shared" si="15"/>
        <v>0</v>
      </c>
      <c r="BG263" s="207">
        <f t="shared" si="16"/>
        <v>0</v>
      </c>
      <c r="BH263" s="207">
        <f t="shared" si="17"/>
        <v>0</v>
      </c>
      <c r="BI263" s="207">
        <f t="shared" si="18"/>
        <v>0</v>
      </c>
      <c r="BJ263" s="19" t="s">
        <v>23</v>
      </c>
      <c r="BK263" s="207">
        <f t="shared" si="19"/>
        <v>0</v>
      </c>
      <c r="BL263" s="19" t="s">
        <v>757</v>
      </c>
      <c r="BM263" s="206" t="s">
        <v>995</v>
      </c>
    </row>
    <row r="264" spans="1:65" s="2" customFormat="1" ht="16.5" customHeight="1">
      <c r="A264" s="36"/>
      <c r="B264" s="37"/>
      <c r="C264" s="195" t="s">
        <v>664</v>
      </c>
      <c r="D264" s="195" t="s">
        <v>275</v>
      </c>
      <c r="E264" s="196" t="s">
        <v>2029</v>
      </c>
      <c r="F264" s="197" t="s">
        <v>2030</v>
      </c>
      <c r="G264" s="198" t="s">
        <v>305</v>
      </c>
      <c r="H264" s="199">
        <v>1800</v>
      </c>
      <c r="I264" s="200"/>
      <c r="J264" s="201">
        <f t="shared" si="10"/>
        <v>0</v>
      </c>
      <c r="K264" s="197" t="s">
        <v>22</v>
      </c>
      <c r="L264" s="41"/>
      <c r="M264" s="202" t="s">
        <v>22</v>
      </c>
      <c r="N264" s="203" t="s">
        <v>48</v>
      </c>
      <c r="O264" s="66"/>
      <c r="P264" s="204">
        <f t="shared" si="11"/>
        <v>0</v>
      </c>
      <c r="Q264" s="204">
        <v>0</v>
      </c>
      <c r="R264" s="204">
        <f t="shared" si="12"/>
        <v>0</v>
      </c>
      <c r="S264" s="204">
        <v>0</v>
      </c>
      <c r="T264" s="205">
        <f t="shared" si="13"/>
        <v>0</v>
      </c>
      <c r="U264" s="36"/>
      <c r="V264" s="36"/>
      <c r="W264" s="36"/>
      <c r="X264" s="36"/>
      <c r="Y264" s="36"/>
      <c r="Z264" s="36"/>
      <c r="AA264" s="36"/>
      <c r="AB264" s="36"/>
      <c r="AC264" s="36"/>
      <c r="AD264" s="36"/>
      <c r="AE264" s="36"/>
      <c r="AR264" s="206" t="s">
        <v>757</v>
      </c>
      <c r="AT264" s="206" t="s">
        <v>275</v>
      </c>
      <c r="AU264" s="206" t="s">
        <v>92</v>
      </c>
      <c r="AY264" s="19" t="s">
        <v>273</v>
      </c>
      <c r="BE264" s="207">
        <f t="shared" si="14"/>
        <v>0</v>
      </c>
      <c r="BF264" s="207">
        <f t="shared" si="15"/>
        <v>0</v>
      </c>
      <c r="BG264" s="207">
        <f t="shared" si="16"/>
        <v>0</v>
      </c>
      <c r="BH264" s="207">
        <f t="shared" si="17"/>
        <v>0</v>
      </c>
      <c r="BI264" s="207">
        <f t="shared" si="18"/>
        <v>0</v>
      </c>
      <c r="BJ264" s="19" t="s">
        <v>23</v>
      </c>
      <c r="BK264" s="207">
        <f t="shared" si="19"/>
        <v>0</v>
      </c>
      <c r="BL264" s="19" t="s">
        <v>757</v>
      </c>
      <c r="BM264" s="206" t="s">
        <v>1012</v>
      </c>
    </row>
    <row r="265" spans="1:65" s="2" customFormat="1" ht="16.5" customHeight="1">
      <c r="A265" s="36"/>
      <c r="B265" s="37"/>
      <c r="C265" s="195" t="s">
        <v>671</v>
      </c>
      <c r="D265" s="195" t="s">
        <v>275</v>
      </c>
      <c r="E265" s="196" t="s">
        <v>2031</v>
      </c>
      <c r="F265" s="197" t="s">
        <v>2032</v>
      </c>
      <c r="G265" s="198" t="s">
        <v>305</v>
      </c>
      <c r="H265" s="199">
        <v>75</v>
      </c>
      <c r="I265" s="200"/>
      <c r="J265" s="201">
        <f t="shared" si="10"/>
        <v>0</v>
      </c>
      <c r="K265" s="197" t="s">
        <v>22</v>
      </c>
      <c r="L265" s="41"/>
      <c r="M265" s="202" t="s">
        <v>22</v>
      </c>
      <c r="N265" s="203" t="s">
        <v>48</v>
      </c>
      <c r="O265" s="66"/>
      <c r="P265" s="204">
        <f t="shared" si="11"/>
        <v>0</v>
      </c>
      <c r="Q265" s="204">
        <v>0</v>
      </c>
      <c r="R265" s="204">
        <f t="shared" si="12"/>
        <v>0</v>
      </c>
      <c r="S265" s="204">
        <v>0</v>
      </c>
      <c r="T265" s="205">
        <f t="shared" si="13"/>
        <v>0</v>
      </c>
      <c r="U265" s="36"/>
      <c r="V265" s="36"/>
      <c r="W265" s="36"/>
      <c r="X265" s="36"/>
      <c r="Y265" s="36"/>
      <c r="Z265" s="36"/>
      <c r="AA265" s="36"/>
      <c r="AB265" s="36"/>
      <c r="AC265" s="36"/>
      <c r="AD265" s="36"/>
      <c r="AE265" s="36"/>
      <c r="AR265" s="206" t="s">
        <v>757</v>
      </c>
      <c r="AT265" s="206" t="s">
        <v>275</v>
      </c>
      <c r="AU265" s="206" t="s">
        <v>92</v>
      </c>
      <c r="AY265" s="19" t="s">
        <v>273</v>
      </c>
      <c r="BE265" s="207">
        <f t="shared" si="14"/>
        <v>0</v>
      </c>
      <c r="BF265" s="207">
        <f t="shared" si="15"/>
        <v>0</v>
      </c>
      <c r="BG265" s="207">
        <f t="shared" si="16"/>
        <v>0</v>
      </c>
      <c r="BH265" s="207">
        <f t="shared" si="17"/>
        <v>0</v>
      </c>
      <c r="BI265" s="207">
        <f t="shared" si="18"/>
        <v>0</v>
      </c>
      <c r="BJ265" s="19" t="s">
        <v>23</v>
      </c>
      <c r="BK265" s="207">
        <f t="shared" si="19"/>
        <v>0</v>
      </c>
      <c r="BL265" s="19" t="s">
        <v>757</v>
      </c>
      <c r="BM265" s="206" t="s">
        <v>1023</v>
      </c>
    </row>
    <row r="266" spans="1:65" s="2" customFormat="1" ht="16.5" customHeight="1">
      <c r="A266" s="36"/>
      <c r="B266" s="37"/>
      <c r="C266" s="195" t="s">
        <v>677</v>
      </c>
      <c r="D266" s="195" t="s">
        <v>275</v>
      </c>
      <c r="E266" s="196" t="s">
        <v>2033</v>
      </c>
      <c r="F266" s="197" t="s">
        <v>2034</v>
      </c>
      <c r="G266" s="198" t="s">
        <v>305</v>
      </c>
      <c r="H266" s="199">
        <v>90</v>
      </c>
      <c r="I266" s="200"/>
      <c r="J266" s="201">
        <f t="shared" si="10"/>
        <v>0</v>
      </c>
      <c r="K266" s="197" t="s">
        <v>22</v>
      </c>
      <c r="L266" s="41"/>
      <c r="M266" s="202" t="s">
        <v>22</v>
      </c>
      <c r="N266" s="203" t="s">
        <v>48</v>
      </c>
      <c r="O266" s="66"/>
      <c r="P266" s="204">
        <f t="shared" si="11"/>
        <v>0</v>
      </c>
      <c r="Q266" s="204">
        <v>0</v>
      </c>
      <c r="R266" s="204">
        <f t="shared" si="12"/>
        <v>0</v>
      </c>
      <c r="S266" s="204">
        <v>0</v>
      </c>
      <c r="T266" s="205">
        <f t="shared" si="13"/>
        <v>0</v>
      </c>
      <c r="U266" s="36"/>
      <c r="V266" s="36"/>
      <c r="W266" s="36"/>
      <c r="X266" s="36"/>
      <c r="Y266" s="36"/>
      <c r="Z266" s="36"/>
      <c r="AA266" s="36"/>
      <c r="AB266" s="36"/>
      <c r="AC266" s="36"/>
      <c r="AD266" s="36"/>
      <c r="AE266" s="36"/>
      <c r="AR266" s="206" t="s">
        <v>757</v>
      </c>
      <c r="AT266" s="206" t="s">
        <v>275</v>
      </c>
      <c r="AU266" s="206" t="s">
        <v>92</v>
      </c>
      <c r="AY266" s="19" t="s">
        <v>273</v>
      </c>
      <c r="BE266" s="207">
        <f t="shared" si="14"/>
        <v>0</v>
      </c>
      <c r="BF266" s="207">
        <f t="shared" si="15"/>
        <v>0</v>
      </c>
      <c r="BG266" s="207">
        <f t="shared" si="16"/>
        <v>0</v>
      </c>
      <c r="BH266" s="207">
        <f t="shared" si="17"/>
        <v>0</v>
      </c>
      <c r="BI266" s="207">
        <f t="shared" si="18"/>
        <v>0</v>
      </c>
      <c r="BJ266" s="19" t="s">
        <v>23</v>
      </c>
      <c r="BK266" s="207">
        <f t="shared" si="19"/>
        <v>0</v>
      </c>
      <c r="BL266" s="19" t="s">
        <v>757</v>
      </c>
      <c r="BM266" s="206" t="s">
        <v>1035</v>
      </c>
    </row>
    <row r="267" spans="1:65" s="12" customFormat="1" ht="20.85" customHeight="1">
      <c r="B267" s="179"/>
      <c r="C267" s="180"/>
      <c r="D267" s="181" t="s">
        <v>76</v>
      </c>
      <c r="E267" s="193" t="s">
        <v>1954</v>
      </c>
      <c r="F267" s="193" t="s">
        <v>1955</v>
      </c>
      <c r="G267" s="180"/>
      <c r="H267" s="180"/>
      <c r="I267" s="183"/>
      <c r="J267" s="194">
        <f>BK267</f>
        <v>0</v>
      </c>
      <c r="K267" s="180"/>
      <c r="L267" s="185"/>
      <c r="M267" s="186"/>
      <c r="N267" s="187"/>
      <c r="O267" s="187"/>
      <c r="P267" s="188">
        <f>P268</f>
        <v>0</v>
      </c>
      <c r="Q267" s="187"/>
      <c r="R267" s="188">
        <f>R268</f>
        <v>0</v>
      </c>
      <c r="S267" s="187"/>
      <c r="T267" s="189">
        <f>T268</f>
        <v>0</v>
      </c>
      <c r="AR267" s="190" t="s">
        <v>23</v>
      </c>
      <c r="AT267" s="191" t="s">
        <v>76</v>
      </c>
      <c r="AU267" s="191" t="s">
        <v>84</v>
      </c>
      <c r="AY267" s="190" t="s">
        <v>273</v>
      </c>
      <c r="BK267" s="192">
        <f>BK268</f>
        <v>0</v>
      </c>
    </row>
    <row r="268" spans="1:65" s="2" customFormat="1" ht="16.5" customHeight="1">
      <c r="A268" s="36"/>
      <c r="B268" s="37"/>
      <c r="C268" s="195" t="s">
        <v>681</v>
      </c>
      <c r="D268" s="195" t="s">
        <v>275</v>
      </c>
      <c r="E268" s="196" t="s">
        <v>2035</v>
      </c>
      <c r="F268" s="197" t="s">
        <v>1957</v>
      </c>
      <c r="G268" s="198" t="s">
        <v>765</v>
      </c>
      <c r="H268" s="199">
        <v>127</v>
      </c>
      <c r="I268" s="200"/>
      <c r="J268" s="201">
        <f>ROUND(I268*H268,2)</f>
        <v>0</v>
      </c>
      <c r="K268" s="197" t="s">
        <v>22</v>
      </c>
      <c r="L268" s="41"/>
      <c r="M268" s="202" t="s">
        <v>22</v>
      </c>
      <c r="N268" s="203" t="s">
        <v>48</v>
      </c>
      <c r="O268" s="66"/>
      <c r="P268" s="204">
        <f>O268*H268</f>
        <v>0</v>
      </c>
      <c r="Q268" s="204">
        <v>0</v>
      </c>
      <c r="R268" s="204">
        <f>Q268*H268</f>
        <v>0</v>
      </c>
      <c r="S268" s="204">
        <v>0</v>
      </c>
      <c r="T268" s="205">
        <f>S268*H268</f>
        <v>0</v>
      </c>
      <c r="U268" s="36"/>
      <c r="V268" s="36"/>
      <c r="W268" s="36"/>
      <c r="X268" s="36"/>
      <c r="Y268" s="36"/>
      <c r="Z268" s="36"/>
      <c r="AA268" s="36"/>
      <c r="AB268" s="36"/>
      <c r="AC268" s="36"/>
      <c r="AD268" s="36"/>
      <c r="AE268" s="36"/>
      <c r="AR268" s="206" t="s">
        <v>757</v>
      </c>
      <c r="AT268" s="206" t="s">
        <v>275</v>
      </c>
      <c r="AU268" s="206" t="s">
        <v>92</v>
      </c>
      <c r="AY268" s="19" t="s">
        <v>273</v>
      </c>
      <c r="BE268" s="207">
        <f>IF(N268="základní",J268,0)</f>
        <v>0</v>
      </c>
      <c r="BF268" s="207">
        <f>IF(N268="snížená",J268,0)</f>
        <v>0</v>
      </c>
      <c r="BG268" s="207">
        <f>IF(N268="zákl. přenesená",J268,0)</f>
        <v>0</v>
      </c>
      <c r="BH268" s="207">
        <f>IF(N268="sníž. přenesená",J268,0)</f>
        <v>0</v>
      </c>
      <c r="BI268" s="207">
        <f>IF(N268="nulová",J268,0)</f>
        <v>0</v>
      </c>
      <c r="BJ268" s="19" t="s">
        <v>23</v>
      </c>
      <c r="BK268" s="207">
        <f>ROUND(I268*H268,2)</f>
        <v>0</v>
      </c>
      <c r="BL268" s="19" t="s">
        <v>757</v>
      </c>
      <c r="BM268" s="206" t="s">
        <v>1047</v>
      </c>
    </row>
    <row r="269" spans="1:65" s="12" customFormat="1" ht="20.85" customHeight="1">
      <c r="B269" s="179"/>
      <c r="C269" s="180"/>
      <c r="D269" s="181" t="s">
        <v>76</v>
      </c>
      <c r="E269" s="193" t="s">
        <v>1958</v>
      </c>
      <c r="F269" s="193" t="s">
        <v>1959</v>
      </c>
      <c r="G269" s="180"/>
      <c r="H269" s="180"/>
      <c r="I269" s="183"/>
      <c r="J269" s="194">
        <f>BK269</f>
        <v>0</v>
      </c>
      <c r="K269" s="180"/>
      <c r="L269" s="185"/>
      <c r="M269" s="186"/>
      <c r="N269" s="187"/>
      <c r="O269" s="187"/>
      <c r="P269" s="188">
        <f>SUM(P270:P271)</f>
        <v>0</v>
      </c>
      <c r="Q269" s="187"/>
      <c r="R269" s="188">
        <f>SUM(R270:R271)</f>
        <v>0</v>
      </c>
      <c r="S269" s="187"/>
      <c r="T269" s="189">
        <f>SUM(T270:T271)</f>
        <v>0</v>
      </c>
      <c r="AR269" s="190" t="s">
        <v>23</v>
      </c>
      <c r="AT269" s="191" t="s">
        <v>76</v>
      </c>
      <c r="AU269" s="191" t="s">
        <v>84</v>
      </c>
      <c r="AY269" s="190" t="s">
        <v>273</v>
      </c>
      <c r="BK269" s="192">
        <f>SUM(BK270:BK271)</f>
        <v>0</v>
      </c>
    </row>
    <row r="270" spans="1:65" s="2" customFormat="1" ht="16.5" customHeight="1">
      <c r="A270" s="36"/>
      <c r="B270" s="37"/>
      <c r="C270" s="195" t="s">
        <v>689</v>
      </c>
      <c r="D270" s="195" t="s">
        <v>275</v>
      </c>
      <c r="E270" s="196" t="s">
        <v>2036</v>
      </c>
      <c r="F270" s="197" t="s">
        <v>1961</v>
      </c>
      <c r="G270" s="198" t="s">
        <v>765</v>
      </c>
      <c r="H270" s="199">
        <v>321</v>
      </c>
      <c r="I270" s="200"/>
      <c r="J270" s="201">
        <f>ROUND(I270*H270,2)</f>
        <v>0</v>
      </c>
      <c r="K270" s="197" t="s">
        <v>22</v>
      </c>
      <c r="L270" s="41"/>
      <c r="M270" s="202" t="s">
        <v>22</v>
      </c>
      <c r="N270" s="203" t="s">
        <v>48</v>
      </c>
      <c r="O270" s="66"/>
      <c r="P270" s="204">
        <f>O270*H270</f>
        <v>0</v>
      </c>
      <c r="Q270" s="204">
        <v>0</v>
      </c>
      <c r="R270" s="204">
        <f>Q270*H270</f>
        <v>0</v>
      </c>
      <c r="S270" s="204">
        <v>0</v>
      </c>
      <c r="T270" s="205">
        <f>S270*H270</f>
        <v>0</v>
      </c>
      <c r="U270" s="36"/>
      <c r="V270" s="36"/>
      <c r="W270" s="36"/>
      <c r="X270" s="36"/>
      <c r="Y270" s="36"/>
      <c r="Z270" s="36"/>
      <c r="AA270" s="36"/>
      <c r="AB270" s="36"/>
      <c r="AC270" s="36"/>
      <c r="AD270" s="36"/>
      <c r="AE270" s="36"/>
      <c r="AR270" s="206" t="s">
        <v>757</v>
      </c>
      <c r="AT270" s="206" t="s">
        <v>275</v>
      </c>
      <c r="AU270" s="206" t="s">
        <v>92</v>
      </c>
      <c r="AY270" s="19" t="s">
        <v>273</v>
      </c>
      <c r="BE270" s="207">
        <f>IF(N270="základní",J270,0)</f>
        <v>0</v>
      </c>
      <c r="BF270" s="207">
        <f>IF(N270="snížená",J270,0)</f>
        <v>0</v>
      </c>
      <c r="BG270" s="207">
        <f>IF(N270="zákl. přenesená",J270,0)</f>
        <v>0</v>
      </c>
      <c r="BH270" s="207">
        <f>IF(N270="sníž. přenesená",J270,0)</f>
        <v>0</v>
      </c>
      <c r="BI270" s="207">
        <f>IF(N270="nulová",J270,0)</f>
        <v>0</v>
      </c>
      <c r="BJ270" s="19" t="s">
        <v>23</v>
      </c>
      <c r="BK270" s="207">
        <f>ROUND(I270*H270,2)</f>
        <v>0</v>
      </c>
      <c r="BL270" s="19" t="s">
        <v>757</v>
      </c>
      <c r="BM270" s="206" t="s">
        <v>1058</v>
      </c>
    </row>
    <row r="271" spans="1:65" s="2" customFormat="1" ht="16.5" customHeight="1">
      <c r="A271" s="36"/>
      <c r="B271" s="37"/>
      <c r="C271" s="195" t="s">
        <v>696</v>
      </c>
      <c r="D271" s="195" t="s">
        <v>275</v>
      </c>
      <c r="E271" s="196" t="s">
        <v>2037</v>
      </c>
      <c r="F271" s="197" t="s">
        <v>1963</v>
      </c>
      <c r="G271" s="198" t="s">
        <v>765</v>
      </c>
      <c r="H271" s="199">
        <v>16</v>
      </c>
      <c r="I271" s="200"/>
      <c r="J271" s="201">
        <f>ROUND(I271*H271,2)</f>
        <v>0</v>
      </c>
      <c r="K271" s="197" t="s">
        <v>22</v>
      </c>
      <c r="L271" s="41"/>
      <c r="M271" s="202" t="s">
        <v>22</v>
      </c>
      <c r="N271" s="203" t="s">
        <v>48</v>
      </c>
      <c r="O271" s="66"/>
      <c r="P271" s="204">
        <f>O271*H271</f>
        <v>0</v>
      </c>
      <c r="Q271" s="204">
        <v>0</v>
      </c>
      <c r="R271" s="204">
        <f>Q271*H271</f>
        <v>0</v>
      </c>
      <c r="S271" s="204">
        <v>0</v>
      </c>
      <c r="T271" s="205">
        <f>S271*H271</f>
        <v>0</v>
      </c>
      <c r="U271" s="36"/>
      <c r="V271" s="36"/>
      <c r="W271" s="36"/>
      <c r="X271" s="36"/>
      <c r="Y271" s="36"/>
      <c r="Z271" s="36"/>
      <c r="AA271" s="36"/>
      <c r="AB271" s="36"/>
      <c r="AC271" s="36"/>
      <c r="AD271" s="36"/>
      <c r="AE271" s="36"/>
      <c r="AR271" s="206" t="s">
        <v>757</v>
      </c>
      <c r="AT271" s="206" t="s">
        <v>275</v>
      </c>
      <c r="AU271" s="206" t="s">
        <v>92</v>
      </c>
      <c r="AY271" s="19" t="s">
        <v>273</v>
      </c>
      <c r="BE271" s="207">
        <f>IF(N271="základní",J271,0)</f>
        <v>0</v>
      </c>
      <c r="BF271" s="207">
        <f>IF(N271="snížená",J271,0)</f>
        <v>0</v>
      </c>
      <c r="BG271" s="207">
        <f>IF(N271="zákl. přenesená",J271,0)</f>
        <v>0</v>
      </c>
      <c r="BH271" s="207">
        <f>IF(N271="sníž. přenesená",J271,0)</f>
        <v>0</v>
      </c>
      <c r="BI271" s="207">
        <f>IF(N271="nulová",J271,0)</f>
        <v>0</v>
      </c>
      <c r="BJ271" s="19" t="s">
        <v>23</v>
      </c>
      <c r="BK271" s="207">
        <f>ROUND(I271*H271,2)</f>
        <v>0</v>
      </c>
      <c r="BL271" s="19" t="s">
        <v>757</v>
      </c>
      <c r="BM271" s="206" t="s">
        <v>1074</v>
      </c>
    </row>
    <row r="272" spans="1:65" s="12" customFormat="1" ht="22.9" customHeight="1">
      <c r="B272" s="179"/>
      <c r="C272" s="180"/>
      <c r="D272" s="181" t="s">
        <v>76</v>
      </c>
      <c r="E272" s="193" t="s">
        <v>2038</v>
      </c>
      <c r="F272" s="193" t="s">
        <v>2039</v>
      </c>
      <c r="G272" s="180"/>
      <c r="H272" s="180"/>
      <c r="I272" s="183"/>
      <c r="J272" s="194">
        <f>BK272</f>
        <v>0</v>
      </c>
      <c r="K272" s="180"/>
      <c r="L272" s="185"/>
      <c r="M272" s="186"/>
      <c r="N272" s="187"/>
      <c r="O272" s="187"/>
      <c r="P272" s="188">
        <f>P273</f>
        <v>0</v>
      </c>
      <c r="Q272" s="187"/>
      <c r="R272" s="188">
        <f>R273</f>
        <v>0</v>
      </c>
      <c r="S272" s="187"/>
      <c r="T272" s="189">
        <f>T273</f>
        <v>0</v>
      </c>
      <c r="AR272" s="190" t="s">
        <v>23</v>
      </c>
      <c r="AT272" s="191" t="s">
        <v>76</v>
      </c>
      <c r="AU272" s="191" t="s">
        <v>23</v>
      </c>
      <c r="AY272" s="190" t="s">
        <v>273</v>
      </c>
      <c r="BK272" s="192">
        <f>BK273</f>
        <v>0</v>
      </c>
    </row>
    <row r="273" spans="1:65" s="2" customFormat="1" ht="16.5" customHeight="1">
      <c r="A273" s="36"/>
      <c r="B273" s="37"/>
      <c r="C273" s="195" t="s">
        <v>701</v>
      </c>
      <c r="D273" s="195" t="s">
        <v>275</v>
      </c>
      <c r="E273" s="196" t="s">
        <v>2040</v>
      </c>
      <c r="F273" s="197" t="s">
        <v>2041</v>
      </c>
      <c r="G273" s="198" t="s">
        <v>224</v>
      </c>
      <c r="H273" s="199">
        <v>3</v>
      </c>
      <c r="I273" s="200"/>
      <c r="J273" s="201">
        <f>ROUND(I273*H273,2)</f>
        <v>0</v>
      </c>
      <c r="K273" s="197" t="s">
        <v>22</v>
      </c>
      <c r="L273" s="41"/>
      <c r="M273" s="202" t="s">
        <v>22</v>
      </c>
      <c r="N273" s="203" t="s">
        <v>48</v>
      </c>
      <c r="O273" s="66"/>
      <c r="P273" s="204">
        <f>O273*H273</f>
        <v>0</v>
      </c>
      <c r="Q273" s="204">
        <v>0</v>
      </c>
      <c r="R273" s="204">
        <f>Q273*H273</f>
        <v>0</v>
      </c>
      <c r="S273" s="204">
        <v>0</v>
      </c>
      <c r="T273" s="205">
        <f>S273*H273</f>
        <v>0</v>
      </c>
      <c r="U273" s="36"/>
      <c r="V273" s="36"/>
      <c r="W273" s="36"/>
      <c r="X273" s="36"/>
      <c r="Y273" s="36"/>
      <c r="Z273" s="36"/>
      <c r="AA273" s="36"/>
      <c r="AB273" s="36"/>
      <c r="AC273" s="36"/>
      <c r="AD273" s="36"/>
      <c r="AE273" s="36"/>
      <c r="AR273" s="206" t="s">
        <v>757</v>
      </c>
      <c r="AT273" s="206" t="s">
        <v>275</v>
      </c>
      <c r="AU273" s="206" t="s">
        <v>84</v>
      </c>
      <c r="AY273" s="19" t="s">
        <v>273</v>
      </c>
      <c r="BE273" s="207">
        <f>IF(N273="základní",J273,0)</f>
        <v>0</v>
      </c>
      <c r="BF273" s="207">
        <f>IF(N273="snížená",J273,0)</f>
        <v>0</v>
      </c>
      <c r="BG273" s="207">
        <f>IF(N273="zákl. přenesená",J273,0)</f>
        <v>0</v>
      </c>
      <c r="BH273" s="207">
        <f>IF(N273="sníž. přenesená",J273,0)</f>
        <v>0</v>
      </c>
      <c r="BI273" s="207">
        <f>IF(N273="nulová",J273,0)</f>
        <v>0</v>
      </c>
      <c r="BJ273" s="19" t="s">
        <v>23</v>
      </c>
      <c r="BK273" s="207">
        <f>ROUND(I273*H273,2)</f>
        <v>0</v>
      </c>
      <c r="BL273" s="19" t="s">
        <v>757</v>
      </c>
      <c r="BM273" s="206" t="s">
        <v>1088</v>
      </c>
    </row>
    <row r="274" spans="1:65" s="12" customFormat="1" ht="22.9" customHeight="1">
      <c r="B274" s="179"/>
      <c r="C274" s="180"/>
      <c r="D274" s="181" t="s">
        <v>76</v>
      </c>
      <c r="E274" s="193" t="s">
        <v>2042</v>
      </c>
      <c r="F274" s="193" t="s">
        <v>2043</v>
      </c>
      <c r="G274" s="180"/>
      <c r="H274" s="180"/>
      <c r="I274" s="183"/>
      <c r="J274" s="194">
        <f>BK274</f>
        <v>0</v>
      </c>
      <c r="K274" s="180"/>
      <c r="L274" s="185"/>
      <c r="M274" s="186"/>
      <c r="N274" s="187"/>
      <c r="O274" s="187"/>
      <c r="P274" s="188">
        <f>P275+P277+P278</f>
        <v>0</v>
      </c>
      <c r="Q274" s="187"/>
      <c r="R274" s="188">
        <f>R275+R277+R278</f>
        <v>0</v>
      </c>
      <c r="S274" s="187"/>
      <c r="T274" s="189">
        <f>T275+T277+T278</f>
        <v>0</v>
      </c>
      <c r="AR274" s="190" t="s">
        <v>23</v>
      </c>
      <c r="AT274" s="191" t="s">
        <v>76</v>
      </c>
      <c r="AU274" s="191" t="s">
        <v>23</v>
      </c>
      <c r="AY274" s="190" t="s">
        <v>273</v>
      </c>
      <c r="BK274" s="192">
        <f>BK275+BK277+BK278</f>
        <v>0</v>
      </c>
    </row>
    <row r="275" spans="1:65" s="12" customFormat="1" ht="20.85" customHeight="1">
      <c r="B275" s="179"/>
      <c r="C275" s="180"/>
      <c r="D275" s="181" t="s">
        <v>76</v>
      </c>
      <c r="E275" s="193" t="s">
        <v>2044</v>
      </c>
      <c r="F275" s="193" t="s">
        <v>2045</v>
      </c>
      <c r="G275" s="180"/>
      <c r="H275" s="180"/>
      <c r="I275" s="183"/>
      <c r="J275" s="194">
        <f>BK275</f>
        <v>0</v>
      </c>
      <c r="K275" s="180"/>
      <c r="L275" s="185"/>
      <c r="M275" s="186"/>
      <c r="N275" s="187"/>
      <c r="O275" s="187"/>
      <c r="P275" s="188">
        <f>P276</f>
        <v>0</v>
      </c>
      <c r="Q275" s="187"/>
      <c r="R275" s="188">
        <f>R276</f>
        <v>0</v>
      </c>
      <c r="S275" s="187"/>
      <c r="T275" s="189">
        <f>T276</f>
        <v>0</v>
      </c>
      <c r="AR275" s="190" t="s">
        <v>23</v>
      </c>
      <c r="AT275" s="191" t="s">
        <v>76</v>
      </c>
      <c r="AU275" s="191" t="s">
        <v>84</v>
      </c>
      <c r="AY275" s="190" t="s">
        <v>273</v>
      </c>
      <c r="BK275" s="192">
        <f>BK276</f>
        <v>0</v>
      </c>
    </row>
    <row r="276" spans="1:65" s="2" customFormat="1" ht="16.5" customHeight="1">
      <c r="A276" s="36"/>
      <c r="B276" s="37"/>
      <c r="C276" s="195" t="s">
        <v>706</v>
      </c>
      <c r="D276" s="195" t="s">
        <v>275</v>
      </c>
      <c r="E276" s="196" t="s">
        <v>2046</v>
      </c>
      <c r="F276" s="197" t="s">
        <v>2047</v>
      </c>
      <c r="G276" s="198" t="s">
        <v>760</v>
      </c>
      <c r="H276" s="199">
        <v>25</v>
      </c>
      <c r="I276" s="200"/>
      <c r="J276" s="201">
        <f>ROUND(I276*H276,2)</f>
        <v>0</v>
      </c>
      <c r="K276" s="197" t="s">
        <v>22</v>
      </c>
      <c r="L276" s="41"/>
      <c r="M276" s="202" t="s">
        <v>22</v>
      </c>
      <c r="N276" s="203" t="s">
        <v>48</v>
      </c>
      <c r="O276" s="66"/>
      <c r="P276" s="204">
        <f>O276*H276</f>
        <v>0</v>
      </c>
      <c r="Q276" s="204">
        <v>0</v>
      </c>
      <c r="R276" s="204">
        <f>Q276*H276</f>
        <v>0</v>
      </c>
      <c r="S276" s="204">
        <v>0</v>
      </c>
      <c r="T276" s="205">
        <f>S276*H276</f>
        <v>0</v>
      </c>
      <c r="U276" s="36"/>
      <c r="V276" s="36"/>
      <c r="W276" s="36"/>
      <c r="X276" s="36"/>
      <c r="Y276" s="36"/>
      <c r="Z276" s="36"/>
      <c r="AA276" s="36"/>
      <c r="AB276" s="36"/>
      <c r="AC276" s="36"/>
      <c r="AD276" s="36"/>
      <c r="AE276" s="36"/>
      <c r="AR276" s="206" t="s">
        <v>757</v>
      </c>
      <c r="AT276" s="206" t="s">
        <v>275</v>
      </c>
      <c r="AU276" s="206" t="s">
        <v>92</v>
      </c>
      <c r="AY276" s="19" t="s">
        <v>273</v>
      </c>
      <c r="BE276" s="207">
        <f>IF(N276="základní",J276,0)</f>
        <v>0</v>
      </c>
      <c r="BF276" s="207">
        <f>IF(N276="snížená",J276,0)</f>
        <v>0</v>
      </c>
      <c r="BG276" s="207">
        <f>IF(N276="zákl. přenesená",J276,0)</f>
        <v>0</v>
      </c>
      <c r="BH276" s="207">
        <f>IF(N276="sníž. přenesená",J276,0)</f>
        <v>0</v>
      </c>
      <c r="BI276" s="207">
        <f>IF(N276="nulová",J276,0)</f>
        <v>0</v>
      </c>
      <c r="BJ276" s="19" t="s">
        <v>23</v>
      </c>
      <c r="BK276" s="207">
        <f>ROUND(I276*H276,2)</f>
        <v>0</v>
      </c>
      <c r="BL276" s="19" t="s">
        <v>757</v>
      </c>
      <c r="BM276" s="206" t="s">
        <v>1099</v>
      </c>
    </row>
    <row r="277" spans="1:65" s="12" customFormat="1" ht="20.85" customHeight="1">
      <c r="B277" s="179"/>
      <c r="C277" s="180"/>
      <c r="D277" s="181" t="s">
        <v>76</v>
      </c>
      <c r="E277" s="193" t="s">
        <v>2048</v>
      </c>
      <c r="F277" s="193" t="s">
        <v>2049</v>
      </c>
      <c r="G277" s="180"/>
      <c r="H277" s="180"/>
      <c r="I277" s="183"/>
      <c r="J277" s="194">
        <f>BK277</f>
        <v>0</v>
      </c>
      <c r="K277" s="180"/>
      <c r="L277" s="185"/>
      <c r="M277" s="186"/>
      <c r="N277" s="187"/>
      <c r="O277" s="187"/>
      <c r="P277" s="188">
        <v>0</v>
      </c>
      <c r="Q277" s="187"/>
      <c r="R277" s="188">
        <v>0</v>
      </c>
      <c r="S277" s="187"/>
      <c r="T277" s="189">
        <v>0</v>
      </c>
      <c r="AR277" s="190" t="s">
        <v>23</v>
      </c>
      <c r="AT277" s="191" t="s">
        <v>76</v>
      </c>
      <c r="AU277" s="191" t="s">
        <v>84</v>
      </c>
      <c r="AY277" s="190" t="s">
        <v>273</v>
      </c>
      <c r="BK277" s="192">
        <v>0</v>
      </c>
    </row>
    <row r="278" spans="1:65" s="12" customFormat="1" ht="20.85" customHeight="1">
      <c r="B278" s="179"/>
      <c r="C278" s="180"/>
      <c r="D278" s="181" t="s">
        <v>76</v>
      </c>
      <c r="E278" s="193" t="s">
        <v>2050</v>
      </c>
      <c r="F278" s="193" t="s">
        <v>2051</v>
      </c>
      <c r="G278" s="180"/>
      <c r="H278" s="180"/>
      <c r="I278" s="183"/>
      <c r="J278" s="194">
        <f>BK278</f>
        <v>0</v>
      </c>
      <c r="K278" s="180"/>
      <c r="L278" s="185"/>
      <c r="M278" s="186"/>
      <c r="N278" s="187"/>
      <c r="O278" s="187"/>
      <c r="P278" s="188">
        <f>SUM(P279:P280)</f>
        <v>0</v>
      </c>
      <c r="Q278" s="187"/>
      <c r="R278" s="188">
        <f>SUM(R279:R280)</f>
        <v>0</v>
      </c>
      <c r="S278" s="187"/>
      <c r="T278" s="189">
        <f>SUM(T279:T280)</f>
        <v>0</v>
      </c>
      <c r="AR278" s="190" t="s">
        <v>23</v>
      </c>
      <c r="AT278" s="191" t="s">
        <v>76</v>
      </c>
      <c r="AU278" s="191" t="s">
        <v>84</v>
      </c>
      <c r="AY278" s="190" t="s">
        <v>273</v>
      </c>
      <c r="BK278" s="192">
        <f>SUM(BK279:BK280)</f>
        <v>0</v>
      </c>
    </row>
    <row r="279" spans="1:65" s="2" customFormat="1" ht="16.5" customHeight="1">
      <c r="A279" s="36"/>
      <c r="B279" s="37"/>
      <c r="C279" s="195" t="s">
        <v>710</v>
      </c>
      <c r="D279" s="195" t="s">
        <v>275</v>
      </c>
      <c r="E279" s="196" t="s">
        <v>2052</v>
      </c>
      <c r="F279" s="197" t="s">
        <v>2053</v>
      </c>
      <c r="G279" s="198" t="s">
        <v>760</v>
      </c>
      <c r="H279" s="199">
        <v>24</v>
      </c>
      <c r="I279" s="200"/>
      <c r="J279" s="201">
        <f>ROUND(I279*H279,2)</f>
        <v>0</v>
      </c>
      <c r="K279" s="197" t="s">
        <v>22</v>
      </c>
      <c r="L279" s="41"/>
      <c r="M279" s="202" t="s">
        <v>22</v>
      </c>
      <c r="N279" s="203" t="s">
        <v>48</v>
      </c>
      <c r="O279" s="66"/>
      <c r="P279" s="204">
        <f>O279*H279</f>
        <v>0</v>
      </c>
      <c r="Q279" s="204">
        <v>0</v>
      </c>
      <c r="R279" s="204">
        <f>Q279*H279</f>
        <v>0</v>
      </c>
      <c r="S279" s="204">
        <v>0</v>
      </c>
      <c r="T279" s="205">
        <f>S279*H279</f>
        <v>0</v>
      </c>
      <c r="U279" s="36"/>
      <c r="V279" s="36"/>
      <c r="W279" s="36"/>
      <c r="X279" s="36"/>
      <c r="Y279" s="36"/>
      <c r="Z279" s="36"/>
      <c r="AA279" s="36"/>
      <c r="AB279" s="36"/>
      <c r="AC279" s="36"/>
      <c r="AD279" s="36"/>
      <c r="AE279" s="36"/>
      <c r="AR279" s="206" t="s">
        <v>757</v>
      </c>
      <c r="AT279" s="206" t="s">
        <v>275</v>
      </c>
      <c r="AU279" s="206" t="s">
        <v>92</v>
      </c>
      <c r="AY279" s="19" t="s">
        <v>273</v>
      </c>
      <c r="BE279" s="207">
        <f>IF(N279="základní",J279,0)</f>
        <v>0</v>
      </c>
      <c r="BF279" s="207">
        <f>IF(N279="snížená",J279,0)</f>
        <v>0</v>
      </c>
      <c r="BG279" s="207">
        <f>IF(N279="zákl. přenesená",J279,0)</f>
        <v>0</v>
      </c>
      <c r="BH279" s="207">
        <f>IF(N279="sníž. přenesená",J279,0)</f>
        <v>0</v>
      </c>
      <c r="BI279" s="207">
        <f>IF(N279="nulová",J279,0)</f>
        <v>0</v>
      </c>
      <c r="BJ279" s="19" t="s">
        <v>23</v>
      </c>
      <c r="BK279" s="207">
        <f>ROUND(I279*H279,2)</f>
        <v>0</v>
      </c>
      <c r="BL279" s="19" t="s">
        <v>757</v>
      </c>
      <c r="BM279" s="206" t="s">
        <v>1107</v>
      </c>
    </row>
    <row r="280" spans="1:65" s="2" customFormat="1" ht="16.5" customHeight="1">
      <c r="A280" s="36"/>
      <c r="B280" s="37"/>
      <c r="C280" s="195" t="s">
        <v>731</v>
      </c>
      <c r="D280" s="195" t="s">
        <v>275</v>
      </c>
      <c r="E280" s="196" t="s">
        <v>2054</v>
      </c>
      <c r="F280" s="197" t="s">
        <v>2055</v>
      </c>
      <c r="G280" s="198" t="s">
        <v>760</v>
      </c>
      <c r="H280" s="199">
        <v>5</v>
      </c>
      <c r="I280" s="200"/>
      <c r="J280" s="201">
        <f>ROUND(I280*H280,2)</f>
        <v>0</v>
      </c>
      <c r="K280" s="197" t="s">
        <v>22</v>
      </c>
      <c r="L280" s="41"/>
      <c r="M280" s="270" t="s">
        <v>22</v>
      </c>
      <c r="N280" s="271" t="s">
        <v>48</v>
      </c>
      <c r="O280" s="268"/>
      <c r="P280" s="272">
        <f>O280*H280</f>
        <v>0</v>
      </c>
      <c r="Q280" s="272">
        <v>0</v>
      </c>
      <c r="R280" s="272">
        <f>Q280*H280</f>
        <v>0</v>
      </c>
      <c r="S280" s="272">
        <v>0</v>
      </c>
      <c r="T280" s="273">
        <f>S280*H280</f>
        <v>0</v>
      </c>
      <c r="U280" s="36"/>
      <c r="V280" s="36"/>
      <c r="W280" s="36"/>
      <c r="X280" s="36"/>
      <c r="Y280" s="36"/>
      <c r="Z280" s="36"/>
      <c r="AA280" s="36"/>
      <c r="AB280" s="36"/>
      <c r="AC280" s="36"/>
      <c r="AD280" s="36"/>
      <c r="AE280" s="36"/>
      <c r="AR280" s="206" t="s">
        <v>757</v>
      </c>
      <c r="AT280" s="206" t="s">
        <v>275</v>
      </c>
      <c r="AU280" s="206" t="s">
        <v>92</v>
      </c>
      <c r="AY280" s="19" t="s">
        <v>273</v>
      </c>
      <c r="BE280" s="207">
        <f>IF(N280="základní",J280,0)</f>
        <v>0</v>
      </c>
      <c r="BF280" s="207">
        <f>IF(N280="snížená",J280,0)</f>
        <v>0</v>
      </c>
      <c r="BG280" s="207">
        <f>IF(N280="zákl. přenesená",J280,0)</f>
        <v>0</v>
      </c>
      <c r="BH280" s="207">
        <f>IF(N280="sníž. přenesená",J280,0)</f>
        <v>0</v>
      </c>
      <c r="BI280" s="207">
        <f>IF(N280="nulová",J280,0)</f>
        <v>0</v>
      </c>
      <c r="BJ280" s="19" t="s">
        <v>23</v>
      </c>
      <c r="BK280" s="207">
        <f>ROUND(I280*H280,2)</f>
        <v>0</v>
      </c>
      <c r="BL280" s="19" t="s">
        <v>757</v>
      </c>
      <c r="BM280" s="206" t="s">
        <v>1119</v>
      </c>
    </row>
    <row r="281" spans="1:65" s="2" customFormat="1" ht="6.95" customHeight="1">
      <c r="A281" s="36"/>
      <c r="B281" s="49"/>
      <c r="C281" s="50"/>
      <c r="D281" s="50"/>
      <c r="E281" s="50"/>
      <c r="F281" s="50"/>
      <c r="G281" s="50"/>
      <c r="H281" s="50"/>
      <c r="I281" s="145"/>
      <c r="J281" s="50"/>
      <c r="K281" s="50"/>
      <c r="L281" s="41"/>
      <c r="M281" s="36"/>
      <c r="O281" s="36"/>
      <c r="P281" s="36"/>
      <c r="Q281" s="36"/>
      <c r="R281" s="36"/>
      <c r="S281" s="36"/>
      <c r="T281" s="36"/>
      <c r="U281" s="36"/>
      <c r="V281" s="36"/>
      <c r="W281" s="36"/>
      <c r="X281" s="36"/>
      <c r="Y281" s="36"/>
      <c r="Z281" s="36"/>
      <c r="AA281" s="36"/>
      <c r="AB281" s="36"/>
      <c r="AC281" s="36"/>
      <c r="AD281" s="36"/>
      <c r="AE281" s="36"/>
    </row>
  </sheetData>
  <sheetProtection algorithmName="SHA-512" hashValue="z80aqLfe1XRFN5c1+ayEvhOJf++8f+L2v2MdJ0YgacWUqa7JYkth0mU3iz4Z12lyG6SdR5kdHPlaI78w7sQRpg==" saltValue="1LYyoK6/ze8sqH9AO0O6b0pEgUQZ7xWVOywkcd1TUp/Zz419n5Ql/qSWjQV38JVHRMyaiCmXJDj89NUzwEKmTA==" spinCount="100000" sheet="1" objects="1" scenarios="1" formatColumns="0" formatRows="0" autoFilter="0"/>
  <autoFilter ref="C154:K280"/>
  <mergeCells count="15">
    <mergeCell ref="E141:H141"/>
    <mergeCell ref="E145:H145"/>
    <mergeCell ref="E143:H143"/>
    <mergeCell ref="E147:H14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116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2057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ROUND((SUM(BE95:BE116)),  2)</f>
        <v>0</v>
      </c>
      <c r="G37" s="36"/>
      <c r="H37" s="36"/>
      <c r="I37" s="134">
        <v>0.21</v>
      </c>
      <c r="J37" s="133">
        <f>ROUND(((SUM(BE95:BE116))*I37),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ROUND((SUM(BF95:BF116)),  2)</f>
        <v>0</v>
      </c>
      <c r="G38" s="36"/>
      <c r="H38" s="36"/>
      <c r="I38" s="134">
        <v>0.15</v>
      </c>
      <c r="J38" s="133">
        <f>ROUND(((SUM(BF95:BF116))*I38),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2016/027-02-A-D1456 - A-D.1.4.5-Elektrická požární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2060</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J103</f>
        <v>0</v>
      </c>
      <c r="K70" s="98"/>
      <c r="L70" s="166"/>
    </row>
    <row r="71" spans="1:47" s="10" customFormat="1" ht="19.899999999999999" customHeight="1">
      <c r="B71" s="161"/>
      <c r="C71" s="98"/>
      <c r="D71" s="162" t="s">
        <v>2063</v>
      </c>
      <c r="E71" s="163"/>
      <c r="F71" s="163"/>
      <c r="G71" s="163"/>
      <c r="H71" s="163"/>
      <c r="I71" s="164"/>
      <c r="J71" s="165">
        <f>J112</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2016/027-02-A-D1456 - A-D.1.4.5-Elektrická požární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2064</v>
      </c>
      <c r="G96" s="180"/>
      <c r="H96" s="180"/>
      <c r="I96" s="183"/>
      <c r="J96" s="184">
        <f>BK96</f>
        <v>0</v>
      </c>
      <c r="K96" s="180"/>
      <c r="L96" s="185"/>
      <c r="M96" s="186"/>
      <c r="N96" s="187"/>
      <c r="O96" s="187"/>
      <c r="P96" s="188">
        <f>P97+P103+P112</f>
        <v>0</v>
      </c>
      <c r="Q96" s="187"/>
      <c r="R96" s="188">
        <f>R97+R103+R112</f>
        <v>0</v>
      </c>
      <c r="S96" s="187"/>
      <c r="T96" s="189">
        <f>T97+T103+T112</f>
        <v>0</v>
      </c>
      <c r="AR96" s="190" t="s">
        <v>92</v>
      </c>
      <c r="AT96" s="191" t="s">
        <v>76</v>
      </c>
      <c r="AU96" s="191" t="s">
        <v>77</v>
      </c>
      <c r="AY96" s="190" t="s">
        <v>273</v>
      </c>
      <c r="BK96" s="192">
        <f>BK97+BK103+BK112</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SUM(P98:P102)</f>
        <v>0</v>
      </c>
      <c r="Q97" s="187"/>
      <c r="R97" s="188">
        <f>SUM(R98:R102)</f>
        <v>0</v>
      </c>
      <c r="S97" s="187"/>
      <c r="T97" s="189">
        <f>SUM(T98:T102)</f>
        <v>0</v>
      </c>
      <c r="AR97" s="190" t="s">
        <v>92</v>
      </c>
      <c r="AT97" s="191" t="s">
        <v>76</v>
      </c>
      <c r="AU97" s="191" t="s">
        <v>23</v>
      </c>
      <c r="AY97" s="190" t="s">
        <v>273</v>
      </c>
      <c r="BK97" s="192">
        <f>SUM(BK98:BK102)</f>
        <v>0</v>
      </c>
    </row>
    <row r="98" spans="1:65" s="2" customFormat="1" ht="16.5" customHeight="1">
      <c r="A98" s="36"/>
      <c r="B98" s="37"/>
      <c r="C98" s="195" t="s">
        <v>23</v>
      </c>
      <c r="D98" s="195" t="s">
        <v>275</v>
      </c>
      <c r="E98" s="196" t="s">
        <v>23</v>
      </c>
      <c r="F98" s="197" t="s">
        <v>2066</v>
      </c>
      <c r="G98" s="198" t="s">
        <v>765</v>
      </c>
      <c r="H98" s="199">
        <v>11</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757</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757</v>
      </c>
      <c r="BM98" s="206" t="s">
        <v>84</v>
      </c>
    </row>
    <row r="99" spans="1:65" s="2" customFormat="1" ht="16.5" customHeight="1">
      <c r="A99" s="36"/>
      <c r="B99" s="37"/>
      <c r="C99" s="195" t="s">
        <v>84</v>
      </c>
      <c r="D99" s="195" t="s">
        <v>275</v>
      </c>
      <c r="E99" s="196" t="s">
        <v>84</v>
      </c>
      <c r="F99" s="197" t="s">
        <v>2067</v>
      </c>
      <c r="G99" s="198" t="s">
        <v>765</v>
      </c>
      <c r="H99" s="199">
        <v>11</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757</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757</v>
      </c>
      <c r="BM99" s="206" t="s">
        <v>99</v>
      </c>
    </row>
    <row r="100" spans="1:65" s="2" customFormat="1" ht="16.5" customHeight="1">
      <c r="A100" s="36"/>
      <c r="B100" s="37"/>
      <c r="C100" s="195" t="s">
        <v>92</v>
      </c>
      <c r="D100" s="195" t="s">
        <v>275</v>
      </c>
      <c r="E100" s="196" t="s">
        <v>92</v>
      </c>
      <c r="F100" s="197" t="s">
        <v>2068</v>
      </c>
      <c r="G100" s="198" t="s">
        <v>765</v>
      </c>
      <c r="H100" s="199">
        <v>2</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757</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757</v>
      </c>
      <c r="BM100" s="206" t="s">
        <v>319</v>
      </c>
    </row>
    <row r="101" spans="1:65" s="2" customFormat="1" ht="16.5" customHeight="1">
      <c r="A101" s="36"/>
      <c r="B101" s="37"/>
      <c r="C101" s="195" t="s">
        <v>99</v>
      </c>
      <c r="D101" s="195" t="s">
        <v>275</v>
      </c>
      <c r="E101" s="196" t="s">
        <v>99</v>
      </c>
      <c r="F101" s="197" t="s">
        <v>2069</v>
      </c>
      <c r="G101" s="198" t="s">
        <v>765</v>
      </c>
      <c r="H101" s="199">
        <v>2</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757</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757</v>
      </c>
      <c r="BM101" s="206" t="s">
        <v>330</v>
      </c>
    </row>
    <row r="102" spans="1:65" s="2" customFormat="1" ht="16.5" customHeight="1">
      <c r="A102" s="36"/>
      <c r="B102" s="37"/>
      <c r="C102" s="195" t="s">
        <v>115</v>
      </c>
      <c r="D102" s="195" t="s">
        <v>275</v>
      </c>
      <c r="E102" s="196" t="s">
        <v>115</v>
      </c>
      <c r="F102" s="197" t="s">
        <v>2070</v>
      </c>
      <c r="G102" s="198" t="s">
        <v>760</v>
      </c>
      <c r="H102" s="199">
        <v>10</v>
      </c>
      <c r="I102" s="200"/>
      <c r="J102" s="201">
        <f>ROUND(I102*H102,2)</f>
        <v>0</v>
      </c>
      <c r="K102" s="197" t="s">
        <v>22</v>
      </c>
      <c r="L102" s="41"/>
      <c r="M102" s="202" t="s">
        <v>22</v>
      </c>
      <c r="N102" s="203" t="s">
        <v>48</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757</v>
      </c>
      <c r="AT102" s="206" t="s">
        <v>275</v>
      </c>
      <c r="AU102" s="206" t="s">
        <v>84</v>
      </c>
      <c r="AY102" s="19" t="s">
        <v>273</v>
      </c>
      <c r="BE102" s="207">
        <f>IF(N102="základní",J102,0)</f>
        <v>0</v>
      </c>
      <c r="BF102" s="207">
        <f>IF(N102="snížená",J102,0)</f>
        <v>0</v>
      </c>
      <c r="BG102" s="207">
        <f>IF(N102="zákl. přenesená",J102,0)</f>
        <v>0</v>
      </c>
      <c r="BH102" s="207">
        <f>IF(N102="sníž. přenesená",J102,0)</f>
        <v>0</v>
      </c>
      <c r="BI102" s="207">
        <f>IF(N102="nulová",J102,0)</f>
        <v>0</v>
      </c>
      <c r="BJ102" s="19" t="s">
        <v>23</v>
      </c>
      <c r="BK102" s="207">
        <f>ROUND(I102*H102,2)</f>
        <v>0</v>
      </c>
      <c r="BL102" s="19" t="s">
        <v>757</v>
      </c>
      <c r="BM102" s="206" t="s">
        <v>28</v>
      </c>
    </row>
    <row r="103" spans="1:65" s="12" customFormat="1" ht="22.9" customHeight="1">
      <c r="B103" s="179"/>
      <c r="C103" s="180"/>
      <c r="D103" s="181" t="s">
        <v>76</v>
      </c>
      <c r="E103" s="193" t="s">
        <v>1737</v>
      </c>
      <c r="F103" s="193" t="s">
        <v>2071</v>
      </c>
      <c r="G103" s="180"/>
      <c r="H103" s="180"/>
      <c r="I103" s="183"/>
      <c r="J103" s="194">
        <f>BK103</f>
        <v>0</v>
      </c>
      <c r="K103" s="180"/>
      <c r="L103" s="185"/>
      <c r="M103" s="186"/>
      <c r="N103" s="187"/>
      <c r="O103" s="187"/>
      <c r="P103" s="188">
        <f>SUM(P104:P111)</f>
        <v>0</v>
      </c>
      <c r="Q103" s="187"/>
      <c r="R103" s="188">
        <f>SUM(R104:R111)</f>
        <v>0</v>
      </c>
      <c r="S103" s="187"/>
      <c r="T103" s="189">
        <f>SUM(T104:T111)</f>
        <v>0</v>
      </c>
      <c r="AR103" s="190" t="s">
        <v>92</v>
      </c>
      <c r="AT103" s="191" t="s">
        <v>76</v>
      </c>
      <c r="AU103" s="191" t="s">
        <v>23</v>
      </c>
      <c r="AY103" s="190" t="s">
        <v>273</v>
      </c>
      <c r="BK103" s="192">
        <f>SUM(BK104:BK111)</f>
        <v>0</v>
      </c>
    </row>
    <row r="104" spans="1:65" s="2" customFormat="1" ht="16.5" customHeight="1">
      <c r="A104" s="36"/>
      <c r="B104" s="37"/>
      <c r="C104" s="195" t="s">
        <v>319</v>
      </c>
      <c r="D104" s="195" t="s">
        <v>275</v>
      </c>
      <c r="E104" s="196" t="s">
        <v>319</v>
      </c>
      <c r="F104" s="197" t="s">
        <v>2072</v>
      </c>
      <c r="G104" s="198" t="s">
        <v>305</v>
      </c>
      <c r="H104" s="199">
        <v>680</v>
      </c>
      <c r="I104" s="200"/>
      <c r="J104" s="201">
        <f t="shared" ref="J104:J111" si="0">ROUND(I104*H104,2)</f>
        <v>0</v>
      </c>
      <c r="K104" s="197" t="s">
        <v>22</v>
      </c>
      <c r="L104" s="41"/>
      <c r="M104" s="202" t="s">
        <v>22</v>
      </c>
      <c r="N104" s="203" t="s">
        <v>48</v>
      </c>
      <c r="O104" s="66"/>
      <c r="P104" s="204">
        <f t="shared" ref="P104:P111" si="1">O104*H104</f>
        <v>0</v>
      </c>
      <c r="Q104" s="204">
        <v>0</v>
      </c>
      <c r="R104" s="204">
        <f t="shared" ref="R104:R111" si="2">Q104*H104</f>
        <v>0</v>
      </c>
      <c r="S104" s="204">
        <v>0</v>
      </c>
      <c r="T104" s="205">
        <f t="shared" ref="T104:T111" si="3">S104*H104</f>
        <v>0</v>
      </c>
      <c r="U104" s="36"/>
      <c r="V104" s="36"/>
      <c r="W104" s="36"/>
      <c r="X104" s="36"/>
      <c r="Y104" s="36"/>
      <c r="Z104" s="36"/>
      <c r="AA104" s="36"/>
      <c r="AB104" s="36"/>
      <c r="AC104" s="36"/>
      <c r="AD104" s="36"/>
      <c r="AE104" s="36"/>
      <c r="AR104" s="206" t="s">
        <v>757</v>
      </c>
      <c r="AT104" s="206" t="s">
        <v>275</v>
      </c>
      <c r="AU104" s="206" t="s">
        <v>84</v>
      </c>
      <c r="AY104" s="19" t="s">
        <v>273</v>
      </c>
      <c r="BE104" s="207">
        <f t="shared" ref="BE104:BE111" si="4">IF(N104="základní",J104,0)</f>
        <v>0</v>
      </c>
      <c r="BF104" s="207">
        <f t="shared" ref="BF104:BF111" si="5">IF(N104="snížená",J104,0)</f>
        <v>0</v>
      </c>
      <c r="BG104" s="207">
        <f t="shared" ref="BG104:BG111" si="6">IF(N104="zákl. přenesená",J104,0)</f>
        <v>0</v>
      </c>
      <c r="BH104" s="207">
        <f t="shared" ref="BH104:BH111" si="7">IF(N104="sníž. přenesená",J104,0)</f>
        <v>0</v>
      </c>
      <c r="BI104" s="207">
        <f t="shared" ref="BI104:BI111" si="8">IF(N104="nulová",J104,0)</f>
        <v>0</v>
      </c>
      <c r="BJ104" s="19" t="s">
        <v>23</v>
      </c>
      <c r="BK104" s="207">
        <f t="shared" ref="BK104:BK111" si="9">ROUND(I104*H104,2)</f>
        <v>0</v>
      </c>
      <c r="BL104" s="19" t="s">
        <v>757</v>
      </c>
      <c r="BM104" s="206" t="s">
        <v>359</v>
      </c>
    </row>
    <row r="105" spans="1:65" s="2" customFormat="1" ht="21.75" customHeight="1">
      <c r="A105" s="36"/>
      <c r="B105" s="37"/>
      <c r="C105" s="195" t="s">
        <v>325</v>
      </c>
      <c r="D105" s="195" t="s">
        <v>275</v>
      </c>
      <c r="E105" s="196" t="s">
        <v>325</v>
      </c>
      <c r="F105" s="197" t="s">
        <v>2073</v>
      </c>
      <c r="G105" s="198" t="s">
        <v>305</v>
      </c>
      <c r="H105" s="199">
        <v>160</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369</v>
      </c>
    </row>
    <row r="106" spans="1:65" s="2" customFormat="1" ht="16.5" customHeight="1">
      <c r="A106" s="36"/>
      <c r="B106" s="37"/>
      <c r="C106" s="195" t="s">
        <v>330</v>
      </c>
      <c r="D106" s="195" t="s">
        <v>275</v>
      </c>
      <c r="E106" s="196" t="s">
        <v>330</v>
      </c>
      <c r="F106" s="197" t="s">
        <v>2074</v>
      </c>
      <c r="G106" s="198" t="s">
        <v>765</v>
      </c>
      <c r="H106" s="199">
        <v>32</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386</v>
      </c>
    </row>
    <row r="107" spans="1:65" s="2" customFormat="1" ht="16.5" customHeight="1">
      <c r="A107" s="36"/>
      <c r="B107" s="37"/>
      <c r="C107" s="195" t="s">
        <v>337</v>
      </c>
      <c r="D107" s="195" t="s">
        <v>275</v>
      </c>
      <c r="E107" s="196" t="s">
        <v>337</v>
      </c>
      <c r="F107" s="197" t="s">
        <v>2075</v>
      </c>
      <c r="G107" s="198" t="s">
        <v>765</v>
      </c>
      <c r="H107" s="199">
        <v>16</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409</v>
      </c>
    </row>
    <row r="108" spans="1:65" s="2" customFormat="1" ht="16.5" customHeight="1">
      <c r="A108" s="36"/>
      <c r="B108" s="37"/>
      <c r="C108" s="195" t="s">
        <v>28</v>
      </c>
      <c r="D108" s="195" t="s">
        <v>275</v>
      </c>
      <c r="E108" s="196" t="s">
        <v>28</v>
      </c>
      <c r="F108" s="197" t="s">
        <v>2076</v>
      </c>
      <c r="G108" s="198" t="s">
        <v>765</v>
      </c>
      <c r="H108" s="199">
        <v>2</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419</v>
      </c>
    </row>
    <row r="109" spans="1:65" s="2" customFormat="1" ht="16.5" customHeight="1">
      <c r="A109" s="36"/>
      <c r="B109" s="37"/>
      <c r="C109" s="195" t="s">
        <v>354</v>
      </c>
      <c r="D109" s="195" t="s">
        <v>275</v>
      </c>
      <c r="E109" s="196" t="s">
        <v>354</v>
      </c>
      <c r="F109" s="197" t="s">
        <v>2077</v>
      </c>
      <c r="G109" s="198" t="s">
        <v>765</v>
      </c>
      <c r="H109" s="199">
        <v>8</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757</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757</v>
      </c>
      <c r="BM109" s="206" t="s">
        <v>433</v>
      </c>
    </row>
    <row r="110" spans="1:65" s="2" customFormat="1" ht="16.5" customHeight="1">
      <c r="A110" s="36"/>
      <c r="B110" s="37"/>
      <c r="C110" s="195" t="s">
        <v>359</v>
      </c>
      <c r="D110" s="195" t="s">
        <v>275</v>
      </c>
      <c r="E110" s="196" t="s">
        <v>359</v>
      </c>
      <c r="F110" s="197" t="s">
        <v>2078</v>
      </c>
      <c r="G110" s="198" t="s">
        <v>765</v>
      </c>
      <c r="H110" s="199">
        <v>4</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757</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757</v>
      </c>
      <c r="BM110" s="206" t="s">
        <v>446</v>
      </c>
    </row>
    <row r="111" spans="1:65" s="2" customFormat="1" ht="16.5" customHeight="1">
      <c r="A111" s="36"/>
      <c r="B111" s="37"/>
      <c r="C111" s="195" t="s">
        <v>364</v>
      </c>
      <c r="D111" s="195" t="s">
        <v>275</v>
      </c>
      <c r="E111" s="196" t="s">
        <v>364</v>
      </c>
      <c r="F111" s="197" t="s">
        <v>2079</v>
      </c>
      <c r="G111" s="198" t="s">
        <v>760</v>
      </c>
      <c r="H111" s="199">
        <v>10</v>
      </c>
      <c r="I111" s="200"/>
      <c r="J111" s="201">
        <f t="shared" si="0"/>
        <v>0</v>
      </c>
      <c r="K111" s="197" t="s">
        <v>22</v>
      </c>
      <c r="L111" s="41"/>
      <c r="M111" s="202" t="s">
        <v>22</v>
      </c>
      <c r="N111" s="203" t="s">
        <v>48</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757</v>
      </c>
      <c r="AT111" s="206" t="s">
        <v>275</v>
      </c>
      <c r="AU111" s="206" t="s">
        <v>84</v>
      </c>
      <c r="AY111" s="19" t="s">
        <v>273</v>
      </c>
      <c r="BE111" s="207">
        <f t="shared" si="4"/>
        <v>0</v>
      </c>
      <c r="BF111" s="207">
        <f t="shared" si="5"/>
        <v>0</v>
      </c>
      <c r="BG111" s="207">
        <f t="shared" si="6"/>
        <v>0</v>
      </c>
      <c r="BH111" s="207">
        <f t="shared" si="7"/>
        <v>0</v>
      </c>
      <c r="BI111" s="207">
        <f t="shared" si="8"/>
        <v>0</v>
      </c>
      <c r="BJ111" s="19" t="s">
        <v>23</v>
      </c>
      <c r="BK111" s="207">
        <f t="shared" si="9"/>
        <v>0</v>
      </c>
      <c r="BL111" s="19" t="s">
        <v>757</v>
      </c>
      <c r="BM111" s="206" t="s">
        <v>465</v>
      </c>
    </row>
    <row r="112" spans="1:65" s="12" customFormat="1" ht="22.9" customHeight="1">
      <c r="B112" s="179"/>
      <c r="C112" s="180"/>
      <c r="D112" s="181" t="s">
        <v>76</v>
      </c>
      <c r="E112" s="193" t="s">
        <v>1739</v>
      </c>
      <c r="F112" s="193" t="s">
        <v>2080</v>
      </c>
      <c r="G112" s="180"/>
      <c r="H112" s="180"/>
      <c r="I112" s="183"/>
      <c r="J112" s="194">
        <f>BK112</f>
        <v>0</v>
      </c>
      <c r="K112" s="180"/>
      <c r="L112" s="185"/>
      <c r="M112" s="186"/>
      <c r="N112" s="187"/>
      <c r="O112" s="187"/>
      <c r="P112" s="188">
        <f>SUM(P113:P116)</f>
        <v>0</v>
      </c>
      <c r="Q112" s="187"/>
      <c r="R112" s="188">
        <f>SUM(R113:R116)</f>
        <v>0</v>
      </c>
      <c r="S112" s="187"/>
      <c r="T112" s="189">
        <f>SUM(T113:T116)</f>
        <v>0</v>
      </c>
      <c r="AR112" s="190" t="s">
        <v>92</v>
      </c>
      <c r="AT112" s="191" t="s">
        <v>76</v>
      </c>
      <c r="AU112" s="191" t="s">
        <v>23</v>
      </c>
      <c r="AY112" s="190" t="s">
        <v>273</v>
      </c>
      <c r="BK112" s="192">
        <f>SUM(BK113:BK116)</f>
        <v>0</v>
      </c>
    </row>
    <row r="113" spans="1:65" s="2" customFormat="1" ht="16.5" customHeight="1">
      <c r="A113" s="36"/>
      <c r="B113" s="37"/>
      <c r="C113" s="195" t="s">
        <v>369</v>
      </c>
      <c r="D113" s="195" t="s">
        <v>275</v>
      </c>
      <c r="E113" s="196" t="s">
        <v>369</v>
      </c>
      <c r="F113" s="197" t="s">
        <v>2081</v>
      </c>
      <c r="G113" s="198" t="s">
        <v>765</v>
      </c>
      <c r="H113" s="199">
        <v>13</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757</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757</v>
      </c>
      <c r="BM113" s="206" t="s">
        <v>493</v>
      </c>
    </row>
    <row r="114" spans="1:65" s="2" customFormat="1" ht="16.5" customHeight="1">
      <c r="A114" s="36"/>
      <c r="B114" s="37"/>
      <c r="C114" s="195" t="s">
        <v>8</v>
      </c>
      <c r="D114" s="195" t="s">
        <v>275</v>
      </c>
      <c r="E114" s="196" t="s">
        <v>8</v>
      </c>
      <c r="F114" s="197" t="s">
        <v>2082</v>
      </c>
      <c r="G114" s="198" t="s">
        <v>765</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757</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757</v>
      </c>
      <c r="BM114" s="206" t="s">
        <v>508</v>
      </c>
    </row>
    <row r="115" spans="1:65" s="2" customFormat="1" ht="16.5" customHeight="1">
      <c r="A115" s="36"/>
      <c r="B115" s="37"/>
      <c r="C115" s="195" t="s">
        <v>386</v>
      </c>
      <c r="D115" s="195" t="s">
        <v>275</v>
      </c>
      <c r="E115" s="196" t="s">
        <v>386</v>
      </c>
      <c r="F115" s="197" t="s">
        <v>2083</v>
      </c>
      <c r="G115" s="198" t="s">
        <v>765</v>
      </c>
      <c r="H115" s="199">
        <v>1</v>
      </c>
      <c r="I115" s="200"/>
      <c r="J115" s="201">
        <f>ROUND(I115*H115,2)</f>
        <v>0</v>
      </c>
      <c r="K115" s="197" t="s">
        <v>22</v>
      </c>
      <c r="L115" s="41"/>
      <c r="M115" s="202" t="s">
        <v>22</v>
      </c>
      <c r="N115" s="203"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757</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757</v>
      </c>
      <c r="BM115" s="206" t="s">
        <v>528</v>
      </c>
    </row>
    <row r="116" spans="1:65" s="2" customFormat="1" ht="16.5" customHeight="1">
      <c r="A116" s="36"/>
      <c r="B116" s="37"/>
      <c r="C116" s="195" t="s">
        <v>404</v>
      </c>
      <c r="D116" s="195" t="s">
        <v>275</v>
      </c>
      <c r="E116" s="196" t="s">
        <v>404</v>
      </c>
      <c r="F116" s="197" t="s">
        <v>2084</v>
      </c>
      <c r="G116" s="198" t="s">
        <v>765</v>
      </c>
      <c r="H116" s="199">
        <v>1</v>
      </c>
      <c r="I116" s="200"/>
      <c r="J116" s="201">
        <f>ROUND(I116*H116,2)</f>
        <v>0</v>
      </c>
      <c r="K116" s="197" t="s">
        <v>22</v>
      </c>
      <c r="L116" s="41"/>
      <c r="M116" s="270" t="s">
        <v>22</v>
      </c>
      <c r="N116" s="271" t="s">
        <v>48</v>
      </c>
      <c r="O116" s="268"/>
      <c r="P116" s="272">
        <f>O116*H116</f>
        <v>0</v>
      </c>
      <c r="Q116" s="272">
        <v>0</v>
      </c>
      <c r="R116" s="272">
        <f>Q116*H116</f>
        <v>0</v>
      </c>
      <c r="S116" s="272">
        <v>0</v>
      </c>
      <c r="T116" s="273">
        <f>S116*H116</f>
        <v>0</v>
      </c>
      <c r="U116" s="36"/>
      <c r="V116" s="36"/>
      <c r="W116" s="36"/>
      <c r="X116" s="36"/>
      <c r="Y116" s="36"/>
      <c r="Z116" s="36"/>
      <c r="AA116" s="36"/>
      <c r="AB116" s="36"/>
      <c r="AC116" s="36"/>
      <c r="AD116" s="36"/>
      <c r="AE116" s="36"/>
      <c r="AR116" s="206" t="s">
        <v>757</v>
      </c>
      <c r="AT116" s="206" t="s">
        <v>275</v>
      </c>
      <c r="AU116" s="206" t="s">
        <v>84</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757</v>
      </c>
      <c r="BM116" s="206" t="s">
        <v>539</v>
      </c>
    </row>
    <row r="117" spans="1:65" s="2" customFormat="1" ht="6.95" customHeight="1">
      <c r="A117" s="36"/>
      <c r="B117" s="49"/>
      <c r="C117" s="50"/>
      <c r="D117" s="50"/>
      <c r="E117" s="50"/>
      <c r="F117" s="50"/>
      <c r="G117" s="50"/>
      <c r="H117" s="50"/>
      <c r="I117" s="145"/>
      <c r="J117" s="50"/>
      <c r="K117" s="50"/>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rhYUClNnM2HG3SZQjJB5aaCKo9+SvZFLfLbehjgzchrkNElfie7cHjlFoxNw8H+zfFc8osMiJMAna4hTKQciyA==" saltValue="0qHs2/yTbD51a0uNHhQdi1Ag5TbYlERzQOLoMoftPPkeC5uD2DsMSLR9wIvsxmmzLfZBEoC4Vd40ZzHHPpwxRw==" spinCount="100000" sheet="1" objects="1" scenarios="1" formatColumns="0" formatRows="0" autoFilter="0"/>
  <autoFilter ref="C94:K11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3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119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2085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ROUND((SUM(BE95:BE129)),  2)</f>
        <v>0</v>
      </c>
      <c r="G37" s="36"/>
      <c r="H37" s="36"/>
      <c r="I37" s="134">
        <v>0.21</v>
      </c>
      <c r="J37" s="133">
        <f>ROUND(((SUM(BE95:BE129))*I37),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ROUND((SUM(BF95:BF129)),  2)</f>
        <v>0</v>
      </c>
      <c r="G38" s="36"/>
      <c r="H38" s="36"/>
      <c r="I38" s="134">
        <v>0.15</v>
      </c>
      <c r="J38" s="133">
        <f>ROUND(((SUM(BF95:BF129))*I38),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ROUND((SUM(BG95:BG129)),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ROUND((SUM(BH95:BH129)),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ROUND((SUM(BI95:BI129)),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2016/027H-02-A-D1451 - A-D.1.4.5-Strukturovaná kabeláž</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2086</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J116</f>
        <v>0</v>
      </c>
      <c r="K70" s="98"/>
      <c r="L70" s="166"/>
    </row>
    <row r="71" spans="1:47" s="10" customFormat="1" ht="19.899999999999999" customHeight="1">
      <c r="B71" s="161"/>
      <c r="C71" s="98"/>
      <c r="D71" s="162" t="s">
        <v>2063</v>
      </c>
      <c r="E71" s="163"/>
      <c r="F71" s="163"/>
      <c r="G71" s="163"/>
      <c r="H71" s="163"/>
      <c r="I71" s="164"/>
      <c r="J71" s="165">
        <f>J126</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2016/027H-02-A-D1451 - A-D.1.4.5-Strukturovaná kabeláž</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2087</v>
      </c>
      <c r="G96" s="180"/>
      <c r="H96" s="180"/>
      <c r="I96" s="183"/>
      <c r="J96" s="184">
        <f>BK96</f>
        <v>0</v>
      </c>
      <c r="K96" s="180"/>
      <c r="L96" s="185"/>
      <c r="M96" s="186"/>
      <c r="N96" s="187"/>
      <c r="O96" s="187"/>
      <c r="P96" s="188">
        <f>P97+P116+P126</f>
        <v>0</v>
      </c>
      <c r="Q96" s="187"/>
      <c r="R96" s="188">
        <f>R97+R116+R126</f>
        <v>0</v>
      </c>
      <c r="S96" s="187"/>
      <c r="T96" s="189">
        <f>T97+T116+T126</f>
        <v>0</v>
      </c>
      <c r="AR96" s="190" t="s">
        <v>92</v>
      </c>
      <c r="AT96" s="191" t="s">
        <v>76</v>
      </c>
      <c r="AU96" s="191" t="s">
        <v>77</v>
      </c>
      <c r="AY96" s="190" t="s">
        <v>273</v>
      </c>
      <c r="BK96" s="192">
        <f>BK97+BK116+BK126</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SUM(P98:P115)</f>
        <v>0</v>
      </c>
      <c r="Q97" s="187"/>
      <c r="R97" s="188">
        <f>SUM(R98:R115)</f>
        <v>0</v>
      </c>
      <c r="S97" s="187"/>
      <c r="T97" s="189">
        <f>SUM(T98:T115)</f>
        <v>0</v>
      </c>
      <c r="AR97" s="190" t="s">
        <v>92</v>
      </c>
      <c r="AT97" s="191" t="s">
        <v>76</v>
      </c>
      <c r="AU97" s="191" t="s">
        <v>23</v>
      </c>
      <c r="AY97" s="190" t="s">
        <v>273</v>
      </c>
      <c r="BK97" s="192">
        <f>SUM(BK98:BK115)</f>
        <v>0</v>
      </c>
    </row>
    <row r="98" spans="1:65" s="2" customFormat="1" ht="16.5" customHeight="1">
      <c r="A98" s="36"/>
      <c r="B98" s="37"/>
      <c r="C98" s="195" t="s">
        <v>23</v>
      </c>
      <c r="D98" s="195" t="s">
        <v>275</v>
      </c>
      <c r="E98" s="196" t="s">
        <v>23</v>
      </c>
      <c r="F98" s="197" t="s">
        <v>2088</v>
      </c>
      <c r="G98" s="198" t="s">
        <v>765</v>
      </c>
      <c r="H98" s="199">
        <v>1</v>
      </c>
      <c r="I98" s="200"/>
      <c r="J98" s="201">
        <f t="shared" ref="J98:J115" si="0">ROUND(I98*H98,2)</f>
        <v>0</v>
      </c>
      <c r="K98" s="197" t="s">
        <v>22</v>
      </c>
      <c r="L98" s="41"/>
      <c r="M98" s="202" t="s">
        <v>22</v>
      </c>
      <c r="N98" s="203" t="s">
        <v>48</v>
      </c>
      <c r="O98" s="66"/>
      <c r="P98" s="204">
        <f t="shared" ref="P98:P115" si="1">O98*H98</f>
        <v>0</v>
      </c>
      <c r="Q98" s="204">
        <v>0</v>
      </c>
      <c r="R98" s="204">
        <f t="shared" ref="R98:R115" si="2">Q98*H98</f>
        <v>0</v>
      </c>
      <c r="S98" s="204">
        <v>0</v>
      </c>
      <c r="T98" s="205">
        <f t="shared" ref="T98:T115" si="3">S98*H98</f>
        <v>0</v>
      </c>
      <c r="U98" s="36"/>
      <c r="V98" s="36"/>
      <c r="W98" s="36"/>
      <c r="X98" s="36"/>
      <c r="Y98" s="36"/>
      <c r="Z98" s="36"/>
      <c r="AA98" s="36"/>
      <c r="AB98" s="36"/>
      <c r="AC98" s="36"/>
      <c r="AD98" s="36"/>
      <c r="AE98" s="36"/>
      <c r="AR98" s="206" t="s">
        <v>757</v>
      </c>
      <c r="AT98" s="206" t="s">
        <v>275</v>
      </c>
      <c r="AU98" s="206" t="s">
        <v>84</v>
      </c>
      <c r="AY98" s="19" t="s">
        <v>273</v>
      </c>
      <c r="BE98" s="207">
        <f t="shared" ref="BE98:BE115" si="4">IF(N98="základní",J98,0)</f>
        <v>0</v>
      </c>
      <c r="BF98" s="207">
        <f t="shared" ref="BF98:BF115" si="5">IF(N98="snížená",J98,0)</f>
        <v>0</v>
      </c>
      <c r="BG98" s="207">
        <f t="shared" ref="BG98:BG115" si="6">IF(N98="zákl. přenesená",J98,0)</f>
        <v>0</v>
      </c>
      <c r="BH98" s="207">
        <f t="shared" ref="BH98:BH115" si="7">IF(N98="sníž. přenesená",J98,0)</f>
        <v>0</v>
      </c>
      <c r="BI98" s="207">
        <f t="shared" ref="BI98:BI115" si="8">IF(N98="nulová",J98,0)</f>
        <v>0</v>
      </c>
      <c r="BJ98" s="19" t="s">
        <v>23</v>
      </c>
      <c r="BK98" s="207">
        <f t="shared" ref="BK98:BK115" si="9">ROUND(I98*H98,2)</f>
        <v>0</v>
      </c>
      <c r="BL98" s="19" t="s">
        <v>757</v>
      </c>
      <c r="BM98" s="206" t="s">
        <v>84</v>
      </c>
    </row>
    <row r="99" spans="1:65" s="2" customFormat="1" ht="16.5" customHeight="1">
      <c r="A99" s="36"/>
      <c r="B99" s="37"/>
      <c r="C99" s="195" t="s">
        <v>84</v>
      </c>
      <c r="D99" s="195" t="s">
        <v>275</v>
      </c>
      <c r="E99" s="196" t="s">
        <v>84</v>
      </c>
      <c r="F99" s="197" t="s">
        <v>2089</v>
      </c>
      <c r="G99" s="198" t="s">
        <v>765</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16.5" customHeight="1">
      <c r="A100" s="36"/>
      <c r="B100" s="37"/>
      <c r="C100" s="195" t="s">
        <v>92</v>
      </c>
      <c r="D100" s="195" t="s">
        <v>275</v>
      </c>
      <c r="E100" s="196" t="s">
        <v>92</v>
      </c>
      <c r="F100" s="197" t="s">
        <v>2090</v>
      </c>
      <c r="G100" s="198" t="s">
        <v>765</v>
      </c>
      <c r="H100" s="199">
        <v>3</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2091</v>
      </c>
      <c r="G101" s="198" t="s">
        <v>765</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2092</v>
      </c>
      <c r="G102" s="198" t="s">
        <v>765</v>
      </c>
      <c r="H102" s="199">
        <v>7</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21.75" customHeight="1">
      <c r="A103" s="36"/>
      <c r="B103" s="37"/>
      <c r="C103" s="195" t="s">
        <v>319</v>
      </c>
      <c r="D103" s="195" t="s">
        <v>275</v>
      </c>
      <c r="E103" s="196" t="s">
        <v>319</v>
      </c>
      <c r="F103" s="197" t="s">
        <v>2093</v>
      </c>
      <c r="G103" s="198" t="s">
        <v>765</v>
      </c>
      <c r="H103" s="199">
        <v>2</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2" customFormat="1" ht="16.5" customHeight="1">
      <c r="A104" s="36"/>
      <c r="B104" s="37"/>
      <c r="C104" s="195" t="s">
        <v>325</v>
      </c>
      <c r="D104" s="195" t="s">
        <v>275</v>
      </c>
      <c r="E104" s="196" t="s">
        <v>325</v>
      </c>
      <c r="F104" s="197" t="s">
        <v>2094</v>
      </c>
      <c r="G104" s="198" t="s">
        <v>765</v>
      </c>
      <c r="H104" s="199">
        <v>24</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369</v>
      </c>
    </row>
    <row r="105" spans="1:65" s="2" customFormat="1" ht="16.5" customHeight="1">
      <c r="A105" s="36"/>
      <c r="B105" s="37"/>
      <c r="C105" s="195" t="s">
        <v>330</v>
      </c>
      <c r="D105" s="195" t="s">
        <v>275</v>
      </c>
      <c r="E105" s="196" t="s">
        <v>330</v>
      </c>
      <c r="F105" s="197" t="s">
        <v>2095</v>
      </c>
      <c r="G105" s="198" t="s">
        <v>765</v>
      </c>
      <c r="H105" s="199">
        <v>24</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386</v>
      </c>
    </row>
    <row r="106" spans="1:65" s="2" customFormat="1" ht="16.5" customHeight="1">
      <c r="A106" s="36"/>
      <c r="B106" s="37"/>
      <c r="C106" s="195" t="s">
        <v>337</v>
      </c>
      <c r="D106" s="195" t="s">
        <v>275</v>
      </c>
      <c r="E106" s="196" t="s">
        <v>337</v>
      </c>
      <c r="F106" s="197" t="s">
        <v>2096</v>
      </c>
      <c r="G106" s="198" t="s">
        <v>765</v>
      </c>
      <c r="H106" s="199">
        <v>1</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409</v>
      </c>
    </row>
    <row r="107" spans="1:65" s="2" customFormat="1" ht="16.5" customHeight="1">
      <c r="A107" s="36"/>
      <c r="B107" s="37"/>
      <c r="C107" s="195" t="s">
        <v>28</v>
      </c>
      <c r="D107" s="195" t="s">
        <v>275</v>
      </c>
      <c r="E107" s="196" t="s">
        <v>28</v>
      </c>
      <c r="F107" s="197" t="s">
        <v>2097</v>
      </c>
      <c r="G107" s="198" t="s">
        <v>765</v>
      </c>
      <c r="H107" s="199">
        <v>64</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419</v>
      </c>
    </row>
    <row r="108" spans="1:65" s="2" customFormat="1" ht="16.5" customHeight="1">
      <c r="A108" s="36"/>
      <c r="B108" s="37"/>
      <c r="C108" s="195" t="s">
        <v>354</v>
      </c>
      <c r="D108" s="195" t="s">
        <v>275</v>
      </c>
      <c r="E108" s="196" t="s">
        <v>354</v>
      </c>
      <c r="F108" s="197" t="s">
        <v>2098</v>
      </c>
      <c r="G108" s="198" t="s">
        <v>765</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433</v>
      </c>
    </row>
    <row r="109" spans="1:65" s="2" customFormat="1" ht="16.5" customHeight="1">
      <c r="A109" s="36"/>
      <c r="B109" s="37"/>
      <c r="C109" s="195" t="s">
        <v>359</v>
      </c>
      <c r="D109" s="195" t="s">
        <v>275</v>
      </c>
      <c r="E109" s="196" t="s">
        <v>359</v>
      </c>
      <c r="F109" s="197" t="s">
        <v>2099</v>
      </c>
      <c r="G109" s="198" t="s">
        <v>765</v>
      </c>
      <c r="H109" s="199">
        <v>31</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757</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757</v>
      </c>
      <c r="BM109" s="206" t="s">
        <v>446</v>
      </c>
    </row>
    <row r="110" spans="1:65" s="2" customFormat="1" ht="16.5" customHeight="1">
      <c r="A110" s="36"/>
      <c r="B110" s="37"/>
      <c r="C110" s="195" t="s">
        <v>364</v>
      </c>
      <c r="D110" s="195" t="s">
        <v>275</v>
      </c>
      <c r="E110" s="196" t="s">
        <v>364</v>
      </c>
      <c r="F110" s="197" t="s">
        <v>2100</v>
      </c>
      <c r="G110" s="198" t="s">
        <v>765</v>
      </c>
      <c r="H110" s="199">
        <v>2</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757</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757</v>
      </c>
      <c r="BM110" s="206" t="s">
        <v>465</v>
      </c>
    </row>
    <row r="111" spans="1:65" s="2" customFormat="1" ht="16.5" customHeight="1">
      <c r="A111" s="36"/>
      <c r="B111" s="37"/>
      <c r="C111" s="195" t="s">
        <v>369</v>
      </c>
      <c r="D111" s="195" t="s">
        <v>275</v>
      </c>
      <c r="E111" s="196" t="s">
        <v>369</v>
      </c>
      <c r="F111" s="197" t="s">
        <v>2101</v>
      </c>
      <c r="G111" s="198" t="s">
        <v>765</v>
      </c>
      <c r="H111" s="199">
        <v>2</v>
      </c>
      <c r="I111" s="200"/>
      <c r="J111" s="201">
        <f t="shared" si="0"/>
        <v>0</v>
      </c>
      <c r="K111" s="197" t="s">
        <v>22</v>
      </c>
      <c r="L111" s="41"/>
      <c r="M111" s="202" t="s">
        <v>22</v>
      </c>
      <c r="N111" s="203" t="s">
        <v>48</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757</v>
      </c>
      <c r="AT111" s="206" t="s">
        <v>275</v>
      </c>
      <c r="AU111" s="206" t="s">
        <v>84</v>
      </c>
      <c r="AY111" s="19" t="s">
        <v>273</v>
      </c>
      <c r="BE111" s="207">
        <f t="shared" si="4"/>
        <v>0</v>
      </c>
      <c r="BF111" s="207">
        <f t="shared" si="5"/>
        <v>0</v>
      </c>
      <c r="BG111" s="207">
        <f t="shared" si="6"/>
        <v>0</v>
      </c>
      <c r="BH111" s="207">
        <f t="shared" si="7"/>
        <v>0</v>
      </c>
      <c r="BI111" s="207">
        <f t="shared" si="8"/>
        <v>0</v>
      </c>
      <c r="BJ111" s="19" t="s">
        <v>23</v>
      </c>
      <c r="BK111" s="207">
        <f t="shared" si="9"/>
        <v>0</v>
      </c>
      <c r="BL111" s="19" t="s">
        <v>757</v>
      </c>
      <c r="BM111" s="206" t="s">
        <v>493</v>
      </c>
    </row>
    <row r="112" spans="1:65" s="2" customFormat="1" ht="16.5" customHeight="1">
      <c r="A112" s="36"/>
      <c r="B112" s="37"/>
      <c r="C112" s="195" t="s">
        <v>8</v>
      </c>
      <c r="D112" s="195" t="s">
        <v>275</v>
      </c>
      <c r="E112" s="196" t="s">
        <v>8</v>
      </c>
      <c r="F112" s="197" t="s">
        <v>2102</v>
      </c>
      <c r="G112" s="198" t="s">
        <v>765</v>
      </c>
      <c r="H112" s="199">
        <v>8</v>
      </c>
      <c r="I112" s="200"/>
      <c r="J112" s="201">
        <f t="shared" si="0"/>
        <v>0</v>
      </c>
      <c r="K112" s="197" t="s">
        <v>22</v>
      </c>
      <c r="L112" s="41"/>
      <c r="M112" s="202" t="s">
        <v>22</v>
      </c>
      <c r="N112" s="203" t="s">
        <v>48</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757</v>
      </c>
      <c r="AT112" s="206" t="s">
        <v>275</v>
      </c>
      <c r="AU112" s="206" t="s">
        <v>84</v>
      </c>
      <c r="AY112" s="19" t="s">
        <v>273</v>
      </c>
      <c r="BE112" s="207">
        <f t="shared" si="4"/>
        <v>0</v>
      </c>
      <c r="BF112" s="207">
        <f t="shared" si="5"/>
        <v>0</v>
      </c>
      <c r="BG112" s="207">
        <f t="shared" si="6"/>
        <v>0</v>
      </c>
      <c r="BH112" s="207">
        <f t="shared" si="7"/>
        <v>0</v>
      </c>
      <c r="BI112" s="207">
        <f t="shared" si="8"/>
        <v>0</v>
      </c>
      <c r="BJ112" s="19" t="s">
        <v>23</v>
      </c>
      <c r="BK112" s="207">
        <f t="shared" si="9"/>
        <v>0</v>
      </c>
      <c r="BL112" s="19" t="s">
        <v>757</v>
      </c>
      <c r="BM112" s="206" t="s">
        <v>508</v>
      </c>
    </row>
    <row r="113" spans="1:65" s="2" customFormat="1" ht="21.75" customHeight="1">
      <c r="A113" s="36"/>
      <c r="B113" s="37"/>
      <c r="C113" s="195" t="s">
        <v>386</v>
      </c>
      <c r="D113" s="195" t="s">
        <v>275</v>
      </c>
      <c r="E113" s="196" t="s">
        <v>386</v>
      </c>
      <c r="F113" s="197" t="s">
        <v>2103</v>
      </c>
      <c r="G113" s="198" t="s">
        <v>765</v>
      </c>
      <c r="H113" s="199">
        <v>2</v>
      </c>
      <c r="I113" s="200"/>
      <c r="J113" s="201">
        <f t="shared" si="0"/>
        <v>0</v>
      </c>
      <c r="K113" s="197" t="s">
        <v>22</v>
      </c>
      <c r="L113" s="41"/>
      <c r="M113" s="202" t="s">
        <v>22</v>
      </c>
      <c r="N113" s="203" t="s">
        <v>48</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757</v>
      </c>
      <c r="AT113" s="206" t="s">
        <v>275</v>
      </c>
      <c r="AU113" s="206" t="s">
        <v>84</v>
      </c>
      <c r="AY113" s="19" t="s">
        <v>273</v>
      </c>
      <c r="BE113" s="207">
        <f t="shared" si="4"/>
        <v>0</v>
      </c>
      <c r="BF113" s="207">
        <f t="shared" si="5"/>
        <v>0</v>
      </c>
      <c r="BG113" s="207">
        <f t="shared" si="6"/>
        <v>0</v>
      </c>
      <c r="BH113" s="207">
        <f t="shared" si="7"/>
        <v>0</v>
      </c>
      <c r="BI113" s="207">
        <f t="shared" si="8"/>
        <v>0</v>
      </c>
      <c r="BJ113" s="19" t="s">
        <v>23</v>
      </c>
      <c r="BK113" s="207">
        <f t="shared" si="9"/>
        <v>0</v>
      </c>
      <c r="BL113" s="19" t="s">
        <v>757</v>
      </c>
      <c r="BM113" s="206" t="s">
        <v>528</v>
      </c>
    </row>
    <row r="114" spans="1:65" s="2" customFormat="1" ht="21.75" customHeight="1">
      <c r="A114" s="36"/>
      <c r="B114" s="37"/>
      <c r="C114" s="195" t="s">
        <v>404</v>
      </c>
      <c r="D114" s="195" t="s">
        <v>275</v>
      </c>
      <c r="E114" s="196" t="s">
        <v>404</v>
      </c>
      <c r="F114" s="197" t="s">
        <v>2104</v>
      </c>
      <c r="G114" s="198" t="s">
        <v>760</v>
      </c>
      <c r="H114" s="199">
        <v>16</v>
      </c>
      <c r="I114" s="200"/>
      <c r="J114" s="201">
        <f t="shared" si="0"/>
        <v>0</v>
      </c>
      <c r="K114" s="197" t="s">
        <v>22</v>
      </c>
      <c r="L114" s="41"/>
      <c r="M114" s="202" t="s">
        <v>22</v>
      </c>
      <c r="N114" s="203" t="s">
        <v>48</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757</v>
      </c>
      <c r="AT114" s="206" t="s">
        <v>275</v>
      </c>
      <c r="AU114" s="206" t="s">
        <v>84</v>
      </c>
      <c r="AY114" s="19" t="s">
        <v>273</v>
      </c>
      <c r="BE114" s="207">
        <f t="shared" si="4"/>
        <v>0</v>
      </c>
      <c r="BF114" s="207">
        <f t="shared" si="5"/>
        <v>0</v>
      </c>
      <c r="BG114" s="207">
        <f t="shared" si="6"/>
        <v>0</v>
      </c>
      <c r="BH114" s="207">
        <f t="shared" si="7"/>
        <v>0</v>
      </c>
      <c r="BI114" s="207">
        <f t="shared" si="8"/>
        <v>0</v>
      </c>
      <c r="BJ114" s="19" t="s">
        <v>23</v>
      </c>
      <c r="BK114" s="207">
        <f t="shared" si="9"/>
        <v>0</v>
      </c>
      <c r="BL114" s="19" t="s">
        <v>757</v>
      </c>
      <c r="BM114" s="206" t="s">
        <v>539</v>
      </c>
    </row>
    <row r="115" spans="1:65" s="2" customFormat="1" ht="16.5" customHeight="1">
      <c r="A115" s="36"/>
      <c r="B115" s="37"/>
      <c r="C115" s="195" t="s">
        <v>409</v>
      </c>
      <c r="D115" s="195" t="s">
        <v>275</v>
      </c>
      <c r="E115" s="196" t="s">
        <v>409</v>
      </c>
      <c r="F115" s="197" t="s">
        <v>2079</v>
      </c>
      <c r="G115" s="198" t="s">
        <v>760</v>
      </c>
      <c r="H115" s="199">
        <v>16</v>
      </c>
      <c r="I115" s="200"/>
      <c r="J115" s="201">
        <f t="shared" si="0"/>
        <v>0</v>
      </c>
      <c r="K115" s="197" t="s">
        <v>22</v>
      </c>
      <c r="L115" s="41"/>
      <c r="M115" s="202" t="s">
        <v>22</v>
      </c>
      <c r="N115" s="203" t="s">
        <v>48</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757</v>
      </c>
      <c r="AT115" s="206" t="s">
        <v>275</v>
      </c>
      <c r="AU115" s="206" t="s">
        <v>84</v>
      </c>
      <c r="AY115" s="19" t="s">
        <v>273</v>
      </c>
      <c r="BE115" s="207">
        <f t="shared" si="4"/>
        <v>0</v>
      </c>
      <c r="BF115" s="207">
        <f t="shared" si="5"/>
        <v>0</v>
      </c>
      <c r="BG115" s="207">
        <f t="shared" si="6"/>
        <v>0</v>
      </c>
      <c r="BH115" s="207">
        <f t="shared" si="7"/>
        <v>0</v>
      </c>
      <c r="BI115" s="207">
        <f t="shared" si="8"/>
        <v>0</v>
      </c>
      <c r="BJ115" s="19" t="s">
        <v>23</v>
      </c>
      <c r="BK115" s="207">
        <f t="shared" si="9"/>
        <v>0</v>
      </c>
      <c r="BL115" s="19" t="s">
        <v>757</v>
      </c>
      <c r="BM115" s="206" t="s">
        <v>556</v>
      </c>
    </row>
    <row r="116" spans="1:65" s="12" customFormat="1" ht="22.9" customHeight="1">
      <c r="B116" s="179"/>
      <c r="C116" s="180"/>
      <c r="D116" s="181" t="s">
        <v>76</v>
      </c>
      <c r="E116" s="193" t="s">
        <v>1737</v>
      </c>
      <c r="F116" s="193" t="s">
        <v>2071</v>
      </c>
      <c r="G116" s="180"/>
      <c r="H116" s="180"/>
      <c r="I116" s="183"/>
      <c r="J116" s="194">
        <f>BK116</f>
        <v>0</v>
      </c>
      <c r="K116" s="180"/>
      <c r="L116" s="185"/>
      <c r="M116" s="186"/>
      <c r="N116" s="187"/>
      <c r="O116" s="187"/>
      <c r="P116" s="188">
        <f>SUM(P117:P125)</f>
        <v>0</v>
      </c>
      <c r="Q116" s="187"/>
      <c r="R116" s="188">
        <f>SUM(R117:R125)</f>
        <v>0</v>
      </c>
      <c r="S116" s="187"/>
      <c r="T116" s="189">
        <f>SUM(T117:T125)</f>
        <v>0</v>
      </c>
      <c r="AR116" s="190" t="s">
        <v>92</v>
      </c>
      <c r="AT116" s="191" t="s">
        <v>76</v>
      </c>
      <c r="AU116" s="191" t="s">
        <v>23</v>
      </c>
      <c r="AY116" s="190" t="s">
        <v>273</v>
      </c>
      <c r="BK116" s="192">
        <f>SUM(BK117:BK125)</f>
        <v>0</v>
      </c>
    </row>
    <row r="117" spans="1:65" s="2" customFormat="1" ht="16.5" customHeight="1">
      <c r="A117" s="36"/>
      <c r="B117" s="37"/>
      <c r="C117" s="195" t="s">
        <v>414</v>
      </c>
      <c r="D117" s="195" t="s">
        <v>275</v>
      </c>
      <c r="E117" s="196" t="s">
        <v>414</v>
      </c>
      <c r="F117" s="197" t="s">
        <v>2105</v>
      </c>
      <c r="G117" s="198" t="s">
        <v>305</v>
      </c>
      <c r="H117" s="199">
        <v>5120</v>
      </c>
      <c r="I117" s="200"/>
      <c r="J117" s="201">
        <f t="shared" ref="J117:J125" si="10">ROUND(I117*H117,2)</f>
        <v>0</v>
      </c>
      <c r="K117" s="197" t="s">
        <v>22</v>
      </c>
      <c r="L117" s="41"/>
      <c r="M117" s="202" t="s">
        <v>22</v>
      </c>
      <c r="N117" s="203" t="s">
        <v>48</v>
      </c>
      <c r="O117" s="66"/>
      <c r="P117" s="204">
        <f t="shared" ref="P117:P125" si="11">O117*H117</f>
        <v>0</v>
      </c>
      <c r="Q117" s="204">
        <v>0</v>
      </c>
      <c r="R117" s="204">
        <f t="shared" ref="R117:R125" si="12">Q117*H117</f>
        <v>0</v>
      </c>
      <c r="S117" s="204">
        <v>0</v>
      </c>
      <c r="T117" s="205">
        <f t="shared" ref="T117:T125" si="13">S117*H117</f>
        <v>0</v>
      </c>
      <c r="U117" s="36"/>
      <c r="V117" s="36"/>
      <c r="W117" s="36"/>
      <c r="X117" s="36"/>
      <c r="Y117" s="36"/>
      <c r="Z117" s="36"/>
      <c r="AA117" s="36"/>
      <c r="AB117" s="36"/>
      <c r="AC117" s="36"/>
      <c r="AD117" s="36"/>
      <c r="AE117" s="36"/>
      <c r="AR117" s="206" t="s">
        <v>757</v>
      </c>
      <c r="AT117" s="206" t="s">
        <v>275</v>
      </c>
      <c r="AU117" s="206" t="s">
        <v>84</v>
      </c>
      <c r="AY117" s="19" t="s">
        <v>273</v>
      </c>
      <c r="BE117" s="207">
        <f t="shared" ref="BE117:BE125" si="14">IF(N117="základní",J117,0)</f>
        <v>0</v>
      </c>
      <c r="BF117" s="207">
        <f t="shared" ref="BF117:BF125" si="15">IF(N117="snížená",J117,0)</f>
        <v>0</v>
      </c>
      <c r="BG117" s="207">
        <f t="shared" ref="BG117:BG125" si="16">IF(N117="zákl. přenesená",J117,0)</f>
        <v>0</v>
      </c>
      <c r="BH117" s="207">
        <f t="shared" ref="BH117:BH125" si="17">IF(N117="sníž. přenesená",J117,0)</f>
        <v>0</v>
      </c>
      <c r="BI117" s="207">
        <f t="shared" ref="BI117:BI125" si="18">IF(N117="nulová",J117,0)</f>
        <v>0</v>
      </c>
      <c r="BJ117" s="19" t="s">
        <v>23</v>
      </c>
      <c r="BK117" s="207">
        <f t="shared" ref="BK117:BK125" si="19">ROUND(I117*H117,2)</f>
        <v>0</v>
      </c>
      <c r="BL117" s="19" t="s">
        <v>757</v>
      </c>
      <c r="BM117" s="206" t="s">
        <v>573</v>
      </c>
    </row>
    <row r="118" spans="1:65" s="2" customFormat="1" ht="16.5" customHeight="1">
      <c r="A118" s="36"/>
      <c r="B118" s="37"/>
      <c r="C118" s="195" t="s">
        <v>419</v>
      </c>
      <c r="D118" s="195" t="s">
        <v>275</v>
      </c>
      <c r="E118" s="196" t="s">
        <v>419</v>
      </c>
      <c r="F118" s="197" t="s">
        <v>2106</v>
      </c>
      <c r="G118" s="198" t="s">
        <v>305</v>
      </c>
      <c r="H118" s="199">
        <v>200</v>
      </c>
      <c r="I118" s="200"/>
      <c r="J118" s="201">
        <f t="shared" si="10"/>
        <v>0</v>
      </c>
      <c r="K118" s="197" t="s">
        <v>22</v>
      </c>
      <c r="L118" s="41"/>
      <c r="M118" s="202" t="s">
        <v>22</v>
      </c>
      <c r="N118" s="203" t="s">
        <v>48</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757</v>
      </c>
      <c r="AT118" s="206" t="s">
        <v>275</v>
      </c>
      <c r="AU118" s="206" t="s">
        <v>84</v>
      </c>
      <c r="AY118" s="19" t="s">
        <v>273</v>
      </c>
      <c r="BE118" s="207">
        <f t="shared" si="14"/>
        <v>0</v>
      </c>
      <c r="BF118" s="207">
        <f t="shared" si="15"/>
        <v>0</v>
      </c>
      <c r="BG118" s="207">
        <f t="shared" si="16"/>
        <v>0</v>
      </c>
      <c r="BH118" s="207">
        <f t="shared" si="17"/>
        <v>0</v>
      </c>
      <c r="BI118" s="207">
        <f t="shared" si="18"/>
        <v>0</v>
      </c>
      <c r="BJ118" s="19" t="s">
        <v>23</v>
      </c>
      <c r="BK118" s="207">
        <f t="shared" si="19"/>
        <v>0</v>
      </c>
      <c r="BL118" s="19" t="s">
        <v>757</v>
      </c>
      <c r="BM118" s="206" t="s">
        <v>589</v>
      </c>
    </row>
    <row r="119" spans="1:65" s="2" customFormat="1" ht="16.5" customHeight="1">
      <c r="A119" s="36"/>
      <c r="B119" s="37"/>
      <c r="C119" s="195" t="s">
        <v>7</v>
      </c>
      <c r="D119" s="195" t="s">
        <v>275</v>
      </c>
      <c r="E119" s="196" t="s">
        <v>7</v>
      </c>
      <c r="F119" s="197" t="s">
        <v>2107</v>
      </c>
      <c r="G119" s="198" t="s">
        <v>305</v>
      </c>
      <c r="H119" s="199">
        <v>200</v>
      </c>
      <c r="I119" s="200"/>
      <c r="J119" s="201">
        <f t="shared" si="10"/>
        <v>0</v>
      </c>
      <c r="K119" s="197" t="s">
        <v>22</v>
      </c>
      <c r="L119" s="41"/>
      <c r="M119" s="202" t="s">
        <v>22</v>
      </c>
      <c r="N119" s="203" t="s">
        <v>48</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757</v>
      </c>
      <c r="AT119" s="206" t="s">
        <v>275</v>
      </c>
      <c r="AU119" s="206" t="s">
        <v>84</v>
      </c>
      <c r="AY119" s="19" t="s">
        <v>273</v>
      </c>
      <c r="BE119" s="207">
        <f t="shared" si="14"/>
        <v>0</v>
      </c>
      <c r="BF119" s="207">
        <f t="shared" si="15"/>
        <v>0</v>
      </c>
      <c r="BG119" s="207">
        <f t="shared" si="16"/>
        <v>0</v>
      </c>
      <c r="BH119" s="207">
        <f t="shared" si="17"/>
        <v>0</v>
      </c>
      <c r="BI119" s="207">
        <f t="shared" si="18"/>
        <v>0</v>
      </c>
      <c r="BJ119" s="19" t="s">
        <v>23</v>
      </c>
      <c r="BK119" s="207">
        <f t="shared" si="19"/>
        <v>0</v>
      </c>
      <c r="BL119" s="19" t="s">
        <v>757</v>
      </c>
      <c r="BM119" s="206" t="s">
        <v>600</v>
      </c>
    </row>
    <row r="120" spans="1:65" s="2" customFormat="1" ht="16.5" customHeight="1">
      <c r="A120" s="36"/>
      <c r="B120" s="37"/>
      <c r="C120" s="195" t="s">
        <v>433</v>
      </c>
      <c r="D120" s="195" t="s">
        <v>275</v>
      </c>
      <c r="E120" s="196" t="s">
        <v>433</v>
      </c>
      <c r="F120" s="197" t="s">
        <v>2108</v>
      </c>
      <c r="G120" s="198" t="s">
        <v>765</v>
      </c>
      <c r="H120" s="199">
        <v>1</v>
      </c>
      <c r="I120" s="200"/>
      <c r="J120" s="201">
        <f t="shared" si="10"/>
        <v>0</v>
      </c>
      <c r="K120" s="197" t="s">
        <v>22</v>
      </c>
      <c r="L120" s="41"/>
      <c r="M120" s="202" t="s">
        <v>22</v>
      </c>
      <c r="N120" s="203" t="s">
        <v>48</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757</v>
      </c>
      <c r="AT120" s="206" t="s">
        <v>275</v>
      </c>
      <c r="AU120" s="206" t="s">
        <v>84</v>
      </c>
      <c r="AY120" s="19" t="s">
        <v>273</v>
      </c>
      <c r="BE120" s="207">
        <f t="shared" si="14"/>
        <v>0</v>
      </c>
      <c r="BF120" s="207">
        <f t="shared" si="15"/>
        <v>0</v>
      </c>
      <c r="BG120" s="207">
        <f t="shared" si="16"/>
        <v>0</v>
      </c>
      <c r="BH120" s="207">
        <f t="shared" si="17"/>
        <v>0</v>
      </c>
      <c r="BI120" s="207">
        <f t="shared" si="18"/>
        <v>0</v>
      </c>
      <c r="BJ120" s="19" t="s">
        <v>23</v>
      </c>
      <c r="BK120" s="207">
        <f t="shared" si="19"/>
        <v>0</v>
      </c>
      <c r="BL120" s="19" t="s">
        <v>757</v>
      </c>
      <c r="BM120" s="206" t="s">
        <v>616</v>
      </c>
    </row>
    <row r="121" spans="1:65" s="2" customFormat="1" ht="16.5" customHeight="1">
      <c r="A121" s="36"/>
      <c r="B121" s="37"/>
      <c r="C121" s="195" t="s">
        <v>441</v>
      </c>
      <c r="D121" s="195" t="s">
        <v>275</v>
      </c>
      <c r="E121" s="196" t="s">
        <v>441</v>
      </c>
      <c r="F121" s="197" t="s">
        <v>2109</v>
      </c>
      <c r="G121" s="198" t="s">
        <v>305</v>
      </c>
      <c r="H121" s="199">
        <v>40</v>
      </c>
      <c r="I121" s="200"/>
      <c r="J121" s="201">
        <f t="shared" si="10"/>
        <v>0</v>
      </c>
      <c r="K121" s="197" t="s">
        <v>22</v>
      </c>
      <c r="L121" s="41"/>
      <c r="M121" s="202" t="s">
        <v>22</v>
      </c>
      <c r="N121" s="203" t="s">
        <v>48</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757</v>
      </c>
      <c r="AT121" s="206" t="s">
        <v>275</v>
      </c>
      <c r="AU121" s="206" t="s">
        <v>84</v>
      </c>
      <c r="AY121" s="19" t="s">
        <v>273</v>
      </c>
      <c r="BE121" s="207">
        <f t="shared" si="14"/>
        <v>0</v>
      </c>
      <c r="BF121" s="207">
        <f t="shared" si="15"/>
        <v>0</v>
      </c>
      <c r="BG121" s="207">
        <f t="shared" si="16"/>
        <v>0</v>
      </c>
      <c r="BH121" s="207">
        <f t="shared" si="17"/>
        <v>0</v>
      </c>
      <c r="BI121" s="207">
        <f t="shared" si="18"/>
        <v>0</v>
      </c>
      <c r="BJ121" s="19" t="s">
        <v>23</v>
      </c>
      <c r="BK121" s="207">
        <f t="shared" si="19"/>
        <v>0</v>
      </c>
      <c r="BL121" s="19" t="s">
        <v>757</v>
      </c>
      <c r="BM121" s="206" t="s">
        <v>629</v>
      </c>
    </row>
    <row r="122" spans="1:65" s="2" customFormat="1" ht="16.5" customHeight="1">
      <c r="A122" s="36"/>
      <c r="B122" s="37"/>
      <c r="C122" s="195" t="s">
        <v>446</v>
      </c>
      <c r="D122" s="195" t="s">
        <v>275</v>
      </c>
      <c r="E122" s="196" t="s">
        <v>446</v>
      </c>
      <c r="F122" s="197" t="s">
        <v>2110</v>
      </c>
      <c r="G122" s="198" t="s">
        <v>765</v>
      </c>
      <c r="H122" s="199">
        <v>78</v>
      </c>
      <c r="I122" s="200"/>
      <c r="J122" s="201">
        <f t="shared" si="10"/>
        <v>0</v>
      </c>
      <c r="K122" s="197" t="s">
        <v>22</v>
      </c>
      <c r="L122" s="41"/>
      <c r="M122" s="202" t="s">
        <v>22</v>
      </c>
      <c r="N122" s="203" t="s">
        <v>48</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757</v>
      </c>
      <c r="AT122" s="206" t="s">
        <v>275</v>
      </c>
      <c r="AU122" s="206" t="s">
        <v>84</v>
      </c>
      <c r="AY122" s="19" t="s">
        <v>273</v>
      </c>
      <c r="BE122" s="207">
        <f t="shared" si="14"/>
        <v>0</v>
      </c>
      <c r="BF122" s="207">
        <f t="shared" si="15"/>
        <v>0</v>
      </c>
      <c r="BG122" s="207">
        <f t="shared" si="16"/>
        <v>0</v>
      </c>
      <c r="BH122" s="207">
        <f t="shared" si="17"/>
        <v>0</v>
      </c>
      <c r="BI122" s="207">
        <f t="shared" si="18"/>
        <v>0</v>
      </c>
      <c r="BJ122" s="19" t="s">
        <v>23</v>
      </c>
      <c r="BK122" s="207">
        <f t="shared" si="19"/>
        <v>0</v>
      </c>
      <c r="BL122" s="19" t="s">
        <v>757</v>
      </c>
      <c r="BM122" s="206" t="s">
        <v>641</v>
      </c>
    </row>
    <row r="123" spans="1:65" s="2" customFormat="1" ht="16.5" customHeight="1">
      <c r="A123" s="36"/>
      <c r="B123" s="37"/>
      <c r="C123" s="195" t="s">
        <v>456</v>
      </c>
      <c r="D123" s="195" t="s">
        <v>275</v>
      </c>
      <c r="E123" s="196" t="s">
        <v>456</v>
      </c>
      <c r="F123" s="197" t="s">
        <v>2111</v>
      </c>
      <c r="G123" s="198" t="s">
        <v>765</v>
      </c>
      <c r="H123" s="199">
        <v>36</v>
      </c>
      <c r="I123" s="200"/>
      <c r="J123" s="201">
        <f t="shared" si="10"/>
        <v>0</v>
      </c>
      <c r="K123" s="197" t="s">
        <v>22</v>
      </c>
      <c r="L123" s="41"/>
      <c r="M123" s="202" t="s">
        <v>22</v>
      </c>
      <c r="N123" s="203" t="s">
        <v>48</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757</v>
      </c>
      <c r="AT123" s="206" t="s">
        <v>275</v>
      </c>
      <c r="AU123" s="206" t="s">
        <v>84</v>
      </c>
      <c r="AY123" s="19" t="s">
        <v>273</v>
      </c>
      <c r="BE123" s="207">
        <f t="shared" si="14"/>
        <v>0</v>
      </c>
      <c r="BF123" s="207">
        <f t="shared" si="15"/>
        <v>0</v>
      </c>
      <c r="BG123" s="207">
        <f t="shared" si="16"/>
        <v>0</v>
      </c>
      <c r="BH123" s="207">
        <f t="shared" si="17"/>
        <v>0</v>
      </c>
      <c r="BI123" s="207">
        <f t="shared" si="18"/>
        <v>0</v>
      </c>
      <c r="BJ123" s="19" t="s">
        <v>23</v>
      </c>
      <c r="BK123" s="207">
        <f t="shared" si="19"/>
        <v>0</v>
      </c>
      <c r="BL123" s="19" t="s">
        <v>757</v>
      </c>
      <c r="BM123" s="206" t="s">
        <v>654</v>
      </c>
    </row>
    <row r="124" spans="1:65" s="2" customFormat="1" ht="16.5" customHeight="1">
      <c r="A124" s="36"/>
      <c r="B124" s="37"/>
      <c r="C124" s="195" t="s">
        <v>465</v>
      </c>
      <c r="D124" s="195" t="s">
        <v>275</v>
      </c>
      <c r="E124" s="196" t="s">
        <v>465</v>
      </c>
      <c r="F124" s="197" t="s">
        <v>2078</v>
      </c>
      <c r="G124" s="198" t="s">
        <v>765</v>
      </c>
      <c r="H124" s="199">
        <v>4</v>
      </c>
      <c r="I124" s="200"/>
      <c r="J124" s="201">
        <f t="shared" si="10"/>
        <v>0</v>
      </c>
      <c r="K124" s="197" t="s">
        <v>22</v>
      </c>
      <c r="L124" s="41"/>
      <c r="M124" s="202" t="s">
        <v>22</v>
      </c>
      <c r="N124" s="203" t="s">
        <v>48</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757</v>
      </c>
      <c r="AT124" s="206" t="s">
        <v>275</v>
      </c>
      <c r="AU124" s="206" t="s">
        <v>84</v>
      </c>
      <c r="AY124" s="19" t="s">
        <v>273</v>
      </c>
      <c r="BE124" s="207">
        <f t="shared" si="14"/>
        <v>0</v>
      </c>
      <c r="BF124" s="207">
        <f t="shared" si="15"/>
        <v>0</v>
      </c>
      <c r="BG124" s="207">
        <f t="shared" si="16"/>
        <v>0</v>
      </c>
      <c r="BH124" s="207">
        <f t="shared" si="17"/>
        <v>0</v>
      </c>
      <c r="BI124" s="207">
        <f t="shared" si="18"/>
        <v>0</v>
      </c>
      <c r="BJ124" s="19" t="s">
        <v>23</v>
      </c>
      <c r="BK124" s="207">
        <f t="shared" si="19"/>
        <v>0</v>
      </c>
      <c r="BL124" s="19" t="s">
        <v>757</v>
      </c>
      <c r="BM124" s="206" t="s">
        <v>664</v>
      </c>
    </row>
    <row r="125" spans="1:65" s="2" customFormat="1" ht="16.5" customHeight="1">
      <c r="A125" s="36"/>
      <c r="B125" s="37"/>
      <c r="C125" s="195" t="s">
        <v>471</v>
      </c>
      <c r="D125" s="195" t="s">
        <v>275</v>
      </c>
      <c r="E125" s="196" t="s">
        <v>471</v>
      </c>
      <c r="F125" s="197" t="s">
        <v>2112</v>
      </c>
      <c r="G125" s="198" t="s">
        <v>760</v>
      </c>
      <c r="H125" s="199">
        <v>20</v>
      </c>
      <c r="I125" s="200"/>
      <c r="J125" s="201">
        <f t="shared" si="10"/>
        <v>0</v>
      </c>
      <c r="K125" s="197" t="s">
        <v>22</v>
      </c>
      <c r="L125" s="41"/>
      <c r="M125" s="202" t="s">
        <v>22</v>
      </c>
      <c r="N125" s="203" t="s">
        <v>48</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757</v>
      </c>
      <c r="AT125" s="206" t="s">
        <v>275</v>
      </c>
      <c r="AU125" s="206" t="s">
        <v>84</v>
      </c>
      <c r="AY125" s="19" t="s">
        <v>273</v>
      </c>
      <c r="BE125" s="207">
        <f t="shared" si="14"/>
        <v>0</v>
      </c>
      <c r="BF125" s="207">
        <f t="shared" si="15"/>
        <v>0</v>
      </c>
      <c r="BG125" s="207">
        <f t="shared" si="16"/>
        <v>0</v>
      </c>
      <c r="BH125" s="207">
        <f t="shared" si="17"/>
        <v>0</v>
      </c>
      <c r="BI125" s="207">
        <f t="shared" si="18"/>
        <v>0</v>
      </c>
      <c r="BJ125" s="19" t="s">
        <v>23</v>
      </c>
      <c r="BK125" s="207">
        <f t="shared" si="19"/>
        <v>0</v>
      </c>
      <c r="BL125" s="19" t="s">
        <v>757</v>
      </c>
      <c r="BM125" s="206" t="s">
        <v>677</v>
      </c>
    </row>
    <row r="126" spans="1:65" s="12" customFormat="1" ht="22.9" customHeight="1">
      <c r="B126" s="179"/>
      <c r="C126" s="180"/>
      <c r="D126" s="181" t="s">
        <v>76</v>
      </c>
      <c r="E126" s="193" t="s">
        <v>1739</v>
      </c>
      <c r="F126" s="193" t="s">
        <v>2080</v>
      </c>
      <c r="G126" s="180"/>
      <c r="H126" s="180"/>
      <c r="I126" s="183"/>
      <c r="J126" s="194">
        <f>BK126</f>
        <v>0</v>
      </c>
      <c r="K126" s="180"/>
      <c r="L126" s="185"/>
      <c r="M126" s="186"/>
      <c r="N126" s="187"/>
      <c r="O126" s="187"/>
      <c r="P126" s="188">
        <f>SUM(P127:P129)</f>
        <v>0</v>
      </c>
      <c r="Q126" s="187"/>
      <c r="R126" s="188">
        <f>SUM(R127:R129)</f>
        <v>0</v>
      </c>
      <c r="S126" s="187"/>
      <c r="T126" s="189">
        <f>SUM(T127:T129)</f>
        <v>0</v>
      </c>
      <c r="AR126" s="190" t="s">
        <v>92</v>
      </c>
      <c r="AT126" s="191" t="s">
        <v>76</v>
      </c>
      <c r="AU126" s="191" t="s">
        <v>23</v>
      </c>
      <c r="AY126" s="190" t="s">
        <v>273</v>
      </c>
      <c r="BK126" s="192">
        <f>SUM(BK127:BK129)</f>
        <v>0</v>
      </c>
    </row>
    <row r="127" spans="1:65" s="2" customFormat="1" ht="16.5" customHeight="1">
      <c r="A127" s="36"/>
      <c r="B127" s="37"/>
      <c r="C127" s="195" t="s">
        <v>493</v>
      </c>
      <c r="D127" s="195" t="s">
        <v>275</v>
      </c>
      <c r="E127" s="196" t="s">
        <v>493</v>
      </c>
      <c r="F127" s="197" t="s">
        <v>2113</v>
      </c>
      <c r="G127" s="198" t="s">
        <v>765</v>
      </c>
      <c r="H127" s="199">
        <v>64</v>
      </c>
      <c r="I127" s="200"/>
      <c r="J127" s="201">
        <f>ROUND(I127*H127,2)</f>
        <v>0</v>
      </c>
      <c r="K127" s="197" t="s">
        <v>22</v>
      </c>
      <c r="L127" s="41"/>
      <c r="M127" s="202" t="s">
        <v>22</v>
      </c>
      <c r="N127" s="203" t="s">
        <v>48</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757</v>
      </c>
      <c r="AT127" s="206" t="s">
        <v>275</v>
      </c>
      <c r="AU127" s="206" t="s">
        <v>84</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757</v>
      </c>
      <c r="BM127" s="206" t="s">
        <v>689</v>
      </c>
    </row>
    <row r="128" spans="1:65" s="2" customFormat="1" ht="16.5" customHeight="1">
      <c r="A128" s="36"/>
      <c r="B128" s="37"/>
      <c r="C128" s="195" t="s">
        <v>501</v>
      </c>
      <c r="D128" s="195" t="s">
        <v>275</v>
      </c>
      <c r="E128" s="196" t="s">
        <v>501</v>
      </c>
      <c r="F128" s="197" t="s">
        <v>2114</v>
      </c>
      <c r="G128" s="198" t="s">
        <v>1038</v>
      </c>
      <c r="H128" s="199">
        <v>1</v>
      </c>
      <c r="I128" s="200"/>
      <c r="J128" s="201">
        <f>ROUND(I128*H128,2)</f>
        <v>0</v>
      </c>
      <c r="K128" s="197" t="s">
        <v>22</v>
      </c>
      <c r="L128" s="41"/>
      <c r="M128" s="202" t="s">
        <v>22</v>
      </c>
      <c r="N128" s="203" t="s">
        <v>48</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757</v>
      </c>
      <c r="AT128" s="206" t="s">
        <v>275</v>
      </c>
      <c r="AU128" s="206" t="s">
        <v>84</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757</v>
      </c>
      <c r="BM128" s="206" t="s">
        <v>701</v>
      </c>
    </row>
    <row r="129" spans="1:65" s="2" customFormat="1" ht="16.5" customHeight="1">
      <c r="A129" s="36"/>
      <c r="B129" s="37"/>
      <c r="C129" s="195" t="s">
        <v>508</v>
      </c>
      <c r="D129" s="195" t="s">
        <v>275</v>
      </c>
      <c r="E129" s="196" t="s">
        <v>508</v>
      </c>
      <c r="F129" s="197" t="s">
        <v>2115</v>
      </c>
      <c r="G129" s="198" t="s">
        <v>1038</v>
      </c>
      <c r="H129" s="199">
        <v>1</v>
      </c>
      <c r="I129" s="200"/>
      <c r="J129" s="201">
        <f>ROUND(I129*H129,2)</f>
        <v>0</v>
      </c>
      <c r="K129" s="197" t="s">
        <v>22</v>
      </c>
      <c r="L129" s="41"/>
      <c r="M129" s="270" t="s">
        <v>22</v>
      </c>
      <c r="N129" s="271" t="s">
        <v>48</v>
      </c>
      <c r="O129" s="268"/>
      <c r="P129" s="272">
        <f>O129*H129</f>
        <v>0</v>
      </c>
      <c r="Q129" s="272">
        <v>0</v>
      </c>
      <c r="R129" s="272">
        <f>Q129*H129</f>
        <v>0</v>
      </c>
      <c r="S129" s="272">
        <v>0</v>
      </c>
      <c r="T129" s="273">
        <f>S129*H129</f>
        <v>0</v>
      </c>
      <c r="U129" s="36"/>
      <c r="V129" s="36"/>
      <c r="W129" s="36"/>
      <c r="X129" s="36"/>
      <c r="Y129" s="36"/>
      <c r="Z129" s="36"/>
      <c r="AA129" s="36"/>
      <c r="AB129" s="36"/>
      <c r="AC129" s="36"/>
      <c r="AD129" s="36"/>
      <c r="AE129" s="36"/>
      <c r="AR129" s="206" t="s">
        <v>757</v>
      </c>
      <c r="AT129" s="206" t="s">
        <v>275</v>
      </c>
      <c r="AU129" s="206" t="s">
        <v>84</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757</v>
      </c>
      <c r="BM129" s="206" t="s">
        <v>710</v>
      </c>
    </row>
    <row r="130" spans="1:65" s="2" customFormat="1" ht="6.95" customHeight="1">
      <c r="A130" s="36"/>
      <c r="B130" s="49"/>
      <c r="C130" s="50"/>
      <c r="D130" s="50"/>
      <c r="E130" s="50"/>
      <c r="F130" s="50"/>
      <c r="G130" s="50"/>
      <c r="H130" s="50"/>
      <c r="I130" s="145"/>
      <c r="J130" s="50"/>
      <c r="K130" s="50"/>
      <c r="L130" s="41"/>
      <c r="M130" s="36"/>
      <c r="O130" s="36"/>
      <c r="P130" s="36"/>
      <c r="Q130" s="36"/>
      <c r="R130" s="36"/>
      <c r="S130" s="36"/>
      <c r="T130" s="36"/>
      <c r="U130" s="36"/>
      <c r="V130" s="36"/>
      <c r="W130" s="36"/>
      <c r="X130" s="36"/>
      <c r="Y130" s="36"/>
      <c r="Z130" s="36"/>
      <c r="AA130" s="36"/>
      <c r="AB130" s="36"/>
      <c r="AC130" s="36"/>
      <c r="AD130" s="36"/>
      <c r="AE130" s="36"/>
    </row>
  </sheetData>
  <sheetProtection algorithmName="SHA-512" hashValue="AdTxcu6Q/Q62IzH9rB+c/kbhER9dzZS1VdrqDlqRDg88HP7Xyydy1HxPlikBBJxktrZE7hbzrVhOuKtf3ARtmg==" saltValue="Fl7917sbSI6kD7ckPDcz+WYCeiEpjoCT05TY0rrCDs/SeuwMnUwVfB+AIkhd4MT1+9sX172WrwLe8119dHJ92A==" spinCount="100000" sheet="1" objects="1" scenarios="1" formatColumns="0" formatRows="0" autoFilter="0"/>
  <autoFilter ref="C94:K129"/>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2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122</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2116</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ROUND((SUM(BE95:BE122)),  2)</f>
        <v>0</v>
      </c>
      <c r="G37" s="36"/>
      <c r="H37" s="36"/>
      <c r="I37" s="134">
        <v>0.21</v>
      </c>
      <c r="J37" s="133">
        <f>ROUND(((SUM(BE95:BE122))*I37),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ROUND((SUM(BF95:BF122)),  2)</f>
        <v>0</v>
      </c>
      <c r="G38" s="36"/>
      <c r="H38" s="36"/>
      <c r="I38" s="134">
        <v>0.15</v>
      </c>
      <c r="J38" s="133">
        <f>ROUND(((SUM(BF95:BF122))*I38),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ROUND((SUM(BG95:BG122)),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ROUND((SUM(BH95:BH122)),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ROUND((SUM(BI95:BI122)),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2016/027H-02A-D1452 - A-D.1.4.5-Elektrická zabezpečovací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2117</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J111</f>
        <v>0</v>
      </c>
      <c r="K70" s="98"/>
      <c r="L70" s="166"/>
    </row>
    <row r="71" spans="1:47" s="10" customFormat="1" ht="19.899999999999999" customHeight="1">
      <c r="B71" s="161"/>
      <c r="C71" s="98"/>
      <c r="D71" s="162" t="s">
        <v>2063</v>
      </c>
      <c r="E71" s="163"/>
      <c r="F71" s="163"/>
      <c r="G71" s="163"/>
      <c r="H71" s="163"/>
      <c r="I71" s="164"/>
      <c r="J71" s="165">
        <f>J119</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2016/027H-02A-D1452 - A-D.1.4.5-Elektrická zabezpečovací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2118</v>
      </c>
      <c r="G96" s="180"/>
      <c r="H96" s="180"/>
      <c r="I96" s="183"/>
      <c r="J96" s="184">
        <f>BK96</f>
        <v>0</v>
      </c>
      <c r="K96" s="180"/>
      <c r="L96" s="185"/>
      <c r="M96" s="186"/>
      <c r="N96" s="187"/>
      <c r="O96" s="187"/>
      <c r="P96" s="188">
        <f>P97+P111+P119</f>
        <v>0</v>
      </c>
      <c r="Q96" s="187"/>
      <c r="R96" s="188">
        <f>R97+R111+R119</f>
        <v>0</v>
      </c>
      <c r="S96" s="187"/>
      <c r="T96" s="189">
        <f>T97+T111+T119</f>
        <v>0</v>
      </c>
      <c r="AR96" s="190" t="s">
        <v>92</v>
      </c>
      <c r="AT96" s="191" t="s">
        <v>76</v>
      </c>
      <c r="AU96" s="191" t="s">
        <v>77</v>
      </c>
      <c r="AY96" s="190" t="s">
        <v>273</v>
      </c>
      <c r="BK96" s="192">
        <f>BK97+BK111+BK119</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SUM(P98:P110)</f>
        <v>0</v>
      </c>
      <c r="Q97" s="187"/>
      <c r="R97" s="188">
        <f>SUM(R98:R110)</f>
        <v>0</v>
      </c>
      <c r="S97" s="187"/>
      <c r="T97" s="189">
        <f>SUM(T98:T110)</f>
        <v>0</v>
      </c>
      <c r="AR97" s="190" t="s">
        <v>92</v>
      </c>
      <c r="AT97" s="191" t="s">
        <v>76</v>
      </c>
      <c r="AU97" s="191" t="s">
        <v>23</v>
      </c>
      <c r="AY97" s="190" t="s">
        <v>273</v>
      </c>
      <c r="BK97" s="192">
        <f>SUM(BK98:BK110)</f>
        <v>0</v>
      </c>
    </row>
    <row r="98" spans="1:65" s="2" customFormat="1" ht="21.75" customHeight="1">
      <c r="A98" s="36"/>
      <c r="B98" s="37"/>
      <c r="C98" s="195" t="s">
        <v>23</v>
      </c>
      <c r="D98" s="195" t="s">
        <v>275</v>
      </c>
      <c r="E98" s="196" t="s">
        <v>23</v>
      </c>
      <c r="F98" s="197" t="s">
        <v>2119</v>
      </c>
      <c r="G98" s="198" t="s">
        <v>765</v>
      </c>
      <c r="H98" s="199">
        <v>1</v>
      </c>
      <c r="I98" s="200"/>
      <c r="J98" s="201">
        <f t="shared" ref="J98:J110" si="0">ROUND(I98*H98,2)</f>
        <v>0</v>
      </c>
      <c r="K98" s="197" t="s">
        <v>22</v>
      </c>
      <c r="L98" s="41"/>
      <c r="M98" s="202" t="s">
        <v>22</v>
      </c>
      <c r="N98" s="203" t="s">
        <v>48</v>
      </c>
      <c r="O98" s="66"/>
      <c r="P98" s="204">
        <f t="shared" ref="P98:P110" si="1">O98*H98</f>
        <v>0</v>
      </c>
      <c r="Q98" s="204">
        <v>0</v>
      </c>
      <c r="R98" s="204">
        <f t="shared" ref="R98:R110" si="2">Q98*H98</f>
        <v>0</v>
      </c>
      <c r="S98" s="204">
        <v>0</v>
      </c>
      <c r="T98" s="205">
        <f t="shared" ref="T98:T110" si="3">S98*H98</f>
        <v>0</v>
      </c>
      <c r="U98" s="36"/>
      <c r="V98" s="36"/>
      <c r="W98" s="36"/>
      <c r="X98" s="36"/>
      <c r="Y98" s="36"/>
      <c r="Z98" s="36"/>
      <c r="AA98" s="36"/>
      <c r="AB98" s="36"/>
      <c r="AC98" s="36"/>
      <c r="AD98" s="36"/>
      <c r="AE98" s="36"/>
      <c r="AR98" s="206" t="s">
        <v>757</v>
      </c>
      <c r="AT98" s="206" t="s">
        <v>275</v>
      </c>
      <c r="AU98" s="206" t="s">
        <v>84</v>
      </c>
      <c r="AY98" s="19" t="s">
        <v>273</v>
      </c>
      <c r="BE98" s="207">
        <f t="shared" ref="BE98:BE110" si="4">IF(N98="základní",J98,0)</f>
        <v>0</v>
      </c>
      <c r="BF98" s="207">
        <f t="shared" ref="BF98:BF110" si="5">IF(N98="snížená",J98,0)</f>
        <v>0</v>
      </c>
      <c r="BG98" s="207">
        <f t="shared" ref="BG98:BG110" si="6">IF(N98="zákl. přenesená",J98,0)</f>
        <v>0</v>
      </c>
      <c r="BH98" s="207">
        <f t="shared" ref="BH98:BH110" si="7">IF(N98="sníž. přenesená",J98,0)</f>
        <v>0</v>
      </c>
      <c r="BI98" s="207">
        <f t="shared" ref="BI98:BI110" si="8">IF(N98="nulová",J98,0)</f>
        <v>0</v>
      </c>
      <c r="BJ98" s="19" t="s">
        <v>23</v>
      </c>
      <c r="BK98" s="207">
        <f t="shared" ref="BK98:BK110" si="9">ROUND(I98*H98,2)</f>
        <v>0</v>
      </c>
      <c r="BL98" s="19" t="s">
        <v>757</v>
      </c>
      <c r="BM98" s="206" t="s">
        <v>84</v>
      </c>
    </row>
    <row r="99" spans="1:65" s="2" customFormat="1" ht="21.75" customHeight="1">
      <c r="A99" s="36"/>
      <c r="B99" s="37"/>
      <c r="C99" s="195" t="s">
        <v>84</v>
      </c>
      <c r="D99" s="195" t="s">
        <v>275</v>
      </c>
      <c r="E99" s="196" t="s">
        <v>84</v>
      </c>
      <c r="F99" s="197" t="s">
        <v>2120</v>
      </c>
      <c r="G99" s="198" t="s">
        <v>760</v>
      </c>
      <c r="H99" s="199">
        <v>14</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16.5" customHeight="1">
      <c r="A100" s="36"/>
      <c r="B100" s="37"/>
      <c r="C100" s="195" t="s">
        <v>92</v>
      </c>
      <c r="D100" s="195" t="s">
        <v>275</v>
      </c>
      <c r="E100" s="196" t="s">
        <v>92</v>
      </c>
      <c r="F100" s="197" t="s">
        <v>2121</v>
      </c>
      <c r="G100" s="198" t="s">
        <v>765</v>
      </c>
      <c r="H100" s="199">
        <v>1</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2122</v>
      </c>
      <c r="G101" s="198" t="s">
        <v>765</v>
      </c>
      <c r="H101" s="199">
        <v>1</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2123</v>
      </c>
      <c r="G102" s="198" t="s">
        <v>765</v>
      </c>
      <c r="H102" s="199">
        <v>1</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16.5" customHeight="1">
      <c r="A103" s="36"/>
      <c r="B103" s="37"/>
      <c r="C103" s="195" t="s">
        <v>319</v>
      </c>
      <c r="D103" s="195" t="s">
        <v>275</v>
      </c>
      <c r="E103" s="196" t="s">
        <v>319</v>
      </c>
      <c r="F103" s="197" t="s">
        <v>2124</v>
      </c>
      <c r="G103" s="198" t="s">
        <v>765</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2" customFormat="1" ht="16.5" customHeight="1">
      <c r="A104" s="36"/>
      <c r="B104" s="37"/>
      <c r="C104" s="195" t="s">
        <v>325</v>
      </c>
      <c r="D104" s="195" t="s">
        <v>275</v>
      </c>
      <c r="E104" s="196" t="s">
        <v>325</v>
      </c>
      <c r="F104" s="197" t="s">
        <v>2125</v>
      </c>
      <c r="G104" s="198" t="s">
        <v>765</v>
      </c>
      <c r="H104" s="199">
        <v>12</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369</v>
      </c>
    </row>
    <row r="105" spans="1:65" s="2" customFormat="1" ht="16.5" customHeight="1">
      <c r="A105" s="36"/>
      <c r="B105" s="37"/>
      <c r="C105" s="195" t="s">
        <v>330</v>
      </c>
      <c r="D105" s="195" t="s">
        <v>275</v>
      </c>
      <c r="E105" s="196" t="s">
        <v>330</v>
      </c>
      <c r="F105" s="197" t="s">
        <v>2126</v>
      </c>
      <c r="G105" s="198" t="s">
        <v>765</v>
      </c>
      <c r="H105" s="199">
        <v>4</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386</v>
      </c>
    </row>
    <row r="106" spans="1:65" s="2" customFormat="1" ht="16.5" customHeight="1">
      <c r="A106" s="36"/>
      <c r="B106" s="37"/>
      <c r="C106" s="195" t="s">
        <v>337</v>
      </c>
      <c r="D106" s="195" t="s">
        <v>275</v>
      </c>
      <c r="E106" s="196" t="s">
        <v>337</v>
      </c>
      <c r="F106" s="197" t="s">
        <v>2127</v>
      </c>
      <c r="G106" s="198" t="s">
        <v>765</v>
      </c>
      <c r="H106" s="199">
        <v>2</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409</v>
      </c>
    </row>
    <row r="107" spans="1:65" s="2" customFormat="1" ht="16.5" customHeight="1">
      <c r="A107" s="36"/>
      <c r="B107" s="37"/>
      <c r="C107" s="195" t="s">
        <v>28</v>
      </c>
      <c r="D107" s="195" t="s">
        <v>275</v>
      </c>
      <c r="E107" s="196" t="s">
        <v>28</v>
      </c>
      <c r="F107" s="197" t="s">
        <v>2128</v>
      </c>
      <c r="G107" s="198" t="s">
        <v>765</v>
      </c>
      <c r="H107" s="199">
        <v>2</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419</v>
      </c>
    </row>
    <row r="108" spans="1:65" s="2" customFormat="1" ht="16.5" customHeight="1">
      <c r="A108" s="36"/>
      <c r="B108" s="37"/>
      <c r="C108" s="195" t="s">
        <v>354</v>
      </c>
      <c r="D108" s="195" t="s">
        <v>275</v>
      </c>
      <c r="E108" s="196" t="s">
        <v>354</v>
      </c>
      <c r="F108" s="197" t="s">
        <v>2129</v>
      </c>
      <c r="G108" s="198" t="s">
        <v>765</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433</v>
      </c>
    </row>
    <row r="109" spans="1:65" s="2" customFormat="1" ht="16.5" customHeight="1">
      <c r="A109" s="36"/>
      <c r="B109" s="37"/>
      <c r="C109" s="195" t="s">
        <v>359</v>
      </c>
      <c r="D109" s="195" t="s">
        <v>275</v>
      </c>
      <c r="E109" s="196" t="s">
        <v>359</v>
      </c>
      <c r="F109" s="197" t="s">
        <v>2130</v>
      </c>
      <c r="G109" s="198" t="s">
        <v>765</v>
      </c>
      <c r="H109" s="199">
        <v>2</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757</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757</v>
      </c>
      <c r="BM109" s="206" t="s">
        <v>446</v>
      </c>
    </row>
    <row r="110" spans="1:65" s="2" customFormat="1" ht="16.5" customHeight="1">
      <c r="A110" s="36"/>
      <c r="B110" s="37"/>
      <c r="C110" s="195" t="s">
        <v>364</v>
      </c>
      <c r="D110" s="195" t="s">
        <v>275</v>
      </c>
      <c r="E110" s="196" t="s">
        <v>364</v>
      </c>
      <c r="F110" s="197" t="s">
        <v>2131</v>
      </c>
      <c r="G110" s="198" t="s">
        <v>1038</v>
      </c>
      <c r="H110" s="199">
        <v>1</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757</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757</v>
      </c>
      <c r="BM110" s="206" t="s">
        <v>465</v>
      </c>
    </row>
    <row r="111" spans="1:65" s="12" customFormat="1" ht="22.9" customHeight="1">
      <c r="B111" s="179"/>
      <c r="C111" s="180"/>
      <c r="D111" s="181" t="s">
        <v>76</v>
      </c>
      <c r="E111" s="193" t="s">
        <v>1737</v>
      </c>
      <c r="F111" s="193" t="s">
        <v>2071</v>
      </c>
      <c r="G111" s="180"/>
      <c r="H111" s="180"/>
      <c r="I111" s="183"/>
      <c r="J111" s="194">
        <f>BK111</f>
        <v>0</v>
      </c>
      <c r="K111" s="180"/>
      <c r="L111" s="185"/>
      <c r="M111" s="186"/>
      <c r="N111" s="187"/>
      <c r="O111" s="187"/>
      <c r="P111" s="188">
        <f>SUM(P112:P118)</f>
        <v>0</v>
      </c>
      <c r="Q111" s="187"/>
      <c r="R111" s="188">
        <f>SUM(R112:R118)</f>
        <v>0</v>
      </c>
      <c r="S111" s="187"/>
      <c r="T111" s="189">
        <f>SUM(T112:T118)</f>
        <v>0</v>
      </c>
      <c r="AR111" s="190" t="s">
        <v>92</v>
      </c>
      <c r="AT111" s="191" t="s">
        <v>76</v>
      </c>
      <c r="AU111" s="191" t="s">
        <v>23</v>
      </c>
      <c r="AY111" s="190" t="s">
        <v>273</v>
      </c>
      <c r="BK111" s="192">
        <f>SUM(BK112:BK118)</f>
        <v>0</v>
      </c>
    </row>
    <row r="112" spans="1:65" s="2" customFormat="1" ht="16.5" customHeight="1">
      <c r="A112" s="36"/>
      <c r="B112" s="37"/>
      <c r="C112" s="195" t="s">
        <v>369</v>
      </c>
      <c r="D112" s="195" t="s">
        <v>275</v>
      </c>
      <c r="E112" s="196" t="s">
        <v>369</v>
      </c>
      <c r="F112" s="197" t="s">
        <v>2132</v>
      </c>
      <c r="G112" s="198" t="s">
        <v>305</v>
      </c>
      <c r="H112" s="199">
        <v>1580</v>
      </c>
      <c r="I112" s="200"/>
      <c r="J112" s="201">
        <f t="shared" ref="J112:J118" si="10">ROUND(I112*H112,2)</f>
        <v>0</v>
      </c>
      <c r="K112" s="197" t="s">
        <v>22</v>
      </c>
      <c r="L112" s="41"/>
      <c r="M112" s="202" t="s">
        <v>22</v>
      </c>
      <c r="N112" s="203" t="s">
        <v>48</v>
      </c>
      <c r="O112" s="66"/>
      <c r="P112" s="204">
        <f t="shared" ref="P112:P118" si="11">O112*H112</f>
        <v>0</v>
      </c>
      <c r="Q112" s="204">
        <v>0</v>
      </c>
      <c r="R112" s="204">
        <f t="shared" ref="R112:R118" si="12">Q112*H112</f>
        <v>0</v>
      </c>
      <c r="S112" s="204">
        <v>0</v>
      </c>
      <c r="T112" s="205">
        <f t="shared" ref="T112:T118" si="13">S112*H112</f>
        <v>0</v>
      </c>
      <c r="U112" s="36"/>
      <c r="V112" s="36"/>
      <c r="W112" s="36"/>
      <c r="X112" s="36"/>
      <c r="Y112" s="36"/>
      <c r="Z112" s="36"/>
      <c r="AA112" s="36"/>
      <c r="AB112" s="36"/>
      <c r="AC112" s="36"/>
      <c r="AD112" s="36"/>
      <c r="AE112" s="36"/>
      <c r="AR112" s="206" t="s">
        <v>757</v>
      </c>
      <c r="AT112" s="206" t="s">
        <v>275</v>
      </c>
      <c r="AU112" s="206" t="s">
        <v>84</v>
      </c>
      <c r="AY112" s="19" t="s">
        <v>273</v>
      </c>
      <c r="BE112" s="207">
        <f t="shared" ref="BE112:BE118" si="14">IF(N112="základní",J112,0)</f>
        <v>0</v>
      </c>
      <c r="BF112" s="207">
        <f t="shared" ref="BF112:BF118" si="15">IF(N112="snížená",J112,0)</f>
        <v>0</v>
      </c>
      <c r="BG112" s="207">
        <f t="shared" ref="BG112:BG118" si="16">IF(N112="zákl. přenesená",J112,0)</f>
        <v>0</v>
      </c>
      <c r="BH112" s="207">
        <f t="shared" ref="BH112:BH118" si="17">IF(N112="sníž. přenesená",J112,0)</f>
        <v>0</v>
      </c>
      <c r="BI112" s="207">
        <f t="shared" ref="BI112:BI118" si="18">IF(N112="nulová",J112,0)</f>
        <v>0</v>
      </c>
      <c r="BJ112" s="19" t="s">
        <v>23</v>
      </c>
      <c r="BK112" s="207">
        <f t="shared" ref="BK112:BK118" si="19">ROUND(I112*H112,2)</f>
        <v>0</v>
      </c>
      <c r="BL112" s="19" t="s">
        <v>757</v>
      </c>
      <c r="BM112" s="206" t="s">
        <v>493</v>
      </c>
    </row>
    <row r="113" spans="1:65" s="2" customFormat="1" ht="16.5" customHeight="1">
      <c r="A113" s="36"/>
      <c r="B113" s="37"/>
      <c r="C113" s="195" t="s">
        <v>8</v>
      </c>
      <c r="D113" s="195" t="s">
        <v>275</v>
      </c>
      <c r="E113" s="196" t="s">
        <v>8</v>
      </c>
      <c r="F113" s="197" t="s">
        <v>2110</v>
      </c>
      <c r="G113" s="198" t="s">
        <v>765</v>
      </c>
      <c r="H113" s="199">
        <v>34</v>
      </c>
      <c r="I113" s="200"/>
      <c r="J113" s="201">
        <f t="shared" si="10"/>
        <v>0</v>
      </c>
      <c r="K113" s="197" t="s">
        <v>22</v>
      </c>
      <c r="L113" s="41"/>
      <c r="M113" s="202" t="s">
        <v>22</v>
      </c>
      <c r="N113" s="203" t="s">
        <v>48</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757</v>
      </c>
      <c r="AT113" s="206" t="s">
        <v>275</v>
      </c>
      <c r="AU113" s="206" t="s">
        <v>84</v>
      </c>
      <c r="AY113" s="19" t="s">
        <v>273</v>
      </c>
      <c r="BE113" s="207">
        <f t="shared" si="14"/>
        <v>0</v>
      </c>
      <c r="BF113" s="207">
        <f t="shared" si="15"/>
        <v>0</v>
      </c>
      <c r="BG113" s="207">
        <f t="shared" si="16"/>
        <v>0</v>
      </c>
      <c r="BH113" s="207">
        <f t="shared" si="17"/>
        <v>0</v>
      </c>
      <c r="BI113" s="207">
        <f t="shared" si="18"/>
        <v>0</v>
      </c>
      <c r="BJ113" s="19" t="s">
        <v>23</v>
      </c>
      <c r="BK113" s="207">
        <f t="shared" si="19"/>
        <v>0</v>
      </c>
      <c r="BL113" s="19" t="s">
        <v>757</v>
      </c>
      <c r="BM113" s="206" t="s">
        <v>508</v>
      </c>
    </row>
    <row r="114" spans="1:65" s="2" customFormat="1" ht="16.5" customHeight="1">
      <c r="A114" s="36"/>
      <c r="B114" s="37"/>
      <c r="C114" s="195" t="s">
        <v>386</v>
      </c>
      <c r="D114" s="195" t="s">
        <v>275</v>
      </c>
      <c r="E114" s="196" t="s">
        <v>386</v>
      </c>
      <c r="F114" s="197" t="s">
        <v>2111</v>
      </c>
      <c r="G114" s="198" t="s">
        <v>765</v>
      </c>
      <c r="H114" s="199">
        <v>15</v>
      </c>
      <c r="I114" s="200"/>
      <c r="J114" s="201">
        <f t="shared" si="10"/>
        <v>0</v>
      </c>
      <c r="K114" s="197" t="s">
        <v>22</v>
      </c>
      <c r="L114" s="41"/>
      <c r="M114" s="202" t="s">
        <v>22</v>
      </c>
      <c r="N114" s="203" t="s">
        <v>48</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757</v>
      </c>
      <c r="AT114" s="206" t="s">
        <v>275</v>
      </c>
      <c r="AU114" s="206" t="s">
        <v>84</v>
      </c>
      <c r="AY114" s="19" t="s">
        <v>273</v>
      </c>
      <c r="BE114" s="207">
        <f t="shared" si="14"/>
        <v>0</v>
      </c>
      <c r="BF114" s="207">
        <f t="shared" si="15"/>
        <v>0</v>
      </c>
      <c r="BG114" s="207">
        <f t="shared" si="16"/>
        <v>0</v>
      </c>
      <c r="BH114" s="207">
        <f t="shared" si="17"/>
        <v>0</v>
      </c>
      <c r="BI114" s="207">
        <f t="shared" si="18"/>
        <v>0</v>
      </c>
      <c r="BJ114" s="19" t="s">
        <v>23</v>
      </c>
      <c r="BK114" s="207">
        <f t="shared" si="19"/>
        <v>0</v>
      </c>
      <c r="BL114" s="19" t="s">
        <v>757</v>
      </c>
      <c r="BM114" s="206" t="s">
        <v>528</v>
      </c>
    </row>
    <row r="115" spans="1:65" s="2" customFormat="1" ht="16.5" customHeight="1">
      <c r="A115" s="36"/>
      <c r="B115" s="37"/>
      <c r="C115" s="195" t="s">
        <v>404</v>
      </c>
      <c r="D115" s="195" t="s">
        <v>275</v>
      </c>
      <c r="E115" s="196" t="s">
        <v>404</v>
      </c>
      <c r="F115" s="197" t="s">
        <v>2131</v>
      </c>
      <c r="G115" s="198" t="s">
        <v>1038</v>
      </c>
      <c r="H115" s="199">
        <v>1</v>
      </c>
      <c r="I115" s="200"/>
      <c r="J115" s="201">
        <f t="shared" si="10"/>
        <v>0</v>
      </c>
      <c r="K115" s="197" t="s">
        <v>22</v>
      </c>
      <c r="L115" s="41"/>
      <c r="M115" s="202" t="s">
        <v>22</v>
      </c>
      <c r="N115" s="203" t="s">
        <v>48</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757</v>
      </c>
      <c r="AT115" s="206" t="s">
        <v>275</v>
      </c>
      <c r="AU115" s="206" t="s">
        <v>84</v>
      </c>
      <c r="AY115" s="19" t="s">
        <v>273</v>
      </c>
      <c r="BE115" s="207">
        <f t="shared" si="14"/>
        <v>0</v>
      </c>
      <c r="BF115" s="207">
        <f t="shared" si="15"/>
        <v>0</v>
      </c>
      <c r="BG115" s="207">
        <f t="shared" si="16"/>
        <v>0</v>
      </c>
      <c r="BH115" s="207">
        <f t="shared" si="17"/>
        <v>0</v>
      </c>
      <c r="BI115" s="207">
        <f t="shared" si="18"/>
        <v>0</v>
      </c>
      <c r="BJ115" s="19" t="s">
        <v>23</v>
      </c>
      <c r="BK115" s="207">
        <f t="shared" si="19"/>
        <v>0</v>
      </c>
      <c r="BL115" s="19" t="s">
        <v>757</v>
      </c>
      <c r="BM115" s="206" t="s">
        <v>539</v>
      </c>
    </row>
    <row r="116" spans="1:65" s="2" customFormat="1" ht="16.5" customHeight="1">
      <c r="A116" s="36"/>
      <c r="B116" s="37"/>
      <c r="C116" s="195" t="s">
        <v>409</v>
      </c>
      <c r="D116" s="195" t="s">
        <v>275</v>
      </c>
      <c r="E116" s="196" t="s">
        <v>409</v>
      </c>
      <c r="F116" s="197" t="s">
        <v>2133</v>
      </c>
      <c r="G116" s="198" t="s">
        <v>305</v>
      </c>
      <c r="H116" s="199">
        <v>30</v>
      </c>
      <c r="I116" s="200"/>
      <c r="J116" s="201">
        <f t="shared" si="10"/>
        <v>0</v>
      </c>
      <c r="K116" s="197" t="s">
        <v>22</v>
      </c>
      <c r="L116" s="41"/>
      <c r="M116" s="202" t="s">
        <v>22</v>
      </c>
      <c r="N116" s="203" t="s">
        <v>48</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757</v>
      </c>
      <c r="AT116" s="206" t="s">
        <v>275</v>
      </c>
      <c r="AU116" s="206" t="s">
        <v>84</v>
      </c>
      <c r="AY116" s="19" t="s">
        <v>273</v>
      </c>
      <c r="BE116" s="207">
        <f t="shared" si="14"/>
        <v>0</v>
      </c>
      <c r="BF116" s="207">
        <f t="shared" si="15"/>
        <v>0</v>
      </c>
      <c r="BG116" s="207">
        <f t="shared" si="16"/>
        <v>0</v>
      </c>
      <c r="BH116" s="207">
        <f t="shared" si="17"/>
        <v>0</v>
      </c>
      <c r="BI116" s="207">
        <f t="shared" si="18"/>
        <v>0</v>
      </c>
      <c r="BJ116" s="19" t="s">
        <v>23</v>
      </c>
      <c r="BK116" s="207">
        <f t="shared" si="19"/>
        <v>0</v>
      </c>
      <c r="BL116" s="19" t="s">
        <v>757</v>
      </c>
      <c r="BM116" s="206" t="s">
        <v>556</v>
      </c>
    </row>
    <row r="117" spans="1:65" s="2" customFormat="1" ht="16.5" customHeight="1">
      <c r="A117" s="36"/>
      <c r="B117" s="37"/>
      <c r="C117" s="195" t="s">
        <v>414</v>
      </c>
      <c r="D117" s="195" t="s">
        <v>275</v>
      </c>
      <c r="E117" s="196" t="s">
        <v>414</v>
      </c>
      <c r="F117" s="197" t="s">
        <v>2108</v>
      </c>
      <c r="G117" s="198" t="s">
        <v>765</v>
      </c>
      <c r="H117" s="199">
        <v>1</v>
      </c>
      <c r="I117" s="200"/>
      <c r="J117" s="201">
        <f t="shared" si="10"/>
        <v>0</v>
      </c>
      <c r="K117" s="197" t="s">
        <v>22</v>
      </c>
      <c r="L117" s="41"/>
      <c r="M117" s="202" t="s">
        <v>22</v>
      </c>
      <c r="N117" s="203" t="s">
        <v>48</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757</v>
      </c>
      <c r="AT117" s="206" t="s">
        <v>275</v>
      </c>
      <c r="AU117" s="206" t="s">
        <v>84</v>
      </c>
      <c r="AY117" s="19" t="s">
        <v>273</v>
      </c>
      <c r="BE117" s="207">
        <f t="shared" si="14"/>
        <v>0</v>
      </c>
      <c r="BF117" s="207">
        <f t="shared" si="15"/>
        <v>0</v>
      </c>
      <c r="BG117" s="207">
        <f t="shared" si="16"/>
        <v>0</v>
      </c>
      <c r="BH117" s="207">
        <f t="shared" si="17"/>
        <v>0</v>
      </c>
      <c r="BI117" s="207">
        <f t="shared" si="18"/>
        <v>0</v>
      </c>
      <c r="BJ117" s="19" t="s">
        <v>23</v>
      </c>
      <c r="BK117" s="207">
        <f t="shared" si="19"/>
        <v>0</v>
      </c>
      <c r="BL117" s="19" t="s">
        <v>757</v>
      </c>
      <c r="BM117" s="206" t="s">
        <v>573</v>
      </c>
    </row>
    <row r="118" spans="1:65" s="2" customFormat="1" ht="16.5" customHeight="1">
      <c r="A118" s="36"/>
      <c r="B118" s="37"/>
      <c r="C118" s="195" t="s">
        <v>419</v>
      </c>
      <c r="D118" s="195" t="s">
        <v>275</v>
      </c>
      <c r="E118" s="196" t="s">
        <v>419</v>
      </c>
      <c r="F118" s="197" t="s">
        <v>2112</v>
      </c>
      <c r="G118" s="198" t="s">
        <v>760</v>
      </c>
      <c r="H118" s="199">
        <v>18</v>
      </c>
      <c r="I118" s="200"/>
      <c r="J118" s="201">
        <f t="shared" si="10"/>
        <v>0</v>
      </c>
      <c r="K118" s="197" t="s">
        <v>22</v>
      </c>
      <c r="L118" s="41"/>
      <c r="M118" s="202" t="s">
        <v>22</v>
      </c>
      <c r="N118" s="203" t="s">
        <v>48</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757</v>
      </c>
      <c r="AT118" s="206" t="s">
        <v>275</v>
      </c>
      <c r="AU118" s="206" t="s">
        <v>84</v>
      </c>
      <c r="AY118" s="19" t="s">
        <v>273</v>
      </c>
      <c r="BE118" s="207">
        <f t="shared" si="14"/>
        <v>0</v>
      </c>
      <c r="BF118" s="207">
        <f t="shared" si="15"/>
        <v>0</v>
      </c>
      <c r="BG118" s="207">
        <f t="shared" si="16"/>
        <v>0</v>
      </c>
      <c r="BH118" s="207">
        <f t="shared" si="17"/>
        <v>0</v>
      </c>
      <c r="BI118" s="207">
        <f t="shared" si="18"/>
        <v>0</v>
      </c>
      <c r="BJ118" s="19" t="s">
        <v>23</v>
      </c>
      <c r="BK118" s="207">
        <f t="shared" si="19"/>
        <v>0</v>
      </c>
      <c r="BL118" s="19" t="s">
        <v>757</v>
      </c>
      <c r="BM118" s="206" t="s">
        <v>589</v>
      </c>
    </row>
    <row r="119" spans="1:65" s="12" customFormat="1" ht="22.9" customHeight="1">
      <c r="B119" s="179"/>
      <c r="C119" s="180"/>
      <c r="D119" s="181" t="s">
        <v>76</v>
      </c>
      <c r="E119" s="193" t="s">
        <v>1739</v>
      </c>
      <c r="F119" s="193" t="s">
        <v>2080</v>
      </c>
      <c r="G119" s="180"/>
      <c r="H119" s="180"/>
      <c r="I119" s="183"/>
      <c r="J119" s="194">
        <f>BK119</f>
        <v>0</v>
      </c>
      <c r="K119" s="180"/>
      <c r="L119" s="185"/>
      <c r="M119" s="186"/>
      <c r="N119" s="187"/>
      <c r="O119" s="187"/>
      <c r="P119" s="188">
        <f>SUM(P120:P122)</f>
        <v>0</v>
      </c>
      <c r="Q119" s="187"/>
      <c r="R119" s="188">
        <f>SUM(R120:R122)</f>
        <v>0</v>
      </c>
      <c r="S119" s="187"/>
      <c r="T119" s="189">
        <f>SUM(T120:T122)</f>
        <v>0</v>
      </c>
      <c r="AR119" s="190" t="s">
        <v>92</v>
      </c>
      <c r="AT119" s="191" t="s">
        <v>76</v>
      </c>
      <c r="AU119" s="191" t="s">
        <v>23</v>
      </c>
      <c r="AY119" s="190" t="s">
        <v>273</v>
      </c>
      <c r="BK119" s="192">
        <f>SUM(BK120:BK122)</f>
        <v>0</v>
      </c>
    </row>
    <row r="120" spans="1:65" s="2" customFormat="1" ht="16.5" customHeight="1">
      <c r="A120" s="36"/>
      <c r="B120" s="37"/>
      <c r="C120" s="195" t="s">
        <v>7</v>
      </c>
      <c r="D120" s="195" t="s">
        <v>275</v>
      </c>
      <c r="E120" s="196" t="s">
        <v>7</v>
      </c>
      <c r="F120" s="197" t="s">
        <v>2134</v>
      </c>
      <c r="G120" s="198" t="s">
        <v>2135</v>
      </c>
      <c r="H120" s="199">
        <v>1</v>
      </c>
      <c r="I120" s="200"/>
      <c r="J120" s="201">
        <f>ROUND(I120*H120,2)</f>
        <v>0</v>
      </c>
      <c r="K120" s="197" t="s">
        <v>22</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757</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757</v>
      </c>
      <c r="BM120" s="206" t="s">
        <v>600</v>
      </c>
    </row>
    <row r="121" spans="1:65" s="2" customFormat="1" ht="16.5" customHeight="1">
      <c r="A121" s="36"/>
      <c r="B121" s="37"/>
      <c r="C121" s="195" t="s">
        <v>433</v>
      </c>
      <c r="D121" s="195" t="s">
        <v>275</v>
      </c>
      <c r="E121" s="196" t="s">
        <v>433</v>
      </c>
      <c r="F121" s="197" t="s">
        <v>2136</v>
      </c>
      <c r="G121" s="198" t="s">
        <v>2135</v>
      </c>
      <c r="H121" s="199">
        <v>1</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757</v>
      </c>
      <c r="AT121" s="206" t="s">
        <v>275</v>
      </c>
      <c r="AU121" s="206" t="s">
        <v>84</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757</v>
      </c>
      <c r="BM121" s="206" t="s">
        <v>616</v>
      </c>
    </row>
    <row r="122" spans="1:65" s="2" customFormat="1" ht="16.5" customHeight="1">
      <c r="A122" s="36"/>
      <c r="B122" s="37"/>
      <c r="C122" s="195" t="s">
        <v>441</v>
      </c>
      <c r="D122" s="195" t="s">
        <v>275</v>
      </c>
      <c r="E122" s="196" t="s">
        <v>441</v>
      </c>
      <c r="F122" s="197" t="s">
        <v>2115</v>
      </c>
      <c r="G122" s="198" t="s">
        <v>2135</v>
      </c>
      <c r="H122" s="199">
        <v>1</v>
      </c>
      <c r="I122" s="200"/>
      <c r="J122" s="201">
        <f>ROUND(I122*H122,2)</f>
        <v>0</v>
      </c>
      <c r="K122" s="197" t="s">
        <v>22</v>
      </c>
      <c r="L122" s="41"/>
      <c r="M122" s="270" t="s">
        <v>22</v>
      </c>
      <c r="N122" s="271" t="s">
        <v>48</v>
      </c>
      <c r="O122" s="268"/>
      <c r="P122" s="272">
        <f>O122*H122</f>
        <v>0</v>
      </c>
      <c r="Q122" s="272">
        <v>0</v>
      </c>
      <c r="R122" s="272">
        <f>Q122*H122</f>
        <v>0</v>
      </c>
      <c r="S122" s="272">
        <v>0</v>
      </c>
      <c r="T122" s="273">
        <f>S122*H122</f>
        <v>0</v>
      </c>
      <c r="U122" s="36"/>
      <c r="V122" s="36"/>
      <c r="W122" s="36"/>
      <c r="X122" s="36"/>
      <c r="Y122" s="36"/>
      <c r="Z122" s="36"/>
      <c r="AA122" s="36"/>
      <c r="AB122" s="36"/>
      <c r="AC122" s="36"/>
      <c r="AD122" s="36"/>
      <c r="AE122" s="36"/>
      <c r="AR122" s="206" t="s">
        <v>757</v>
      </c>
      <c r="AT122" s="206" t="s">
        <v>275</v>
      </c>
      <c r="AU122" s="206" t="s">
        <v>84</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757</v>
      </c>
      <c r="BM122" s="206" t="s">
        <v>629</v>
      </c>
    </row>
    <row r="123" spans="1:65" s="2" customFormat="1" ht="6.95" customHeight="1">
      <c r="A123" s="36"/>
      <c r="B123" s="49"/>
      <c r="C123" s="50"/>
      <c r="D123" s="50"/>
      <c r="E123" s="50"/>
      <c r="F123" s="50"/>
      <c r="G123" s="50"/>
      <c r="H123" s="50"/>
      <c r="I123" s="145"/>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NkTYK5R23ACP6RLep1leAMpfZeE+HmPGK0W1tPvEoJ9w7f+Dl/PiKlo8hwKRQT5ctvhETuS/T4et+nX2kHK6gQ==" saltValue="Ft2BAVZSiEk5T7uAFsgCEaym0+TQuTfxBIAoF0eSe8Uthap2iw/zbdGtNjZ9bHkBKrOy3lE98/xO4IAQlErpew==" spinCount="100000" sheet="1" objects="1" scenarios="1" formatColumns="0" formatRows="0" autoFilter="0"/>
  <autoFilter ref="C94:K122"/>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125</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2137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ROUND((SUM(BE95:BE111)),  2)</f>
        <v>0</v>
      </c>
      <c r="G37" s="36"/>
      <c r="H37" s="36"/>
      <c r="I37" s="134">
        <v>0.21</v>
      </c>
      <c r="J37" s="133">
        <f>ROUND(((SUM(BE95:BE111))*I37),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ROUND((SUM(BF95:BF111)),  2)</f>
        <v>0</v>
      </c>
      <c r="G38" s="36"/>
      <c r="H38" s="36"/>
      <c r="I38" s="134">
        <v>0.15</v>
      </c>
      <c r="J38" s="133">
        <f>ROUND(((SUM(BF95:BF111))*I38),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2016/027H-02-A-D1453 - A-D.1.4.5-Domácí rozhlas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2138</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J104</f>
        <v>0</v>
      </c>
      <c r="K70" s="98"/>
      <c r="L70" s="166"/>
    </row>
    <row r="71" spans="1:47" s="10" customFormat="1" ht="19.899999999999999" customHeight="1">
      <c r="B71" s="161"/>
      <c r="C71" s="98"/>
      <c r="D71" s="162" t="s">
        <v>2063</v>
      </c>
      <c r="E71" s="163"/>
      <c r="F71" s="163"/>
      <c r="G71" s="163"/>
      <c r="H71" s="163"/>
      <c r="I71" s="164"/>
      <c r="J71" s="165">
        <f>J109</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2016/027H-02-A-D1453 - A-D.1.4.5-Domácí rozhlas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2139</v>
      </c>
      <c r="G96" s="180"/>
      <c r="H96" s="180"/>
      <c r="I96" s="183"/>
      <c r="J96" s="184">
        <f>BK96</f>
        <v>0</v>
      </c>
      <c r="K96" s="180"/>
      <c r="L96" s="185"/>
      <c r="M96" s="186"/>
      <c r="N96" s="187"/>
      <c r="O96" s="187"/>
      <c r="P96" s="188">
        <f>P97+P104+P109</f>
        <v>0</v>
      </c>
      <c r="Q96" s="187"/>
      <c r="R96" s="188">
        <f>R97+R104+R109</f>
        <v>0</v>
      </c>
      <c r="S96" s="187"/>
      <c r="T96" s="189">
        <f>T97+T104+T109</f>
        <v>0</v>
      </c>
      <c r="AR96" s="190" t="s">
        <v>92</v>
      </c>
      <c r="AT96" s="191" t="s">
        <v>76</v>
      </c>
      <c r="AU96" s="191" t="s">
        <v>77</v>
      </c>
      <c r="AY96" s="190" t="s">
        <v>273</v>
      </c>
      <c r="BK96" s="192">
        <f>BK97+BK104+BK109</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21.75" customHeight="1">
      <c r="A98" s="36"/>
      <c r="B98" s="37"/>
      <c r="C98" s="195" t="s">
        <v>23</v>
      </c>
      <c r="D98" s="195" t="s">
        <v>275</v>
      </c>
      <c r="E98" s="196" t="s">
        <v>23</v>
      </c>
      <c r="F98" s="197" t="s">
        <v>2140</v>
      </c>
      <c r="G98" s="198" t="s">
        <v>765</v>
      </c>
      <c r="H98" s="199">
        <v>1</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757</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757</v>
      </c>
      <c r="BM98" s="206" t="s">
        <v>84</v>
      </c>
    </row>
    <row r="99" spans="1:65" s="2" customFormat="1" ht="16.5" customHeight="1">
      <c r="A99" s="36"/>
      <c r="B99" s="37"/>
      <c r="C99" s="195" t="s">
        <v>84</v>
      </c>
      <c r="D99" s="195" t="s">
        <v>275</v>
      </c>
      <c r="E99" s="196" t="s">
        <v>84</v>
      </c>
      <c r="F99" s="197" t="s">
        <v>2141</v>
      </c>
      <c r="G99" s="198" t="s">
        <v>765</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21.75" customHeight="1">
      <c r="A100" s="36"/>
      <c r="B100" s="37"/>
      <c r="C100" s="195" t="s">
        <v>92</v>
      </c>
      <c r="D100" s="195" t="s">
        <v>275</v>
      </c>
      <c r="E100" s="196" t="s">
        <v>92</v>
      </c>
      <c r="F100" s="197" t="s">
        <v>2142</v>
      </c>
      <c r="G100" s="198" t="s">
        <v>760</v>
      </c>
      <c r="H100" s="199">
        <v>10</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2143</v>
      </c>
      <c r="G101" s="198" t="s">
        <v>765</v>
      </c>
      <c r="H101" s="199">
        <v>13</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2144</v>
      </c>
      <c r="G102" s="198" t="s">
        <v>765</v>
      </c>
      <c r="H102" s="199">
        <v>1</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16.5" customHeight="1">
      <c r="A103" s="36"/>
      <c r="B103" s="37"/>
      <c r="C103" s="195" t="s">
        <v>319</v>
      </c>
      <c r="D103" s="195" t="s">
        <v>275</v>
      </c>
      <c r="E103" s="196" t="s">
        <v>319</v>
      </c>
      <c r="F103" s="197" t="s">
        <v>2131</v>
      </c>
      <c r="G103" s="198" t="s">
        <v>1038</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12" customFormat="1" ht="22.9" customHeight="1">
      <c r="B104" s="179"/>
      <c r="C104" s="180"/>
      <c r="D104" s="181" t="s">
        <v>76</v>
      </c>
      <c r="E104" s="193" t="s">
        <v>1737</v>
      </c>
      <c r="F104" s="193" t="s">
        <v>2071</v>
      </c>
      <c r="G104" s="180"/>
      <c r="H104" s="180"/>
      <c r="I104" s="183"/>
      <c r="J104" s="194">
        <f>BK104</f>
        <v>0</v>
      </c>
      <c r="K104" s="180"/>
      <c r="L104" s="185"/>
      <c r="M104" s="186"/>
      <c r="N104" s="187"/>
      <c r="O104" s="187"/>
      <c r="P104" s="188">
        <f>SUM(P105:P108)</f>
        <v>0</v>
      </c>
      <c r="Q104" s="187"/>
      <c r="R104" s="188">
        <f>SUM(R105:R108)</f>
        <v>0</v>
      </c>
      <c r="S104" s="187"/>
      <c r="T104" s="189">
        <f>SUM(T105:T108)</f>
        <v>0</v>
      </c>
      <c r="AR104" s="190" t="s">
        <v>92</v>
      </c>
      <c r="AT104" s="191" t="s">
        <v>76</v>
      </c>
      <c r="AU104" s="191" t="s">
        <v>23</v>
      </c>
      <c r="AY104" s="190" t="s">
        <v>273</v>
      </c>
      <c r="BK104" s="192">
        <f>SUM(BK105:BK108)</f>
        <v>0</v>
      </c>
    </row>
    <row r="105" spans="1:65" s="2" customFormat="1" ht="16.5" customHeight="1">
      <c r="A105" s="36"/>
      <c r="B105" s="37"/>
      <c r="C105" s="195" t="s">
        <v>325</v>
      </c>
      <c r="D105" s="195" t="s">
        <v>275</v>
      </c>
      <c r="E105" s="196" t="s">
        <v>325</v>
      </c>
      <c r="F105" s="197" t="s">
        <v>2145</v>
      </c>
      <c r="G105" s="198" t="s">
        <v>305</v>
      </c>
      <c r="H105" s="199">
        <v>500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757</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757</v>
      </c>
      <c r="BM105" s="206" t="s">
        <v>369</v>
      </c>
    </row>
    <row r="106" spans="1:65" s="2" customFormat="1" ht="16.5" customHeight="1">
      <c r="A106" s="36"/>
      <c r="B106" s="37"/>
      <c r="C106" s="195" t="s">
        <v>330</v>
      </c>
      <c r="D106" s="195" t="s">
        <v>275</v>
      </c>
      <c r="E106" s="196" t="s">
        <v>330</v>
      </c>
      <c r="F106" s="197" t="s">
        <v>2078</v>
      </c>
      <c r="G106" s="198" t="s">
        <v>1038</v>
      </c>
      <c r="H106" s="199">
        <v>4</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757</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757</v>
      </c>
      <c r="BM106" s="206" t="s">
        <v>386</v>
      </c>
    </row>
    <row r="107" spans="1:65" s="2" customFormat="1" ht="16.5" customHeight="1">
      <c r="A107" s="36"/>
      <c r="B107" s="37"/>
      <c r="C107" s="195" t="s">
        <v>337</v>
      </c>
      <c r="D107" s="195" t="s">
        <v>275</v>
      </c>
      <c r="E107" s="196" t="s">
        <v>337</v>
      </c>
      <c r="F107" s="197" t="s">
        <v>2131</v>
      </c>
      <c r="G107" s="198" t="s">
        <v>1038</v>
      </c>
      <c r="H107" s="199">
        <v>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757</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757</v>
      </c>
      <c r="BM107" s="206" t="s">
        <v>409</v>
      </c>
    </row>
    <row r="108" spans="1:65" s="2" customFormat="1" ht="16.5" customHeight="1">
      <c r="A108" s="36"/>
      <c r="B108" s="37"/>
      <c r="C108" s="195" t="s">
        <v>28</v>
      </c>
      <c r="D108" s="195" t="s">
        <v>275</v>
      </c>
      <c r="E108" s="196" t="s">
        <v>28</v>
      </c>
      <c r="F108" s="197" t="s">
        <v>2112</v>
      </c>
      <c r="G108" s="198" t="s">
        <v>760</v>
      </c>
      <c r="H108" s="199">
        <v>12</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757</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757</v>
      </c>
      <c r="BM108" s="206" t="s">
        <v>419</v>
      </c>
    </row>
    <row r="109" spans="1:65" s="12" customFormat="1" ht="22.9" customHeight="1">
      <c r="B109" s="179"/>
      <c r="C109" s="180"/>
      <c r="D109" s="181" t="s">
        <v>76</v>
      </c>
      <c r="E109" s="193" t="s">
        <v>1739</v>
      </c>
      <c r="F109" s="193" t="s">
        <v>2080</v>
      </c>
      <c r="G109" s="180"/>
      <c r="H109" s="180"/>
      <c r="I109" s="183"/>
      <c r="J109" s="194">
        <f>BK109</f>
        <v>0</v>
      </c>
      <c r="K109" s="180"/>
      <c r="L109" s="185"/>
      <c r="M109" s="186"/>
      <c r="N109" s="187"/>
      <c r="O109" s="187"/>
      <c r="P109" s="188">
        <f>SUM(P110:P111)</f>
        <v>0</v>
      </c>
      <c r="Q109" s="187"/>
      <c r="R109" s="188">
        <f>SUM(R110:R111)</f>
        <v>0</v>
      </c>
      <c r="S109" s="187"/>
      <c r="T109" s="189">
        <f>SUM(T110:T111)</f>
        <v>0</v>
      </c>
      <c r="AR109" s="190" t="s">
        <v>92</v>
      </c>
      <c r="AT109" s="191" t="s">
        <v>76</v>
      </c>
      <c r="AU109" s="191" t="s">
        <v>23</v>
      </c>
      <c r="AY109" s="190" t="s">
        <v>273</v>
      </c>
      <c r="BK109" s="192">
        <f>SUM(BK110:BK111)</f>
        <v>0</v>
      </c>
    </row>
    <row r="110" spans="1:65" s="2" customFormat="1" ht="16.5" customHeight="1">
      <c r="A110" s="36"/>
      <c r="B110" s="37"/>
      <c r="C110" s="195" t="s">
        <v>354</v>
      </c>
      <c r="D110" s="195" t="s">
        <v>275</v>
      </c>
      <c r="E110" s="196" t="s">
        <v>354</v>
      </c>
      <c r="F110" s="197" t="s">
        <v>2146</v>
      </c>
      <c r="G110" s="198" t="s">
        <v>2135</v>
      </c>
      <c r="H110" s="199">
        <v>1</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757</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757</v>
      </c>
      <c r="BM110" s="206" t="s">
        <v>433</v>
      </c>
    </row>
    <row r="111" spans="1:65" s="2" customFormat="1" ht="16.5" customHeight="1">
      <c r="A111" s="36"/>
      <c r="B111" s="37"/>
      <c r="C111" s="195" t="s">
        <v>359</v>
      </c>
      <c r="D111" s="195" t="s">
        <v>275</v>
      </c>
      <c r="E111" s="196" t="s">
        <v>359</v>
      </c>
      <c r="F111" s="197" t="s">
        <v>2115</v>
      </c>
      <c r="G111" s="198" t="s">
        <v>2135</v>
      </c>
      <c r="H111" s="199">
        <v>1</v>
      </c>
      <c r="I111" s="200"/>
      <c r="J111" s="201">
        <f>ROUND(I111*H111,2)</f>
        <v>0</v>
      </c>
      <c r="K111" s="197" t="s">
        <v>22</v>
      </c>
      <c r="L111" s="41"/>
      <c r="M111" s="270" t="s">
        <v>22</v>
      </c>
      <c r="N111" s="271" t="s">
        <v>48</v>
      </c>
      <c r="O111" s="268"/>
      <c r="P111" s="272">
        <f>O111*H111</f>
        <v>0</v>
      </c>
      <c r="Q111" s="272">
        <v>0</v>
      </c>
      <c r="R111" s="272">
        <f>Q111*H111</f>
        <v>0</v>
      </c>
      <c r="S111" s="272">
        <v>0</v>
      </c>
      <c r="T111" s="273">
        <f>S111*H111</f>
        <v>0</v>
      </c>
      <c r="U111" s="36"/>
      <c r="V111" s="36"/>
      <c r="W111" s="36"/>
      <c r="X111" s="36"/>
      <c r="Y111" s="36"/>
      <c r="Z111" s="36"/>
      <c r="AA111" s="36"/>
      <c r="AB111" s="36"/>
      <c r="AC111" s="36"/>
      <c r="AD111" s="36"/>
      <c r="AE111" s="36"/>
      <c r="AR111" s="206" t="s">
        <v>757</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757</v>
      </c>
      <c r="BM111" s="206" t="s">
        <v>446</v>
      </c>
    </row>
    <row r="112" spans="1:65" s="2" customFormat="1" ht="6.95" customHeight="1">
      <c r="A112" s="36"/>
      <c r="B112" s="49"/>
      <c r="C112" s="50"/>
      <c r="D112" s="50"/>
      <c r="E112" s="50"/>
      <c r="F112" s="50"/>
      <c r="G112" s="50"/>
      <c r="H112" s="50"/>
      <c r="I112" s="145"/>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22sCYcc73daF78HQFT1u3SHny6MhXhIuj3KUVIfnTiJk/Y5rFQ4bEGeAaJ9+aTPOSfFXgNOVIQxj+DuaSeXhlg==" saltValue="kwh2nnge8JRKOzbyxUmyCEhQkMN6Ce4PEyoF4DoCuTjlsCJEOruvLDhwI6EeaNG93qwYqfufnybcXfuutsrJoQ==" spinCount="100000" sheet="1" objects="1" scenarios="1" formatColumns="0" formatRows="0" autoFilter="0"/>
  <autoFilter ref="C94:K11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128</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2147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2016/027H-02-A-D1454 - A-D.1.4.5-Domovní telefon</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2148</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J102</f>
        <v>0</v>
      </c>
      <c r="K70" s="98"/>
      <c r="L70" s="166"/>
    </row>
    <row r="71" spans="1:47" s="10" customFormat="1" ht="19.899999999999999" customHeight="1">
      <c r="B71" s="161"/>
      <c r="C71" s="98"/>
      <c r="D71" s="162" t="s">
        <v>2063</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2016/027H-02-A-D1454 - A-D.1.4.5-Domovní telefon</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2149</v>
      </c>
      <c r="G96" s="180"/>
      <c r="H96" s="180"/>
      <c r="I96" s="183"/>
      <c r="J96" s="184">
        <f>BK96</f>
        <v>0</v>
      </c>
      <c r="K96" s="180"/>
      <c r="L96" s="185"/>
      <c r="M96" s="186"/>
      <c r="N96" s="187"/>
      <c r="O96" s="187"/>
      <c r="P96" s="188">
        <f>P97+P102+P110</f>
        <v>0</v>
      </c>
      <c r="Q96" s="187"/>
      <c r="R96" s="188">
        <f>R97+R102+R110</f>
        <v>0</v>
      </c>
      <c r="S96" s="187"/>
      <c r="T96" s="189">
        <f>T97+T102+T110</f>
        <v>0</v>
      </c>
      <c r="AR96" s="190" t="s">
        <v>92</v>
      </c>
      <c r="AT96" s="191" t="s">
        <v>76</v>
      </c>
      <c r="AU96" s="191" t="s">
        <v>77</v>
      </c>
      <c r="AY96" s="190" t="s">
        <v>273</v>
      </c>
      <c r="BK96" s="192">
        <f>BK97+BK102+BK110</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SUM(P98:P101)</f>
        <v>0</v>
      </c>
      <c r="Q97" s="187"/>
      <c r="R97" s="188">
        <f>SUM(R98:R101)</f>
        <v>0</v>
      </c>
      <c r="S97" s="187"/>
      <c r="T97" s="189">
        <f>SUM(T98:T101)</f>
        <v>0</v>
      </c>
      <c r="AR97" s="190" t="s">
        <v>92</v>
      </c>
      <c r="AT97" s="191" t="s">
        <v>76</v>
      </c>
      <c r="AU97" s="191" t="s">
        <v>23</v>
      </c>
      <c r="AY97" s="190" t="s">
        <v>273</v>
      </c>
      <c r="BK97" s="192">
        <f>SUM(BK98:BK101)</f>
        <v>0</v>
      </c>
    </row>
    <row r="98" spans="1:65" s="2" customFormat="1" ht="21.75" customHeight="1">
      <c r="A98" s="36"/>
      <c r="B98" s="37"/>
      <c r="C98" s="195" t="s">
        <v>23</v>
      </c>
      <c r="D98" s="195" t="s">
        <v>275</v>
      </c>
      <c r="E98" s="196" t="s">
        <v>23</v>
      </c>
      <c r="F98" s="197" t="s">
        <v>2150</v>
      </c>
      <c r="G98" s="198" t="s">
        <v>1038</v>
      </c>
      <c r="H98" s="199">
        <v>1</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757</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757</v>
      </c>
      <c r="BM98" s="206" t="s">
        <v>84</v>
      </c>
    </row>
    <row r="99" spans="1:65" s="2" customFormat="1" ht="16.5" customHeight="1">
      <c r="A99" s="36"/>
      <c r="B99" s="37"/>
      <c r="C99" s="195" t="s">
        <v>84</v>
      </c>
      <c r="D99" s="195" t="s">
        <v>275</v>
      </c>
      <c r="E99" s="196" t="s">
        <v>84</v>
      </c>
      <c r="F99" s="197" t="s">
        <v>2151</v>
      </c>
      <c r="G99" s="198" t="s">
        <v>765</v>
      </c>
      <c r="H99" s="199">
        <v>1</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757</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757</v>
      </c>
      <c r="BM99" s="206" t="s">
        <v>99</v>
      </c>
    </row>
    <row r="100" spans="1:65" s="2" customFormat="1" ht="16.5" customHeight="1">
      <c r="A100" s="36"/>
      <c r="B100" s="37"/>
      <c r="C100" s="195" t="s">
        <v>92</v>
      </c>
      <c r="D100" s="195" t="s">
        <v>275</v>
      </c>
      <c r="E100" s="196" t="s">
        <v>92</v>
      </c>
      <c r="F100" s="197" t="s">
        <v>2152</v>
      </c>
      <c r="G100" s="198" t="s">
        <v>765</v>
      </c>
      <c r="H100" s="199">
        <v>1</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757</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757</v>
      </c>
      <c r="BM100" s="206" t="s">
        <v>319</v>
      </c>
    </row>
    <row r="101" spans="1:65" s="2" customFormat="1" ht="16.5" customHeight="1">
      <c r="A101" s="36"/>
      <c r="B101" s="37"/>
      <c r="C101" s="195" t="s">
        <v>99</v>
      </c>
      <c r="D101" s="195" t="s">
        <v>275</v>
      </c>
      <c r="E101" s="196" t="s">
        <v>99</v>
      </c>
      <c r="F101" s="197" t="s">
        <v>2131</v>
      </c>
      <c r="G101" s="198" t="s">
        <v>1038</v>
      </c>
      <c r="H101" s="199">
        <v>1</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757</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757</v>
      </c>
      <c r="BM101" s="206" t="s">
        <v>330</v>
      </c>
    </row>
    <row r="102" spans="1:65" s="12" customFormat="1" ht="22.9" customHeight="1">
      <c r="B102" s="179"/>
      <c r="C102" s="180"/>
      <c r="D102" s="181" t="s">
        <v>76</v>
      </c>
      <c r="E102" s="193" t="s">
        <v>1737</v>
      </c>
      <c r="F102" s="193" t="s">
        <v>2071</v>
      </c>
      <c r="G102" s="180"/>
      <c r="H102" s="180"/>
      <c r="I102" s="183"/>
      <c r="J102" s="194">
        <f>BK102</f>
        <v>0</v>
      </c>
      <c r="K102" s="180"/>
      <c r="L102" s="185"/>
      <c r="M102" s="186"/>
      <c r="N102" s="187"/>
      <c r="O102" s="187"/>
      <c r="P102" s="188">
        <f>SUM(P103:P109)</f>
        <v>0</v>
      </c>
      <c r="Q102" s="187"/>
      <c r="R102" s="188">
        <f>SUM(R103:R109)</f>
        <v>0</v>
      </c>
      <c r="S102" s="187"/>
      <c r="T102" s="189">
        <f>SUM(T103:T109)</f>
        <v>0</v>
      </c>
      <c r="AR102" s="190" t="s">
        <v>92</v>
      </c>
      <c r="AT102" s="191" t="s">
        <v>76</v>
      </c>
      <c r="AU102" s="191" t="s">
        <v>23</v>
      </c>
      <c r="AY102" s="190" t="s">
        <v>273</v>
      </c>
      <c r="BK102" s="192">
        <f>SUM(BK103:BK109)</f>
        <v>0</v>
      </c>
    </row>
    <row r="103" spans="1:65" s="2" customFormat="1" ht="16.5" customHeight="1">
      <c r="A103" s="36"/>
      <c r="B103" s="37"/>
      <c r="C103" s="195" t="s">
        <v>115</v>
      </c>
      <c r="D103" s="195" t="s">
        <v>275</v>
      </c>
      <c r="E103" s="196" t="s">
        <v>115</v>
      </c>
      <c r="F103" s="197" t="s">
        <v>2153</v>
      </c>
      <c r="G103" s="198" t="s">
        <v>305</v>
      </c>
      <c r="H103" s="199">
        <v>400</v>
      </c>
      <c r="I103" s="200"/>
      <c r="J103" s="201">
        <f t="shared" ref="J103:J109" si="0">ROUND(I103*H103,2)</f>
        <v>0</v>
      </c>
      <c r="K103" s="197" t="s">
        <v>22</v>
      </c>
      <c r="L103" s="41"/>
      <c r="M103" s="202" t="s">
        <v>22</v>
      </c>
      <c r="N103" s="203" t="s">
        <v>48</v>
      </c>
      <c r="O103" s="66"/>
      <c r="P103" s="204">
        <f t="shared" ref="P103:P109" si="1">O103*H103</f>
        <v>0</v>
      </c>
      <c r="Q103" s="204">
        <v>0</v>
      </c>
      <c r="R103" s="204">
        <f t="shared" ref="R103:R109" si="2">Q103*H103</f>
        <v>0</v>
      </c>
      <c r="S103" s="204">
        <v>0</v>
      </c>
      <c r="T103" s="205">
        <f t="shared" ref="T103:T109" si="3">S103*H103</f>
        <v>0</v>
      </c>
      <c r="U103" s="36"/>
      <c r="V103" s="36"/>
      <c r="W103" s="36"/>
      <c r="X103" s="36"/>
      <c r="Y103" s="36"/>
      <c r="Z103" s="36"/>
      <c r="AA103" s="36"/>
      <c r="AB103" s="36"/>
      <c r="AC103" s="36"/>
      <c r="AD103" s="36"/>
      <c r="AE103" s="36"/>
      <c r="AR103" s="206" t="s">
        <v>757</v>
      </c>
      <c r="AT103" s="206" t="s">
        <v>275</v>
      </c>
      <c r="AU103" s="206" t="s">
        <v>84</v>
      </c>
      <c r="AY103" s="19" t="s">
        <v>273</v>
      </c>
      <c r="BE103" s="207">
        <f t="shared" ref="BE103:BE109" si="4">IF(N103="základní",J103,0)</f>
        <v>0</v>
      </c>
      <c r="BF103" s="207">
        <f t="shared" ref="BF103:BF109" si="5">IF(N103="snížená",J103,0)</f>
        <v>0</v>
      </c>
      <c r="BG103" s="207">
        <f t="shared" ref="BG103:BG109" si="6">IF(N103="zákl. přenesená",J103,0)</f>
        <v>0</v>
      </c>
      <c r="BH103" s="207">
        <f t="shared" ref="BH103:BH109" si="7">IF(N103="sníž. přenesená",J103,0)</f>
        <v>0</v>
      </c>
      <c r="BI103" s="207">
        <f t="shared" ref="BI103:BI109" si="8">IF(N103="nulová",J103,0)</f>
        <v>0</v>
      </c>
      <c r="BJ103" s="19" t="s">
        <v>23</v>
      </c>
      <c r="BK103" s="207">
        <f t="shared" ref="BK103:BK109" si="9">ROUND(I103*H103,2)</f>
        <v>0</v>
      </c>
      <c r="BL103" s="19" t="s">
        <v>757</v>
      </c>
      <c r="BM103" s="206" t="s">
        <v>28</v>
      </c>
    </row>
    <row r="104" spans="1:65" s="2" customFormat="1" ht="16.5" customHeight="1">
      <c r="A104" s="36"/>
      <c r="B104" s="37"/>
      <c r="C104" s="195" t="s">
        <v>319</v>
      </c>
      <c r="D104" s="195" t="s">
        <v>275</v>
      </c>
      <c r="E104" s="196" t="s">
        <v>319</v>
      </c>
      <c r="F104" s="197" t="s">
        <v>2154</v>
      </c>
      <c r="G104" s="198" t="s">
        <v>305</v>
      </c>
      <c r="H104" s="199">
        <v>400</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359</v>
      </c>
    </row>
    <row r="105" spans="1:65" s="2" customFormat="1" ht="16.5" customHeight="1">
      <c r="A105" s="36"/>
      <c r="B105" s="37"/>
      <c r="C105" s="195" t="s">
        <v>325</v>
      </c>
      <c r="D105" s="195" t="s">
        <v>275</v>
      </c>
      <c r="E105" s="196" t="s">
        <v>325</v>
      </c>
      <c r="F105" s="197" t="s">
        <v>2110</v>
      </c>
      <c r="G105" s="198" t="s">
        <v>765</v>
      </c>
      <c r="H105" s="199">
        <v>49</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369</v>
      </c>
    </row>
    <row r="106" spans="1:65" s="2" customFormat="1" ht="16.5" customHeight="1">
      <c r="A106" s="36"/>
      <c r="B106" s="37"/>
      <c r="C106" s="195" t="s">
        <v>330</v>
      </c>
      <c r="D106" s="195" t="s">
        <v>275</v>
      </c>
      <c r="E106" s="196" t="s">
        <v>330</v>
      </c>
      <c r="F106" s="197" t="s">
        <v>2111</v>
      </c>
      <c r="G106" s="198" t="s">
        <v>765</v>
      </c>
      <c r="H106" s="199">
        <v>32</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386</v>
      </c>
    </row>
    <row r="107" spans="1:65" s="2" customFormat="1" ht="16.5" customHeight="1">
      <c r="A107" s="36"/>
      <c r="B107" s="37"/>
      <c r="C107" s="195" t="s">
        <v>337</v>
      </c>
      <c r="D107" s="195" t="s">
        <v>275</v>
      </c>
      <c r="E107" s="196" t="s">
        <v>337</v>
      </c>
      <c r="F107" s="197" t="s">
        <v>2131</v>
      </c>
      <c r="G107" s="198" t="s">
        <v>1038</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409</v>
      </c>
    </row>
    <row r="108" spans="1:65" s="2" customFormat="1" ht="16.5" customHeight="1">
      <c r="A108" s="36"/>
      <c r="B108" s="37"/>
      <c r="C108" s="195" t="s">
        <v>28</v>
      </c>
      <c r="D108" s="195" t="s">
        <v>275</v>
      </c>
      <c r="E108" s="196" t="s">
        <v>28</v>
      </c>
      <c r="F108" s="197" t="s">
        <v>2108</v>
      </c>
      <c r="G108" s="198" t="s">
        <v>765</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419</v>
      </c>
    </row>
    <row r="109" spans="1:65" s="2" customFormat="1" ht="16.5" customHeight="1">
      <c r="A109" s="36"/>
      <c r="B109" s="37"/>
      <c r="C109" s="195" t="s">
        <v>354</v>
      </c>
      <c r="D109" s="195" t="s">
        <v>275</v>
      </c>
      <c r="E109" s="196" t="s">
        <v>354</v>
      </c>
      <c r="F109" s="197" t="s">
        <v>2112</v>
      </c>
      <c r="G109" s="198" t="s">
        <v>760</v>
      </c>
      <c r="H109" s="199">
        <v>6</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757</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757</v>
      </c>
      <c r="BM109" s="206" t="s">
        <v>433</v>
      </c>
    </row>
    <row r="110" spans="1:65" s="12" customFormat="1" ht="22.9" customHeight="1">
      <c r="B110" s="179"/>
      <c r="C110" s="180"/>
      <c r="D110" s="181" t="s">
        <v>76</v>
      </c>
      <c r="E110" s="193" t="s">
        <v>1739</v>
      </c>
      <c r="F110" s="193" t="s">
        <v>2080</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359</v>
      </c>
      <c r="D111" s="195" t="s">
        <v>275</v>
      </c>
      <c r="E111" s="196" t="s">
        <v>359</v>
      </c>
      <c r="F111" s="197" t="s">
        <v>2134</v>
      </c>
      <c r="G111" s="198" t="s">
        <v>2135</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757</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757</v>
      </c>
      <c r="BM111" s="206" t="s">
        <v>446</v>
      </c>
    </row>
    <row r="112" spans="1:65" s="2" customFormat="1" ht="16.5" customHeight="1">
      <c r="A112" s="36"/>
      <c r="B112" s="37"/>
      <c r="C112" s="195" t="s">
        <v>364</v>
      </c>
      <c r="D112" s="195" t="s">
        <v>275</v>
      </c>
      <c r="E112" s="196" t="s">
        <v>364</v>
      </c>
      <c r="F112" s="197" t="s">
        <v>2136</v>
      </c>
      <c r="G112" s="198" t="s">
        <v>2135</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757</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757</v>
      </c>
      <c r="BM112" s="206" t="s">
        <v>465</v>
      </c>
    </row>
    <row r="113" spans="1:65" s="2" customFormat="1" ht="16.5" customHeight="1">
      <c r="A113" s="36"/>
      <c r="B113" s="37"/>
      <c r="C113" s="195" t="s">
        <v>369</v>
      </c>
      <c r="D113" s="195" t="s">
        <v>275</v>
      </c>
      <c r="E113" s="196" t="s">
        <v>369</v>
      </c>
      <c r="F113" s="197" t="s">
        <v>2115</v>
      </c>
      <c r="G113" s="198" t="s">
        <v>2135</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757</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757</v>
      </c>
      <c r="BM113" s="206" t="s">
        <v>493</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AVp4fQPqx/nRsU/Y7pgwJxtgy4giMo4MpExFPi87oNDf/Ysw7ndS+zMIGp8syxjJBG7acIYQ8fg3fD17T8+PGA==" saltValue="lcCt4Dalmk4Z6xRGT/r2gZ3+x0/EsWPTI5KTY3RwduYlQ4dTZhh239qKIBRFqa4Eo/7s513T052jnMqzayYZZQ=="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131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2155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2016/027H-02-A-D1455 - A-D.1.4.5-Jednotný čas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2156</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J104</f>
        <v>0</v>
      </c>
      <c r="K70" s="98"/>
      <c r="L70" s="166"/>
    </row>
    <row r="71" spans="1:47" s="10" customFormat="1" ht="19.899999999999999" customHeight="1">
      <c r="B71" s="161"/>
      <c r="C71" s="98"/>
      <c r="D71" s="162" t="s">
        <v>2063</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2016/027H-02-A-D1455 - A-D.1.4.5-Jednotný čas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2157</v>
      </c>
      <c r="G96" s="180"/>
      <c r="H96" s="180"/>
      <c r="I96" s="183"/>
      <c r="J96" s="184">
        <f>BK96</f>
        <v>0</v>
      </c>
      <c r="K96" s="180"/>
      <c r="L96" s="185"/>
      <c r="M96" s="186"/>
      <c r="N96" s="187"/>
      <c r="O96" s="187"/>
      <c r="P96" s="188">
        <f>P97+P104+P110</f>
        <v>0</v>
      </c>
      <c r="Q96" s="187"/>
      <c r="R96" s="188">
        <f>R97+R104+R110</f>
        <v>0</v>
      </c>
      <c r="S96" s="187"/>
      <c r="T96" s="189">
        <f>T97+T104+T110</f>
        <v>0</v>
      </c>
      <c r="AR96" s="190" t="s">
        <v>92</v>
      </c>
      <c r="AT96" s="191" t="s">
        <v>76</v>
      </c>
      <c r="AU96" s="191" t="s">
        <v>77</v>
      </c>
      <c r="AY96" s="190" t="s">
        <v>273</v>
      </c>
      <c r="BK96" s="192">
        <f>BK97+BK104+BK110</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16.5" customHeight="1">
      <c r="A98" s="36"/>
      <c r="B98" s="37"/>
      <c r="C98" s="195" t="s">
        <v>23</v>
      </c>
      <c r="D98" s="195" t="s">
        <v>275</v>
      </c>
      <c r="E98" s="196" t="s">
        <v>23</v>
      </c>
      <c r="F98" s="197" t="s">
        <v>2158</v>
      </c>
      <c r="G98" s="198" t="s">
        <v>760</v>
      </c>
      <c r="H98" s="199">
        <v>6</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757</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757</v>
      </c>
      <c r="BM98" s="206" t="s">
        <v>84</v>
      </c>
    </row>
    <row r="99" spans="1:65" s="2" customFormat="1" ht="16.5" customHeight="1">
      <c r="A99" s="36"/>
      <c r="B99" s="37"/>
      <c r="C99" s="195" t="s">
        <v>84</v>
      </c>
      <c r="D99" s="195" t="s">
        <v>275</v>
      </c>
      <c r="E99" s="196" t="s">
        <v>84</v>
      </c>
      <c r="F99" s="197" t="s">
        <v>2159</v>
      </c>
      <c r="G99" s="198" t="s">
        <v>765</v>
      </c>
      <c r="H99" s="199">
        <v>2</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16.5" customHeight="1">
      <c r="A100" s="36"/>
      <c r="B100" s="37"/>
      <c r="C100" s="195" t="s">
        <v>92</v>
      </c>
      <c r="D100" s="195" t="s">
        <v>275</v>
      </c>
      <c r="E100" s="196" t="s">
        <v>92</v>
      </c>
      <c r="F100" s="197" t="s">
        <v>2160</v>
      </c>
      <c r="G100" s="198" t="s">
        <v>765</v>
      </c>
      <c r="H100" s="199">
        <v>2</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2161</v>
      </c>
      <c r="G101" s="198" t="s">
        <v>765</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2162</v>
      </c>
      <c r="G102" s="198" t="s">
        <v>765</v>
      </c>
      <c r="H102" s="199">
        <v>4</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16.5" customHeight="1">
      <c r="A103" s="36"/>
      <c r="B103" s="37"/>
      <c r="C103" s="195" t="s">
        <v>319</v>
      </c>
      <c r="D103" s="195" t="s">
        <v>275</v>
      </c>
      <c r="E103" s="196" t="s">
        <v>319</v>
      </c>
      <c r="F103" s="197" t="s">
        <v>2163</v>
      </c>
      <c r="G103" s="198" t="s">
        <v>1038</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12" customFormat="1" ht="22.9" customHeight="1">
      <c r="B104" s="179"/>
      <c r="C104" s="180"/>
      <c r="D104" s="181" t="s">
        <v>76</v>
      </c>
      <c r="E104" s="193" t="s">
        <v>1737</v>
      </c>
      <c r="F104" s="193" t="s">
        <v>2071</v>
      </c>
      <c r="G104" s="180"/>
      <c r="H104" s="180"/>
      <c r="I104" s="183"/>
      <c r="J104" s="194">
        <f>BK104</f>
        <v>0</v>
      </c>
      <c r="K104" s="180"/>
      <c r="L104" s="185"/>
      <c r="M104" s="186"/>
      <c r="N104" s="187"/>
      <c r="O104" s="187"/>
      <c r="P104" s="188">
        <f>SUM(P105:P109)</f>
        <v>0</v>
      </c>
      <c r="Q104" s="187"/>
      <c r="R104" s="188">
        <f>SUM(R105:R109)</f>
        <v>0</v>
      </c>
      <c r="S104" s="187"/>
      <c r="T104" s="189">
        <f>SUM(T105:T109)</f>
        <v>0</v>
      </c>
      <c r="AR104" s="190" t="s">
        <v>92</v>
      </c>
      <c r="AT104" s="191" t="s">
        <v>76</v>
      </c>
      <c r="AU104" s="191" t="s">
        <v>23</v>
      </c>
      <c r="AY104" s="190" t="s">
        <v>273</v>
      </c>
      <c r="BK104" s="192">
        <f>SUM(BK105:BK109)</f>
        <v>0</v>
      </c>
    </row>
    <row r="105" spans="1:65" s="2" customFormat="1" ht="16.5" customHeight="1">
      <c r="A105" s="36"/>
      <c r="B105" s="37"/>
      <c r="C105" s="195" t="s">
        <v>325</v>
      </c>
      <c r="D105" s="195" t="s">
        <v>275</v>
      </c>
      <c r="E105" s="196" t="s">
        <v>325</v>
      </c>
      <c r="F105" s="197" t="s">
        <v>2109</v>
      </c>
      <c r="G105" s="198" t="s">
        <v>305</v>
      </c>
      <c r="H105" s="199">
        <v>300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757</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757</v>
      </c>
      <c r="BM105" s="206" t="s">
        <v>369</v>
      </c>
    </row>
    <row r="106" spans="1:65" s="2" customFormat="1" ht="16.5" customHeight="1">
      <c r="A106" s="36"/>
      <c r="B106" s="37"/>
      <c r="C106" s="195" t="s">
        <v>330</v>
      </c>
      <c r="D106" s="195" t="s">
        <v>275</v>
      </c>
      <c r="E106" s="196" t="s">
        <v>330</v>
      </c>
      <c r="F106" s="197" t="s">
        <v>2110</v>
      </c>
      <c r="G106" s="198" t="s">
        <v>765</v>
      </c>
      <c r="H106" s="199">
        <v>14</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757</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757</v>
      </c>
      <c r="BM106" s="206" t="s">
        <v>386</v>
      </c>
    </row>
    <row r="107" spans="1:65" s="2" customFormat="1" ht="16.5" customHeight="1">
      <c r="A107" s="36"/>
      <c r="B107" s="37"/>
      <c r="C107" s="195" t="s">
        <v>337</v>
      </c>
      <c r="D107" s="195" t="s">
        <v>275</v>
      </c>
      <c r="E107" s="196" t="s">
        <v>337</v>
      </c>
      <c r="F107" s="197" t="s">
        <v>2111</v>
      </c>
      <c r="G107" s="198" t="s">
        <v>765</v>
      </c>
      <c r="H107" s="199">
        <v>11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757</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757</v>
      </c>
      <c r="BM107" s="206" t="s">
        <v>409</v>
      </c>
    </row>
    <row r="108" spans="1:65" s="2" customFormat="1" ht="16.5" customHeight="1">
      <c r="A108" s="36"/>
      <c r="B108" s="37"/>
      <c r="C108" s="195" t="s">
        <v>28</v>
      </c>
      <c r="D108" s="195" t="s">
        <v>275</v>
      </c>
      <c r="E108" s="196" t="s">
        <v>28</v>
      </c>
      <c r="F108" s="197" t="s">
        <v>2078</v>
      </c>
      <c r="G108" s="198" t="s">
        <v>765</v>
      </c>
      <c r="H108" s="199">
        <v>6</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757</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757</v>
      </c>
      <c r="BM108" s="206" t="s">
        <v>419</v>
      </c>
    </row>
    <row r="109" spans="1:65" s="2" customFormat="1" ht="16.5" customHeight="1">
      <c r="A109" s="36"/>
      <c r="B109" s="37"/>
      <c r="C109" s="195" t="s">
        <v>354</v>
      </c>
      <c r="D109" s="195" t="s">
        <v>275</v>
      </c>
      <c r="E109" s="196" t="s">
        <v>354</v>
      </c>
      <c r="F109" s="197" t="s">
        <v>2112</v>
      </c>
      <c r="G109" s="198" t="s">
        <v>760</v>
      </c>
      <c r="H109" s="199">
        <v>20</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757</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757</v>
      </c>
      <c r="BM109" s="206" t="s">
        <v>433</v>
      </c>
    </row>
    <row r="110" spans="1:65" s="12" customFormat="1" ht="22.9" customHeight="1">
      <c r="B110" s="179"/>
      <c r="C110" s="180"/>
      <c r="D110" s="181" t="s">
        <v>76</v>
      </c>
      <c r="E110" s="193" t="s">
        <v>1739</v>
      </c>
      <c r="F110" s="193" t="s">
        <v>2080</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359</v>
      </c>
      <c r="D111" s="195" t="s">
        <v>275</v>
      </c>
      <c r="E111" s="196" t="s">
        <v>359</v>
      </c>
      <c r="F111" s="197" t="s">
        <v>2113</v>
      </c>
      <c r="G111" s="198" t="s">
        <v>765</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757</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757</v>
      </c>
      <c r="BM111" s="206" t="s">
        <v>446</v>
      </c>
    </row>
    <row r="112" spans="1:65" s="2" customFormat="1" ht="16.5" customHeight="1">
      <c r="A112" s="36"/>
      <c r="B112" s="37"/>
      <c r="C112" s="195" t="s">
        <v>364</v>
      </c>
      <c r="D112" s="195" t="s">
        <v>275</v>
      </c>
      <c r="E112" s="196" t="s">
        <v>364</v>
      </c>
      <c r="F112" s="197" t="s">
        <v>2114</v>
      </c>
      <c r="G112" s="198" t="s">
        <v>1038</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757</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757</v>
      </c>
      <c r="BM112" s="206" t="s">
        <v>465</v>
      </c>
    </row>
    <row r="113" spans="1:65" s="2" customFormat="1" ht="16.5" customHeight="1">
      <c r="A113" s="36"/>
      <c r="B113" s="37"/>
      <c r="C113" s="195" t="s">
        <v>369</v>
      </c>
      <c r="D113" s="195" t="s">
        <v>275</v>
      </c>
      <c r="E113" s="196" t="s">
        <v>369</v>
      </c>
      <c r="F113" s="197" t="s">
        <v>2115</v>
      </c>
      <c r="G113" s="198" t="s">
        <v>1038</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757</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757</v>
      </c>
      <c r="BM113" s="206" t="s">
        <v>493</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qdMjJjCDwlEql9+Dbm6AOdoWC2hfa8DdrGrO372gkiVHr0WUTxC5Wn/O06B+MT1HUv9JxqGKnqWjOCne3155Gw==" saltValue="qYEF9Ecn201VEvcn4q9eKJvyEKKCqKyAsM1sWLIzWYYgDkOKCU7ku2uztR0c4raU4V6CUlH/E1SUHHt8MKe70w=="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1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134</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2164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ROUND((SUM(BE93:BE109)),  2)</f>
        <v>0</v>
      </c>
      <c r="G37" s="36"/>
      <c r="H37" s="36"/>
      <c r="I37" s="134">
        <v>0.21</v>
      </c>
      <c r="J37" s="133">
        <f>ROUND(((SUM(BE93:BE109))*I37),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ROUND((SUM(BF93:BF109)),  2)</f>
        <v>0</v>
      </c>
      <c r="G38" s="36"/>
      <c r="H38" s="36"/>
      <c r="I38" s="134">
        <v>0.15</v>
      </c>
      <c r="J38" s="133">
        <f>ROUND(((SUM(BF93:BF109))*I38),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ROUND((SUM(BG93:BG109)),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ROUND((SUM(BH93:BH109)),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ROUND((SUM(BI93:BI109)),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2016/027H-02-A-D1457 - A-D.1.4.5-Hrubé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J93</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2165</v>
      </c>
      <c r="E68" s="157"/>
      <c r="F68" s="157"/>
      <c r="G68" s="157"/>
      <c r="H68" s="157"/>
      <c r="I68" s="158"/>
      <c r="J68" s="159">
        <f>J94</f>
        <v>0</v>
      </c>
      <c r="K68" s="155"/>
      <c r="L68" s="160"/>
    </row>
    <row r="69" spans="1:47" s="10" customFormat="1" ht="19.899999999999999" customHeight="1">
      <c r="B69" s="161"/>
      <c r="C69" s="98"/>
      <c r="D69" s="162" t="s">
        <v>2166</v>
      </c>
      <c r="E69" s="163"/>
      <c r="F69" s="163"/>
      <c r="G69" s="163"/>
      <c r="H69" s="163"/>
      <c r="I69" s="164"/>
      <c r="J69" s="165">
        <f>J95</f>
        <v>0</v>
      </c>
      <c r="K69" s="98"/>
      <c r="L69" s="166"/>
    </row>
    <row r="70" spans="1:47" s="2" customFormat="1" ht="21.75" customHeight="1">
      <c r="A70" s="36"/>
      <c r="B70" s="37"/>
      <c r="C70" s="38"/>
      <c r="D70" s="38"/>
      <c r="E70" s="38"/>
      <c r="F70" s="38"/>
      <c r="G70" s="38"/>
      <c r="H70" s="38"/>
      <c r="I70" s="119"/>
      <c r="J70" s="38"/>
      <c r="K70" s="38"/>
      <c r="L70" s="120"/>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5"/>
      <c r="J71" s="50"/>
      <c r="K71" s="50"/>
      <c r="L71" s="120"/>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8"/>
      <c r="J75" s="52"/>
      <c r="K75" s="52"/>
      <c r="L75" s="120"/>
      <c r="S75" s="36"/>
      <c r="T75" s="36"/>
      <c r="U75" s="36"/>
      <c r="V75" s="36"/>
      <c r="W75" s="36"/>
      <c r="X75" s="36"/>
      <c r="Y75" s="36"/>
      <c r="Z75" s="36"/>
      <c r="AA75" s="36"/>
      <c r="AB75" s="36"/>
      <c r="AC75" s="36"/>
      <c r="AD75" s="36"/>
      <c r="AE75" s="36"/>
    </row>
    <row r="76" spans="1:47" s="2" customFormat="1" ht="24.95" customHeight="1">
      <c r="A76" s="36"/>
      <c r="B76" s="37"/>
      <c r="C76" s="25" t="s">
        <v>258</v>
      </c>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6.5" customHeight="1">
      <c r="A79" s="36"/>
      <c r="B79" s="37"/>
      <c r="C79" s="38"/>
      <c r="D79" s="38"/>
      <c r="E79" s="419" t="str">
        <f>E7</f>
        <v>Přístavba Základní a mateřské školy Elišky Přemyslovny 10,Brno Starý Lískovec</v>
      </c>
      <c r="F79" s="420"/>
      <c r="G79" s="420"/>
      <c r="H79" s="420"/>
      <c r="I79" s="119"/>
      <c r="J79" s="38"/>
      <c r="K79" s="38"/>
      <c r="L79" s="120"/>
      <c r="S79" s="36"/>
      <c r="T79" s="36"/>
      <c r="U79" s="36"/>
      <c r="V79" s="36"/>
      <c r="W79" s="36"/>
      <c r="X79" s="36"/>
      <c r="Y79" s="36"/>
      <c r="Z79" s="36"/>
      <c r="AA79" s="36"/>
      <c r="AB79" s="36"/>
      <c r="AC79" s="36"/>
      <c r="AD79" s="36"/>
      <c r="AE79" s="36"/>
    </row>
    <row r="80" spans="1:47" s="1" customFormat="1" ht="12" customHeight="1">
      <c r="B80" s="23"/>
      <c r="C80" s="31" t="s">
        <v>227</v>
      </c>
      <c r="D80" s="24"/>
      <c r="E80" s="24"/>
      <c r="F80" s="24"/>
      <c r="G80" s="24"/>
      <c r="H80" s="24"/>
      <c r="I80" s="110"/>
      <c r="J80" s="24"/>
      <c r="K80" s="24"/>
      <c r="L80" s="22"/>
    </row>
    <row r="81" spans="1:65" s="1" customFormat="1" ht="16.5" customHeight="1">
      <c r="B81" s="23"/>
      <c r="C81" s="24"/>
      <c r="D81" s="24"/>
      <c r="E81" s="419" t="s">
        <v>228</v>
      </c>
      <c r="F81" s="370"/>
      <c r="G81" s="370"/>
      <c r="H81" s="370"/>
      <c r="I81" s="110"/>
      <c r="J81" s="24"/>
      <c r="K81" s="24"/>
      <c r="L81" s="22"/>
    </row>
    <row r="82" spans="1:65" s="1" customFormat="1" ht="12" customHeight="1">
      <c r="B82" s="23"/>
      <c r="C82" s="31" t="s">
        <v>229</v>
      </c>
      <c r="D82" s="24"/>
      <c r="E82" s="24"/>
      <c r="F82" s="24"/>
      <c r="G82" s="24"/>
      <c r="H82" s="24"/>
      <c r="I82" s="110"/>
      <c r="J82" s="24"/>
      <c r="K82" s="24"/>
      <c r="L82" s="22"/>
    </row>
    <row r="83" spans="1:65" s="2" customFormat="1" ht="16.5" customHeight="1">
      <c r="A83" s="36"/>
      <c r="B83" s="37"/>
      <c r="C83" s="38"/>
      <c r="D83" s="38"/>
      <c r="E83" s="421" t="s">
        <v>230</v>
      </c>
      <c r="F83" s="422"/>
      <c r="G83" s="422"/>
      <c r="H83" s="422"/>
      <c r="I83" s="119"/>
      <c r="J83" s="38"/>
      <c r="K83" s="38"/>
      <c r="L83" s="120"/>
      <c r="S83" s="36"/>
      <c r="T83" s="36"/>
      <c r="U83" s="36"/>
      <c r="V83" s="36"/>
      <c r="W83" s="36"/>
      <c r="X83" s="36"/>
      <c r="Y83" s="36"/>
      <c r="Z83" s="36"/>
      <c r="AA83" s="36"/>
      <c r="AB83" s="36"/>
      <c r="AC83" s="36"/>
      <c r="AD83" s="36"/>
      <c r="AE83" s="36"/>
    </row>
    <row r="84" spans="1:65" s="2" customFormat="1" ht="12" customHeight="1">
      <c r="A84" s="36"/>
      <c r="B84" s="37"/>
      <c r="C84" s="31" t="s">
        <v>2056</v>
      </c>
      <c r="D84" s="38"/>
      <c r="E84" s="38"/>
      <c r="F84" s="38"/>
      <c r="G84" s="38"/>
      <c r="H84" s="38"/>
      <c r="I84" s="119"/>
      <c r="J84" s="38"/>
      <c r="K84" s="38"/>
      <c r="L84" s="120"/>
      <c r="S84" s="36"/>
      <c r="T84" s="36"/>
      <c r="U84" s="36"/>
      <c r="V84" s="36"/>
      <c r="W84" s="36"/>
      <c r="X84" s="36"/>
      <c r="Y84" s="36"/>
      <c r="Z84" s="36"/>
      <c r="AA84" s="36"/>
      <c r="AB84" s="36"/>
      <c r="AC84" s="36"/>
      <c r="AD84" s="36"/>
      <c r="AE84" s="36"/>
    </row>
    <row r="85" spans="1:65" s="2" customFormat="1" ht="16.5" customHeight="1">
      <c r="A85" s="36"/>
      <c r="B85" s="37"/>
      <c r="C85" s="38"/>
      <c r="D85" s="38"/>
      <c r="E85" s="389" t="str">
        <f>E13</f>
        <v>2016/027H-02-A-D1457 - A-D.1.4.5-Hrubé rozvody</v>
      </c>
      <c r="F85" s="422"/>
      <c r="G85" s="422"/>
      <c r="H85" s="422"/>
      <c r="I85" s="119"/>
      <c r="J85" s="38"/>
      <c r="K85" s="38"/>
      <c r="L85" s="120"/>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9"/>
      <c r="J86" s="38"/>
      <c r="K86" s="38"/>
      <c r="L86" s="120"/>
      <c r="S86" s="36"/>
      <c r="T86" s="36"/>
      <c r="U86" s="36"/>
      <c r="V86" s="36"/>
      <c r="W86" s="36"/>
      <c r="X86" s="36"/>
      <c r="Y86" s="36"/>
      <c r="Z86" s="36"/>
      <c r="AA86" s="36"/>
      <c r="AB86" s="36"/>
      <c r="AC86" s="36"/>
      <c r="AD86" s="36"/>
      <c r="AE86" s="36"/>
    </row>
    <row r="87" spans="1:65" s="2" customFormat="1" ht="12" customHeight="1">
      <c r="A87" s="36"/>
      <c r="B87" s="37"/>
      <c r="C87" s="31" t="s">
        <v>24</v>
      </c>
      <c r="D87" s="38"/>
      <c r="E87" s="38"/>
      <c r="F87" s="29" t="str">
        <f>F16</f>
        <v xml:space="preserve"> </v>
      </c>
      <c r="G87" s="38"/>
      <c r="H87" s="38"/>
      <c r="I87" s="121" t="s">
        <v>26</v>
      </c>
      <c r="J87" s="61" t="str">
        <f>IF(J16="","",J16)</f>
        <v>20. 2. 2020</v>
      </c>
      <c r="K87" s="38"/>
      <c r="L87" s="120"/>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5" s="2" customFormat="1" ht="40.15" customHeight="1">
      <c r="A89" s="36"/>
      <c r="B89" s="37"/>
      <c r="C89" s="31" t="s">
        <v>30</v>
      </c>
      <c r="D89" s="38"/>
      <c r="E89" s="38"/>
      <c r="F89" s="29" t="str">
        <f>E19</f>
        <v>MČ Brno-Starý Lískovec</v>
      </c>
      <c r="G89" s="38"/>
      <c r="H89" s="38"/>
      <c r="I89" s="121" t="s">
        <v>36</v>
      </c>
      <c r="J89" s="34" t="str">
        <f>E25</f>
        <v>HEXAPLAN INTERNATIONAL spol. s r.o.</v>
      </c>
      <c r="K89" s="38"/>
      <c r="L89" s="120"/>
      <c r="S89" s="36"/>
      <c r="T89" s="36"/>
      <c r="U89" s="36"/>
      <c r="V89" s="36"/>
      <c r="W89" s="36"/>
      <c r="X89" s="36"/>
      <c r="Y89" s="36"/>
      <c r="Z89" s="36"/>
      <c r="AA89" s="36"/>
      <c r="AB89" s="36"/>
      <c r="AC89" s="36"/>
      <c r="AD89" s="36"/>
      <c r="AE89" s="36"/>
    </row>
    <row r="90" spans="1:65" s="2" customFormat="1" ht="15.2" customHeight="1">
      <c r="A90" s="36"/>
      <c r="B90" s="37"/>
      <c r="C90" s="31" t="s">
        <v>34</v>
      </c>
      <c r="D90" s="38"/>
      <c r="E90" s="38"/>
      <c r="F90" s="29" t="str">
        <f>IF(E22="","",E22)</f>
        <v>Vyplň údaj</v>
      </c>
      <c r="G90" s="38"/>
      <c r="H90" s="38"/>
      <c r="I90" s="121" t="s">
        <v>39</v>
      </c>
      <c r="J90" s="34" t="str">
        <f>E28</f>
        <v>Ing.P.Míka</v>
      </c>
      <c r="K90" s="38"/>
      <c r="L90" s="120"/>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5" s="11" customFormat="1" ht="29.25" customHeight="1">
      <c r="A92" s="167"/>
      <c r="B92" s="168"/>
      <c r="C92" s="169" t="s">
        <v>259</v>
      </c>
      <c r="D92" s="170" t="s">
        <v>62</v>
      </c>
      <c r="E92" s="170" t="s">
        <v>58</v>
      </c>
      <c r="F92" s="170" t="s">
        <v>59</v>
      </c>
      <c r="G92" s="170" t="s">
        <v>260</v>
      </c>
      <c r="H92" s="170" t="s">
        <v>261</v>
      </c>
      <c r="I92" s="171" t="s">
        <v>262</v>
      </c>
      <c r="J92" s="170" t="s">
        <v>236</v>
      </c>
      <c r="K92" s="172" t="s">
        <v>263</v>
      </c>
      <c r="L92" s="173"/>
      <c r="M92" s="70" t="s">
        <v>22</v>
      </c>
      <c r="N92" s="71" t="s">
        <v>47</v>
      </c>
      <c r="O92" s="71" t="s">
        <v>264</v>
      </c>
      <c r="P92" s="71" t="s">
        <v>265</v>
      </c>
      <c r="Q92" s="71" t="s">
        <v>266</v>
      </c>
      <c r="R92" s="71" t="s">
        <v>267</v>
      </c>
      <c r="S92" s="71" t="s">
        <v>268</v>
      </c>
      <c r="T92" s="72" t="s">
        <v>269</v>
      </c>
      <c r="U92" s="167"/>
      <c r="V92" s="167"/>
      <c r="W92" s="167"/>
      <c r="X92" s="167"/>
      <c r="Y92" s="167"/>
      <c r="Z92" s="167"/>
      <c r="AA92" s="167"/>
      <c r="AB92" s="167"/>
      <c r="AC92" s="167"/>
      <c r="AD92" s="167"/>
      <c r="AE92" s="167"/>
    </row>
    <row r="93" spans="1:65" s="2" customFormat="1" ht="22.9" customHeight="1">
      <c r="A93" s="36"/>
      <c r="B93" s="37"/>
      <c r="C93" s="77" t="s">
        <v>270</v>
      </c>
      <c r="D93" s="38"/>
      <c r="E93" s="38"/>
      <c r="F93" s="38"/>
      <c r="G93" s="38"/>
      <c r="H93" s="38"/>
      <c r="I93" s="119"/>
      <c r="J93" s="174">
        <f>BK93</f>
        <v>0</v>
      </c>
      <c r="K93" s="38"/>
      <c r="L93" s="41"/>
      <c r="M93" s="73"/>
      <c r="N93" s="175"/>
      <c r="O93" s="74"/>
      <c r="P93" s="176">
        <f>P94</f>
        <v>0</v>
      </c>
      <c r="Q93" s="74"/>
      <c r="R93" s="176">
        <f>R94</f>
        <v>0</v>
      </c>
      <c r="S93" s="74"/>
      <c r="T93" s="177">
        <f>T94</f>
        <v>0</v>
      </c>
      <c r="U93" s="36"/>
      <c r="V93" s="36"/>
      <c r="W93" s="36"/>
      <c r="X93" s="36"/>
      <c r="Y93" s="36"/>
      <c r="Z93" s="36"/>
      <c r="AA93" s="36"/>
      <c r="AB93" s="36"/>
      <c r="AC93" s="36"/>
      <c r="AD93" s="36"/>
      <c r="AE93" s="36"/>
      <c r="AT93" s="19" t="s">
        <v>76</v>
      </c>
      <c r="AU93" s="19" t="s">
        <v>237</v>
      </c>
      <c r="BK93" s="178">
        <f>BK94</f>
        <v>0</v>
      </c>
    </row>
    <row r="94" spans="1:65" s="12" customFormat="1" ht="25.9" customHeight="1">
      <c r="B94" s="179"/>
      <c r="C94" s="180"/>
      <c r="D94" s="181" t="s">
        <v>76</v>
      </c>
      <c r="E94" s="182" t="s">
        <v>1669</v>
      </c>
      <c r="F94" s="182" t="s">
        <v>2167</v>
      </c>
      <c r="G94" s="180"/>
      <c r="H94" s="180"/>
      <c r="I94" s="183"/>
      <c r="J94" s="184">
        <f>BK94</f>
        <v>0</v>
      </c>
      <c r="K94" s="180"/>
      <c r="L94" s="185"/>
      <c r="M94" s="186"/>
      <c r="N94" s="187"/>
      <c r="O94" s="187"/>
      <c r="P94" s="188">
        <f>P95</f>
        <v>0</v>
      </c>
      <c r="Q94" s="187"/>
      <c r="R94" s="188">
        <f>R95</f>
        <v>0</v>
      </c>
      <c r="S94" s="187"/>
      <c r="T94" s="189">
        <f>T95</f>
        <v>0</v>
      </c>
      <c r="AR94" s="190" t="s">
        <v>92</v>
      </c>
      <c r="AT94" s="191" t="s">
        <v>76</v>
      </c>
      <c r="AU94" s="191" t="s">
        <v>77</v>
      </c>
      <c r="AY94" s="190" t="s">
        <v>273</v>
      </c>
      <c r="BK94" s="192">
        <f>BK95</f>
        <v>0</v>
      </c>
    </row>
    <row r="95" spans="1:65" s="12" customFormat="1" ht="22.9" customHeight="1">
      <c r="B95" s="179"/>
      <c r="C95" s="180"/>
      <c r="D95" s="181" t="s">
        <v>76</v>
      </c>
      <c r="E95" s="193" t="s">
        <v>1717</v>
      </c>
      <c r="F95" s="193" t="s">
        <v>2071</v>
      </c>
      <c r="G95" s="180"/>
      <c r="H95" s="180"/>
      <c r="I95" s="183"/>
      <c r="J95" s="194">
        <f>BK95</f>
        <v>0</v>
      </c>
      <c r="K95" s="180"/>
      <c r="L95" s="185"/>
      <c r="M95" s="186"/>
      <c r="N95" s="187"/>
      <c r="O95" s="187"/>
      <c r="P95" s="188">
        <f>SUM(P96:P109)</f>
        <v>0</v>
      </c>
      <c r="Q95" s="187"/>
      <c r="R95" s="188">
        <f>SUM(R96:R109)</f>
        <v>0</v>
      </c>
      <c r="S95" s="187"/>
      <c r="T95" s="189">
        <f>SUM(T96:T109)</f>
        <v>0</v>
      </c>
      <c r="AR95" s="190" t="s">
        <v>92</v>
      </c>
      <c r="AT95" s="191" t="s">
        <v>76</v>
      </c>
      <c r="AU95" s="191" t="s">
        <v>23</v>
      </c>
      <c r="AY95" s="190" t="s">
        <v>273</v>
      </c>
      <c r="BK95" s="192">
        <f>SUM(BK96:BK109)</f>
        <v>0</v>
      </c>
    </row>
    <row r="96" spans="1:65" s="2" customFormat="1" ht="16.5" customHeight="1">
      <c r="A96" s="36"/>
      <c r="B96" s="37"/>
      <c r="C96" s="195" t="s">
        <v>23</v>
      </c>
      <c r="D96" s="195" t="s">
        <v>275</v>
      </c>
      <c r="E96" s="196" t="s">
        <v>23</v>
      </c>
      <c r="F96" s="197" t="s">
        <v>2168</v>
      </c>
      <c r="G96" s="198" t="s">
        <v>305</v>
      </c>
      <c r="H96" s="199">
        <v>40</v>
      </c>
      <c r="I96" s="200"/>
      <c r="J96" s="201">
        <f t="shared" ref="J96:J109" si="0">ROUND(I96*H96,2)</f>
        <v>0</v>
      </c>
      <c r="K96" s="197" t="s">
        <v>22</v>
      </c>
      <c r="L96" s="41"/>
      <c r="M96" s="202" t="s">
        <v>22</v>
      </c>
      <c r="N96" s="203" t="s">
        <v>48</v>
      </c>
      <c r="O96" s="66"/>
      <c r="P96" s="204">
        <f t="shared" ref="P96:P109" si="1">O96*H96</f>
        <v>0</v>
      </c>
      <c r="Q96" s="204">
        <v>0</v>
      </c>
      <c r="R96" s="204">
        <f t="shared" ref="R96:R109" si="2">Q96*H96</f>
        <v>0</v>
      </c>
      <c r="S96" s="204">
        <v>0</v>
      </c>
      <c r="T96" s="205">
        <f t="shared" ref="T96:T109" si="3">S96*H96</f>
        <v>0</v>
      </c>
      <c r="U96" s="36"/>
      <c r="V96" s="36"/>
      <c r="W96" s="36"/>
      <c r="X96" s="36"/>
      <c r="Y96" s="36"/>
      <c r="Z96" s="36"/>
      <c r="AA96" s="36"/>
      <c r="AB96" s="36"/>
      <c r="AC96" s="36"/>
      <c r="AD96" s="36"/>
      <c r="AE96" s="36"/>
      <c r="AR96" s="206" t="s">
        <v>757</v>
      </c>
      <c r="AT96" s="206" t="s">
        <v>275</v>
      </c>
      <c r="AU96" s="206" t="s">
        <v>84</v>
      </c>
      <c r="AY96" s="19" t="s">
        <v>273</v>
      </c>
      <c r="BE96" s="207">
        <f t="shared" ref="BE96:BE109" si="4">IF(N96="základní",J96,0)</f>
        <v>0</v>
      </c>
      <c r="BF96" s="207">
        <f t="shared" ref="BF96:BF109" si="5">IF(N96="snížená",J96,0)</f>
        <v>0</v>
      </c>
      <c r="BG96" s="207">
        <f t="shared" ref="BG96:BG109" si="6">IF(N96="zákl. přenesená",J96,0)</f>
        <v>0</v>
      </c>
      <c r="BH96" s="207">
        <f t="shared" ref="BH96:BH109" si="7">IF(N96="sníž. přenesená",J96,0)</f>
        <v>0</v>
      </c>
      <c r="BI96" s="207">
        <f t="shared" ref="BI96:BI109" si="8">IF(N96="nulová",J96,0)</f>
        <v>0</v>
      </c>
      <c r="BJ96" s="19" t="s">
        <v>23</v>
      </c>
      <c r="BK96" s="207">
        <f t="shared" ref="BK96:BK109" si="9">ROUND(I96*H96,2)</f>
        <v>0</v>
      </c>
      <c r="BL96" s="19" t="s">
        <v>757</v>
      </c>
      <c r="BM96" s="206" t="s">
        <v>84</v>
      </c>
    </row>
    <row r="97" spans="1:65" s="2" customFormat="1" ht="16.5" customHeight="1">
      <c r="A97" s="36"/>
      <c r="B97" s="37"/>
      <c r="C97" s="195" t="s">
        <v>84</v>
      </c>
      <c r="D97" s="195" t="s">
        <v>275</v>
      </c>
      <c r="E97" s="196" t="s">
        <v>84</v>
      </c>
      <c r="F97" s="197" t="s">
        <v>2169</v>
      </c>
      <c r="G97" s="198" t="s">
        <v>305</v>
      </c>
      <c r="H97" s="199">
        <v>90</v>
      </c>
      <c r="I97" s="200"/>
      <c r="J97" s="201">
        <f t="shared" si="0"/>
        <v>0</v>
      </c>
      <c r="K97" s="197" t="s">
        <v>22</v>
      </c>
      <c r="L97" s="41"/>
      <c r="M97" s="202" t="s">
        <v>22</v>
      </c>
      <c r="N97" s="203" t="s">
        <v>48</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757</v>
      </c>
      <c r="AT97" s="206" t="s">
        <v>275</v>
      </c>
      <c r="AU97" s="206" t="s">
        <v>84</v>
      </c>
      <c r="AY97" s="19" t="s">
        <v>273</v>
      </c>
      <c r="BE97" s="207">
        <f t="shared" si="4"/>
        <v>0</v>
      </c>
      <c r="BF97" s="207">
        <f t="shared" si="5"/>
        <v>0</v>
      </c>
      <c r="BG97" s="207">
        <f t="shared" si="6"/>
        <v>0</v>
      </c>
      <c r="BH97" s="207">
        <f t="shared" si="7"/>
        <v>0</v>
      </c>
      <c r="BI97" s="207">
        <f t="shared" si="8"/>
        <v>0</v>
      </c>
      <c r="BJ97" s="19" t="s">
        <v>23</v>
      </c>
      <c r="BK97" s="207">
        <f t="shared" si="9"/>
        <v>0</v>
      </c>
      <c r="BL97" s="19" t="s">
        <v>757</v>
      </c>
      <c r="BM97" s="206" t="s">
        <v>99</v>
      </c>
    </row>
    <row r="98" spans="1:65" s="2" customFormat="1" ht="16.5" customHeight="1">
      <c r="A98" s="36"/>
      <c r="B98" s="37"/>
      <c r="C98" s="195" t="s">
        <v>92</v>
      </c>
      <c r="D98" s="195" t="s">
        <v>275</v>
      </c>
      <c r="E98" s="196" t="s">
        <v>92</v>
      </c>
      <c r="F98" s="197" t="s">
        <v>2170</v>
      </c>
      <c r="G98" s="198" t="s">
        <v>305</v>
      </c>
      <c r="H98" s="199">
        <v>90</v>
      </c>
      <c r="I98" s="200"/>
      <c r="J98" s="201">
        <f t="shared" si="0"/>
        <v>0</v>
      </c>
      <c r="K98" s="197" t="s">
        <v>22</v>
      </c>
      <c r="L98" s="41"/>
      <c r="M98" s="202" t="s">
        <v>22</v>
      </c>
      <c r="N98" s="203" t="s">
        <v>48</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757</v>
      </c>
      <c r="AT98" s="206" t="s">
        <v>275</v>
      </c>
      <c r="AU98" s="206" t="s">
        <v>84</v>
      </c>
      <c r="AY98" s="19" t="s">
        <v>273</v>
      </c>
      <c r="BE98" s="207">
        <f t="shared" si="4"/>
        <v>0</v>
      </c>
      <c r="BF98" s="207">
        <f t="shared" si="5"/>
        <v>0</v>
      </c>
      <c r="BG98" s="207">
        <f t="shared" si="6"/>
        <v>0</v>
      </c>
      <c r="BH98" s="207">
        <f t="shared" si="7"/>
        <v>0</v>
      </c>
      <c r="BI98" s="207">
        <f t="shared" si="8"/>
        <v>0</v>
      </c>
      <c r="BJ98" s="19" t="s">
        <v>23</v>
      </c>
      <c r="BK98" s="207">
        <f t="shared" si="9"/>
        <v>0</v>
      </c>
      <c r="BL98" s="19" t="s">
        <v>757</v>
      </c>
      <c r="BM98" s="206" t="s">
        <v>319</v>
      </c>
    </row>
    <row r="99" spans="1:65" s="2" customFormat="1" ht="16.5" customHeight="1">
      <c r="A99" s="36"/>
      <c r="B99" s="37"/>
      <c r="C99" s="195" t="s">
        <v>99</v>
      </c>
      <c r="D99" s="195" t="s">
        <v>275</v>
      </c>
      <c r="E99" s="196" t="s">
        <v>99</v>
      </c>
      <c r="F99" s="197" t="s">
        <v>2171</v>
      </c>
      <c r="G99" s="198" t="s">
        <v>305</v>
      </c>
      <c r="H99" s="199">
        <v>550</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330</v>
      </c>
    </row>
    <row r="100" spans="1:65" s="2" customFormat="1" ht="16.5" customHeight="1">
      <c r="A100" s="36"/>
      <c r="B100" s="37"/>
      <c r="C100" s="195" t="s">
        <v>115</v>
      </c>
      <c r="D100" s="195" t="s">
        <v>275</v>
      </c>
      <c r="E100" s="196" t="s">
        <v>115</v>
      </c>
      <c r="F100" s="197" t="s">
        <v>2172</v>
      </c>
      <c r="G100" s="198" t="s">
        <v>305</v>
      </c>
      <c r="H100" s="199">
        <v>400</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28</v>
      </c>
    </row>
    <row r="101" spans="1:65" s="2" customFormat="1" ht="16.5" customHeight="1">
      <c r="A101" s="36"/>
      <c r="B101" s="37"/>
      <c r="C101" s="195" t="s">
        <v>319</v>
      </c>
      <c r="D101" s="195" t="s">
        <v>275</v>
      </c>
      <c r="E101" s="196" t="s">
        <v>319</v>
      </c>
      <c r="F101" s="197" t="s">
        <v>2173</v>
      </c>
      <c r="G101" s="198" t="s">
        <v>305</v>
      </c>
      <c r="H101" s="199">
        <v>320</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359</v>
      </c>
    </row>
    <row r="102" spans="1:65" s="2" customFormat="1" ht="16.5" customHeight="1">
      <c r="A102" s="36"/>
      <c r="B102" s="37"/>
      <c r="C102" s="195" t="s">
        <v>325</v>
      </c>
      <c r="D102" s="195" t="s">
        <v>275</v>
      </c>
      <c r="E102" s="196" t="s">
        <v>325</v>
      </c>
      <c r="F102" s="197" t="s">
        <v>2173</v>
      </c>
      <c r="G102" s="198" t="s">
        <v>305</v>
      </c>
      <c r="H102" s="199">
        <v>260</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369</v>
      </c>
    </row>
    <row r="103" spans="1:65" s="2" customFormat="1" ht="16.5" customHeight="1">
      <c r="A103" s="36"/>
      <c r="B103" s="37"/>
      <c r="C103" s="195" t="s">
        <v>330</v>
      </c>
      <c r="D103" s="195" t="s">
        <v>275</v>
      </c>
      <c r="E103" s="196" t="s">
        <v>330</v>
      </c>
      <c r="F103" s="197" t="s">
        <v>2174</v>
      </c>
      <c r="G103" s="198" t="s">
        <v>305</v>
      </c>
      <c r="H103" s="199">
        <v>120</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386</v>
      </c>
    </row>
    <row r="104" spans="1:65" s="2" customFormat="1" ht="16.5" customHeight="1">
      <c r="A104" s="36"/>
      <c r="B104" s="37"/>
      <c r="C104" s="195" t="s">
        <v>337</v>
      </c>
      <c r="D104" s="195" t="s">
        <v>275</v>
      </c>
      <c r="E104" s="196" t="s">
        <v>337</v>
      </c>
      <c r="F104" s="197" t="s">
        <v>2110</v>
      </c>
      <c r="G104" s="198" t="s">
        <v>765</v>
      </c>
      <c r="H104" s="199">
        <v>120</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409</v>
      </c>
    </row>
    <row r="105" spans="1:65" s="2" customFormat="1" ht="16.5" customHeight="1">
      <c r="A105" s="36"/>
      <c r="B105" s="37"/>
      <c r="C105" s="195" t="s">
        <v>28</v>
      </c>
      <c r="D105" s="195" t="s">
        <v>275</v>
      </c>
      <c r="E105" s="196" t="s">
        <v>28</v>
      </c>
      <c r="F105" s="197" t="s">
        <v>2111</v>
      </c>
      <c r="G105" s="198" t="s">
        <v>765</v>
      </c>
      <c r="H105" s="199">
        <v>90</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419</v>
      </c>
    </row>
    <row r="106" spans="1:65" s="2" customFormat="1" ht="16.5" customHeight="1">
      <c r="A106" s="36"/>
      <c r="B106" s="37"/>
      <c r="C106" s="195" t="s">
        <v>354</v>
      </c>
      <c r="D106" s="195" t="s">
        <v>275</v>
      </c>
      <c r="E106" s="196" t="s">
        <v>354</v>
      </c>
      <c r="F106" s="197" t="s">
        <v>2175</v>
      </c>
      <c r="G106" s="198" t="s">
        <v>765</v>
      </c>
      <c r="H106" s="199">
        <v>70</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433</v>
      </c>
    </row>
    <row r="107" spans="1:65" s="2" customFormat="1" ht="16.5" customHeight="1">
      <c r="A107" s="36"/>
      <c r="B107" s="37"/>
      <c r="C107" s="195" t="s">
        <v>359</v>
      </c>
      <c r="D107" s="195" t="s">
        <v>275</v>
      </c>
      <c r="E107" s="196" t="s">
        <v>359</v>
      </c>
      <c r="F107" s="197" t="s">
        <v>2176</v>
      </c>
      <c r="G107" s="198" t="s">
        <v>765</v>
      </c>
      <c r="H107" s="199">
        <v>20</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446</v>
      </c>
    </row>
    <row r="108" spans="1:65" s="2" customFormat="1" ht="16.5" customHeight="1">
      <c r="A108" s="36"/>
      <c r="B108" s="37"/>
      <c r="C108" s="195" t="s">
        <v>364</v>
      </c>
      <c r="D108" s="195" t="s">
        <v>275</v>
      </c>
      <c r="E108" s="196" t="s">
        <v>364</v>
      </c>
      <c r="F108" s="197" t="s">
        <v>2131</v>
      </c>
      <c r="G108" s="198" t="s">
        <v>1038</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465</v>
      </c>
    </row>
    <row r="109" spans="1:65" s="2" customFormat="1" ht="16.5" customHeight="1">
      <c r="A109" s="36"/>
      <c r="B109" s="37"/>
      <c r="C109" s="195" t="s">
        <v>369</v>
      </c>
      <c r="D109" s="195" t="s">
        <v>275</v>
      </c>
      <c r="E109" s="196" t="s">
        <v>369</v>
      </c>
      <c r="F109" s="197" t="s">
        <v>2177</v>
      </c>
      <c r="G109" s="198" t="s">
        <v>760</v>
      </c>
      <c r="H109" s="199">
        <v>50</v>
      </c>
      <c r="I109" s="200"/>
      <c r="J109" s="201">
        <f t="shared" si="0"/>
        <v>0</v>
      </c>
      <c r="K109" s="197" t="s">
        <v>22</v>
      </c>
      <c r="L109" s="41"/>
      <c r="M109" s="270" t="s">
        <v>22</v>
      </c>
      <c r="N109" s="271" t="s">
        <v>48</v>
      </c>
      <c r="O109" s="268"/>
      <c r="P109" s="272">
        <f t="shared" si="1"/>
        <v>0</v>
      </c>
      <c r="Q109" s="272">
        <v>0</v>
      </c>
      <c r="R109" s="272">
        <f t="shared" si="2"/>
        <v>0</v>
      </c>
      <c r="S109" s="272">
        <v>0</v>
      </c>
      <c r="T109" s="273">
        <f t="shared" si="3"/>
        <v>0</v>
      </c>
      <c r="U109" s="36"/>
      <c r="V109" s="36"/>
      <c r="W109" s="36"/>
      <c r="X109" s="36"/>
      <c r="Y109" s="36"/>
      <c r="Z109" s="36"/>
      <c r="AA109" s="36"/>
      <c r="AB109" s="36"/>
      <c r="AC109" s="36"/>
      <c r="AD109" s="36"/>
      <c r="AE109" s="36"/>
      <c r="AR109" s="206" t="s">
        <v>757</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757</v>
      </c>
      <c r="BM109" s="206" t="s">
        <v>493</v>
      </c>
    </row>
    <row r="110" spans="1:65" s="2" customFormat="1" ht="6.95" customHeight="1">
      <c r="A110" s="36"/>
      <c r="B110" s="49"/>
      <c r="C110" s="50"/>
      <c r="D110" s="50"/>
      <c r="E110" s="50"/>
      <c r="F110" s="50"/>
      <c r="G110" s="50"/>
      <c r="H110" s="50"/>
      <c r="I110" s="145"/>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tpno0mua2xwRBshZogM54BMVvricPlfMhlM9qIsBwCfjIvS+xFMWTofzT5p0Jfumj3aEB/Gocp05smrfpiOYnw==" saltValue="4saRTJ2t/h3XBIZg0OXMAWgJAtAg94VXOftVa921yX2vN2rzGfvqAWlo6b8sHRo6Hym5l2Im/IID1kx1PdVZxw==" spinCount="100000" sheet="1" objects="1" scenarios="1" formatColumns="0" formatRows="0" autoFilter="0"/>
  <autoFilter ref="C92:K109"/>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2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140</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2178</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22</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2179</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2180</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ROUND(J98,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ROUND((SUM(BE98:BE208)),  2)</f>
        <v>0</v>
      </c>
      <c r="G37" s="36"/>
      <c r="H37" s="36"/>
      <c r="I37" s="134">
        <v>0.21</v>
      </c>
      <c r="J37" s="133">
        <f>ROUND(((SUM(BE98:BE208))*I37),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ROUND((SUM(BF98:BF208)),  2)</f>
        <v>0</v>
      </c>
      <c r="G38" s="36"/>
      <c r="H38" s="36"/>
      <c r="I38" s="134">
        <v>0.15</v>
      </c>
      <c r="J38" s="133">
        <f>ROUND(((SUM(BF98:BF208))*I38),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ROUND((SUM(BG98:BG208)),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ROUND((SUM(BH98:BH208)),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ROUND((SUM(BI98:BI208)),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2016/027H-02A-D146-1 - A-D.1.4.6.1-AVT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Ing.Kotolán</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J98</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2181</v>
      </c>
      <c r="E68" s="157"/>
      <c r="F68" s="157"/>
      <c r="G68" s="157"/>
      <c r="H68" s="157"/>
      <c r="I68" s="158"/>
      <c r="J68" s="159">
        <f>J99</f>
        <v>0</v>
      </c>
      <c r="K68" s="155"/>
      <c r="L68" s="160"/>
    </row>
    <row r="69" spans="1:47" s="10" customFormat="1" ht="19.899999999999999" customHeight="1">
      <c r="B69" s="161"/>
      <c r="C69" s="98"/>
      <c r="D69" s="162" t="s">
        <v>2182</v>
      </c>
      <c r="E69" s="163"/>
      <c r="F69" s="163"/>
      <c r="G69" s="163"/>
      <c r="H69" s="163"/>
      <c r="I69" s="164"/>
      <c r="J69" s="165">
        <f>J100</f>
        <v>0</v>
      </c>
      <c r="K69" s="98"/>
      <c r="L69" s="166"/>
    </row>
    <row r="70" spans="1:47" s="10" customFormat="1" ht="19.899999999999999" customHeight="1">
      <c r="B70" s="161"/>
      <c r="C70" s="98"/>
      <c r="D70" s="162" t="s">
        <v>2183</v>
      </c>
      <c r="E70" s="163"/>
      <c r="F70" s="163"/>
      <c r="G70" s="163"/>
      <c r="H70" s="163"/>
      <c r="I70" s="164"/>
      <c r="J70" s="165">
        <f>J122</f>
        <v>0</v>
      </c>
      <c r="K70" s="98"/>
      <c r="L70" s="166"/>
    </row>
    <row r="71" spans="1:47" s="10" customFormat="1" ht="19.899999999999999" customHeight="1">
      <c r="B71" s="161"/>
      <c r="C71" s="98"/>
      <c r="D71" s="162" t="s">
        <v>2184</v>
      </c>
      <c r="E71" s="163"/>
      <c r="F71" s="163"/>
      <c r="G71" s="163"/>
      <c r="H71" s="163"/>
      <c r="I71" s="164"/>
      <c r="J71" s="165">
        <f>J144</f>
        <v>0</v>
      </c>
      <c r="K71" s="98"/>
      <c r="L71" s="166"/>
    </row>
    <row r="72" spans="1:47" s="10" customFormat="1" ht="19.899999999999999" customHeight="1">
      <c r="B72" s="161"/>
      <c r="C72" s="98"/>
      <c r="D72" s="162" t="s">
        <v>2185</v>
      </c>
      <c r="E72" s="163"/>
      <c r="F72" s="163"/>
      <c r="G72" s="163"/>
      <c r="H72" s="163"/>
      <c r="I72" s="164"/>
      <c r="J72" s="165">
        <f>J166</f>
        <v>0</v>
      </c>
      <c r="K72" s="98"/>
      <c r="L72" s="166"/>
    </row>
    <row r="73" spans="1:47" s="9" customFormat="1" ht="24.95" customHeight="1">
      <c r="B73" s="154"/>
      <c r="C73" s="155"/>
      <c r="D73" s="156" t="s">
        <v>2186</v>
      </c>
      <c r="E73" s="157"/>
      <c r="F73" s="157"/>
      <c r="G73" s="157"/>
      <c r="H73" s="157"/>
      <c r="I73" s="158"/>
      <c r="J73" s="159">
        <f>J188</f>
        <v>0</v>
      </c>
      <c r="K73" s="155"/>
      <c r="L73" s="160"/>
    </row>
    <row r="74" spans="1:47" s="10" customFormat="1" ht="19.899999999999999" customHeight="1">
      <c r="B74" s="161"/>
      <c r="C74" s="98"/>
      <c r="D74" s="162" t="s">
        <v>2187</v>
      </c>
      <c r="E74" s="163"/>
      <c r="F74" s="163"/>
      <c r="G74" s="163"/>
      <c r="H74" s="163"/>
      <c r="I74" s="164"/>
      <c r="J74" s="165">
        <f>J189</f>
        <v>0</v>
      </c>
      <c r="K74" s="98"/>
      <c r="L74" s="166"/>
    </row>
    <row r="75" spans="1:47" s="2" customFormat="1" ht="21.75" customHeight="1">
      <c r="A75" s="36"/>
      <c r="B75" s="37"/>
      <c r="C75" s="38"/>
      <c r="D75" s="38"/>
      <c r="E75" s="38"/>
      <c r="F75" s="38"/>
      <c r="G75" s="38"/>
      <c r="H75" s="38"/>
      <c r="I75" s="119"/>
      <c r="J75" s="38"/>
      <c r="K75" s="38"/>
      <c r="L75" s="120"/>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145"/>
      <c r="J76" s="50"/>
      <c r="K76" s="50"/>
      <c r="L76" s="120"/>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148"/>
      <c r="J80" s="52"/>
      <c r="K80" s="52"/>
      <c r="L80" s="120"/>
      <c r="S80" s="36"/>
      <c r="T80" s="36"/>
      <c r="U80" s="36"/>
      <c r="V80" s="36"/>
      <c r="W80" s="36"/>
      <c r="X80" s="36"/>
      <c r="Y80" s="36"/>
      <c r="Z80" s="36"/>
      <c r="AA80" s="36"/>
      <c r="AB80" s="36"/>
      <c r="AC80" s="36"/>
      <c r="AD80" s="36"/>
      <c r="AE80" s="36"/>
    </row>
    <row r="81" spans="1:31" s="2" customFormat="1" ht="24.95" customHeight="1">
      <c r="A81" s="36"/>
      <c r="B81" s="37"/>
      <c r="C81" s="25" t="s">
        <v>258</v>
      </c>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6.5" customHeight="1">
      <c r="A84" s="36"/>
      <c r="B84" s="37"/>
      <c r="C84" s="38"/>
      <c r="D84" s="38"/>
      <c r="E84" s="419" t="str">
        <f>E7</f>
        <v>Přístavba Základní a mateřské školy Elišky Přemyslovny 10,Brno Starý Lískovec</v>
      </c>
      <c r="F84" s="420"/>
      <c r="G84" s="420"/>
      <c r="H84" s="420"/>
      <c r="I84" s="119"/>
      <c r="J84" s="38"/>
      <c r="K84" s="38"/>
      <c r="L84" s="120"/>
      <c r="S84" s="36"/>
      <c r="T84" s="36"/>
      <c r="U84" s="36"/>
      <c r="V84" s="36"/>
      <c r="W84" s="36"/>
      <c r="X84" s="36"/>
      <c r="Y84" s="36"/>
      <c r="Z84" s="36"/>
      <c r="AA84" s="36"/>
      <c r="AB84" s="36"/>
      <c r="AC84" s="36"/>
      <c r="AD84" s="36"/>
      <c r="AE84" s="36"/>
    </row>
    <row r="85" spans="1:31" s="1" customFormat="1" ht="12" customHeight="1">
      <c r="B85" s="23"/>
      <c r="C85" s="31" t="s">
        <v>227</v>
      </c>
      <c r="D85" s="24"/>
      <c r="E85" s="24"/>
      <c r="F85" s="24"/>
      <c r="G85" s="24"/>
      <c r="H85" s="24"/>
      <c r="I85" s="110"/>
      <c r="J85" s="24"/>
      <c r="K85" s="24"/>
      <c r="L85" s="22"/>
    </row>
    <row r="86" spans="1:31" s="1" customFormat="1" ht="16.5" customHeight="1">
      <c r="B86" s="23"/>
      <c r="C86" s="24"/>
      <c r="D86" s="24"/>
      <c r="E86" s="419" t="s">
        <v>228</v>
      </c>
      <c r="F86" s="370"/>
      <c r="G86" s="370"/>
      <c r="H86" s="370"/>
      <c r="I86" s="110"/>
      <c r="J86" s="24"/>
      <c r="K86" s="24"/>
      <c r="L86" s="22"/>
    </row>
    <row r="87" spans="1:31" s="1" customFormat="1" ht="12" customHeight="1">
      <c r="B87" s="23"/>
      <c r="C87" s="31" t="s">
        <v>229</v>
      </c>
      <c r="D87" s="24"/>
      <c r="E87" s="24"/>
      <c r="F87" s="24"/>
      <c r="G87" s="24"/>
      <c r="H87" s="24"/>
      <c r="I87" s="110"/>
      <c r="J87" s="24"/>
      <c r="K87" s="24"/>
      <c r="L87" s="22"/>
    </row>
    <row r="88" spans="1:31" s="2" customFormat="1" ht="16.5" customHeight="1">
      <c r="A88" s="36"/>
      <c r="B88" s="37"/>
      <c r="C88" s="38"/>
      <c r="D88" s="38"/>
      <c r="E88" s="421" t="s">
        <v>230</v>
      </c>
      <c r="F88" s="422"/>
      <c r="G88" s="422"/>
      <c r="H88" s="422"/>
      <c r="I88" s="119"/>
      <c r="J88" s="38"/>
      <c r="K88" s="38"/>
      <c r="L88" s="120"/>
      <c r="S88" s="36"/>
      <c r="T88" s="36"/>
      <c r="U88" s="36"/>
      <c r="V88" s="36"/>
      <c r="W88" s="36"/>
      <c r="X88" s="36"/>
      <c r="Y88" s="36"/>
      <c r="Z88" s="36"/>
      <c r="AA88" s="36"/>
      <c r="AB88" s="36"/>
      <c r="AC88" s="36"/>
      <c r="AD88" s="36"/>
      <c r="AE88" s="36"/>
    </row>
    <row r="89" spans="1:31" s="2" customFormat="1" ht="12" customHeight="1">
      <c r="A89" s="36"/>
      <c r="B89" s="37"/>
      <c r="C89" s="31" t="s">
        <v>2056</v>
      </c>
      <c r="D89" s="38"/>
      <c r="E89" s="38"/>
      <c r="F89" s="38"/>
      <c r="G89" s="38"/>
      <c r="H89" s="38"/>
      <c r="I89" s="119"/>
      <c r="J89" s="38"/>
      <c r="K89" s="38"/>
      <c r="L89" s="120"/>
      <c r="S89" s="36"/>
      <c r="T89" s="36"/>
      <c r="U89" s="36"/>
      <c r="V89" s="36"/>
      <c r="W89" s="36"/>
      <c r="X89" s="36"/>
      <c r="Y89" s="36"/>
      <c r="Z89" s="36"/>
      <c r="AA89" s="36"/>
      <c r="AB89" s="36"/>
      <c r="AC89" s="36"/>
      <c r="AD89" s="36"/>
      <c r="AE89" s="36"/>
    </row>
    <row r="90" spans="1:31" s="2" customFormat="1" ht="16.5" customHeight="1">
      <c r="A90" s="36"/>
      <c r="B90" s="37"/>
      <c r="C90" s="38"/>
      <c r="D90" s="38"/>
      <c r="E90" s="389" t="str">
        <f>E13</f>
        <v>2016/027H-02A-D146-1 - A-D.1.4.6.1-AVT rozvody</v>
      </c>
      <c r="F90" s="422"/>
      <c r="G90" s="422"/>
      <c r="H90" s="422"/>
      <c r="I90" s="119"/>
      <c r="J90" s="38"/>
      <c r="K90" s="38"/>
      <c r="L90" s="120"/>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31" s="2" customFormat="1" ht="12" customHeight="1">
      <c r="A92" s="36"/>
      <c r="B92" s="37"/>
      <c r="C92" s="31" t="s">
        <v>24</v>
      </c>
      <c r="D92" s="38"/>
      <c r="E92" s="38"/>
      <c r="F92" s="29" t="str">
        <f>F16</f>
        <v xml:space="preserve"> </v>
      </c>
      <c r="G92" s="38"/>
      <c r="H92" s="38"/>
      <c r="I92" s="121" t="s">
        <v>26</v>
      </c>
      <c r="J92" s="61" t="str">
        <f>IF(J16="","",J16)</f>
        <v>20. 2. 2020</v>
      </c>
      <c r="K92" s="38"/>
      <c r="L92" s="120"/>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31" s="2" customFormat="1" ht="40.15" customHeight="1">
      <c r="A94" s="36"/>
      <c r="B94" s="37"/>
      <c r="C94" s="31" t="s">
        <v>30</v>
      </c>
      <c r="D94" s="38"/>
      <c r="E94" s="38"/>
      <c r="F94" s="29" t="str">
        <f>E19</f>
        <v>MČ Brno-Starý Lískovec</v>
      </c>
      <c r="G94" s="38"/>
      <c r="H94" s="38"/>
      <c r="I94" s="121" t="s">
        <v>36</v>
      </c>
      <c r="J94" s="34" t="str">
        <f>E25</f>
        <v>HEXAPLAN INTERNATIONAL spol. s r.o.</v>
      </c>
      <c r="K94" s="38"/>
      <c r="L94" s="120"/>
      <c r="S94" s="36"/>
      <c r="T94" s="36"/>
      <c r="U94" s="36"/>
      <c r="V94" s="36"/>
      <c r="W94" s="36"/>
      <c r="X94" s="36"/>
      <c r="Y94" s="36"/>
      <c r="Z94" s="36"/>
      <c r="AA94" s="36"/>
      <c r="AB94" s="36"/>
      <c r="AC94" s="36"/>
      <c r="AD94" s="36"/>
      <c r="AE94" s="36"/>
    </row>
    <row r="95" spans="1:31" s="2" customFormat="1" ht="15.2" customHeight="1">
      <c r="A95" s="36"/>
      <c r="B95" s="37"/>
      <c r="C95" s="31" t="s">
        <v>34</v>
      </c>
      <c r="D95" s="38"/>
      <c r="E95" s="38"/>
      <c r="F95" s="29" t="str">
        <f>IF(E22="","",E22)</f>
        <v>Vyplň údaj</v>
      </c>
      <c r="G95" s="38"/>
      <c r="H95" s="38"/>
      <c r="I95" s="121" t="s">
        <v>39</v>
      </c>
      <c r="J95" s="34" t="str">
        <f>E28</f>
        <v>Ing.Kotolán</v>
      </c>
      <c r="K95" s="38"/>
      <c r="L95" s="120"/>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11" customFormat="1" ht="29.25" customHeight="1">
      <c r="A97" s="167"/>
      <c r="B97" s="168"/>
      <c r="C97" s="169" t="s">
        <v>259</v>
      </c>
      <c r="D97" s="170" t="s">
        <v>62</v>
      </c>
      <c r="E97" s="170" t="s">
        <v>58</v>
      </c>
      <c r="F97" s="170" t="s">
        <v>59</v>
      </c>
      <c r="G97" s="170" t="s">
        <v>260</v>
      </c>
      <c r="H97" s="170" t="s">
        <v>261</v>
      </c>
      <c r="I97" s="171" t="s">
        <v>262</v>
      </c>
      <c r="J97" s="170" t="s">
        <v>236</v>
      </c>
      <c r="K97" s="172" t="s">
        <v>263</v>
      </c>
      <c r="L97" s="173"/>
      <c r="M97" s="70" t="s">
        <v>22</v>
      </c>
      <c r="N97" s="71" t="s">
        <v>47</v>
      </c>
      <c r="O97" s="71" t="s">
        <v>264</v>
      </c>
      <c r="P97" s="71" t="s">
        <v>265</v>
      </c>
      <c r="Q97" s="71" t="s">
        <v>266</v>
      </c>
      <c r="R97" s="71" t="s">
        <v>267</v>
      </c>
      <c r="S97" s="71" t="s">
        <v>268</v>
      </c>
      <c r="T97" s="72" t="s">
        <v>269</v>
      </c>
      <c r="U97" s="167"/>
      <c r="V97" s="167"/>
      <c r="W97" s="167"/>
      <c r="X97" s="167"/>
      <c r="Y97" s="167"/>
      <c r="Z97" s="167"/>
      <c r="AA97" s="167"/>
      <c r="AB97" s="167"/>
      <c r="AC97" s="167"/>
      <c r="AD97" s="167"/>
      <c r="AE97" s="167"/>
    </row>
    <row r="98" spans="1:65" s="2" customFormat="1" ht="22.9" customHeight="1">
      <c r="A98" s="36"/>
      <c r="B98" s="37"/>
      <c r="C98" s="77" t="s">
        <v>270</v>
      </c>
      <c r="D98" s="38"/>
      <c r="E98" s="38"/>
      <c r="F98" s="38"/>
      <c r="G98" s="38"/>
      <c r="H98" s="38"/>
      <c r="I98" s="119"/>
      <c r="J98" s="174">
        <f>BK98</f>
        <v>0</v>
      </c>
      <c r="K98" s="38"/>
      <c r="L98" s="41"/>
      <c r="M98" s="73"/>
      <c r="N98" s="175"/>
      <c r="O98" s="74"/>
      <c r="P98" s="176">
        <f>P99+P188</f>
        <v>0</v>
      </c>
      <c r="Q98" s="74"/>
      <c r="R98" s="176">
        <f>R99+R188</f>
        <v>0</v>
      </c>
      <c r="S98" s="74"/>
      <c r="T98" s="177">
        <f>T99+T188</f>
        <v>0</v>
      </c>
      <c r="U98" s="36"/>
      <c r="V98" s="36"/>
      <c r="W98" s="36"/>
      <c r="X98" s="36"/>
      <c r="Y98" s="36"/>
      <c r="Z98" s="36"/>
      <c r="AA98" s="36"/>
      <c r="AB98" s="36"/>
      <c r="AC98" s="36"/>
      <c r="AD98" s="36"/>
      <c r="AE98" s="36"/>
      <c r="AT98" s="19" t="s">
        <v>76</v>
      </c>
      <c r="AU98" s="19" t="s">
        <v>237</v>
      </c>
      <c r="BK98" s="178">
        <f>BK99+BK188</f>
        <v>0</v>
      </c>
    </row>
    <row r="99" spans="1:65" s="12" customFormat="1" ht="25.9" customHeight="1">
      <c r="B99" s="179"/>
      <c r="C99" s="180"/>
      <c r="D99" s="181" t="s">
        <v>76</v>
      </c>
      <c r="E99" s="182" t="s">
        <v>1669</v>
      </c>
      <c r="F99" s="182" t="s">
        <v>2188</v>
      </c>
      <c r="G99" s="180"/>
      <c r="H99" s="180"/>
      <c r="I99" s="183"/>
      <c r="J99" s="184">
        <f>BK99</f>
        <v>0</v>
      </c>
      <c r="K99" s="180"/>
      <c r="L99" s="185"/>
      <c r="M99" s="186"/>
      <c r="N99" s="187"/>
      <c r="O99" s="187"/>
      <c r="P99" s="188">
        <f>P100+P122+P144+P166</f>
        <v>0</v>
      </c>
      <c r="Q99" s="187"/>
      <c r="R99" s="188">
        <f>R100+R122+R144+R166</f>
        <v>0</v>
      </c>
      <c r="S99" s="187"/>
      <c r="T99" s="189">
        <f>T100+T122+T144+T166</f>
        <v>0</v>
      </c>
      <c r="AR99" s="190" t="s">
        <v>23</v>
      </c>
      <c r="AT99" s="191" t="s">
        <v>76</v>
      </c>
      <c r="AU99" s="191" t="s">
        <v>77</v>
      </c>
      <c r="AY99" s="190" t="s">
        <v>273</v>
      </c>
      <c r="BK99" s="192">
        <f>BK100+BK122+BK144+BK166</f>
        <v>0</v>
      </c>
    </row>
    <row r="100" spans="1:65" s="12" customFormat="1" ht="22.9" customHeight="1">
      <c r="B100" s="179"/>
      <c r="C100" s="180"/>
      <c r="D100" s="181" t="s">
        <v>76</v>
      </c>
      <c r="E100" s="193" t="s">
        <v>1717</v>
      </c>
      <c r="F100" s="193" t="s">
        <v>2189</v>
      </c>
      <c r="G100" s="180"/>
      <c r="H100" s="180"/>
      <c r="I100" s="183"/>
      <c r="J100" s="194">
        <f>BK100</f>
        <v>0</v>
      </c>
      <c r="K100" s="180"/>
      <c r="L100" s="185"/>
      <c r="M100" s="186"/>
      <c r="N100" s="187"/>
      <c r="O100" s="187"/>
      <c r="P100" s="188">
        <f>SUM(P101:P121)</f>
        <v>0</v>
      </c>
      <c r="Q100" s="187"/>
      <c r="R100" s="188">
        <f>SUM(R101:R121)</f>
        <v>0</v>
      </c>
      <c r="S100" s="187"/>
      <c r="T100" s="189">
        <f>SUM(T101:T121)</f>
        <v>0</v>
      </c>
      <c r="AR100" s="190" t="s">
        <v>23</v>
      </c>
      <c r="AT100" s="191" t="s">
        <v>76</v>
      </c>
      <c r="AU100" s="191" t="s">
        <v>23</v>
      </c>
      <c r="AY100" s="190" t="s">
        <v>273</v>
      </c>
      <c r="BK100" s="192">
        <f>SUM(BK101:BK121)</f>
        <v>0</v>
      </c>
    </row>
    <row r="101" spans="1:65" s="2" customFormat="1" ht="21.75" customHeight="1">
      <c r="A101" s="36"/>
      <c r="B101" s="37"/>
      <c r="C101" s="195" t="s">
        <v>325</v>
      </c>
      <c r="D101" s="195" t="s">
        <v>275</v>
      </c>
      <c r="E101" s="196" t="s">
        <v>2190</v>
      </c>
      <c r="F101" s="197" t="s">
        <v>2191</v>
      </c>
      <c r="G101" s="198" t="s">
        <v>765</v>
      </c>
      <c r="H101" s="199">
        <v>2</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99</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99</v>
      </c>
      <c r="BM101" s="206" t="s">
        <v>84</v>
      </c>
    </row>
    <row r="102" spans="1:65" s="2" customFormat="1" ht="19.5">
      <c r="A102" s="36"/>
      <c r="B102" s="37"/>
      <c r="C102" s="38"/>
      <c r="D102" s="208" t="s">
        <v>279</v>
      </c>
      <c r="E102" s="38"/>
      <c r="F102" s="209" t="s">
        <v>2192</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279</v>
      </c>
      <c r="AU102" s="19" t="s">
        <v>84</v>
      </c>
    </row>
    <row r="103" spans="1:65" s="2" customFormat="1" ht="16.5" customHeight="1">
      <c r="A103" s="36"/>
      <c r="B103" s="37"/>
      <c r="C103" s="195" t="s">
        <v>330</v>
      </c>
      <c r="D103" s="195" t="s">
        <v>275</v>
      </c>
      <c r="E103" s="196" t="s">
        <v>2193</v>
      </c>
      <c r="F103" s="197" t="s">
        <v>2194</v>
      </c>
      <c r="G103" s="198" t="s">
        <v>765</v>
      </c>
      <c r="H103" s="199">
        <v>1</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99</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99</v>
      </c>
      <c r="BM103" s="206" t="s">
        <v>99</v>
      </c>
    </row>
    <row r="104" spans="1:65" s="2" customFormat="1" ht="19.5">
      <c r="A104" s="36"/>
      <c r="B104" s="37"/>
      <c r="C104" s="38"/>
      <c r="D104" s="208" t="s">
        <v>279</v>
      </c>
      <c r="E104" s="38"/>
      <c r="F104" s="209" t="s">
        <v>2192</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279</v>
      </c>
      <c r="AU104" s="19" t="s">
        <v>84</v>
      </c>
    </row>
    <row r="105" spans="1:65" s="2" customFormat="1" ht="16.5" customHeight="1">
      <c r="A105" s="36"/>
      <c r="B105" s="37"/>
      <c r="C105" s="195" t="s">
        <v>337</v>
      </c>
      <c r="D105" s="195" t="s">
        <v>275</v>
      </c>
      <c r="E105" s="196" t="s">
        <v>2195</v>
      </c>
      <c r="F105" s="197" t="s">
        <v>2196</v>
      </c>
      <c r="G105" s="198" t="s">
        <v>765</v>
      </c>
      <c r="H105" s="199">
        <v>1</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99</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99</v>
      </c>
      <c r="BM105" s="206" t="s">
        <v>319</v>
      </c>
    </row>
    <row r="106" spans="1:65" s="2" customFormat="1" ht="19.5">
      <c r="A106" s="36"/>
      <c r="B106" s="37"/>
      <c r="C106" s="38"/>
      <c r="D106" s="208" t="s">
        <v>279</v>
      </c>
      <c r="E106" s="38"/>
      <c r="F106" s="209" t="s">
        <v>2192</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279</v>
      </c>
      <c r="AU106" s="19" t="s">
        <v>84</v>
      </c>
    </row>
    <row r="107" spans="1:65" s="2" customFormat="1" ht="16.5" customHeight="1">
      <c r="A107" s="36"/>
      <c r="B107" s="37"/>
      <c r="C107" s="195" t="s">
        <v>28</v>
      </c>
      <c r="D107" s="195" t="s">
        <v>275</v>
      </c>
      <c r="E107" s="196" t="s">
        <v>2197</v>
      </c>
      <c r="F107" s="197" t="s">
        <v>2198</v>
      </c>
      <c r="G107" s="198" t="s">
        <v>765</v>
      </c>
      <c r="H107" s="199">
        <v>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99</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99</v>
      </c>
      <c r="BM107" s="206" t="s">
        <v>330</v>
      </c>
    </row>
    <row r="108" spans="1:65" s="2" customFormat="1" ht="19.5">
      <c r="A108" s="36"/>
      <c r="B108" s="37"/>
      <c r="C108" s="38"/>
      <c r="D108" s="208" t="s">
        <v>279</v>
      </c>
      <c r="E108" s="38"/>
      <c r="F108" s="209" t="s">
        <v>2192</v>
      </c>
      <c r="G108" s="38"/>
      <c r="H108" s="38"/>
      <c r="I108" s="119"/>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279</v>
      </c>
      <c r="AU108" s="19" t="s">
        <v>84</v>
      </c>
    </row>
    <row r="109" spans="1:65" s="2" customFormat="1" ht="16.5" customHeight="1">
      <c r="A109" s="36"/>
      <c r="B109" s="37"/>
      <c r="C109" s="195" t="s">
        <v>354</v>
      </c>
      <c r="D109" s="195" t="s">
        <v>275</v>
      </c>
      <c r="E109" s="196" t="s">
        <v>2199</v>
      </c>
      <c r="F109" s="197" t="s">
        <v>2200</v>
      </c>
      <c r="G109" s="198" t="s">
        <v>305</v>
      </c>
      <c r="H109" s="199">
        <v>11</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99</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99</v>
      </c>
      <c r="BM109" s="206" t="s">
        <v>28</v>
      </c>
    </row>
    <row r="110" spans="1:65" s="2" customFormat="1" ht="19.5">
      <c r="A110" s="36"/>
      <c r="B110" s="37"/>
      <c r="C110" s="38"/>
      <c r="D110" s="208" t="s">
        <v>279</v>
      </c>
      <c r="E110" s="38"/>
      <c r="F110" s="209" t="s">
        <v>2201</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279</v>
      </c>
      <c r="AU110" s="19" t="s">
        <v>84</v>
      </c>
    </row>
    <row r="111" spans="1:65" s="2" customFormat="1" ht="16.5" customHeight="1">
      <c r="A111" s="36"/>
      <c r="B111" s="37"/>
      <c r="C111" s="195" t="s">
        <v>359</v>
      </c>
      <c r="D111" s="195" t="s">
        <v>275</v>
      </c>
      <c r="E111" s="196" t="s">
        <v>2202</v>
      </c>
      <c r="F111" s="197" t="s">
        <v>2203</v>
      </c>
      <c r="G111" s="198" t="s">
        <v>765</v>
      </c>
      <c r="H111" s="199">
        <v>2</v>
      </c>
      <c r="I111" s="200"/>
      <c r="J111" s="201">
        <f t="shared" ref="J111:J121" si="0">ROUND(I111*H111,2)</f>
        <v>0</v>
      </c>
      <c r="K111" s="197" t="s">
        <v>22</v>
      </c>
      <c r="L111" s="41"/>
      <c r="M111" s="202" t="s">
        <v>22</v>
      </c>
      <c r="N111" s="203" t="s">
        <v>48</v>
      </c>
      <c r="O111" s="66"/>
      <c r="P111" s="204">
        <f t="shared" ref="P111:P121" si="1">O111*H111</f>
        <v>0</v>
      </c>
      <c r="Q111" s="204">
        <v>0</v>
      </c>
      <c r="R111" s="204">
        <f t="shared" ref="R111:R121" si="2">Q111*H111</f>
        <v>0</v>
      </c>
      <c r="S111" s="204">
        <v>0</v>
      </c>
      <c r="T111" s="205">
        <f t="shared" ref="T111:T121" si="3">S111*H111</f>
        <v>0</v>
      </c>
      <c r="U111" s="36"/>
      <c r="V111" s="36"/>
      <c r="W111" s="36"/>
      <c r="X111" s="36"/>
      <c r="Y111" s="36"/>
      <c r="Z111" s="36"/>
      <c r="AA111" s="36"/>
      <c r="AB111" s="36"/>
      <c r="AC111" s="36"/>
      <c r="AD111" s="36"/>
      <c r="AE111" s="36"/>
      <c r="AR111" s="206" t="s">
        <v>99</v>
      </c>
      <c r="AT111" s="206" t="s">
        <v>275</v>
      </c>
      <c r="AU111" s="206" t="s">
        <v>84</v>
      </c>
      <c r="AY111" s="19" t="s">
        <v>273</v>
      </c>
      <c r="BE111" s="207">
        <f t="shared" ref="BE111:BE121" si="4">IF(N111="základní",J111,0)</f>
        <v>0</v>
      </c>
      <c r="BF111" s="207">
        <f t="shared" ref="BF111:BF121" si="5">IF(N111="snížená",J111,0)</f>
        <v>0</v>
      </c>
      <c r="BG111" s="207">
        <f t="shared" ref="BG111:BG121" si="6">IF(N111="zákl. přenesená",J111,0)</f>
        <v>0</v>
      </c>
      <c r="BH111" s="207">
        <f t="shared" ref="BH111:BH121" si="7">IF(N111="sníž. přenesená",J111,0)</f>
        <v>0</v>
      </c>
      <c r="BI111" s="207">
        <f t="shared" ref="BI111:BI121" si="8">IF(N111="nulová",J111,0)</f>
        <v>0</v>
      </c>
      <c r="BJ111" s="19" t="s">
        <v>23</v>
      </c>
      <c r="BK111" s="207">
        <f t="shared" ref="BK111:BK121" si="9">ROUND(I111*H111,2)</f>
        <v>0</v>
      </c>
      <c r="BL111" s="19" t="s">
        <v>99</v>
      </c>
      <c r="BM111" s="206" t="s">
        <v>359</v>
      </c>
    </row>
    <row r="112" spans="1:65" s="2" customFormat="1" ht="16.5" customHeight="1">
      <c r="A112" s="36"/>
      <c r="B112" s="37"/>
      <c r="C112" s="195" t="s">
        <v>364</v>
      </c>
      <c r="D112" s="195" t="s">
        <v>275</v>
      </c>
      <c r="E112" s="196" t="s">
        <v>2204</v>
      </c>
      <c r="F112" s="197" t="s">
        <v>2205</v>
      </c>
      <c r="G112" s="198" t="s">
        <v>765</v>
      </c>
      <c r="H112" s="199">
        <v>1</v>
      </c>
      <c r="I112" s="200"/>
      <c r="J112" s="201">
        <f t="shared" si="0"/>
        <v>0</v>
      </c>
      <c r="K112" s="197" t="s">
        <v>22</v>
      </c>
      <c r="L112" s="41"/>
      <c r="M112" s="202" t="s">
        <v>22</v>
      </c>
      <c r="N112" s="203" t="s">
        <v>48</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99</v>
      </c>
      <c r="AT112" s="206" t="s">
        <v>275</v>
      </c>
      <c r="AU112" s="206" t="s">
        <v>84</v>
      </c>
      <c r="AY112" s="19" t="s">
        <v>273</v>
      </c>
      <c r="BE112" s="207">
        <f t="shared" si="4"/>
        <v>0</v>
      </c>
      <c r="BF112" s="207">
        <f t="shared" si="5"/>
        <v>0</v>
      </c>
      <c r="BG112" s="207">
        <f t="shared" si="6"/>
        <v>0</v>
      </c>
      <c r="BH112" s="207">
        <f t="shared" si="7"/>
        <v>0</v>
      </c>
      <c r="BI112" s="207">
        <f t="shared" si="8"/>
        <v>0</v>
      </c>
      <c r="BJ112" s="19" t="s">
        <v>23</v>
      </c>
      <c r="BK112" s="207">
        <f t="shared" si="9"/>
        <v>0</v>
      </c>
      <c r="BL112" s="19" t="s">
        <v>99</v>
      </c>
      <c r="BM112" s="206" t="s">
        <v>369</v>
      </c>
    </row>
    <row r="113" spans="1:65" s="2" customFormat="1" ht="16.5" customHeight="1">
      <c r="A113" s="36"/>
      <c r="B113" s="37"/>
      <c r="C113" s="195" t="s">
        <v>369</v>
      </c>
      <c r="D113" s="195" t="s">
        <v>275</v>
      </c>
      <c r="E113" s="196" t="s">
        <v>2206</v>
      </c>
      <c r="F113" s="197" t="s">
        <v>2207</v>
      </c>
      <c r="G113" s="198" t="s">
        <v>305</v>
      </c>
      <c r="H113" s="199">
        <v>30</v>
      </c>
      <c r="I113" s="200"/>
      <c r="J113" s="201">
        <f t="shared" si="0"/>
        <v>0</v>
      </c>
      <c r="K113" s="197" t="s">
        <v>22</v>
      </c>
      <c r="L113" s="41"/>
      <c r="M113" s="202" t="s">
        <v>22</v>
      </c>
      <c r="N113" s="203" t="s">
        <v>48</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99</v>
      </c>
      <c r="AT113" s="206" t="s">
        <v>275</v>
      </c>
      <c r="AU113" s="206" t="s">
        <v>84</v>
      </c>
      <c r="AY113" s="19" t="s">
        <v>273</v>
      </c>
      <c r="BE113" s="207">
        <f t="shared" si="4"/>
        <v>0</v>
      </c>
      <c r="BF113" s="207">
        <f t="shared" si="5"/>
        <v>0</v>
      </c>
      <c r="BG113" s="207">
        <f t="shared" si="6"/>
        <v>0</v>
      </c>
      <c r="BH113" s="207">
        <f t="shared" si="7"/>
        <v>0</v>
      </c>
      <c r="BI113" s="207">
        <f t="shared" si="8"/>
        <v>0</v>
      </c>
      <c r="BJ113" s="19" t="s">
        <v>23</v>
      </c>
      <c r="BK113" s="207">
        <f t="shared" si="9"/>
        <v>0</v>
      </c>
      <c r="BL113" s="19" t="s">
        <v>99</v>
      </c>
      <c r="BM113" s="206" t="s">
        <v>386</v>
      </c>
    </row>
    <row r="114" spans="1:65" s="2" customFormat="1" ht="16.5" customHeight="1">
      <c r="A114" s="36"/>
      <c r="B114" s="37"/>
      <c r="C114" s="195" t="s">
        <v>8</v>
      </c>
      <c r="D114" s="195" t="s">
        <v>275</v>
      </c>
      <c r="E114" s="196" t="s">
        <v>2208</v>
      </c>
      <c r="F114" s="197" t="s">
        <v>2209</v>
      </c>
      <c r="G114" s="198" t="s">
        <v>305</v>
      </c>
      <c r="H114" s="199">
        <v>10</v>
      </c>
      <c r="I114" s="200"/>
      <c r="J114" s="201">
        <f t="shared" si="0"/>
        <v>0</v>
      </c>
      <c r="K114" s="197" t="s">
        <v>22</v>
      </c>
      <c r="L114" s="41"/>
      <c r="M114" s="202" t="s">
        <v>22</v>
      </c>
      <c r="N114" s="203" t="s">
        <v>48</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99</v>
      </c>
      <c r="AT114" s="206" t="s">
        <v>275</v>
      </c>
      <c r="AU114" s="206" t="s">
        <v>84</v>
      </c>
      <c r="AY114" s="19" t="s">
        <v>273</v>
      </c>
      <c r="BE114" s="207">
        <f t="shared" si="4"/>
        <v>0</v>
      </c>
      <c r="BF114" s="207">
        <f t="shared" si="5"/>
        <v>0</v>
      </c>
      <c r="BG114" s="207">
        <f t="shared" si="6"/>
        <v>0</v>
      </c>
      <c r="BH114" s="207">
        <f t="shared" si="7"/>
        <v>0</v>
      </c>
      <c r="BI114" s="207">
        <f t="shared" si="8"/>
        <v>0</v>
      </c>
      <c r="BJ114" s="19" t="s">
        <v>23</v>
      </c>
      <c r="BK114" s="207">
        <f t="shared" si="9"/>
        <v>0</v>
      </c>
      <c r="BL114" s="19" t="s">
        <v>99</v>
      </c>
      <c r="BM114" s="206" t="s">
        <v>409</v>
      </c>
    </row>
    <row r="115" spans="1:65" s="2" customFormat="1" ht="16.5" customHeight="1">
      <c r="A115" s="36"/>
      <c r="B115" s="37"/>
      <c r="C115" s="195" t="s">
        <v>386</v>
      </c>
      <c r="D115" s="195" t="s">
        <v>275</v>
      </c>
      <c r="E115" s="196" t="s">
        <v>2210</v>
      </c>
      <c r="F115" s="197" t="s">
        <v>2211</v>
      </c>
      <c r="G115" s="198" t="s">
        <v>2212</v>
      </c>
      <c r="H115" s="199">
        <v>1</v>
      </c>
      <c r="I115" s="200"/>
      <c r="J115" s="201">
        <f t="shared" si="0"/>
        <v>0</v>
      </c>
      <c r="K115" s="197" t="s">
        <v>22</v>
      </c>
      <c r="L115" s="41"/>
      <c r="M115" s="202" t="s">
        <v>22</v>
      </c>
      <c r="N115" s="203" t="s">
        <v>48</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99</v>
      </c>
      <c r="AT115" s="206" t="s">
        <v>275</v>
      </c>
      <c r="AU115" s="206" t="s">
        <v>84</v>
      </c>
      <c r="AY115" s="19" t="s">
        <v>273</v>
      </c>
      <c r="BE115" s="207">
        <f t="shared" si="4"/>
        <v>0</v>
      </c>
      <c r="BF115" s="207">
        <f t="shared" si="5"/>
        <v>0</v>
      </c>
      <c r="BG115" s="207">
        <f t="shared" si="6"/>
        <v>0</v>
      </c>
      <c r="BH115" s="207">
        <f t="shared" si="7"/>
        <v>0</v>
      </c>
      <c r="BI115" s="207">
        <f t="shared" si="8"/>
        <v>0</v>
      </c>
      <c r="BJ115" s="19" t="s">
        <v>23</v>
      </c>
      <c r="BK115" s="207">
        <f t="shared" si="9"/>
        <v>0</v>
      </c>
      <c r="BL115" s="19" t="s">
        <v>99</v>
      </c>
      <c r="BM115" s="206" t="s">
        <v>419</v>
      </c>
    </row>
    <row r="116" spans="1:65" s="2" customFormat="1" ht="16.5" customHeight="1">
      <c r="A116" s="36"/>
      <c r="B116" s="37"/>
      <c r="C116" s="195" t="s">
        <v>404</v>
      </c>
      <c r="D116" s="195" t="s">
        <v>275</v>
      </c>
      <c r="E116" s="196" t="s">
        <v>2213</v>
      </c>
      <c r="F116" s="197" t="s">
        <v>2214</v>
      </c>
      <c r="G116" s="198" t="s">
        <v>305</v>
      </c>
      <c r="H116" s="199">
        <v>40</v>
      </c>
      <c r="I116" s="200"/>
      <c r="J116" s="201">
        <f t="shared" si="0"/>
        <v>0</v>
      </c>
      <c r="K116" s="197" t="s">
        <v>22</v>
      </c>
      <c r="L116" s="41"/>
      <c r="M116" s="202" t="s">
        <v>22</v>
      </c>
      <c r="N116" s="203" t="s">
        <v>48</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99</v>
      </c>
      <c r="AT116" s="206" t="s">
        <v>275</v>
      </c>
      <c r="AU116" s="206" t="s">
        <v>84</v>
      </c>
      <c r="AY116" s="19" t="s">
        <v>273</v>
      </c>
      <c r="BE116" s="207">
        <f t="shared" si="4"/>
        <v>0</v>
      </c>
      <c r="BF116" s="207">
        <f t="shared" si="5"/>
        <v>0</v>
      </c>
      <c r="BG116" s="207">
        <f t="shared" si="6"/>
        <v>0</v>
      </c>
      <c r="BH116" s="207">
        <f t="shared" si="7"/>
        <v>0</v>
      </c>
      <c r="BI116" s="207">
        <f t="shared" si="8"/>
        <v>0</v>
      </c>
      <c r="BJ116" s="19" t="s">
        <v>23</v>
      </c>
      <c r="BK116" s="207">
        <f t="shared" si="9"/>
        <v>0</v>
      </c>
      <c r="BL116" s="19" t="s">
        <v>99</v>
      </c>
      <c r="BM116" s="206" t="s">
        <v>433</v>
      </c>
    </row>
    <row r="117" spans="1:65" s="2" customFormat="1" ht="16.5" customHeight="1">
      <c r="A117" s="36"/>
      <c r="B117" s="37"/>
      <c r="C117" s="195" t="s">
        <v>409</v>
      </c>
      <c r="D117" s="195" t="s">
        <v>275</v>
      </c>
      <c r="E117" s="196" t="s">
        <v>2215</v>
      </c>
      <c r="F117" s="197" t="s">
        <v>2216</v>
      </c>
      <c r="G117" s="198" t="s">
        <v>1038</v>
      </c>
      <c r="H117" s="199">
        <v>1</v>
      </c>
      <c r="I117" s="200"/>
      <c r="J117" s="201">
        <f t="shared" si="0"/>
        <v>0</v>
      </c>
      <c r="K117" s="197" t="s">
        <v>22</v>
      </c>
      <c r="L117" s="41"/>
      <c r="M117" s="202" t="s">
        <v>22</v>
      </c>
      <c r="N117" s="203" t="s">
        <v>48</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99</v>
      </c>
      <c r="AT117" s="206" t="s">
        <v>275</v>
      </c>
      <c r="AU117" s="206" t="s">
        <v>84</v>
      </c>
      <c r="AY117" s="19" t="s">
        <v>273</v>
      </c>
      <c r="BE117" s="207">
        <f t="shared" si="4"/>
        <v>0</v>
      </c>
      <c r="BF117" s="207">
        <f t="shared" si="5"/>
        <v>0</v>
      </c>
      <c r="BG117" s="207">
        <f t="shared" si="6"/>
        <v>0</v>
      </c>
      <c r="BH117" s="207">
        <f t="shared" si="7"/>
        <v>0</v>
      </c>
      <c r="BI117" s="207">
        <f t="shared" si="8"/>
        <v>0</v>
      </c>
      <c r="BJ117" s="19" t="s">
        <v>23</v>
      </c>
      <c r="BK117" s="207">
        <f t="shared" si="9"/>
        <v>0</v>
      </c>
      <c r="BL117" s="19" t="s">
        <v>99</v>
      </c>
      <c r="BM117" s="206" t="s">
        <v>446</v>
      </c>
    </row>
    <row r="118" spans="1:65" s="2" customFormat="1" ht="16.5" customHeight="1">
      <c r="A118" s="36"/>
      <c r="B118" s="37"/>
      <c r="C118" s="195" t="s">
        <v>414</v>
      </c>
      <c r="D118" s="195" t="s">
        <v>275</v>
      </c>
      <c r="E118" s="196" t="s">
        <v>2217</v>
      </c>
      <c r="F118" s="197" t="s">
        <v>2218</v>
      </c>
      <c r="G118" s="198" t="s">
        <v>765</v>
      </c>
      <c r="H118" s="199">
        <v>1</v>
      </c>
      <c r="I118" s="200"/>
      <c r="J118" s="201">
        <f t="shared" si="0"/>
        <v>0</v>
      </c>
      <c r="K118" s="197" t="s">
        <v>22</v>
      </c>
      <c r="L118" s="41"/>
      <c r="M118" s="202" t="s">
        <v>22</v>
      </c>
      <c r="N118" s="203" t="s">
        <v>48</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99</v>
      </c>
      <c r="AT118" s="206" t="s">
        <v>275</v>
      </c>
      <c r="AU118" s="206" t="s">
        <v>84</v>
      </c>
      <c r="AY118" s="19" t="s">
        <v>273</v>
      </c>
      <c r="BE118" s="207">
        <f t="shared" si="4"/>
        <v>0</v>
      </c>
      <c r="BF118" s="207">
        <f t="shared" si="5"/>
        <v>0</v>
      </c>
      <c r="BG118" s="207">
        <f t="shared" si="6"/>
        <v>0</v>
      </c>
      <c r="BH118" s="207">
        <f t="shared" si="7"/>
        <v>0</v>
      </c>
      <c r="BI118" s="207">
        <f t="shared" si="8"/>
        <v>0</v>
      </c>
      <c r="BJ118" s="19" t="s">
        <v>23</v>
      </c>
      <c r="BK118" s="207">
        <f t="shared" si="9"/>
        <v>0</v>
      </c>
      <c r="BL118" s="19" t="s">
        <v>99</v>
      </c>
      <c r="BM118" s="206" t="s">
        <v>465</v>
      </c>
    </row>
    <row r="119" spans="1:65" s="2" customFormat="1" ht="21.75" customHeight="1">
      <c r="A119" s="36"/>
      <c r="B119" s="37"/>
      <c r="C119" s="195" t="s">
        <v>7</v>
      </c>
      <c r="D119" s="195" t="s">
        <v>275</v>
      </c>
      <c r="E119" s="196" t="s">
        <v>2219</v>
      </c>
      <c r="F119" s="197" t="s">
        <v>2220</v>
      </c>
      <c r="G119" s="198" t="s">
        <v>760</v>
      </c>
      <c r="H119" s="199">
        <v>5</v>
      </c>
      <c r="I119" s="200"/>
      <c r="J119" s="201">
        <f t="shared" si="0"/>
        <v>0</v>
      </c>
      <c r="K119" s="197" t="s">
        <v>22</v>
      </c>
      <c r="L119" s="41"/>
      <c r="M119" s="202" t="s">
        <v>22</v>
      </c>
      <c r="N119" s="203" t="s">
        <v>48</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99</v>
      </c>
      <c r="AT119" s="206" t="s">
        <v>275</v>
      </c>
      <c r="AU119" s="206" t="s">
        <v>84</v>
      </c>
      <c r="AY119" s="19" t="s">
        <v>273</v>
      </c>
      <c r="BE119" s="207">
        <f t="shared" si="4"/>
        <v>0</v>
      </c>
      <c r="BF119" s="207">
        <f t="shared" si="5"/>
        <v>0</v>
      </c>
      <c r="BG119" s="207">
        <f t="shared" si="6"/>
        <v>0</v>
      </c>
      <c r="BH119" s="207">
        <f t="shared" si="7"/>
        <v>0</v>
      </c>
      <c r="BI119" s="207">
        <f t="shared" si="8"/>
        <v>0</v>
      </c>
      <c r="BJ119" s="19" t="s">
        <v>23</v>
      </c>
      <c r="BK119" s="207">
        <f t="shared" si="9"/>
        <v>0</v>
      </c>
      <c r="BL119" s="19" t="s">
        <v>99</v>
      </c>
      <c r="BM119" s="206" t="s">
        <v>493</v>
      </c>
    </row>
    <row r="120" spans="1:65" s="2" customFormat="1" ht="16.5" customHeight="1">
      <c r="A120" s="36"/>
      <c r="B120" s="37"/>
      <c r="C120" s="195" t="s">
        <v>433</v>
      </c>
      <c r="D120" s="195" t="s">
        <v>275</v>
      </c>
      <c r="E120" s="196" t="s">
        <v>2221</v>
      </c>
      <c r="F120" s="197" t="s">
        <v>2222</v>
      </c>
      <c r="G120" s="198" t="s">
        <v>760</v>
      </c>
      <c r="H120" s="199">
        <v>20</v>
      </c>
      <c r="I120" s="200"/>
      <c r="J120" s="201">
        <f t="shared" si="0"/>
        <v>0</v>
      </c>
      <c r="K120" s="197" t="s">
        <v>22</v>
      </c>
      <c r="L120" s="41"/>
      <c r="M120" s="202" t="s">
        <v>22</v>
      </c>
      <c r="N120" s="203" t="s">
        <v>48</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99</v>
      </c>
      <c r="AT120" s="206" t="s">
        <v>275</v>
      </c>
      <c r="AU120" s="206" t="s">
        <v>84</v>
      </c>
      <c r="AY120" s="19" t="s">
        <v>273</v>
      </c>
      <c r="BE120" s="207">
        <f t="shared" si="4"/>
        <v>0</v>
      </c>
      <c r="BF120" s="207">
        <f t="shared" si="5"/>
        <v>0</v>
      </c>
      <c r="BG120" s="207">
        <f t="shared" si="6"/>
        <v>0</v>
      </c>
      <c r="BH120" s="207">
        <f t="shared" si="7"/>
        <v>0</v>
      </c>
      <c r="BI120" s="207">
        <f t="shared" si="8"/>
        <v>0</v>
      </c>
      <c r="BJ120" s="19" t="s">
        <v>23</v>
      </c>
      <c r="BK120" s="207">
        <f t="shared" si="9"/>
        <v>0</v>
      </c>
      <c r="BL120" s="19" t="s">
        <v>99</v>
      </c>
      <c r="BM120" s="206" t="s">
        <v>508</v>
      </c>
    </row>
    <row r="121" spans="1:65" s="2" customFormat="1" ht="16.5" customHeight="1">
      <c r="A121" s="36"/>
      <c r="B121" s="37"/>
      <c r="C121" s="195" t="s">
        <v>446</v>
      </c>
      <c r="D121" s="195" t="s">
        <v>275</v>
      </c>
      <c r="E121" s="196" t="s">
        <v>2223</v>
      </c>
      <c r="F121" s="197" t="s">
        <v>2224</v>
      </c>
      <c r="G121" s="198" t="s">
        <v>1038</v>
      </c>
      <c r="H121" s="199">
        <v>1</v>
      </c>
      <c r="I121" s="200"/>
      <c r="J121" s="201">
        <f t="shared" si="0"/>
        <v>0</v>
      </c>
      <c r="K121" s="197" t="s">
        <v>22</v>
      </c>
      <c r="L121" s="41"/>
      <c r="M121" s="202" t="s">
        <v>22</v>
      </c>
      <c r="N121" s="203" t="s">
        <v>48</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99</v>
      </c>
      <c r="AT121" s="206" t="s">
        <v>275</v>
      </c>
      <c r="AU121" s="206" t="s">
        <v>84</v>
      </c>
      <c r="AY121" s="19" t="s">
        <v>273</v>
      </c>
      <c r="BE121" s="207">
        <f t="shared" si="4"/>
        <v>0</v>
      </c>
      <c r="BF121" s="207">
        <f t="shared" si="5"/>
        <v>0</v>
      </c>
      <c r="BG121" s="207">
        <f t="shared" si="6"/>
        <v>0</v>
      </c>
      <c r="BH121" s="207">
        <f t="shared" si="7"/>
        <v>0</v>
      </c>
      <c r="BI121" s="207">
        <f t="shared" si="8"/>
        <v>0</v>
      </c>
      <c r="BJ121" s="19" t="s">
        <v>23</v>
      </c>
      <c r="BK121" s="207">
        <f t="shared" si="9"/>
        <v>0</v>
      </c>
      <c r="BL121" s="19" t="s">
        <v>99</v>
      </c>
      <c r="BM121" s="206" t="s">
        <v>528</v>
      </c>
    </row>
    <row r="122" spans="1:65" s="12" customFormat="1" ht="22.9" customHeight="1">
      <c r="B122" s="179"/>
      <c r="C122" s="180"/>
      <c r="D122" s="181" t="s">
        <v>76</v>
      </c>
      <c r="E122" s="193" t="s">
        <v>1737</v>
      </c>
      <c r="F122" s="193" t="s">
        <v>2225</v>
      </c>
      <c r="G122" s="180"/>
      <c r="H122" s="180"/>
      <c r="I122" s="183"/>
      <c r="J122" s="194">
        <f>BK122</f>
        <v>0</v>
      </c>
      <c r="K122" s="180"/>
      <c r="L122" s="185"/>
      <c r="M122" s="186"/>
      <c r="N122" s="187"/>
      <c r="O122" s="187"/>
      <c r="P122" s="188">
        <f>SUM(P123:P143)</f>
        <v>0</v>
      </c>
      <c r="Q122" s="187"/>
      <c r="R122" s="188">
        <f>SUM(R123:R143)</f>
        <v>0</v>
      </c>
      <c r="S122" s="187"/>
      <c r="T122" s="189">
        <f>SUM(T123:T143)</f>
        <v>0</v>
      </c>
      <c r="AR122" s="190" t="s">
        <v>23</v>
      </c>
      <c r="AT122" s="191" t="s">
        <v>76</v>
      </c>
      <c r="AU122" s="191" t="s">
        <v>23</v>
      </c>
      <c r="AY122" s="190" t="s">
        <v>273</v>
      </c>
      <c r="BK122" s="192">
        <f>SUM(BK123:BK143)</f>
        <v>0</v>
      </c>
    </row>
    <row r="123" spans="1:65" s="2" customFormat="1" ht="21.75" customHeight="1">
      <c r="A123" s="36"/>
      <c r="B123" s="37"/>
      <c r="C123" s="195" t="s">
        <v>513</v>
      </c>
      <c r="D123" s="195" t="s">
        <v>275</v>
      </c>
      <c r="E123" s="196" t="s">
        <v>2190</v>
      </c>
      <c r="F123" s="197" t="s">
        <v>2191</v>
      </c>
      <c r="G123" s="198" t="s">
        <v>765</v>
      </c>
      <c r="H123" s="199">
        <v>2</v>
      </c>
      <c r="I123" s="200"/>
      <c r="J123" s="201">
        <f>ROUND(I123*H123,2)</f>
        <v>0</v>
      </c>
      <c r="K123" s="197" t="s">
        <v>22</v>
      </c>
      <c r="L123" s="41"/>
      <c r="M123" s="202" t="s">
        <v>22</v>
      </c>
      <c r="N123" s="203"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99</v>
      </c>
      <c r="AT123" s="206" t="s">
        <v>275</v>
      </c>
      <c r="AU123" s="206" t="s">
        <v>84</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99</v>
      </c>
      <c r="BM123" s="206" t="s">
        <v>539</v>
      </c>
    </row>
    <row r="124" spans="1:65" s="2" customFormat="1" ht="19.5">
      <c r="A124" s="36"/>
      <c r="B124" s="37"/>
      <c r="C124" s="38"/>
      <c r="D124" s="208" t="s">
        <v>279</v>
      </c>
      <c r="E124" s="38"/>
      <c r="F124" s="209" t="s">
        <v>2192</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279</v>
      </c>
      <c r="AU124" s="19" t="s">
        <v>84</v>
      </c>
    </row>
    <row r="125" spans="1:65" s="2" customFormat="1" ht="16.5" customHeight="1">
      <c r="A125" s="36"/>
      <c r="B125" s="37"/>
      <c r="C125" s="195" t="s">
        <v>528</v>
      </c>
      <c r="D125" s="195" t="s">
        <v>275</v>
      </c>
      <c r="E125" s="196" t="s">
        <v>2193</v>
      </c>
      <c r="F125" s="197" t="s">
        <v>2194</v>
      </c>
      <c r="G125" s="198" t="s">
        <v>765</v>
      </c>
      <c r="H125" s="199">
        <v>1</v>
      </c>
      <c r="I125" s="200"/>
      <c r="J125" s="201">
        <f>ROUND(I125*H125,2)</f>
        <v>0</v>
      </c>
      <c r="K125" s="197" t="s">
        <v>22</v>
      </c>
      <c r="L125" s="41"/>
      <c r="M125" s="202" t="s">
        <v>22</v>
      </c>
      <c r="N125" s="203" t="s">
        <v>48</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99</v>
      </c>
      <c r="AT125" s="206" t="s">
        <v>275</v>
      </c>
      <c r="AU125" s="206" t="s">
        <v>84</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99</v>
      </c>
      <c r="BM125" s="206" t="s">
        <v>556</v>
      </c>
    </row>
    <row r="126" spans="1:65" s="2" customFormat="1" ht="19.5">
      <c r="A126" s="36"/>
      <c r="B126" s="37"/>
      <c r="C126" s="38"/>
      <c r="D126" s="208" t="s">
        <v>279</v>
      </c>
      <c r="E126" s="38"/>
      <c r="F126" s="209" t="s">
        <v>2192</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279</v>
      </c>
      <c r="AU126" s="19" t="s">
        <v>84</v>
      </c>
    </row>
    <row r="127" spans="1:65" s="2" customFormat="1" ht="16.5" customHeight="1">
      <c r="A127" s="36"/>
      <c r="B127" s="37"/>
      <c r="C127" s="195" t="s">
        <v>533</v>
      </c>
      <c r="D127" s="195" t="s">
        <v>275</v>
      </c>
      <c r="E127" s="196" t="s">
        <v>2195</v>
      </c>
      <c r="F127" s="197" t="s">
        <v>2196</v>
      </c>
      <c r="G127" s="198" t="s">
        <v>765</v>
      </c>
      <c r="H127" s="199">
        <v>1</v>
      </c>
      <c r="I127" s="200"/>
      <c r="J127" s="201">
        <f>ROUND(I127*H127,2)</f>
        <v>0</v>
      </c>
      <c r="K127" s="197" t="s">
        <v>22</v>
      </c>
      <c r="L127" s="41"/>
      <c r="M127" s="202" t="s">
        <v>22</v>
      </c>
      <c r="N127" s="203" t="s">
        <v>48</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99</v>
      </c>
      <c r="AT127" s="206" t="s">
        <v>275</v>
      </c>
      <c r="AU127" s="206" t="s">
        <v>84</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99</v>
      </c>
      <c r="BM127" s="206" t="s">
        <v>573</v>
      </c>
    </row>
    <row r="128" spans="1:65" s="2" customFormat="1" ht="19.5">
      <c r="A128" s="36"/>
      <c r="B128" s="37"/>
      <c r="C128" s="38"/>
      <c r="D128" s="208" t="s">
        <v>279</v>
      </c>
      <c r="E128" s="38"/>
      <c r="F128" s="209" t="s">
        <v>2192</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279</v>
      </c>
      <c r="AU128" s="19" t="s">
        <v>84</v>
      </c>
    </row>
    <row r="129" spans="1:65" s="2" customFormat="1" ht="16.5" customHeight="1">
      <c r="A129" s="36"/>
      <c r="B129" s="37"/>
      <c r="C129" s="195" t="s">
        <v>539</v>
      </c>
      <c r="D129" s="195" t="s">
        <v>275</v>
      </c>
      <c r="E129" s="196" t="s">
        <v>2197</v>
      </c>
      <c r="F129" s="197" t="s">
        <v>2198</v>
      </c>
      <c r="G129" s="198" t="s">
        <v>765</v>
      </c>
      <c r="H129" s="199">
        <v>1</v>
      </c>
      <c r="I129" s="200"/>
      <c r="J129" s="201">
        <f>ROUND(I129*H129,2)</f>
        <v>0</v>
      </c>
      <c r="K129" s="197" t="s">
        <v>22</v>
      </c>
      <c r="L129" s="41"/>
      <c r="M129" s="202" t="s">
        <v>22</v>
      </c>
      <c r="N129" s="203"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99</v>
      </c>
      <c r="AT129" s="206" t="s">
        <v>275</v>
      </c>
      <c r="AU129" s="206" t="s">
        <v>84</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99</v>
      </c>
      <c r="BM129" s="206" t="s">
        <v>589</v>
      </c>
    </row>
    <row r="130" spans="1:65" s="2" customFormat="1" ht="19.5">
      <c r="A130" s="36"/>
      <c r="B130" s="37"/>
      <c r="C130" s="38"/>
      <c r="D130" s="208" t="s">
        <v>279</v>
      </c>
      <c r="E130" s="38"/>
      <c r="F130" s="209" t="s">
        <v>2192</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279</v>
      </c>
      <c r="AU130" s="19" t="s">
        <v>84</v>
      </c>
    </row>
    <row r="131" spans="1:65" s="2" customFormat="1" ht="16.5" customHeight="1">
      <c r="A131" s="36"/>
      <c r="B131" s="37"/>
      <c r="C131" s="195" t="s">
        <v>547</v>
      </c>
      <c r="D131" s="195" t="s">
        <v>275</v>
      </c>
      <c r="E131" s="196" t="s">
        <v>2199</v>
      </c>
      <c r="F131" s="197" t="s">
        <v>2200</v>
      </c>
      <c r="G131" s="198" t="s">
        <v>305</v>
      </c>
      <c r="H131" s="199">
        <v>11</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99</v>
      </c>
      <c r="AT131" s="206" t="s">
        <v>275</v>
      </c>
      <c r="AU131" s="206" t="s">
        <v>84</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99</v>
      </c>
      <c r="BM131" s="206" t="s">
        <v>600</v>
      </c>
    </row>
    <row r="132" spans="1:65" s="2" customFormat="1" ht="19.5">
      <c r="A132" s="36"/>
      <c r="B132" s="37"/>
      <c r="C132" s="38"/>
      <c r="D132" s="208" t="s">
        <v>279</v>
      </c>
      <c r="E132" s="38"/>
      <c r="F132" s="209" t="s">
        <v>2201</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279</v>
      </c>
      <c r="AU132" s="19" t="s">
        <v>84</v>
      </c>
    </row>
    <row r="133" spans="1:65" s="2" customFormat="1" ht="16.5" customHeight="1">
      <c r="A133" s="36"/>
      <c r="B133" s="37"/>
      <c r="C133" s="195" t="s">
        <v>556</v>
      </c>
      <c r="D133" s="195" t="s">
        <v>275</v>
      </c>
      <c r="E133" s="196" t="s">
        <v>2202</v>
      </c>
      <c r="F133" s="197" t="s">
        <v>2203</v>
      </c>
      <c r="G133" s="198" t="s">
        <v>765</v>
      </c>
      <c r="H133" s="199">
        <v>2</v>
      </c>
      <c r="I133" s="200"/>
      <c r="J133" s="201">
        <f t="shared" ref="J133:J143" si="10">ROUND(I133*H133,2)</f>
        <v>0</v>
      </c>
      <c r="K133" s="197" t="s">
        <v>22</v>
      </c>
      <c r="L133" s="41"/>
      <c r="M133" s="202" t="s">
        <v>22</v>
      </c>
      <c r="N133" s="203" t="s">
        <v>48</v>
      </c>
      <c r="O133" s="66"/>
      <c r="P133" s="204">
        <f t="shared" ref="P133:P143" si="11">O133*H133</f>
        <v>0</v>
      </c>
      <c r="Q133" s="204">
        <v>0</v>
      </c>
      <c r="R133" s="204">
        <f t="shared" ref="R133:R143" si="12">Q133*H133</f>
        <v>0</v>
      </c>
      <c r="S133" s="204">
        <v>0</v>
      </c>
      <c r="T133" s="205">
        <f t="shared" ref="T133:T143" si="13">S133*H133</f>
        <v>0</v>
      </c>
      <c r="U133" s="36"/>
      <c r="V133" s="36"/>
      <c r="W133" s="36"/>
      <c r="X133" s="36"/>
      <c r="Y133" s="36"/>
      <c r="Z133" s="36"/>
      <c r="AA133" s="36"/>
      <c r="AB133" s="36"/>
      <c r="AC133" s="36"/>
      <c r="AD133" s="36"/>
      <c r="AE133" s="36"/>
      <c r="AR133" s="206" t="s">
        <v>99</v>
      </c>
      <c r="AT133" s="206" t="s">
        <v>275</v>
      </c>
      <c r="AU133" s="206" t="s">
        <v>84</v>
      </c>
      <c r="AY133" s="19" t="s">
        <v>273</v>
      </c>
      <c r="BE133" s="207">
        <f t="shared" ref="BE133:BE143" si="14">IF(N133="základní",J133,0)</f>
        <v>0</v>
      </c>
      <c r="BF133" s="207">
        <f t="shared" ref="BF133:BF143" si="15">IF(N133="snížená",J133,0)</f>
        <v>0</v>
      </c>
      <c r="BG133" s="207">
        <f t="shared" ref="BG133:BG143" si="16">IF(N133="zákl. přenesená",J133,0)</f>
        <v>0</v>
      </c>
      <c r="BH133" s="207">
        <f t="shared" ref="BH133:BH143" si="17">IF(N133="sníž. přenesená",J133,0)</f>
        <v>0</v>
      </c>
      <c r="BI133" s="207">
        <f t="shared" ref="BI133:BI143" si="18">IF(N133="nulová",J133,0)</f>
        <v>0</v>
      </c>
      <c r="BJ133" s="19" t="s">
        <v>23</v>
      </c>
      <c r="BK133" s="207">
        <f t="shared" ref="BK133:BK143" si="19">ROUND(I133*H133,2)</f>
        <v>0</v>
      </c>
      <c r="BL133" s="19" t="s">
        <v>99</v>
      </c>
      <c r="BM133" s="206" t="s">
        <v>616</v>
      </c>
    </row>
    <row r="134" spans="1:65" s="2" customFormat="1" ht="16.5" customHeight="1">
      <c r="A134" s="36"/>
      <c r="B134" s="37"/>
      <c r="C134" s="195" t="s">
        <v>567</v>
      </c>
      <c r="D134" s="195" t="s">
        <v>275</v>
      </c>
      <c r="E134" s="196" t="s">
        <v>2204</v>
      </c>
      <c r="F134" s="197" t="s">
        <v>2205</v>
      </c>
      <c r="G134" s="198" t="s">
        <v>765</v>
      </c>
      <c r="H134" s="199">
        <v>1</v>
      </c>
      <c r="I134" s="200"/>
      <c r="J134" s="201">
        <f t="shared" si="10"/>
        <v>0</v>
      </c>
      <c r="K134" s="197" t="s">
        <v>22</v>
      </c>
      <c r="L134" s="41"/>
      <c r="M134" s="202" t="s">
        <v>22</v>
      </c>
      <c r="N134" s="203" t="s">
        <v>48</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99</v>
      </c>
      <c r="AT134" s="206" t="s">
        <v>275</v>
      </c>
      <c r="AU134" s="206" t="s">
        <v>84</v>
      </c>
      <c r="AY134" s="19" t="s">
        <v>273</v>
      </c>
      <c r="BE134" s="207">
        <f t="shared" si="14"/>
        <v>0</v>
      </c>
      <c r="BF134" s="207">
        <f t="shared" si="15"/>
        <v>0</v>
      </c>
      <c r="BG134" s="207">
        <f t="shared" si="16"/>
        <v>0</v>
      </c>
      <c r="BH134" s="207">
        <f t="shared" si="17"/>
        <v>0</v>
      </c>
      <c r="BI134" s="207">
        <f t="shared" si="18"/>
        <v>0</v>
      </c>
      <c r="BJ134" s="19" t="s">
        <v>23</v>
      </c>
      <c r="BK134" s="207">
        <f t="shared" si="19"/>
        <v>0</v>
      </c>
      <c r="BL134" s="19" t="s">
        <v>99</v>
      </c>
      <c r="BM134" s="206" t="s">
        <v>629</v>
      </c>
    </row>
    <row r="135" spans="1:65" s="2" customFormat="1" ht="16.5" customHeight="1">
      <c r="A135" s="36"/>
      <c r="B135" s="37"/>
      <c r="C135" s="195" t="s">
        <v>573</v>
      </c>
      <c r="D135" s="195" t="s">
        <v>275</v>
      </c>
      <c r="E135" s="196" t="s">
        <v>2206</v>
      </c>
      <c r="F135" s="197" t="s">
        <v>2207</v>
      </c>
      <c r="G135" s="198" t="s">
        <v>305</v>
      </c>
      <c r="H135" s="199">
        <v>30</v>
      </c>
      <c r="I135" s="200"/>
      <c r="J135" s="201">
        <f t="shared" si="10"/>
        <v>0</v>
      </c>
      <c r="K135" s="197" t="s">
        <v>22</v>
      </c>
      <c r="L135" s="41"/>
      <c r="M135" s="202" t="s">
        <v>22</v>
      </c>
      <c r="N135" s="203" t="s">
        <v>48</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99</v>
      </c>
      <c r="AT135" s="206" t="s">
        <v>275</v>
      </c>
      <c r="AU135" s="206" t="s">
        <v>84</v>
      </c>
      <c r="AY135" s="19" t="s">
        <v>273</v>
      </c>
      <c r="BE135" s="207">
        <f t="shared" si="14"/>
        <v>0</v>
      </c>
      <c r="BF135" s="207">
        <f t="shared" si="15"/>
        <v>0</v>
      </c>
      <c r="BG135" s="207">
        <f t="shared" si="16"/>
        <v>0</v>
      </c>
      <c r="BH135" s="207">
        <f t="shared" si="17"/>
        <v>0</v>
      </c>
      <c r="BI135" s="207">
        <f t="shared" si="18"/>
        <v>0</v>
      </c>
      <c r="BJ135" s="19" t="s">
        <v>23</v>
      </c>
      <c r="BK135" s="207">
        <f t="shared" si="19"/>
        <v>0</v>
      </c>
      <c r="BL135" s="19" t="s">
        <v>99</v>
      </c>
      <c r="BM135" s="206" t="s">
        <v>641</v>
      </c>
    </row>
    <row r="136" spans="1:65" s="2" customFormat="1" ht="16.5" customHeight="1">
      <c r="A136" s="36"/>
      <c r="B136" s="37"/>
      <c r="C136" s="195" t="s">
        <v>584</v>
      </c>
      <c r="D136" s="195" t="s">
        <v>275</v>
      </c>
      <c r="E136" s="196" t="s">
        <v>2208</v>
      </c>
      <c r="F136" s="197" t="s">
        <v>2209</v>
      </c>
      <c r="G136" s="198" t="s">
        <v>305</v>
      </c>
      <c r="H136" s="199">
        <v>10</v>
      </c>
      <c r="I136" s="200"/>
      <c r="J136" s="201">
        <f t="shared" si="10"/>
        <v>0</v>
      </c>
      <c r="K136" s="197" t="s">
        <v>22</v>
      </c>
      <c r="L136" s="41"/>
      <c r="M136" s="202" t="s">
        <v>22</v>
      </c>
      <c r="N136" s="203" t="s">
        <v>48</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99</v>
      </c>
      <c r="AT136" s="206" t="s">
        <v>275</v>
      </c>
      <c r="AU136" s="206" t="s">
        <v>84</v>
      </c>
      <c r="AY136" s="19" t="s">
        <v>273</v>
      </c>
      <c r="BE136" s="207">
        <f t="shared" si="14"/>
        <v>0</v>
      </c>
      <c r="BF136" s="207">
        <f t="shared" si="15"/>
        <v>0</v>
      </c>
      <c r="BG136" s="207">
        <f t="shared" si="16"/>
        <v>0</v>
      </c>
      <c r="BH136" s="207">
        <f t="shared" si="17"/>
        <v>0</v>
      </c>
      <c r="BI136" s="207">
        <f t="shared" si="18"/>
        <v>0</v>
      </c>
      <c r="BJ136" s="19" t="s">
        <v>23</v>
      </c>
      <c r="BK136" s="207">
        <f t="shared" si="19"/>
        <v>0</v>
      </c>
      <c r="BL136" s="19" t="s">
        <v>99</v>
      </c>
      <c r="BM136" s="206" t="s">
        <v>654</v>
      </c>
    </row>
    <row r="137" spans="1:65" s="2" customFormat="1" ht="16.5" customHeight="1">
      <c r="A137" s="36"/>
      <c r="B137" s="37"/>
      <c r="C137" s="195" t="s">
        <v>589</v>
      </c>
      <c r="D137" s="195" t="s">
        <v>275</v>
      </c>
      <c r="E137" s="196" t="s">
        <v>2210</v>
      </c>
      <c r="F137" s="197" t="s">
        <v>2211</v>
      </c>
      <c r="G137" s="198" t="s">
        <v>2212</v>
      </c>
      <c r="H137" s="199">
        <v>1</v>
      </c>
      <c r="I137" s="200"/>
      <c r="J137" s="201">
        <f t="shared" si="10"/>
        <v>0</v>
      </c>
      <c r="K137" s="197" t="s">
        <v>22</v>
      </c>
      <c r="L137" s="41"/>
      <c r="M137" s="202" t="s">
        <v>22</v>
      </c>
      <c r="N137" s="203" t="s">
        <v>48</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99</v>
      </c>
      <c r="AT137" s="206" t="s">
        <v>275</v>
      </c>
      <c r="AU137" s="206" t="s">
        <v>84</v>
      </c>
      <c r="AY137" s="19" t="s">
        <v>273</v>
      </c>
      <c r="BE137" s="207">
        <f t="shared" si="14"/>
        <v>0</v>
      </c>
      <c r="BF137" s="207">
        <f t="shared" si="15"/>
        <v>0</v>
      </c>
      <c r="BG137" s="207">
        <f t="shared" si="16"/>
        <v>0</v>
      </c>
      <c r="BH137" s="207">
        <f t="shared" si="17"/>
        <v>0</v>
      </c>
      <c r="BI137" s="207">
        <f t="shared" si="18"/>
        <v>0</v>
      </c>
      <c r="BJ137" s="19" t="s">
        <v>23</v>
      </c>
      <c r="BK137" s="207">
        <f t="shared" si="19"/>
        <v>0</v>
      </c>
      <c r="BL137" s="19" t="s">
        <v>99</v>
      </c>
      <c r="BM137" s="206" t="s">
        <v>664</v>
      </c>
    </row>
    <row r="138" spans="1:65" s="2" customFormat="1" ht="16.5" customHeight="1">
      <c r="A138" s="36"/>
      <c r="B138" s="37"/>
      <c r="C138" s="195" t="s">
        <v>595</v>
      </c>
      <c r="D138" s="195" t="s">
        <v>275</v>
      </c>
      <c r="E138" s="196" t="s">
        <v>2213</v>
      </c>
      <c r="F138" s="197" t="s">
        <v>2214</v>
      </c>
      <c r="G138" s="198" t="s">
        <v>305</v>
      </c>
      <c r="H138" s="199">
        <v>40</v>
      </c>
      <c r="I138" s="200"/>
      <c r="J138" s="201">
        <f t="shared" si="10"/>
        <v>0</v>
      </c>
      <c r="K138" s="197" t="s">
        <v>22</v>
      </c>
      <c r="L138" s="41"/>
      <c r="M138" s="202" t="s">
        <v>22</v>
      </c>
      <c r="N138" s="203" t="s">
        <v>48</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99</v>
      </c>
      <c r="AT138" s="206" t="s">
        <v>275</v>
      </c>
      <c r="AU138" s="206" t="s">
        <v>84</v>
      </c>
      <c r="AY138" s="19" t="s">
        <v>273</v>
      </c>
      <c r="BE138" s="207">
        <f t="shared" si="14"/>
        <v>0</v>
      </c>
      <c r="BF138" s="207">
        <f t="shared" si="15"/>
        <v>0</v>
      </c>
      <c r="BG138" s="207">
        <f t="shared" si="16"/>
        <v>0</v>
      </c>
      <c r="BH138" s="207">
        <f t="shared" si="17"/>
        <v>0</v>
      </c>
      <c r="BI138" s="207">
        <f t="shared" si="18"/>
        <v>0</v>
      </c>
      <c r="BJ138" s="19" t="s">
        <v>23</v>
      </c>
      <c r="BK138" s="207">
        <f t="shared" si="19"/>
        <v>0</v>
      </c>
      <c r="BL138" s="19" t="s">
        <v>99</v>
      </c>
      <c r="BM138" s="206" t="s">
        <v>677</v>
      </c>
    </row>
    <row r="139" spans="1:65" s="2" customFormat="1" ht="16.5" customHeight="1">
      <c r="A139" s="36"/>
      <c r="B139" s="37"/>
      <c r="C139" s="195" t="s">
        <v>600</v>
      </c>
      <c r="D139" s="195" t="s">
        <v>275</v>
      </c>
      <c r="E139" s="196" t="s">
        <v>2215</v>
      </c>
      <c r="F139" s="197" t="s">
        <v>2216</v>
      </c>
      <c r="G139" s="198" t="s">
        <v>1038</v>
      </c>
      <c r="H139" s="199">
        <v>1</v>
      </c>
      <c r="I139" s="200"/>
      <c r="J139" s="201">
        <f t="shared" si="10"/>
        <v>0</v>
      </c>
      <c r="K139" s="197" t="s">
        <v>22</v>
      </c>
      <c r="L139" s="41"/>
      <c r="M139" s="202" t="s">
        <v>22</v>
      </c>
      <c r="N139" s="203" t="s">
        <v>48</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99</v>
      </c>
      <c r="AT139" s="206" t="s">
        <v>275</v>
      </c>
      <c r="AU139" s="206" t="s">
        <v>84</v>
      </c>
      <c r="AY139" s="19" t="s">
        <v>273</v>
      </c>
      <c r="BE139" s="207">
        <f t="shared" si="14"/>
        <v>0</v>
      </c>
      <c r="BF139" s="207">
        <f t="shared" si="15"/>
        <v>0</v>
      </c>
      <c r="BG139" s="207">
        <f t="shared" si="16"/>
        <v>0</v>
      </c>
      <c r="BH139" s="207">
        <f t="shared" si="17"/>
        <v>0</v>
      </c>
      <c r="BI139" s="207">
        <f t="shared" si="18"/>
        <v>0</v>
      </c>
      <c r="BJ139" s="19" t="s">
        <v>23</v>
      </c>
      <c r="BK139" s="207">
        <f t="shared" si="19"/>
        <v>0</v>
      </c>
      <c r="BL139" s="19" t="s">
        <v>99</v>
      </c>
      <c r="BM139" s="206" t="s">
        <v>689</v>
      </c>
    </row>
    <row r="140" spans="1:65" s="2" customFormat="1" ht="16.5" customHeight="1">
      <c r="A140" s="36"/>
      <c r="B140" s="37"/>
      <c r="C140" s="195" t="s">
        <v>611</v>
      </c>
      <c r="D140" s="195" t="s">
        <v>275</v>
      </c>
      <c r="E140" s="196" t="s">
        <v>2217</v>
      </c>
      <c r="F140" s="197" t="s">
        <v>2218</v>
      </c>
      <c r="G140" s="198" t="s">
        <v>765</v>
      </c>
      <c r="H140" s="199">
        <v>1</v>
      </c>
      <c r="I140" s="200"/>
      <c r="J140" s="201">
        <f t="shared" si="10"/>
        <v>0</v>
      </c>
      <c r="K140" s="197" t="s">
        <v>22</v>
      </c>
      <c r="L140" s="41"/>
      <c r="M140" s="202" t="s">
        <v>22</v>
      </c>
      <c r="N140" s="203" t="s">
        <v>48</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99</v>
      </c>
      <c r="AT140" s="206" t="s">
        <v>275</v>
      </c>
      <c r="AU140" s="206" t="s">
        <v>84</v>
      </c>
      <c r="AY140" s="19" t="s">
        <v>273</v>
      </c>
      <c r="BE140" s="207">
        <f t="shared" si="14"/>
        <v>0</v>
      </c>
      <c r="BF140" s="207">
        <f t="shared" si="15"/>
        <v>0</v>
      </c>
      <c r="BG140" s="207">
        <f t="shared" si="16"/>
        <v>0</v>
      </c>
      <c r="BH140" s="207">
        <f t="shared" si="17"/>
        <v>0</v>
      </c>
      <c r="BI140" s="207">
        <f t="shared" si="18"/>
        <v>0</v>
      </c>
      <c r="BJ140" s="19" t="s">
        <v>23</v>
      </c>
      <c r="BK140" s="207">
        <f t="shared" si="19"/>
        <v>0</v>
      </c>
      <c r="BL140" s="19" t="s">
        <v>99</v>
      </c>
      <c r="BM140" s="206" t="s">
        <v>701</v>
      </c>
    </row>
    <row r="141" spans="1:65" s="2" customFormat="1" ht="21.75" customHeight="1">
      <c r="A141" s="36"/>
      <c r="B141" s="37"/>
      <c r="C141" s="195" t="s">
        <v>621</v>
      </c>
      <c r="D141" s="195" t="s">
        <v>275</v>
      </c>
      <c r="E141" s="196" t="s">
        <v>2219</v>
      </c>
      <c r="F141" s="197" t="s">
        <v>2220</v>
      </c>
      <c r="G141" s="198" t="s">
        <v>760</v>
      </c>
      <c r="H141" s="199">
        <v>5</v>
      </c>
      <c r="I141" s="200"/>
      <c r="J141" s="201">
        <f t="shared" si="10"/>
        <v>0</v>
      </c>
      <c r="K141" s="197" t="s">
        <v>22</v>
      </c>
      <c r="L141" s="41"/>
      <c r="M141" s="202" t="s">
        <v>22</v>
      </c>
      <c r="N141" s="203" t="s">
        <v>48</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99</v>
      </c>
      <c r="AT141" s="206" t="s">
        <v>275</v>
      </c>
      <c r="AU141" s="206" t="s">
        <v>84</v>
      </c>
      <c r="AY141" s="19" t="s">
        <v>273</v>
      </c>
      <c r="BE141" s="207">
        <f t="shared" si="14"/>
        <v>0</v>
      </c>
      <c r="BF141" s="207">
        <f t="shared" si="15"/>
        <v>0</v>
      </c>
      <c r="BG141" s="207">
        <f t="shared" si="16"/>
        <v>0</v>
      </c>
      <c r="BH141" s="207">
        <f t="shared" si="17"/>
        <v>0</v>
      </c>
      <c r="BI141" s="207">
        <f t="shared" si="18"/>
        <v>0</v>
      </c>
      <c r="BJ141" s="19" t="s">
        <v>23</v>
      </c>
      <c r="BK141" s="207">
        <f t="shared" si="19"/>
        <v>0</v>
      </c>
      <c r="BL141" s="19" t="s">
        <v>99</v>
      </c>
      <c r="BM141" s="206" t="s">
        <v>710</v>
      </c>
    </row>
    <row r="142" spans="1:65" s="2" customFormat="1" ht="16.5" customHeight="1">
      <c r="A142" s="36"/>
      <c r="B142" s="37"/>
      <c r="C142" s="195" t="s">
        <v>629</v>
      </c>
      <c r="D142" s="195" t="s">
        <v>275</v>
      </c>
      <c r="E142" s="196" t="s">
        <v>2221</v>
      </c>
      <c r="F142" s="197" t="s">
        <v>2222</v>
      </c>
      <c r="G142" s="198" t="s">
        <v>760</v>
      </c>
      <c r="H142" s="199">
        <v>20</v>
      </c>
      <c r="I142" s="200"/>
      <c r="J142" s="201">
        <f t="shared" si="10"/>
        <v>0</v>
      </c>
      <c r="K142" s="197" t="s">
        <v>22</v>
      </c>
      <c r="L142" s="41"/>
      <c r="M142" s="202" t="s">
        <v>22</v>
      </c>
      <c r="N142" s="203" t="s">
        <v>48</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99</v>
      </c>
      <c r="AT142" s="206" t="s">
        <v>275</v>
      </c>
      <c r="AU142" s="206" t="s">
        <v>84</v>
      </c>
      <c r="AY142" s="19" t="s">
        <v>273</v>
      </c>
      <c r="BE142" s="207">
        <f t="shared" si="14"/>
        <v>0</v>
      </c>
      <c r="BF142" s="207">
        <f t="shared" si="15"/>
        <v>0</v>
      </c>
      <c r="BG142" s="207">
        <f t="shared" si="16"/>
        <v>0</v>
      </c>
      <c r="BH142" s="207">
        <f t="shared" si="17"/>
        <v>0</v>
      </c>
      <c r="BI142" s="207">
        <f t="shared" si="18"/>
        <v>0</v>
      </c>
      <c r="BJ142" s="19" t="s">
        <v>23</v>
      </c>
      <c r="BK142" s="207">
        <f t="shared" si="19"/>
        <v>0</v>
      </c>
      <c r="BL142" s="19" t="s">
        <v>99</v>
      </c>
      <c r="BM142" s="206" t="s">
        <v>737</v>
      </c>
    </row>
    <row r="143" spans="1:65" s="2" customFormat="1" ht="16.5" customHeight="1">
      <c r="A143" s="36"/>
      <c r="B143" s="37"/>
      <c r="C143" s="195" t="s">
        <v>641</v>
      </c>
      <c r="D143" s="195" t="s">
        <v>275</v>
      </c>
      <c r="E143" s="196" t="s">
        <v>2223</v>
      </c>
      <c r="F143" s="197" t="s">
        <v>2224</v>
      </c>
      <c r="G143" s="198" t="s">
        <v>1038</v>
      </c>
      <c r="H143" s="199">
        <v>1</v>
      </c>
      <c r="I143" s="200"/>
      <c r="J143" s="201">
        <f t="shared" si="10"/>
        <v>0</v>
      </c>
      <c r="K143" s="197" t="s">
        <v>22</v>
      </c>
      <c r="L143" s="41"/>
      <c r="M143" s="202" t="s">
        <v>22</v>
      </c>
      <c r="N143" s="203" t="s">
        <v>48</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99</v>
      </c>
      <c r="AT143" s="206" t="s">
        <v>275</v>
      </c>
      <c r="AU143" s="206" t="s">
        <v>84</v>
      </c>
      <c r="AY143" s="19" t="s">
        <v>273</v>
      </c>
      <c r="BE143" s="207">
        <f t="shared" si="14"/>
        <v>0</v>
      </c>
      <c r="BF143" s="207">
        <f t="shared" si="15"/>
        <v>0</v>
      </c>
      <c r="BG143" s="207">
        <f t="shared" si="16"/>
        <v>0</v>
      </c>
      <c r="BH143" s="207">
        <f t="shared" si="17"/>
        <v>0</v>
      </c>
      <c r="BI143" s="207">
        <f t="shared" si="18"/>
        <v>0</v>
      </c>
      <c r="BJ143" s="19" t="s">
        <v>23</v>
      </c>
      <c r="BK143" s="207">
        <f t="shared" si="19"/>
        <v>0</v>
      </c>
      <c r="BL143" s="19" t="s">
        <v>99</v>
      </c>
      <c r="BM143" s="206" t="s">
        <v>757</v>
      </c>
    </row>
    <row r="144" spans="1:65" s="12" customFormat="1" ht="22.9" customHeight="1">
      <c r="B144" s="179"/>
      <c r="C144" s="180"/>
      <c r="D144" s="181" t="s">
        <v>76</v>
      </c>
      <c r="E144" s="193" t="s">
        <v>1739</v>
      </c>
      <c r="F144" s="193" t="s">
        <v>2226</v>
      </c>
      <c r="G144" s="180"/>
      <c r="H144" s="180"/>
      <c r="I144" s="183"/>
      <c r="J144" s="194">
        <f>BK144</f>
        <v>0</v>
      </c>
      <c r="K144" s="180"/>
      <c r="L144" s="185"/>
      <c r="M144" s="186"/>
      <c r="N144" s="187"/>
      <c r="O144" s="187"/>
      <c r="P144" s="188">
        <f>SUM(P145:P165)</f>
        <v>0</v>
      </c>
      <c r="Q144" s="187"/>
      <c r="R144" s="188">
        <f>SUM(R145:R165)</f>
        <v>0</v>
      </c>
      <c r="S144" s="187"/>
      <c r="T144" s="189">
        <f>SUM(T145:T165)</f>
        <v>0</v>
      </c>
      <c r="AR144" s="190" t="s">
        <v>23</v>
      </c>
      <c r="AT144" s="191" t="s">
        <v>76</v>
      </c>
      <c r="AU144" s="191" t="s">
        <v>23</v>
      </c>
      <c r="AY144" s="190" t="s">
        <v>273</v>
      </c>
      <c r="BK144" s="192">
        <f>SUM(BK145:BK165)</f>
        <v>0</v>
      </c>
    </row>
    <row r="145" spans="1:65" s="2" customFormat="1" ht="21.75" customHeight="1">
      <c r="A145" s="36"/>
      <c r="B145" s="37"/>
      <c r="C145" s="195" t="s">
        <v>681</v>
      </c>
      <c r="D145" s="195" t="s">
        <v>275</v>
      </c>
      <c r="E145" s="196" t="s">
        <v>2190</v>
      </c>
      <c r="F145" s="197" t="s">
        <v>2191</v>
      </c>
      <c r="G145" s="198" t="s">
        <v>765</v>
      </c>
      <c r="H145" s="199">
        <v>2</v>
      </c>
      <c r="I145" s="200"/>
      <c r="J145" s="201">
        <f>ROUND(I145*H145,2)</f>
        <v>0</v>
      </c>
      <c r="K145" s="197" t="s">
        <v>22</v>
      </c>
      <c r="L145" s="41"/>
      <c r="M145" s="202" t="s">
        <v>22</v>
      </c>
      <c r="N145" s="203" t="s">
        <v>48</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99</v>
      </c>
      <c r="AT145" s="206" t="s">
        <v>275</v>
      </c>
      <c r="AU145" s="206" t="s">
        <v>84</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99</v>
      </c>
      <c r="BM145" s="206" t="s">
        <v>771</v>
      </c>
    </row>
    <row r="146" spans="1:65" s="2" customFormat="1" ht="19.5">
      <c r="A146" s="36"/>
      <c r="B146" s="37"/>
      <c r="C146" s="38"/>
      <c r="D146" s="208" t="s">
        <v>279</v>
      </c>
      <c r="E146" s="38"/>
      <c r="F146" s="209" t="s">
        <v>2192</v>
      </c>
      <c r="G146" s="38"/>
      <c r="H146" s="38"/>
      <c r="I146" s="119"/>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279</v>
      </c>
      <c r="AU146" s="19" t="s">
        <v>84</v>
      </c>
    </row>
    <row r="147" spans="1:65" s="2" customFormat="1" ht="16.5" customHeight="1">
      <c r="A147" s="36"/>
      <c r="B147" s="37"/>
      <c r="C147" s="195" t="s">
        <v>689</v>
      </c>
      <c r="D147" s="195" t="s">
        <v>275</v>
      </c>
      <c r="E147" s="196" t="s">
        <v>2193</v>
      </c>
      <c r="F147" s="197" t="s">
        <v>2194</v>
      </c>
      <c r="G147" s="198" t="s">
        <v>765</v>
      </c>
      <c r="H147" s="199">
        <v>1</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99</v>
      </c>
      <c r="AT147" s="206" t="s">
        <v>275</v>
      </c>
      <c r="AU147" s="206" t="s">
        <v>84</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99</v>
      </c>
      <c r="BM147" s="206" t="s">
        <v>790</v>
      </c>
    </row>
    <row r="148" spans="1:65" s="2" customFormat="1" ht="19.5">
      <c r="A148" s="36"/>
      <c r="B148" s="37"/>
      <c r="C148" s="38"/>
      <c r="D148" s="208" t="s">
        <v>279</v>
      </c>
      <c r="E148" s="38"/>
      <c r="F148" s="209" t="s">
        <v>2192</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279</v>
      </c>
      <c r="AU148" s="19" t="s">
        <v>84</v>
      </c>
    </row>
    <row r="149" spans="1:65" s="2" customFormat="1" ht="16.5" customHeight="1">
      <c r="A149" s="36"/>
      <c r="B149" s="37"/>
      <c r="C149" s="195" t="s">
        <v>696</v>
      </c>
      <c r="D149" s="195" t="s">
        <v>275</v>
      </c>
      <c r="E149" s="196" t="s">
        <v>2195</v>
      </c>
      <c r="F149" s="197" t="s">
        <v>2196</v>
      </c>
      <c r="G149" s="198" t="s">
        <v>765</v>
      </c>
      <c r="H149" s="199">
        <v>1</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99</v>
      </c>
      <c r="AT149" s="206" t="s">
        <v>275</v>
      </c>
      <c r="AU149" s="206" t="s">
        <v>84</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99</v>
      </c>
      <c r="BM149" s="206" t="s">
        <v>805</v>
      </c>
    </row>
    <row r="150" spans="1:65" s="2" customFormat="1" ht="19.5">
      <c r="A150" s="36"/>
      <c r="B150" s="37"/>
      <c r="C150" s="38"/>
      <c r="D150" s="208" t="s">
        <v>279</v>
      </c>
      <c r="E150" s="38"/>
      <c r="F150" s="209" t="s">
        <v>2192</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279</v>
      </c>
      <c r="AU150" s="19" t="s">
        <v>84</v>
      </c>
    </row>
    <row r="151" spans="1:65" s="2" customFormat="1" ht="16.5" customHeight="1">
      <c r="A151" s="36"/>
      <c r="B151" s="37"/>
      <c r="C151" s="195" t="s">
        <v>701</v>
      </c>
      <c r="D151" s="195" t="s">
        <v>275</v>
      </c>
      <c r="E151" s="196" t="s">
        <v>2197</v>
      </c>
      <c r="F151" s="197" t="s">
        <v>2198</v>
      </c>
      <c r="G151" s="198" t="s">
        <v>765</v>
      </c>
      <c r="H151" s="199">
        <v>1</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99</v>
      </c>
      <c r="AT151" s="206" t="s">
        <v>275</v>
      </c>
      <c r="AU151" s="206" t="s">
        <v>84</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99</v>
      </c>
      <c r="BM151" s="206" t="s">
        <v>828</v>
      </c>
    </row>
    <row r="152" spans="1:65" s="2" customFormat="1" ht="19.5">
      <c r="A152" s="36"/>
      <c r="B152" s="37"/>
      <c r="C152" s="38"/>
      <c r="D152" s="208" t="s">
        <v>279</v>
      </c>
      <c r="E152" s="38"/>
      <c r="F152" s="209" t="s">
        <v>2192</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279</v>
      </c>
      <c r="AU152" s="19" t="s">
        <v>84</v>
      </c>
    </row>
    <row r="153" spans="1:65" s="2" customFormat="1" ht="16.5" customHeight="1">
      <c r="A153" s="36"/>
      <c r="B153" s="37"/>
      <c r="C153" s="195" t="s">
        <v>706</v>
      </c>
      <c r="D153" s="195" t="s">
        <v>275</v>
      </c>
      <c r="E153" s="196" t="s">
        <v>2199</v>
      </c>
      <c r="F153" s="197" t="s">
        <v>2200</v>
      </c>
      <c r="G153" s="198" t="s">
        <v>305</v>
      </c>
      <c r="H153" s="199">
        <v>11</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99</v>
      </c>
      <c r="AT153" s="206" t="s">
        <v>275</v>
      </c>
      <c r="AU153" s="206" t="s">
        <v>84</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99</v>
      </c>
      <c r="BM153" s="206" t="s">
        <v>840</v>
      </c>
    </row>
    <row r="154" spans="1:65" s="2" customFormat="1" ht="19.5">
      <c r="A154" s="36"/>
      <c r="B154" s="37"/>
      <c r="C154" s="38"/>
      <c r="D154" s="208" t="s">
        <v>279</v>
      </c>
      <c r="E154" s="38"/>
      <c r="F154" s="209" t="s">
        <v>2201</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279</v>
      </c>
      <c r="AU154" s="19" t="s">
        <v>84</v>
      </c>
    </row>
    <row r="155" spans="1:65" s="2" customFormat="1" ht="16.5" customHeight="1">
      <c r="A155" s="36"/>
      <c r="B155" s="37"/>
      <c r="C155" s="195" t="s">
        <v>710</v>
      </c>
      <c r="D155" s="195" t="s">
        <v>275</v>
      </c>
      <c r="E155" s="196" t="s">
        <v>2202</v>
      </c>
      <c r="F155" s="197" t="s">
        <v>2203</v>
      </c>
      <c r="G155" s="198" t="s">
        <v>765</v>
      </c>
      <c r="H155" s="199">
        <v>2</v>
      </c>
      <c r="I155" s="200"/>
      <c r="J155" s="201">
        <f t="shared" ref="J155:J165" si="20">ROUND(I155*H155,2)</f>
        <v>0</v>
      </c>
      <c r="K155" s="197" t="s">
        <v>22</v>
      </c>
      <c r="L155" s="41"/>
      <c r="M155" s="202" t="s">
        <v>22</v>
      </c>
      <c r="N155" s="203" t="s">
        <v>48</v>
      </c>
      <c r="O155" s="66"/>
      <c r="P155" s="204">
        <f t="shared" ref="P155:P165" si="21">O155*H155</f>
        <v>0</v>
      </c>
      <c r="Q155" s="204">
        <v>0</v>
      </c>
      <c r="R155" s="204">
        <f t="shared" ref="R155:R165" si="22">Q155*H155</f>
        <v>0</v>
      </c>
      <c r="S155" s="204">
        <v>0</v>
      </c>
      <c r="T155" s="205">
        <f t="shared" ref="T155:T165" si="23">S155*H155</f>
        <v>0</v>
      </c>
      <c r="U155" s="36"/>
      <c r="V155" s="36"/>
      <c r="W155" s="36"/>
      <c r="X155" s="36"/>
      <c r="Y155" s="36"/>
      <c r="Z155" s="36"/>
      <c r="AA155" s="36"/>
      <c r="AB155" s="36"/>
      <c r="AC155" s="36"/>
      <c r="AD155" s="36"/>
      <c r="AE155" s="36"/>
      <c r="AR155" s="206" t="s">
        <v>99</v>
      </c>
      <c r="AT155" s="206" t="s">
        <v>275</v>
      </c>
      <c r="AU155" s="206" t="s">
        <v>84</v>
      </c>
      <c r="AY155" s="19" t="s">
        <v>273</v>
      </c>
      <c r="BE155" s="207">
        <f t="shared" ref="BE155:BE165" si="24">IF(N155="základní",J155,0)</f>
        <v>0</v>
      </c>
      <c r="BF155" s="207">
        <f t="shared" ref="BF155:BF165" si="25">IF(N155="snížená",J155,0)</f>
        <v>0</v>
      </c>
      <c r="BG155" s="207">
        <f t="shared" ref="BG155:BG165" si="26">IF(N155="zákl. přenesená",J155,0)</f>
        <v>0</v>
      </c>
      <c r="BH155" s="207">
        <f t="shared" ref="BH155:BH165" si="27">IF(N155="sníž. přenesená",J155,0)</f>
        <v>0</v>
      </c>
      <c r="BI155" s="207">
        <f t="shared" ref="BI155:BI165" si="28">IF(N155="nulová",J155,0)</f>
        <v>0</v>
      </c>
      <c r="BJ155" s="19" t="s">
        <v>23</v>
      </c>
      <c r="BK155" s="207">
        <f t="shared" ref="BK155:BK165" si="29">ROUND(I155*H155,2)</f>
        <v>0</v>
      </c>
      <c r="BL155" s="19" t="s">
        <v>99</v>
      </c>
      <c r="BM155" s="206" t="s">
        <v>851</v>
      </c>
    </row>
    <row r="156" spans="1:65" s="2" customFormat="1" ht="16.5" customHeight="1">
      <c r="A156" s="36"/>
      <c r="B156" s="37"/>
      <c r="C156" s="195" t="s">
        <v>731</v>
      </c>
      <c r="D156" s="195" t="s">
        <v>275</v>
      </c>
      <c r="E156" s="196" t="s">
        <v>2204</v>
      </c>
      <c r="F156" s="197" t="s">
        <v>2205</v>
      </c>
      <c r="G156" s="198" t="s">
        <v>765</v>
      </c>
      <c r="H156" s="199">
        <v>1</v>
      </c>
      <c r="I156" s="200"/>
      <c r="J156" s="201">
        <f t="shared" si="20"/>
        <v>0</v>
      </c>
      <c r="K156" s="197" t="s">
        <v>22</v>
      </c>
      <c r="L156" s="41"/>
      <c r="M156" s="202" t="s">
        <v>22</v>
      </c>
      <c r="N156" s="203" t="s">
        <v>48</v>
      </c>
      <c r="O156" s="66"/>
      <c r="P156" s="204">
        <f t="shared" si="21"/>
        <v>0</v>
      </c>
      <c r="Q156" s="204">
        <v>0</v>
      </c>
      <c r="R156" s="204">
        <f t="shared" si="22"/>
        <v>0</v>
      </c>
      <c r="S156" s="204">
        <v>0</v>
      </c>
      <c r="T156" s="205">
        <f t="shared" si="23"/>
        <v>0</v>
      </c>
      <c r="U156" s="36"/>
      <c r="V156" s="36"/>
      <c r="W156" s="36"/>
      <c r="X156" s="36"/>
      <c r="Y156" s="36"/>
      <c r="Z156" s="36"/>
      <c r="AA156" s="36"/>
      <c r="AB156" s="36"/>
      <c r="AC156" s="36"/>
      <c r="AD156" s="36"/>
      <c r="AE156" s="36"/>
      <c r="AR156" s="206" t="s">
        <v>99</v>
      </c>
      <c r="AT156" s="206" t="s">
        <v>275</v>
      </c>
      <c r="AU156" s="206" t="s">
        <v>84</v>
      </c>
      <c r="AY156" s="19" t="s">
        <v>273</v>
      </c>
      <c r="BE156" s="207">
        <f t="shared" si="24"/>
        <v>0</v>
      </c>
      <c r="BF156" s="207">
        <f t="shared" si="25"/>
        <v>0</v>
      </c>
      <c r="BG156" s="207">
        <f t="shared" si="26"/>
        <v>0</v>
      </c>
      <c r="BH156" s="207">
        <f t="shared" si="27"/>
        <v>0</v>
      </c>
      <c r="BI156" s="207">
        <f t="shared" si="28"/>
        <v>0</v>
      </c>
      <c r="BJ156" s="19" t="s">
        <v>23</v>
      </c>
      <c r="BK156" s="207">
        <f t="shared" si="29"/>
        <v>0</v>
      </c>
      <c r="BL156" s="19" t="s">
        <v>99</v>
      </c>
      <c r="BM156" s="206" t="s">
        <v>865</v>
      </c>
    </row>
    <row r="157" spans="1:65" s="2" customFormat="1" ht="16.5" customHeight="1">
      <c r="A157" s="36"/>
      <c r="B157" s="37"/>
      <c r="C157" s="195" t="s">
        <v>737</v>
      </c>
      <c r="D157" s="195" t="s">
        <v>275</v>
      </c>
      <c r="E157" s="196" t="s">
        <v>2206</v>
      </c>
      <c r="F157" s="197" t="s">
        <v>2207</v>
      </c>
      <c r="G157" s="198" t="s">
        <v>305</v>
      </c>
      <c r="H157" s="199">
        <v>30</v>
      </c>
      <c r="I157" s="200"/>
      <c r="J157" s="201">
        <f t="shared" si="20"/>
        <v>0</v>
      </c>
      <c r="K157" s="197" t="s">
        <v>22</v>
      </c>
      <c r="L157" s="41"/>
      <c r="M157" s="202" t="s">
        <v>22</v>
      </c>
      <c r="N157" s="203" t="s">
        <v>48</v>
      </c>
      <c r="O157" s="66"/>
      <c r="P157" s="204">
        <f t="shared" si="21"/>
        <v>0</v>
      </c>
      <c r="Q157" s="204">
        <v>0</v>
      </c>
      <c r="R157" s="204">
        <f t="shared" si="22"/>
        <v>0</v>
      </c>
      <c r="S157" s="204">
        <v>0</v>
      </c>
      <c r="T157" s="205">
        <f t="shared" si="23"/>
        <v>0</v>
      </c>
      <c r="U157" s="36"/>
      <c r="V157" s="36"/>
      <c r="W157" s="36"/>
      <c r="X157" s="36"/>
      <c r="Y157" s="36"/>
      <c r="Z157" s="36"/>
      <c r="AA157" s="36"/>
      <c r="AB157" s="36"/>
      <c r="AC157" s="36"/>
      <c r="AD157" s="36"/>
      <c r="AE157" s="36"/>
      <c r="AR157" s="206" t="s">
        <v>99</v>
      </c>
      <c r="AT157" s="206" t="s">
        <v>275</v>
      </c>
      <c r="AU157" s="206" t="s">
        <v>84</v>
      </c>
      <c r="AY157" s="19" t="s">
        <v>273</v>
      </c>
      <c r="BE157" s="207">
        <f t="shared" si="24"/>
        <v>0</v>
      </c>
      <c r="BF157" s="207">
        <f t="shared" si="25"/>
        <v>0</v>
      </c>
      <c r="BG157" s="207">
        <f t="shared" si="26"/>
        <v>0</v>
      </c>
      <c r="BH157" s="207">
        <f t="shared" si="27"/>
        <v>0</v>
      </c>
      <c r="BI157" s="207">
        <f t="shared" si="28"/>
        <v>0</v>
      </c>
      <c r="BJ157" s="19" t="s">
        <v>23</v>
      </c>
      <c r="BK157" s="207">
        <f t="shared" si="29"/>
        <v>0</v>
      </c>
      <c r="BL157" s="19" t="s">
        <v>99</v>
      </c>
      <c r="BM157" s="206" t="s">
        <v>873</v>
      </c>
    </row>
    <row r="158" spans="1:65" s="2" customFormat="1" ht="16.5" customHeight="1">
      <c r="A158" s="36"/>
      <c r="B158" s="37"/>
      <c r="C158" s="195" t="s">
        <v>747</v>
      </c>
      <c r="D158" s="195" t="s">
        <v>275</v>
      </c>
      <c r="E158" s="196" t="s">
        <v>2208</v>
      </c>
      <c r="F158" s="197" t="s">
        <v>2209</v>
      </c>
      <c r="G158" s="198" t="s">
        <v>305</v>
      </c>
      <c r="H158" s="199">
        <v>10</v>
      </c>
      <c r="I158" s="200"/>
      <c r="J158" s="201">
        <f t="shared" si="20"/>
        <v>0</v>
      </c>
      <c r="K158" s="197" t="s">
        <v>22</v>
      </c>
      <c r="L158" s="41"/>
      <c r="M158" s="202" t="s">
        <v>22</v>
      </c>
      <c r="N158" s="203" t="s">
        <v>48</v>
      </c>
      <c r="O158" s="66"/>
      <c r="P158" s="204">
        <f t="shared" si="21"/>
        <v>0</v>
      </c>
      <c r="Q158" s="204">
        <v>0</v>
      </c>
      <c r="R158" s="204">
        <f t="shared" si="22"/>
        <v>0</v>
      </c>
      <c r="S158" s="204">
        <v>0</v>
      </c>
      <c r="T158" s="205">
        <f t="shared" si="23"/>
        <v>0</v>
      </c>
      <c r="U158" s="36"/>
      <c r="V158" s="36"/>
      <c r="W158" s="36"/>
      <c r="X158" s="36"/>
      <c r="Y158" s="36"/>
      <c r="Z158" s="36"/>
      <c r="AA158" s="36"/>
      <c r="AB158" s="36"/>
      <c r="AC158" s="36"/>
      <c r="AD158" s="36"/>
      <c r="AE158" s="36"/>
      <c r="AR158" s="206" t="s">
        <v>99</v>
      </c>
      <c r="AT158" s="206" t="s">
        <v>275</v>
      </c>
      <c r="AU158" s="206" t="s">
        <v>84</v>
      </c>
      <c r="AY158" s="19" t="s">
        <v>273</v>
      </c>
      <c r="BE158" s="207">
        <f t="shared" si="24"/>
        <v>0</v>
      </c>
      <c r="BF158" s="207">
        <f t="shared" si="25"/>
        <v>0</v>
      </c>
      <c r="BG158" s="207">
        <f t="shared" si="26"/>
        <v>0</v>
      </c>
      <c r="BH158" s="207">
        <f t="shared" si="27"/>
        <v>0</v>
      </c>
      <c r="BI158" s="207">
        <f t="shared" si="28"/>
        <v>0</v>
      </c>
      <c r="BJ158" s="19" t="s">
        <v>23</v>
      </c>
      <c r="BK158" s="207">
        <f t="shared" si="29"/>
        <v>0</v>
      </c>
      <c r="BL158" s="19" t="s">
        <v>99</v>
      </c>
      <c r="BM158" s="206" t="s">
        <v>881</v>
      </c>
    </row>
    <row r="159" spans="1:65" s="2" customFormat="1" ht="16.5" customHeight="1">
      <c r="A159" s="36"/>
      <c r="B159" s="37"/>
      <c r="C159" s="195" t="s">
        <v>757</v>
      </c>
      <c r="D159" s="195" t="s">
        <v>275</v>
      </c>
      <c r="E159" s="196" t="s">
        <v>2210</v>
      </c>
      <c r="F159" s="197" t="s">
        <v>2211</v>
      </c>
      <c r="G159" s="198" t="s">
        <v>2212</v>
      </c>
      <c r="H159" s="199">
        <v>1</v>
      </c>
      <c r="I159" s="200"/>
      <c r="J159" s="201">
        <f t="shared" si="20"/>
        <v>0</v>
      </c>
      <c r="K159" s="197" t="s">
        <v>22</v>
      </c>
      <c r="L159" s="41"/>
      <c r="M159" s="202" t="s">
        <v>22</v>
      </c>
      <c r="N159" s="203" t="s">
        <v>48</v>
      </c>
      <c r="O159" s="66"/>
      <c r="P159" s="204">
        <f t="shared" si="21"/>
        <v>0</v>
      </c>
      <c r="Q159" s="204">
        <v>0</v>
      </c>
      <c r="R159" s="204">
        <f t="shared" si="22"/>
        <v>0</v>
      </c>
      <c r="S159" s="204">
        <v>0</v>
      </c>
      <c r="T159" s="205">
        <f t="shared" si="23"/>
        <v>0</v>
      </c>
      <c r="U159" s="36"/>
      <c r="V159" s="36"/>
      <c r="W159" s="36"/>
      <c r="X159" s="36"/>
      <c r="Y159" s="36"/>
      <c r="Z159" s="36"/>
      <c r="AA159" s="36"/>
      <c r="AB159" s="36"/>
      <c r="AC159" s="36"/>
      <c r="AD159" s="36"/>
      <c r="AE159" s="36"/>
      <c r="AR159" s="206" t="s">
        <v>99</v>
      </c>
      <c r="AT159" s="206" t="s">
        <v>275</v>
      </c>
      <c r="AU159" s="206" t="s">
        <v>84</v>
      </c>
      <c r="AY159" s="19" t="s">
        <v>273</v>
      </c>
      <c r="BE159" s="207">
        <f t="shared" si="24"/>
        <v>0</v>
      </c>
      <c r="BF159" s="207">
        <f t="shared" si="25"/>
        <v>0</v>
      </c>
      <c r="BG159" s="207">
        <f t="shared" si="26"/>
        <v>0</v>
      </c>
      <c r="BH159" s="207">
        <f t="shared" si="27"/>
        <v>0</v>
      </c>
      <c r="BI159" s="207">
        <f t="shared" si="28"/>
        <v>0</v>
      </c>
      <c r="BJ159" s="19" t="s">
        <v>23</v>
      </c>
      <c r="BK159" s="207">
        <f t="shared" si="29"/>
        <v>0</v>
      </c>
      <c r="BL159" s="19" t="s">
        <v>99</v>
      </c>
      <c r="BM159" s="206" t="s">
        <v>888</v>
      </c>
    </row>
    <row r="160" spans="1:65" s="2" customFormat="1" ht="16.5" customHeight="1">
      <c r="A160" s="36"/>
      <c r="B160" s="37"/>
      <c r="C160" s="195" t="s">
        <v>762</v>
      </c>
      <c r="D160" s="195" t="s">
        <v>275</v>
      </c>
      <c r="E160" s="196" t="s">
        <v>2213</v>
      </c>
      <c r="F160" s="197" t="s">
        <v>2214</v>
      </c>
      <c r="G160" s="198" t="s">
        <v>305</v>
      </c>
      <c r="H160" s="199">
        <v>40</v>
      </c>
      <c r="I160" s="200"/>
      <c r="J160" s="201">
        <f t="shared" si="20"/>
        <v>0</v>
      </c>
      <c r="K160" s="197" t="s">
        <v>22</v>
      </c>
      <c r="L160" s="41"/>
      <c r="M160" s="202" t="s">
        <v>22</v>
      </c>
      <c r="N160" s="203" t="s">
        <v>48</v>
      </c>
      <c r="O160" s="66"/>
      <c r="P160" s="204">
        <f t="shared" si="21"/>
        <v>0</v>
      </c>
      <c r="Q160" s="204">
        <v>0</v>
      </c>
      <c r="R160" s="204">
        <f t="shared" si="22"/>
        <v>0</v>
      </c>
      <c r="S160" s="204">
        <v>0</v>
      </c>
      <c r="T160" s="205">
        <f t="shared" si="23"/>
        <v>0</v>
      </c>
      <c r="U160" s="36"/>
      <c r="V160" s="36"/>
      <c r="W160" s="36"/>
      <c r="X160" s="36"/>
      <c r="Y160" s="36"/>
      <c r="Z160" s="36"/>
      <c r="AA160" s="36"/>
      <c r="AB160" s="36"/>
      <c r="AC160" s="36"/>
      <c r="AD160" s="36"/>
      <c r="AE160" s="36"/>
      <c r="AR160" s="206" t="s">
        <v>99</v>
      </c>
      <c r="AT160" s="206" t="s">
        <v>275</v>
      </c>
      <c r="AU160" s="206" t="s">
        <v>84</v>
      </c>
      <c r="AY160" s="19" t="s">
        <v>273</v>
      </c>
      <c r="BE160" s="207">
        <f t="shared" si="24"/>
        <v>0</v>
      </c>
      <c r="BF160" s="207">
        <f t="shared" si="25"/>
        <v>0</v>
      </c>
      <c r="BG160" s="207">
        <f t="shared" si="26"/>
        <v>0</v>
      </c>
      <c r="BH160" s="207">
        <f t="shared" si="27"/>
        <v>0</v>
      </c>
      <c r="BI160" s="207">
        <f t="shared" si="28"/>
        <v>0</v>
      </c>
      <c r="BJ160" s="19" t="s">
        <v>23</v>
      </c>
      <c r="BK160" s="207">
        <f t="shared" si="29"/>
        <v>0</v>
      </c>
      <c r="BL160" s="19" t="s">
        <v>99</v>
      </c>
      <c r="BM160" s="206" t="s">
        <v>894</v>
      </c>
    </row>
    <row r="161" spans="1:65" s="2" customFormat="1" ht="16.5" customHeight="1">
      <c r="A161" s="36"/>
      <c r="B161" s="37"/>
      <c r="C161" s="195" t="s">
        <v>771</v>
      </c>
      <c r="D161" s="195" t="s">
        <v>275</v>
      </c>
      <c r="E161" s="196" t="s">
        <v>2215</v>
      </c>
      <c r="F161" s="197" t="s">
        <v>2216</v>
      </c>
      <c r="G161" s="198" t="s">
        <v>1038</v>
      </c>
      <c r="H161" s="199">
        <v>1</v>
      </c>
      <c r="I161" s="200"/>
      <c r="J161" s="201">
        <f t="shared" si="20"/>
        <v>0</v>
      </c>
      <c r="K161" s="197" t="s">
        <v>22</v>
      </c>
      <c r="L161" s="41"/>
      <c r="M161" s="202" t="s">
        <v>22</v>
      </c>
      <c r="N161" s="203" t="s">
        <v>48</v>
      </c>
      <c r="O161" s="66"/>
      <c r="P161" s="204">
        <f t="shared" si="21"/>
        <v>0</v>
      </c>
      <c r="Q161" s="204">
        <v>0</v>
      </c>
      <c r="R161" s="204">
        <f t="shared" si="22"/>
        <v>0</v>
      </c>
      <c r="S161" s="204">
        <v>0</v>
      </c>
      <c r="T161" s="205">
        <f t="shared" si="23"/>
        <v>0</v>
      </c>
      <c r="U161" s="36"/>
      <c r="V161" s="36"/>
      <c r="W161" s="36"/>
      <c r="X161" s="36"/>
      <c r="Y161" s="36"/>
      <c r="Z161" s="36"/>
      <c r="AA161" s="36"/>
      <c r="AB161" s="36"/>
      <c r="AC161" s="36"/>
      <c r="AD161" s="36"/>
      <c r="AE161" s="36"/>
      <c r="AR161" s="206" t="s">
        <v>99</v>
      </c>
      <c r="AT161" s="206" t="s">
        <v>275</v>
      </c>
      <c r="AU161" s="206" t="s">
        <v>84</v>
      </c>
      <c r="AY161" s="19" t="s">
        <v>273</v>
      </c>
      <c r="BE161" s="207">
        <f t="shared" si="24"/>
        <v>0</v>
      </c>
      <c r="BF161" s="207">
        <f t="shared" si="25"/>
        <v>0</v>
      </c>
      <c r="BG161" s="207">
        <f t="shared" si="26"/>
        <v>0</v>
      </c>
      <c r="BH161" s="207">
        <f t="shared" si="27"/>
        <v>0</v>
      </c>
      <c r="BI161" s="207">
        <f t="shared" si="28"/>
        <v>0</v>
      </c>
      <c r="BJ161" s="19" t="s">
        <v>23</v>
      </c>
      <c r="BK161" s="207">
        <f t="shared" si="29"/>
        <v>0</v>
      </c>
      <c r="BL161" s="19" t="s">
        <v>99</v>
      </c>
      <c r="BM161" s="206" t="s">
        <v>906</v>
      </c>
    </row>
    <row r="162" spans="1:65" s="2" customFormat="1" ht="16.5" customHeight="1">
      <c r="A162" s="36"/>
      <c r="B162" s="37"/>
      <c r="C162" s="195" t="s">
        <v>780</v>
      </c>
      <c r="D162" s="195" t="s">
        <v>275</v>
      </c>
      <c r="E162" s="196" t="s">
        <v>2217</v>
      </c>
      <c r="F162" s="197" t="s">
        <v>2218</v>
      </c>
      <c r="G162" s="198" t="s">
        <v>765</v>
      </c>
      <c r="H162" s="199">
        <v>1</v>
      </c>
      <c r="I162" s="200"/>
      <c r="J162" s="201">
        <f t="shared" si="20"/>
        <v>0</v>
      </c>
      <c r="K162" s="197" t="s">
        <v>22</v>
      </c>
      <c r="L162" s="41"/>
      <c r="M162" s="202" t="s">
        <v>22</v>
      </c>
      <c r="N162" s="203" t="s">
        <v>48</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99</v>
      </c>
      <c r="AT162" s="206" t="s">
        <v>275</v>
      </c>
      <c r="AU162" s="206" t="s">
        <v>84</v>
      </c>
      <c r="AY162" s="19" t="s">
        <v>273</v>
      </c>
      <c r="BE162" s="207">
        <f t="shared" si="24"/>
        <v>0</v>
      </c>
      <c r="BF162" s="207">
        <f t="shared" si="25"/>
        <v>0</v>
      </c>
      <c r="BG162" s="207">
        <f t="shared" si="26"/>
        <v>0</v>
      </c>
      <c r="BH162" s="207">
        <f t="shared" si="27"/>
        <v>0</v>
      </c>
      <c r="BI162" s="207">
        <f t="shared" si="28"/>
        <v>0</v>
      </c>
      <c r="BJ162" s="19" t="s">
        <v>23</v>
      </c>
      <c r="BK162" s="207">
        <f t="shared" si="29"/>
        <v>0</v>
      </c>
      <c r="BL162" s="19" t="s">
        <v>99</v>
      </c>
      <c r="BM162" s="206" t="s">
        <v>923</v>
      </c>
    </row>
    <row r="163" spans="1:65" s="2" customFormat="1" ht="21.75" customHeight="1">
      <c r="A163" s="36"/>
      <c r="B163" s="37"/>
      <c r="C163" s="195" t="s">
        <v>799</v>
      </c>
      <c r="D163" s="195" t="s">
        <v>275</v>
      </c>
      <c r="E163" s="196" t="s">
        <v>2219</v>
      </c>
      <c r="F163" s="197" t="s">
        <v>2220</v>
      </c>
      <c r="G163" s="198" t="s">
        <v>760</v>
      </c>
      <c r="H163" s="199">
        <v>5</v>
      </c>
      <c r="I163" s="200"/>
      <c r="J163" s="201">
        <f t="shared" si="20"/>
        <v>0</v>
      </c>
      <c r="K163" s="197" t="s">
        <v>22</v>
      </c>
      <c r="L163" s="41"/>
      <c r="M163" s="202" t="s">
        <v>22</v>
      </c>
      <c r="N163" s="203" t="s">
        <v>48</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99</v>
      </c>
      <c r="AT163" s="206" t="s">
        <v>275</v>
      </c>
      <c r="AU163" s="206" t="s">
        <v>84</v>
      </c>
      <c r="AY163" s="19" t="s">
        <v>273</v>
      </c>
      <c r="BE163" s="207">
        <f t="shared" si="24"/>
        <v>0</v>
      </c>
      <c r="BF163" s="207">
        <f t="shared" si="25"/>
        <v>0</v>
      </c>
      <c r="BG163" s="207">
        <f t="shared" si="26"/>
        <v>0</v>
      </c>
      <c r="BH163" s="207">
        <f t="shared" si="27"/>
        <v>0</v>
      </c>
      <c r="BI163" s="207">
        <f t="shared" si="28"/>
        <v>0</v>
      </c>
      <c r="BJ163" s="19" t="s">
        <v>23</v>
      </c>
      <c r="BK163" s="207">
        <f t="shared" si="29"/>
        <v>0</v>
      </c>
      <c r="BL163" s="19" t="s">
        <v>99</v>
      </c>
      <c r="BM163" s="206" t="s">
        <v>931</v>
      </c>
    </row>
    <row r="164" spans="1:65" s="2" customFormat="1" ht="16.5" customHeight="1">
      <c r="A164" s="36"/>
      <c r="B164" s="37"/>
      <c r="C164" s="195" t="s">
        <v>805</v>
      </c>
      <c r="D164" s="195" t="s">
        <v>275</v>
      </c>
      <c r="E164" s="196" t="s">
        <v>2221</v>
      </c>
      <c r="F164" s="197" t="s">
        <v>2222</v>
      </c>
      <c r="G164" s="198" t="s">
        <v>760</v>
      </c>
      <c r="H164" s="199">
        <v>20</v>
      </c>
      <c r="I164" s="200"/>
      <c r="J164" s="201">
        <f t="shared" si="20"/>
        <v>0</v>
      </c>
      <c r="K164" s="197" t="s">
        <v>22</v>
      </c>
      <c r="L164" s="41"/>
      <c r="M164" s="202" t="s">
        <v>22</v>
      </c>
      <c r="N164" s="203" t="s">
        <v>48</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99</v>
      </c>
      <c r="AT164" s="206" t="s">
        <v>275</v>
      </c>
      <c r="AU164" s="206" t="s">
        <v>84</v>
      </c>
      <c r="AY164" s="19" t="s">
        <v>273</v>
      </c>
      <c r="BE164" s="207">
        <f t="shared" si="24"/>
        <v>0</v>
      </c>
      <c r="BF164" s="207">
        <f t="shared" si="25"/>
        <v>0</v>
      </c>
      <c r="BG164" s="207">
        <f t="shared" si="26"/>
        <v>0</v>
      </c>
      <c r="BH164" s="207">
        <f t="shared" si="27"/>
        <v>0</v>
      </c>
      <c r="BI164" s="207">
        <f t="shared" si="28"/>
        <v>0</v>
      </c>
      <c r="BJ164" s="19" t="s">
        <v>23</v>
      </c>
      <c r="BK164" s="207">
        <f t="shared" si="29"/>
        <v>0</v>
      </c>
      <c r="BL164" s="19" t="s">
        <v>99</v>
      </c>
      <c r="BM164" s="206" t="s">
        <v>947</v>
      </c>
    </row>
    <row r="165" spans="1:65" s="2" customFormat="1" ht="16.5" customHeight="1">
      <c r="A165" s="36"/>
      <c r="B165" s="37"/>
      <c r="C165" s="195" t="s">
        <v>828</v>
      </c>
      <c r="D165" s="195" t="s">
        <v>275</v>
      </c>
      <c r="E165" s="196" t="s">
        <v>2223</v>
      </c>
      <c r="F165" s="197" t="s">
        <v>2224</v>
      </c>
      <c r="G165" s="198" t="s">
        <v>1038</v>
      </c>
      <c r="H165" s="199">
        <v>1</v>
      </c>
      <c r="I165" s="200"/>
      <c r="J165" s="201">
        <f t="shared" si="20"/>
        <v>0</v>
      </c>
      <c r="K165" s="197" t="s">
        <v>22</v>
      </c>
      <c r="L165" s="41"/>
      <c r="M165" s="202" t="s">
        <v>22</v>
      </c>
      <c r="N165" s="203" t="s">
        <v>48</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99</v>
      </c>
      <c r="AT165" s="206" t="s">
        <v>275</v>
      </c>
      <c r="AU165" s="206" t="s">
        <v>84</v>
      </c>
      <c r="AY165" s="19" t="s">
        <v>273</v>
      </c>
      <c r="BE165" s="207">
        <f t="shared" si="24"/>
        <v>0</v>
      </c>
      <c r="BF165" s="207">
        <f t="shared" si="25"/>
        <v>0</v>
      </c>
      <c r="BG165" s="207">
        <f t="shared" si="26"/>
        <v>0</v>
      </c>
      <c r="BH165" s="207">
        <f t="shared" si="27"/>
        <v>0</v>
      </c>
      <c r="BI165" s="207">
        <f t="shared" si="28"/>
        <v>0</v>
      </c>
      <c r="BJ165" s="19" t="s">
        <v>23</v>
      </c>
      <c r="BK165" s="207">
        <f t="shared" si="29"/>
        <v>0</v>
      </c>
      <c r="BL165" s="19" t="s">
        <v>99</v>
      </c>
      <c r="BM165" s="206" t="s">
        <v>965</v>
      </c>
    </row>
    <row r="166" spans="1:65" s="12" customFormat="1" ht="22.9" customHeight="1">
      <c r="B166" s="179"/>
      <c r="C166" s="180"/>
      <c r="D166" s="181" t="s">
        <v>76</v>
      </c>
      <c r="E166" s="193" t="s">
        <v>1766</v>
      </c>
      <c r="F166" s="193" t="s">
        <v>2227</v>
      </c>
      <c r="G166" s="180"/>
      <c r="H166" s="180"/>
      <c r="I166" s="183"/>
      <c r="J166" s="194">
        <f>BK166</f>
        <v>0</v>
      </c>
      <c r="K166" s="180"/>
      <c r="L166" s="185"/>
      <c r="M166" s="186"/>
      <c r="N166" s="187"/>
      <c r="O166" s="187"/>
      <c r="P166" s="188">
        <f>SUM(P167:P187)</f>
        <v>0</v>
      </c>
      <c r="Q166" s="187"/>
      <c r="R166" s="188">
        <f>SUM(R167:R187)</f>
        <v>0</v>
      </c>
      <c r="S166" s="187"/>
      <c r="T166" s="189">
        <f>SUM(T167:T187)</f>
        <v>0</v>
      </c>
      <c r="AR166" s="190" t="s">
        <v>23</v>
      </c>
      <c r="AT166" s="191" t="s">
        <v>76</v>
      </c>
      <c r="AU166" s="191" t="s">
        <v>23</v>
      </c>
      <c r="AY166" s="190" t="s">
        <v>273</v>
      </c>
      <c r="BK166" s="192">
        <f>SUM(BK167:BK187)</f>
        <v>0</v>
      </c>
    </row>
    <row r="167" spans="1:65" s="2" customFormat="1" ht="21.75" customHeight="1">
      <c r="A167" s="36"/>
      <c r="B167" s="37"/>
      <c r="C167" s="195" t="s">
        <v>870</v>
      </c>
      <c r="D167" s="195" t="s">
        <v>275</v>
      </c>
      <c r="E167" s="196" t="s">
        <v>2190</v>
      </c>
      <c r="F167" s="197" t="s">
        <v>2191</v>
      </c>
      <c r="G167" s="198" t="s">
        <v>765</v>
      </c>
      <c r="H167" s="199">
        <v>2</v>
      </c>
      <c r="I167" s="200"/>
      <c r="J167" s="201">
        <f>ROUND(I167*H167,2)</f>
        <v>0</v>
      </c>
      <c r="K167" s="197" t="s">
        <v>22</v>
      </c>
      <c r="L167" s="41"/>
      <c r="M167" s="202" t="s">
        <v>22</v>
      </c>
      <c r="N167" s="203" t="s">
        <v>48</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99</v>
      </c>
      <c r="AT167" s="206" t="s">
        <v>275</v>
      </c>
      <c r="AU167" s="206" t="s">
        <v>84</v>
      </c>
      <c r="AY167" s="19" t="s">
        <v>273</v>
      </c>
      <c r="BE167" s="207">
        <f>IF(N167="základní",J167,0)</f>
        <v>0</v>
      </c>
      <c r="BF167" s="207">
        <f>IF(N167="snížená",J167,0)</f>
        <v>0</v>
      </c>
      <c r="BG167" s="207">
        <f>IF(N167="zákl. přenesená",J167,0)</f>
        <v>0</v>
      </c>
      <c r="BH167" s="207">
        <f>IF(N167="sníž. přenesená",J167,0)</f>
        <v>0</v>
      </c>
      <c r="BI167" s="207">
        <f>IF(N167="nulová",J167,0)</f>
        <v>0</v>
      </c>
      <c r="BJ167" s="19" t="s">
        <v>23</v>
      </c>
      <c r="BK167" s="207">
        <f>ROUND(I167*H167,2)</f>
        <v>0</v>
      </c>
      <c r="BL167" s="19" t="s">
        <v>99</v>
      </c>
      <c r="BM167" s="206" t="s">
        <v>976</v>
      </c>
    </row>
    <row r="168" spans="1:65" s="2" customFormat="1" ht="19.5">
      <c r="A168" s="36"/>
      <c r="B168" s="37"/>
      <c r="C168" s="38"/>
      <c r="D168" s="208" t="s">
        <v>279</v>
      </c>
      <c r="E168" s="38"/>
      <c r="F168" s="209" t="s">
        <v>2192</v>
      </c>
      <c r="G168" s="38"/>
      <c r="H168" s="38"/>
      <c r="I168" s="119"/>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279</v>
      </c>
      <c r="AU168" s="19" t="s">
        <v>84</v>
      </c>
    </row>
    <row r="169" spans="1:65" s="2" customFormat="1" ht="16.5" customHeight="1">
      <c r="A169" s="36"/>
      <c r="B169" s="37"/>
      <c r="C169" s="195" t="s">
        <v>873</v>
      </c>
      <c r="D169" s="195" t="s">
        <v>275</v>
      </c>
      <c r="E169" s="196" t="s">
        <v>2193</v>
      </c>
      <c r="F169" s="197" t="s">
        <v>2194</v>
      </c>
      <c r="G169" s="198" t="s">
        <v>765</v>
      </c>
      <c r="H169" s="199">
        <v>1</v>
      </c>
      <c r="I169" s="200"/>
      <c r="J169" s="201">
        <f>ROUND(I169*H169,2)</f>
        <v>0</v>
      </c>
      <c r="K169" s="197" t="s">
        <v>22</v>
      </c>
      <c r="L169" s="41"/>
      <c r="M169" s="202" t="s">
        <v>22</v>
      </c>
      <c r="N169" s="203" t="s">
        <v>48</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99</v>
      </c>
      <c r="AT169" s="206" t="s">
        <v>275</v>
      </c>
      <c r="AU169" s="206" t="s">
        <v>84</v>
      </c>
      <c r="AY169" s="19" t="s">
        <v>273</v>
      </c>
      <c r="BE169" s="207">
        <f>IF(N169="základní",J169,0)</f>
        <v>0</v>
      </c>
      <c r="BF169" s="207">
        <f>IF(N169="snížená",J169,0)</f>
        <v>0</v>
      </c>
      <c r="BG169" s="207">
        <f>IF(N169="zákl. přenesená",J169,0)</f>
        <v>0</v>
      </c>
      <c r="BH169" s="207">
        <f>IF(N169="sníž. přenesená",J169,0)</f>
        <v>0</v>
      </c>
      <c r="BI169" s="207">
        <f>IF(N169="nulová",J169,0)</f>
        <v>0</v>
      </c>
      <c r="BJ169" s="19" t="s">
        <v>23</v>
      </c>
      <c r="BK169" s="207">
        <f>ROUND(I169*H169,2)</f>
        <v>0</v>
      </c>
      <c r="BL169" s="19" t="s">
        <v>99</v>
      </c>
      <c r="BM169" s="206" t="s">
        <v>29</v>
      </c>
    </row>
    <row r="170" spans="1:65" s="2" customFormat="1" ht="19.5">
      <c r="A170" s="36"/>
      <c r="B170" s="37"/>
      <c r="C170" s="38"/>
      <c r="D170" s="208" t="s">
        <v>279</v>
      </c>
      <c r="E170" s="38"/>
      <c r="F170" s="209" t="s">
        <v>2192</v>
      </c>
      <c r="G170" s="38"/>
      <c r="H170" s="38"/>
      <c r="I170" s="119"/>
      <c r="J170" s="38"/>
      <c r="K170" s="38"/>
      <c r="L170" s="41"/>
      <c r="M170" s="210"/>
      <c r="N170" s="211"/>
      <c r="O170" s="66"/>
      <c r="P170" s="66"/>
      <c r="Q170" s="66"/>
      <c r="R170" s="66"/>
      <c r="S170" s="66"/>
      <c r="T170" s="67"/>
      <c r="U170" s="36"/>
      <c r="V170" s="36"/>
      <c r="W170" s="36"/>
      <c r="X170" s="36"/>
      <c r="Y170" s="36"/>
      <c r="Z170" s="36"/>
      <c r="AA170" s="36"/>
      <c r="AB170" s="36"/>
      <c r="AC170" s="36"/>
      <c r="AD170" s="36"/>
      <c r="AE170" s="36"/>
      <c r="AT170" s="19" t="s">
        <v>279</v>
      </c>
      <c r="AU170" s="19" t="s">
        <v>84</v>
      </c>
    </row>
    <row r="171" spans="1:65" s="2" customFormat="1" ht="16.5" customHeight="1">
      <c r="A171" s="36"/>
      <c r="B171" s="37"/>
      <c r="C171" s="195" t="s">
        <v>877</v>
      </c>
      <c r="D171" s="195" t="s">
        <v>275</v>
      </c>
      <c r="E171" s="196" t="s">
        <v>2195</v>
      </c>
      <c r="F171" s="197" t="s">
        <v>2196</v>
      </c>
      <c r="G171" s="198" t="s">
        <v>765</v>
      </c>
      <c r="H171" s="199">
        <v>1</v>
      </c>
      <c r="I171" s="200"/>
      <c r="J171" s="201">
        <f>ROUND(I171*H171,2)</f>
        <v>0</v>
      </c>
      <c r="K171" s="197" t="s">
        <v>22</v>
      </c>
      <c r="L171" s="41"/>
      <c r="M171" s="202" t="s">
        <v>22</v>
      </c>
      <c r="N171" s="203" t="s">
        <v>48</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99</v>
      </c>
      <c r="AT171" s="206" t="s">
        <v>275</v>
      </c>
      <c r="AU171" s="206" t="s">
        <v>84</v>
      </c>
      <c r="AY171" s="19" t="s">
        <v>273</v>
      </c>
      <c r="BE171" s="207">
        <f>IF(N171="základní",J171,0)</f>
        <v>0</v>
      </c>
      <c r="BF171" s="207">
        <f>IF(N171="snížená",J171,0)</f>
        <v>0</v>
      </c>
      <c r="BG171" s="207">
        <f>IF(N171="zákl. přenesená",J171,0)</f>
        <v>0</v>
      </c>
      <c r="BH171" s="207">
        <f>IF(N171="sníž. přenesená",J171,0)</f>
        <v>0</v>
      </c>
      <c r="BI171" s="207">
        <f>IF(N171="nulová",J171,0)</f>
        <v>0</v>
      </c>
      <c r="BJ171" s="19" t="s">
        <v>23</v>
      </c>
      <c r="BK171" s="207">
        <f>ROUND(I171*H171,2)</f>
        <v>0</v>
      </c>
      <c r="BL171" s="19" t="s">
        <v>99</v>
      </c>
      <c r="BM171" s="206" t="s">
        <v>995</v>
      </c>
    </row>
    <row r="172" spans="1:65" s="2" customFormat="1" ht="19.5">
      <c r="A172" s="36"/>
      <c r="B172" s="37"/>
      <c r="C172" s="38"/>
      <c r="D172" s="208" t="s">
        <v>279</v>
      </c>
      <c r="E172" s="38"/>
      <c r="F172" s="209" t="s">
        <v>2192</v>
      </c>
      <c r="G172" s="38"/>
      <c r="H172" s="38"/>
      <c r="I172" s="119"/>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279</v>
      </c>
      <c r="AU172" s="19" t="s">
        <v>84</v>
      </c>
    </row>
    <row r="173" spans="1:65" s="2" customFormat="1" ht="16.5" customHeight="1">
      <c r="A173" s="36"/>
      <c r="B173" s="37"/>
      <c r="C173" s="195" t="s">
        <v>881</v>
      </c>
      <c r="D173" s="195" t="s">
        <v>275</v>
      </c>
      <c r="E173" s="196" t="s">
        <v>2197</v>
      </c>
      <c r="F173" s="197" t="s">
        <v>2198</v>
      </c>
      <c r="G173" s="198" t="s">
        <v>765</v>
      </c>
      <c r="H173" s="199">
        <v>1</v>
      </c>
      <c r="I173" s="200"/>
      <c r="J173" s="201">
        <f>ROUND(I173*H173,2)</f>
        <v>0</v>
      </c>
      <c r="K173" s="197" t="s">
        <v>22</v>
      </c>
      <c r="L173" s="41"/>
      <c r="M173" s="202" t="s">
        <v>22</v>
      </c>
      <c r="N173" s="203" t="s">
        <v>48</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99</v>
      </c>
      <c r="AT173" s="206" t="s">
        <v>275</v>
      </c>
      <c r="AU173" s="206" t="s">
        <v>84</v>
      </c>
      <c r="AY173" s="19" t="s">
        <v>273</v>
      </c>
      <c r="BE173" s="207">
        <f>IF(N173="základní",J173,0)</f>
        <v>0</v>
      </c>
      <c r="BF173" s="207">
        <f>IF(N173="snížená",J173,0)</f>
        <v>0</v>
      </c>
      <c r="BG173" s="207">
        <f>IF(N173="zákl. přenesená",J173,0)</f>
        <v>0</v>
      </c>
      <c r="BH173" s="207">
        <f>IF(N173="sníž. přenesená",J173,0)</f>
        <v>0</v>
      </c>
      <c r="BI173" s="207">
        <f>IF(N173="nulová",J173,0)</f>
        <v>0</v>
      </c>
      <c r="BJ173" s="19" t="s">
        <v>23</v>
      </c>
      <c r="BK173" s="207">
        <f>ROUND(I173*H173,2)</f>
        <v>0</v>
      </c>
      <c r="BL173" s="19" t="s">
        <v>99</v>
      </c>
      <c r="BM173" s="206" t="s">
        <v>1012</v>
      </c>
    </row>
    <row r="174" spans="1:65" s="2" customFormat="1" ht="19.5">
      <c r="A174" s="36"/>
      <c r="B174" s="37"/>
      <c r="C174" s="38"/>
      <c r="D174" s="208" t="s">
        <v>279</v>
      </c>
      <c r="E174" s="38"/>
      <c r="F174" s="209" t="s">
        <v>2192</v>
      </c>
      <c r="G174" s="38"/>
      <c r="H174" s="38"/>
      <c r="I174" s="119"/>
      <c r="J174" s="38"/>
      <c r="K174" s="38"/>
      <c r="L174" s="41"/>
      <c r="M174" s="210"/>
      <c r="N174" s="211"/>
      <c r="O174" s="66"/>
      <c r="P174" s="66"/>
      <c r="Q174" s="66"/>
      <c r="R174" s="66"/>
      <c r="S174" s="66"/>
      <c r="T174" s="67"/>
      <c r="U174" s="36"/>
      <c r="V174" s="36"/>
      <c r="W174" s="36"/>
      <c r="X174" s="36"/>
      <c r="Y174" s="36"/>
      <c r="Z174" s="36"/>
      <c r="AA174" s="36"/>
      <c r="AB174" s="36"/>
      <c r="AC174" s="36"/>
      <c r="AD174" s="36"/>
      <c r="AE174" s="36"/>
      <c r="AT174" s="19" t="s">
        <v>279</v>
      </c>
      <c r="AU174" s="19" t="s">
        <v>84</v>
      </c>
    </row>
    <row r="175" spans="1:65" s="2" customFormat="1" ht="16.5" customHeight="1">
      <c r="A175" s="36"/>
      <c r="B175" s="37"/>
      <c r="C175" s="195" t="s">
        <v>884</v>
      </c>
      <c r="D175" s="195" t="s">
        <v>275</v>
      </c>
      <c r="E175" s="196" t="s">
        <v>2199</v>
      </c>
      <c r="F175" s="197" t="s">
        <v>2200</v>
      </c>
      <c r="G175" s="198" t="s">
        <v>305</v>
      </c>
      <c r="H175" s="199">
        <v>11</v>
      </c>
      <c r="I175" s="200"/>
      <c r="J175" s="201">
        <f>ROUND(I175*H175,2)</f>
        <v>0</v>
      </c>
      <c r="K175" s="197" t="s">
        <v>22</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99</v>
      </c>
      <c r="AT175" s="206" t="s">
        <v>275</v>
      </c>
      <c r="AU175" s="206" t="s">
        <v>84</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99</v>
      </c>
      <c r="BM175" s="206" t="s">
        <v>1023</v>
      </c>
    </row>
    <row r="176" spans="1:65" s="2" customFormat="1" ht="19.5">
      <c r="A176" s="36"/>
      <c r="B176" s="37"/>
      <c r="C176" s="38"/>
      <c r="D176" s="208" t="s">
        <v>279</v>
      </c>
      <c r="E176" s="38"/>
      <c r="F176" s="209" t="s">
        <v>2201</v>
      </c>
      <c r="G176" s="38"/>
      <c r="H176" s="38"/>
      <c r="I176" s="119"/>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279</v>
      </c>
      <c r="AU176" s="19" t="s">
        <v>84</v>
      </c>
    </row>
    <row r="177" spans="1:65" s="2" customFormat="1" ht="16.5" customHeight="1">
      <c r="A177" s="36"/>
      <c r="B177" s="37"/>
      <c r="C177" s="195" t="s">
        <v>888</v>
      </c>
      <c r="D177" s="195" t="s">
        <v>275</v>
      </c>
      <c r="E177" s="196" t="s">
        <v>2228</v>
      </c>
      <c r="F177" s="197" t="s">
        <v>2229</v>
      </c>
      <c r="G177" s="198" t="s">
        <v>765</v>
      </c>
      <c r="H177" s="199">
        <v>2</v>
      </c>
      <c r="I177" s="200"/>
      <c r="J177" s="201">
        <f t="shared" ref="J177:J187" si="30">ROUND(I177*H177,2)</f>
        <v>0</v>
      </c>
      <c r="K177" s="197" t="s">
        <v>22</v>
      </c>
      <c r="L177" s="41"/>
      <c r="M177" s="202" t="s">
        <v>22</v>
      </c>
      <c r="N177" s="203" t="s">
        <v>48</v>
      </c>
      <c r="O177" s="66"/>
      <c r="P177" s="204">
        <f t="shared" ref="P177:P187" si="31">O177*H177</f>
        <v>0</v>
      </c>
      <c r="Q177" s="204">
        <v>0</v>
      </c>
      <c r="R177" s="204">
        <f t="shared" ref="R177:R187" si="32">Q177*H177</f>
        <v>0</v>
      </c>
      <c r="S177" s="204">
        <v>0</v>
      </c>
      <c r="T177" s="205">
        <f t="shared" ref="T177:T187" si="33">S177*H177</f>
        <v>0</v>
      </c>
      <c r="U177" s="36"/>
      <c r="V177" s="36"/>
      <c r="W177" s="36"/>
      <c r="X177" s="36"/>
      <c r="Y177" s="36"/>
      <c r="Z177" s="36"/>
      <c r="AA177" s="36"/>
      <c r="AB177" s="36"/>
      <c r="AC177" s="36"/>
      <c r="AD177" s="36"/>
      <c r="AE177" s="36"/>
      <c r="AR177" s="206" t="s">
        <v>99</v>
      </c>
      <c r="AT177" s="206" t="s">
        <v>275</v>
      </c>
      <c r="AU177" s="206" t="s">
        <v>84</v>
      </c>
      <c r="AY177" s="19" t="s">
        <v>273</v>
      </c>
      <c r="BE177" s="207">
        <f t="shared" ref="BE177:BE187" si="34">IF(N177="základní",J177,0)</f>
        <v>0</v>
      </c>
      <c r="BF177" s="207">
        <f t="shared" ref="BF177:BF187" si="35">IF(N177="snížená",J177,0)</f>
        <v>0</v>
      </c>
      <c r="BG177" s="207">
        <f t="shared" ref="BG177:BG187" si="36">IF(N177="zákl. přenesená",J177,0)</f>
        <v>0</v>
      </c>
      <c r="BH177" s="207">
        <f t="shared" ref="BH177:BH187" si="37">IF(N177="sníž. přenesená",J177,0)</f>
        <v>0</v>
      </c>
      <c r="BI177" s="207">
        <f t="shared" ref="BI177:BI187" si="38">IF(N177="nulová",J177,0)</f>
        <v>0</v>
      </c>
      <c r="BJ177" s="19" t="s">
        <v>23</v>
      </c>
      <c r="BK177" s="207">
        <f t="shared" ref="BK177:BK187" si="39">ROUND(I177*H177,2)</f>
        <v>0</v>
      </c>
      <c r="BL177" s="19" t="s">
        <v>99</v>
      </c>
      <c r="BM177" s="206" t="s">
        <v>1035</v>
      </c>
    </row>
    <row r="178" spans="1:65" s="2" customFormat="1" ht="16.5" customHeight="1">
      <c r="A178" s="36"/>
      <c r="B178" s="37"/>
      <c r="C178" s="195" t="s">
        <v>891</v>
      </c>
      <c r="D178" s="195" t="s">
        <v>275</v>
      </c>
      <c r="E178" s="196" t="s">
        <v>2230</v>
      </c>
      <c r="F178" s="197" t="s">
        <v>2231</v>
      </c>
      <c r="G178" s="198" t="s">
        <v>765</v>
      </c>
      <c r="H178" s="199">
        <v>1</v>
      </c>
      <c r="I178" s="200"/>
      <c r="J178" s="201">
        <f t="shared" si="30"/>
        <v>0</v>
      </c>
      <c r="K178" s="197" t="s">
        <v>22</v>
      </c>
      <c r="L178" s="41"/>
      <c r="M178" s="202" t="s">
        <v>22</v>
      </c>
      <c r="N178" s="203" t="s">
        <v>48</v>
      </c>
      <c r="O178" s="66"/>
      <c r="P178" s="204">
        <f t="shared" si="31"/>
        <v>0</v>
      </c>
      <c r="Q178" s="204">
        <v>0</v>
      </c>
      <c r="R178" s="204">
        <f t="shared" si="32"/>
        <v>0</v>
      </c>
      <c r="S178" s="204">
        <v>0</v>
      </c>
      <c r="T178" s="205">
        <f t="shared" si="33"/>
        <v>0</v>
      </c>
      <c r="U178" s="36"/>
      <c r="V178" s="36"/>
      <c r="W178" s="36"/>
      <c r="X178" s="36"/>
      <c r="Y178" s="36"/>
      <c r="Z178" s="36"/>
      <c r="AA178" s="36"/>
      <c r="AB178" s="36"/>
      <c r="AC178" s="36"/>
      <c r="AD178" s="36"/>
      <c r="AE178" s="36"/>
      <c r="AR178" s="206" t="s">
        <v>99</v>
      </c>
      <c r="AT178" s="206" t="s">
        <v>275</v>
      </c>
      <c r="AU178" s="206" t="s">
        <v>84</v>
      </c>
      <c r="AY178" s="19" t="s">
        <v>273</v>
      </c>
      <c r="BE178" s="207">
        <f t="shared" si="34"/>
        <v>0</v>
      </c>
      <c r="BF178" s="207">
        <f t="shared" si="35"/>
        <v>0</v>
      </c>
      <c r="BG178" s="207">
        <f t="shared" si="36"/>
        <v>0</v>
      </c>
      <c r="BH178" s="207">
        <f t="shared" si="37"/>
        <v>0</v>
      </c>
      <c r="BI178" s="207">
        <f t="shared" si="38"/>
        <v>0</v>
      </c>
      <c r="BJ178" s="19" t="s">
        <v>23</v>
      </c>
      <c r="BK178" s="207">
        <f t="shared" si="39"/>
        <v>0</v>
      </c>
      <c r="BL178" s="19" t="s">
        <v>99</v>
      </c>
      <c r="BM178" s="206" t="s">
        <v>1047</v>
      </c>
    </row>
    <row r="179" spans="1:65" s="2" customFormat="1" ht="16.5" customHeight="1">
      <c r="A179" s="36"/>
      <c r="B179" s="37"/>
      <c r="C179" s="195" t="s">
        <v>894</v>
      </c>
      <c r="D179" s="195" t="s">
        <v>275</v>
      </c>
      <c r="E179" s="196" t="s">
        <v>2232</v>
      </c>
      <c r="F179" s="197" t="s">
        <v>2233</v>
      </c>
      <c r="G179" s="198" t="s">
        <v>305</v>
      </c>
      <c r="H179" s="199">
        <v>30</v>
      </c>
      <c r="I179" s="200"/>
      <c r="J179" s="201">
        <f t="shared" si="30"/>
        <v>0</v>
      </c>
      <c r="K179" s="197" t="s">
        <v>22</v>
      </c>
      <c r="L179" s="41"/>
      <c r="M179" s="202" t="s">
        <v>22</v>
      </c>
      <c r="N179" s="203" t="s">
        <v>48</v>
      </c>
      <c r="O179" s="66"/>
      <c r="P179" s="204">
        <f t="shared" si="31"/>
        <v>0</v>
      </c>
      <c r="Q179" s="204">
        <v>0</v>
      </c>
      <c r="R179" s="204">
        <f t="shared" si="32"/>
        <v>0</v>
      </c>
      <c r="S179" s="204">
        <v>0</v>
      </c>
      <c r="T179" s="205">
        <f t="shared" si="33"/>
        <v>0</v>
      </c>
      <c r="U179" s="36"/>
      <c r="V179" s="36"/>
      <c r="W179" s="36"/>
      <c r="X179" s="36"/>
      <c r="Y179" s="36"/>
      <c r="Z179" s="36"/>
      <c r="AA179" s="36"/>
      <c r="AB179" s="36"/>
      <c r="AC179" s="36"/>
      <c r="AD179" s="36"/>
      <c r="AE179" s="36"/>
      <c r="AR179" s="206" t="s">
        <v>99</v>
      </c>
      <c r="AT179" s="206" t="s">
        <v>275</v>
      </c>
      <c r="AU179" s="206" t="s">
        <v>84</v>
      </c>
      <c r="AY179" s="19" t="s">
        <v>273</v>
      </c>
      <c r="BE179" s="207">
        <f t="shared" si="34"/>
        <v>0</v>
      </c>
      <c r="BF179" s="207">
        <f t="shared" si="35"/>
        <v>0</v>
      </c>
      <c r="BG179" s="207">
        <f t="shared" si="36"/>
        <v>0</v>
      </c>
      <c r="BH179" s="207">
        <f t="shared" si="37"/>
        <v>0</v>
      </c>
      <c r="BI179" s="207">
        <f t="shared" si="38"/>
        <v>0</v>
      </c>
      <c r="BJ179" s="19" t="s">
        <v>23</v>
      </c>
      <c r="BK179" s="207">
        <f t="shared" si="39"/>
        <v>0</v>
      </c>
      <c r="BL179" s="19" t="s">
        <v>99</v>
      </c>
      <c r="BM179" s="206" t="s">
        <v>1058</v>
      </c>
    </row>
    <row r="180" spans="1:65" s="2" customFormat="1" ht="16.5" customHeight="1">
      <c r="A180" s="36"/>
      <c r="B180" s="37"/>
      <c r="C180" s="195" t="s">
        <v>901</v>
      </c>
      <c r="D180" s="195" t="s">
        <v>275</v>
      </c>
      <c r="E180" s="196" t="s">
        <v>2234</v>
      </c>
      <c r="F180" s="197" t="s">
        <v>2235</v>
      </c>
      <c r="G180" s="198" t="s">
        <v>305</v>
      </c>
      <c r="H180" s="199">
        <v>10</v>
      </c>
      <c r="I180" s="200"/>
      <c r="J180" s="201">
        <f t="shared" si="30"/>
        <v>0</v>
      </c>
      <c r="K180" s="197" t="s">
        <v>22</v>
      </c>
      <c r="L180" s="41"/>
      <c r="M180" s="202" t="s">
        <v>22</v>
      </c>
      <c r="N180" s="203" t="s">
        <v>48</v>
      </c>
      <c r="O180" s="66"/>
      <c r="P180" s="204">
        <f t="shared" si="31"/>
        <v>0</v>
      </c>
      <c r="Q180" s="204">
        <v>0</v>
      </c>
      <c r="R180" s="204">
        <f t="shared" si="32"/>
        <v>0</v>
      </c>
      <c r="S180" s="204">
        <v>0</v>
      </c>
      <c r="T180" s="205">
        <f t="shared" si="33"/>
        <v>0</v>
      </c>
      <c r="U180" s="36"/>
      <c r="V180" s="36"/>
      <c r="W180" s="36"/>
      <c r="X180" s="36"/>
      <c r="Y180" s="36"/>
      <c r="Z180" s="36"/>
      <c r="AA180" s="36"/>
      <c r="AB180" s="36"/>
      <c r="AC180" s="36"/>
      <c r="AD180" s="36"/>
      <c r="AE180" s="36"/>
      <c r="AR180" s="206" t="s">
        <v>99</v>
      </c>
      <c r="AT180" s="206" t="s">
        <v>275</v>
      </c>
      <c r="AU180" s="206" t="s">
        <v>84</v>
      </c>
      <c r="AY180" s="19" t="s">
        <v>273</v>
      </c>
      <c r="BE180" s="207">
        <f t="shared" si="34"/>
        <v>0</v>
      </c>
      <c r="BF180" s="207">
        <f t="shared" si="35"/>
        <v>0</v>
      </c>
      <c r="BG180" s="207">
        <f t="shared" si="36"/>
        <v>0</v>
      </c>
      <c r="BH180" s="207">
        <f t="shared" si="37"/>
        <v>0</v>
      </c>
      <c r="BI180" s="207">
        <f t="shared" si="38"/>
        <v>0</v>
      </c>
      <c r="BJ180" s="19" t="s">
        <v>23</v>
      </c>
      <c r="BK180" s="207">
        <f t="shared" si="39"/>
        <v>0</v>
      </c>
      <c r="BL180" s="19" t="s">
        <v>99</v>
      </c>
      <c r="BM180" s="206" t="s">
        <v>1074</v>
      </c>
    </row>
    <row r="181" spans="1:65" s="2" customFormat="1" ht="16.5" customHeight="1">
      <c r="A181" s="36"/>
      <c r="B181" s="37"/>
      <c r="C181" s="195" t="s">
        <v>906</v>
      </c>
      <c r="D181" s="195" t="s">
        <v>275</v>
      </c>
      <c r="E181" s="196" t="s">
        <v>2210</v>
      </c>
      <c r="F181" s="197" t="s">
        <v>2211</v>
      </c>
      <c r="G181" s="198" t="s">
        <v>2212</v>
      </c>
      <c r="H181" s="199">
        <v>1</v>
      </c>
      <c r="I181" s="200"/>
      <c r="J181" s="201">
        <f t="shared" si="30"/>
        <v>0</v>
      </c>
      <c r="K181" s="197" t="s">
        <v>22</v>
      </c>
      <c r="L181" s="41"/>
      <c r="M181" s="202" t="s">
        <v>22</v>
      </c>
      <c r="N181" s="203" t="s">
        <v>48</v>
      </c>
      <c r="O181" s="66"/>
      <c r="P181" s="204">
        <f t="shared" si="31"/>
        <v>0</v>
      </c>
      <c r="Q181" s="204">
        <v>0</v>
      </c>
      <c r="R181" s="204">
        <f t="shared" si="32"/>
        <v>0</v>
      </c>
      <c r="S181" s="204">
        <v>0</v>
      </c>
      <c r="T181" s="205">
        <f t="shared" si="33"/>
        <v>0</v>
      </c>
      <c r="U181" s="36"/>
      <c r="V181" s="36"/>
      <c r="W181" s="36"/>
      <c r="X181" s="36"/>
      <c r="Y181" s="36"/>
      <c r="Z181" s="36"/>
      <c r="AA181" s="36"/>
      <c r="AB181" s="36"/>
      <c r="AC181" s="36"/>
      <c r="AD181" s="36"/>
      <c r="AE181" s="36"/>
      <c r="AR181" s="206" t="s">
        <v>99</v>
      </c>
      <c r="AT181" s="206" t="s">
        <v>275</v>
      </c>
      <c r="AU181" s="206" t="s">
        <v>84</v>
      </c>
      <c r="AY181" s="19" t="s">
        <v>273</v>
      </c>
      <c r="BE181" s="207">
        <f t="shared" si="34"/>
        <v>0</v>
      </c>
      <c r="BF181" s="207">
        <f t="shared" si="35"/>
        <v>0</v>
      </c>
      <c r="BG181" s="207">
        <f t="shared" si="36"/>
        <v>0</v>
      </c>
      <c r="BH181" s="207">
        <f t="shared" si="37"/>
        <v>0</v>
      </c>
      <c r="BI181" s="207">
        <f t="shared" si="38"/>
        <v>0</v>
      </c>
      <c r="BJ181" s="19" t="s">
        <v>23</v>
      </c>
      <c r="BK181" s="207">
        <f t="shared" si="39"/>
        <v>0</v>
      </c>
      <c r="BL181" s="19" t="s">
        <v>99</v>
      </c>
      <c r="BM181" s="206" t="s">
        <v>1088</v>
      </c>
    </row>
    <row r="182" spans="1:65" s="2" customFormat="1" ht="16.5" customHeight="1">
      <c r="A182" s="36"/>
      <c r="B182" s="37"/>
      <c r="C182" s="195" t="s">
        <v>911</v>
      </c>
      <c r="D182" s="195" t="s">
        <v>275</v>
      </c>
      <c r="E182" s="196" t="s">
        <v>2213</v>
      </c>
      <c r="F182" s="197" t="s">
        <v>2214</v>
      </c>
      <c r="G182" s="198" t="s">
        <v>305</v>
      </c>
      <c r="H182" s="199">
        <v>40</v>
      </c>
      <c r="I182" s="200"/>
      <c r="J182" s="201">
        <f t="shared" si="30"/>
        <v>0</v>
      </c>
      <c r="K182" s="197" t="s">
        <v>22</v>
      </c>
      <c r="L182" s="41"/>
      <c r="M182" s="202" t="s">
        <v>22</v>
      </c>
      <c r="N182" s="203" t="s">
        <v>48</v>
      </c>
      <c r="O182" s="66"/>
      <c r="P182" s="204">
        <f t="shared" si="31"/>
        <v>0</v>
      </c>
      <c r="Q182" s="204">
        <v>0</v>
      </c>
      <c r="R182" s="204">
        <f t="shared" si="32"/>
        <v>0</v>
      </c>
      <c r="S182" s="204">
        <v>0</v>
      </c>
      <c r="T182" s="205">
        <f t="shared" si="33"/>
        <v>0</v>
      </c>
      <c r="U182" s="36"/>
      <c r="V182" s="36"/>
      <c r="W182" s="36"/>
      <c r="X182" s="36"/>
      <c r="Y182" s="36"/>
      <c r="Z182" s="36"/>
      <c r="AA182" s="36"/>
      <c r="AB182" s="36"/>
      <c r="AC182" s="36"/>
      <c r="AD182" s="36"/>
      <c r="AE182" s="36"/>
      <c r="AR182" s="206" t="s">
        <v>99</v>
      </c>
      <c r="AT182" s="206" t="s">
        <v>275</v>
      </c>
      <c r="AU182" s="206" t="s">
        <v>84</v>
      </c>
      <c r="AY182" s="19" t="s">
        <v>273</v>
      </c>
      <c r="BE182" s="207">
        <f t="shared" si="34"/>
        <v>0</v>
      </c>
      <c r="BF182" s="207">
        <f t="shared" si="35"/>
        <v>0</v>
      </c>
      <c r="BG182" s="207">
        <f t="shared" si="36"/>
        <v>0</v>
      </c>
      <c r="BH182" s="207">
        <f t="shared" si="37"/>
        <v>0</v>
      </c>
      <c r="BI182" s="207">
        <f t="shared" si="38"/>
        <v>0</v>
      </c>
      <c r="BJ182" s="19" t="s">
        <v>23</v>
      </c>
      <c r="BK182" s="207">
        <f t="shared" si="39"/>
        <v>0</v>
      </c>
      <c r="BL182" s="19" t="s">
        <v>99</v>
      </c>
      <c r="BM182" s="206" t="s">
        <v>1099</v>
      </c>
    </row>
    <row r="183" spans="1:65" s="2" customFormat="1" ht="16.5" customHeight="1">
      <c r="A183" s="36"/>
      <c r="B183" s="37"/>
      <c r="C183" s="195" t="s">
        <v>923</v>
      </c>
      <c r="D183" s="195" t="s">
        <v>275</v>
      </c>
      <c r="E183" s="196" t="s">
        <v>2215</v>
      </c>
      <c r="F183" s="197" t="s">
        <v>2216</v>
      </c>
      <c r="G183" s="198" t="s">
        <v>1038</v>
      </c>
      <c r="H183" s="199">
        <v>1</v>
      </c>
      <c r="I183" s="200"/>
      <c r="J183" s="201">
        <f t="shared" si="30"/>
        <v>0</v>
      </c>
      <c r="K183" s="197" t="s">
        <v>22</v>
      </c>
      <c r="L183" s="41"/>
      <c r="M183" s="202" t="s">
        <v>22</v>
      </c>
      <c r="N183" s="203" t="s">
        <v>48</v>
      </c>
      <c r="O183" s="66"/>
      <c r="P183" s="204">
        <f t="shared" si="31"/>
        <v>0</v>
      </c>
      <c r="Q183" s="204">
        <v>0</v>
      </c>
      <c r="R183" s="204">
        <f t="shared" si="32"/>
        <v>0</v>
      </c>
      <c r="S183" s="204">
        <v>0</v>
      </c>
      <c r="T183" s="205">
        <f t="shared" si="33"/>
        <v>0</v>
      </c>
      <c r="U183" s="36"/>
      <c r="V183" s="36"/>
      <c r="W183" s="36"/>
      <c r="X183" s="36"/>
      <c r="Y183" s="36"/>
      <c r="Z183" s="36"/>
      <c r="AA183" s="36"/>
      <c r="AB183" s="36"/>
      <c r="AC183" s="36"/>
      <c r="AD183" s="36"/>
      <c r="AE183" s="36"/>
      <c r="AR183" s="206" t="s">
        <v>99</v>
      </c>
      <c r="AT183" s="206" t="s">
        <v>275</v>
      </c>
      <c r="AU183" s="206" t="s">
        <v>84</v>
      </c>
      <c r="AY183" s="19" t="s">
        <v>273</v>
      </c>
      <c r="BE183" s="207">
        <f t="shared" si="34"/>
        <v>0</v>
      </c>
      <c r="BF183" s="207">
        <f t="shared" si="35"/>
        <v>0</v>
      </c>
      <c r="BG183" s="207">
        <f t="shared" si="36"/>
        <v>0</v>
      </c>
      <c r="BH183" s="207">
        <f t="shared" si="37"/>
        <v>0</v>
      </c>
      <c r="BI183" s="207">
        <f t="shared" si="38"/>
        <v>0</v>
      </c>
      <c r="BJ183" s="19" t="s">
        <v>23</v>
      </c>
      <c r="BK183" s="207">
        <f t="shared" si="39"/>
        <v>0</v>
      </c>
      <c r="BL183" s="19" t="s">
        <v>99</v>
      </c>
      <c r="BM183" s="206" t="s">
        <v>1107</v>
      </c>
    </row>
    <row r="184" spans="1:65" s="2" customFormat="1" ht="16.5" customHeight="1">
      <c r="A184" s="36"/>
      <c r="B184" s="37"/>
      <c r="C184" s="195" t="s">
        <v>927</v>
      </c>
      <c r="D184" s="195" t="s">
        <v>275</v>
      </c>
      <c r="E184" s="196" t="s">
        <v>2217</v>
      </c>
      <c r="F184" s="197" t="s">
        <v>2218</v>
      </c>
      <c r="G184" s="198" t="s">
        <v>765</v>
      </c>
      <c r="H184" s="199">
        <v>1</v>
      </c>
      <c r="I184" s="200"/>
      <c r="J184" s="201">
        <f t="shared" si="30"/>
        <v>0</v>
      </c>
      <c r="K184" s="197" t="s">
        <v>22</v>
      </c>
      <c r="L184" s="41"/>
      <c r="M184" s="202" t="s">
        <v>22</v>
      </c>
      <c r="N184" s="203" t="s">
        <v>48</v>
      </c>
      <c r="O184" s="66"/>
      <c r="P184" s="204">
        <f t="shared" si="31"/>
        <v>0</v>
      </c>
      <c r="Q184" s="204">
        <v>0</v>
      </c>
      <c r="R184" s="204">
        <f t="shared" si="32"/>
        <v>0</v>
      </c>
      <c r="S184" s="204">
        <v>0</v>
      </c>
      <c r="T184" s="205">
        <f t="shared" si="33"/>
        <v>0</v>
      </c>
      <c r="U184" s="36"/>
      <c r="V184" s="36"/>
      <c r="W184" s="36"/>
      <c r="X184" s="36"/>
      <c r="Y184" s="36"/>
      <c r="Z184" s="36"/>
      <c r="AA184" s="36"/>
      <c r="AB184" s="36"/>
      <c r="AC184" s="36"/>
      <c r="AD184" s="36"/>
      <c r="AE184" s="36"/>
      <c r="AR184" s="206" t="s">
        <v>99</v>
      </c>
      <c r="AT184" s="206" t="s">
        <v>275</v>
      </c>
      <c r="AU184" s="206" t="s">
        <v>84</v>
      </c>
      <c r="AY184" s="19" t="s">
        <v>273</v>
      </c>
      <c r="BE184" s="207">
        <f t="shared" si="34"/>
        <v>0</v>
      </c>
      <c r="BF184" s="207">
        <f t="shared" si="35"/>
        <v>0</v>
      </c>
      <c r="BG184" s="207">
        <f t="shared" si="36"/>
        <v>0</v>
      </c>
      <c r="BH184" s="207">
        <f t="shared" si="37"/>
        <v>0</v>
      </c>
      <c r="BI184" s="207">
        <f t="shared" si="38"/>
        <v>0</v>
      </c>
      <c r="BJ184" s="19" t="s">
        <v>23</v>
      </c>
      <c r="BK184" s="207">
        <f t="shared" si="39"/>
        <v>0</v>
      </c>
      <c r="BL184" s="19" t="s">
        <v>99</v>
      </c>
      <c r="BM184" s="206" t="s">
        <v>1119</v>
      </c>
    </row>
    <row r="185" spans="1:65" s="2" customFormat="1" ht="21.75" customHeight="1">
      <c r="A185" s="36"/>
      <c r="B185" s="37"/>
      <c r="C185" s="195" t="s">
        <v>943</v>
      </c>
      <c r="D185" s="195" t="s">
        <v>275</v>
      </c>
      <c r="E185" s="196" t="s">
        <v>2219</v>
      </c>
      <c r="F185" s="197" t="s">
        <v>2220</v>
      </c>
      <c r="G185" s="198" t="s">
        <v>760</v>
      </c>
      <c r="H185" s="199">
        <v>5</v>
      </c>
      <c r="I185" s="200"/>
      <c r="J185" s="201">
        <f t="shared" si="30"/>
        <v>0</v>
      </c>
      <c r="K185" s="197" t="s">
        <v>22</v>
      </c>
      <c r="L185" s="41"/>
      <c r="M185" s="202" t="s">
        <v>22</v>
      </c>
      <c r="N185" s="203" t="s">
        <v>48</v>
      </c>
      <c r="O185" s="66"/>
      <c r="P185" s="204">
        <f t="shared" si="31"/>
        <v>0</v>
      </c>
      <c r="Q185" s="204">
        <v>0</v>
      </c>
      <c r="R185" s="204">
        <f t="shared" si="32"/>
        <v>0</v>
      </c>
      <c r="S185" s="204">
        <v>0</v>
      </c>
      <c r="T185" s="205">
        <f t="shared" si="33"/>
        <v>0</v>
      </c>
      <c r="U185" s="36"/>
      <c r="V185" s="36"/>
      <c r="W185" s="36"/>
      <c r="X185" s="36"/>
      <c r="Y185" s="36"/>
      <c r="Z185" s="36"/>
      <c r="AA185" s="36"/>
      <c r="AB185" s="36"/>
      <c r="AC185" s="36"/>
      <c r="AD185" s="36"/>
      <c r="AE185" s="36"/>
      <c r="AR185" s="206" t="s">
        <v>99</v>
      </c>
      <c r="AT185" s="206" t="s">
        <v>275</v>
      </c>
      <c r="AU185" s="206" t="s">
        <v>84</v>
      </c>
      <c r="AY185" s="19" t="s">
        <v>273</v>
      </c>
      <c r="BE185" s="207">
        <f t="shared" si="34"/>
        <v>0</v>
      </c>
      <c r="BF185" s="207">
        <f t="shared" si="35"/>
        <v>0</v>
      </c>
      <c r="BG185" s="207">
        <f t="shared" si="36"/>
        <v>0</v>
      </c>
      <c r="BH185" s="207">
        <f t="shared" si="37"/>
        <v>0</v>
      </c>
      <c r="BI185" s="207">
        <f t="shared" si="38"/>
        <v>0</v>
      </c>
      <c r="BJ185" s="19" t="s">
        <v>23</v>
      </c>
      <c r="BK185" s="207">
        <f t="shared" si="39"/>
        <v>0</v>
      </c>
      <c r="BL185" s="19" t="s">
        <v>99</v>
      </c>
      <c r="BM185" s="206" t="s">
        <v>1131</v>
      </c>
    </row>
    <row r="186" spans="1:65" s="2" customFormat="1" ht="16.5" customHeight="1">
      <c r="A186" s="36"/>
      <c r="B186" s="37"/>
      <c r="C186" s="195" t="s">
        <v>947</v>
      </c>
      <c r="D186" s="195" t="s">
        <v>275</v>
      </c>
      <c r="E186" s="196" t="s">
        <v>2221</v>
      </c>
      <c r="F186" s="197" t="s">
        <v>2222</v>
      </c>
      <c r="G186" s="198" t="s">
        <v>760</v>
      </c>
      <c r="H186" s="199">
        <v>20</v>
      </c>
      <c r="I186" s="200"/>
      <c r="J186" s="201">
        <f t="shared" si="30"/>
        <v>0</v>
      </c>
      <c r="K186" s="197" t="s">
        <v>22</v>
      </c>
      <c r="L186" s="41"/>
      <c r="M186" s="202" t="s">
        <v>22</v>
      </c>
      <c r="N186" s="203" t="s">
        <v>48</v>
      </c>
      <c r="O186" s="66"/>
      <c r="P186" s="204">
        <f t="shared" si="31"/>
        <v>0</v>
      </c>
      <c r="Q186" s="204">
        <v>0</v>
      </c>
      <c r="R186" s="204">
        <f t="shared" si="32"/>
        <v>0</v>
      </c>
      <c r="S186" s="204">
        <v>0</v>
      </c>
      <c r="T186" s="205">
        <f t="shared" si="33"/>
        <v>0</v>
      </c>
      <c r="U186" s="36"/>
      <c r="V186" s="36"/>
      <c r="W186" s="36"/>
      <c r="X186" s="36"/>
      <c r="Y186" s="36"/>
      <c r="Z186" s="36"/>
      <c r="AA186" s="36"/>
      <c r="AB186" s="36"/>
      <c r="AC186" s="36"/>
      <c r="AD186" s="36"/>
      <c r="AE186" s="36"/>
      <c r="AR186" s="206" t="s">
        <v>99</v>
      </c>
      <c r="AT186" s="206" t="s">
        <v>275</v>
      </c>
      <c r="AU186" s="206" t="s">
        <v>84</v>
      </c>
      <c r="AY186" s="19" t="s">
        <v>273</v>
      </c>
      <c r="BE186" s="207">
        <f t="shared" si="34"/>
        <v>0</v>
      </c>
      <c r="BF186" s="207">
        <f t="shared" si="35"/>
        <v>0</v>
      </c>
      <c r="BG186" s="207">
        <f t="shared" si="36"/>
        <v>0</v>
      </c>
      <c r="BH186" s="207">
        <f t="shared" si="37"/>
        <v>0</v>
      </c>
      <c r="BI186" s="207">
        <f t="shared" si="38"/>
        <v>0</v>
      </c>
      <c r="BJ186" s="19" t="s">
        <v>23</v>
      </c>
      <c r="BK186" s="207">
        <f t="shared" si="39"/>
        <v>0</v>
      </c>
      <c r="BL186" s="19" t="s">
        <v>99</v>
      </c>
      <c r="BM186" s="206" t="s">
        <v>1143</v>
      </c>
    </row>
    <row r="187" spans="1:65" s="2" customFormat="1" ht="16.5" customHeight="1">
      <c r="A187" s="36"/>
      <c r="B187" s="37"/>
      <c r="C187" s="195" t="s">
        <v>965</v>
      </c>
      <c r="D187" s="195" t="s">
        <v>275</v>
      </c>
      <c r="E187" s="196" t="s">
        <v>2223</v>
      </c>
      <c r="F187" s="197" t="s">
        <v>2224</v>
      </c>
      <c r="G187" s="198" t="s">
        <v>1038</v>
      </c>
      <c r="H187" s="199">
        <v>1</v>
      </c>
      <c r="I187" s="200"/>
      <c r="J187" s="201">
        <f t="shared" si="30"/>
        <v>0</v>
      </c>
      <c r="K187" s="197" t="s">
        <v>22</v>
      </c>
      <c r="L187" s="41"/>
      <c r="M187" s="202" t="s">
        <v>22</v>
      </c>
      <c r="N187" s="203" t="s">
        <v>48</v>
      </c>
      <c r="O187" s="66"/>
      <c r="P187" s="204">
        <f t="shared" si="31"/>
        <v>0</v>
      </c>
      <c r="Q187" s="204">
        <v>0</v>
      </c>
      <c r="R187" s="204">
        <f t="shared" si="32"/>
        <v>0</v>
      </c>
      <c r="S187" s="204">
        <v>0</v>
      </c>
      <c r="T187" s="205">
        <f t="shared" si="33"/>
        <v>0</v>
      </c>
      <c r="U187" s="36"/>
      <c r="V187" s="36"/>
      <c r="W187" s="36"/>
      <c r="X187" s="36"/>
      <c r="Y187" s="36"/>
      <c r="Z187" s="36"/>
      <c r="AA187" s="36"/>
      <c r="AB187" s="36"/>
      <c r="AC187" s="36"/>
      <c r="AD187" s="36"/>
      <c r="AE187" s="36"/>
      <c r="AR187" s="206" t="s">
        <v>99</v>
      </c>
      <c r="AT187" s="206" t="s">
        <v>275</v>
      </c>
      <c r="AU187" s="206" t="s">
        <v>84</v>
      </c>
      <c r="AY187" s="19" t="s">
        <v>273</v>
      </c>
      <c r="BE187" s="207">
        <f t="shared" si="34"/>
        <v>0</v>
      </c>
      <c r="BF187" s="207">
        <f t="shared" si="35"/>
        <v>0</v>
      </c>
      <c r="BG187" s="207">
        <f t="shared" si="36"/>
        <v>0</v>
      </c>
      <c r="BH187" s="207">
        <f t="shared" si="37"/>
        <v>0</v>
      </c>
      <c r="BI187" s="207">
        <f t="shared" si="38"/>
        <v>0</v>
      </c>
      <c r="BJ187" s="19" t="s">
        <v>23</v>
      </c>
      <c r="BK187" s="207">
        <f t="shared" si="39"/>
        <v>0</v>
      </c>
      <c r="BL187" s="19" t="s">
        <v>99</v>
      </c>
      <c r="BM187" s="206" t="s">
        <v>1152</v>
      </c>
    </row>
    <row r="188" spans="1:65" s="12" customFormat="1" ht="25.9" customHeight="1">
      <c r="B188" s="179"/>
      <c r="C188" s="180"/>
      <c r="D188" s="181" t="s">
        <v>76</v>
      </c>
      <c r="E188" s="182" t="s">
        <v>1770</v>
      </c>
      <c r="F188" s="182" t="s">
        <v>2236</v>
      </c>
      <c r="G188" s="180"/>
      <c r="H188" s="180"/>
      <c r="I188" s="183"/>
      <c r="J188" s="184">
        <f>BK188</f>
        <v>0</v>
      </c>
      <c r="K188" s="180"/>
      <c r="L188" s="185"/>
      <c r="M188" s="186"/>
      <c r="N188" s="187"/>
      <c r="O188" s="187"/>
      <c r="P188" s="188">
        <f>P189</f>
        <v>0</v>
      </c>
      <c r="Q188" s="187"/>
      <c r="R188" s="188">
        <f>R189</f>
        <v>0</v>
      </c>
      <c r="S188" s="187"/>
      <c r="T188" s="189">
        <f>T189</f>
        <v>0</v>
      </c>
      <c r="AR188" s="190" t="s">
        <v>23</v>
      </c>
      <c r="AT188" s="191" t="s">
        <v>76</v>
      </c>
      <c r="AU188" s="191" t="s">
        <v>77</v>
      </c>
      <c r="AY188" s="190" t="s">
        <v>273</v>
      </c>
      <c r="BK188" s="192">
        <f>BK189</f>
        <v>0</v>
      </c>
    </row>
    <row r="189" spans="1:65" s="12" customFormat="1" ht="22.9" customHeight="1">
      <c r="B189" s="179"/>
      <c r="C189" s="180"/>
      <c r="D189" s="181" t="s">
        <v>76</v>
      </c>
      <c r="E189" s="193" t="s">
        <v>1775</v>
      </c>
      <c r="F189" s="193" t="s">
        <v>2237</v>
      </c>
      <c r="G189" s="180"/>
      <c r="H189" s="180"/>
      <c r="I189" s="183"/>
      <c r="J189" s="194">
        <f>BK189</f>
        <v>0</v>
      </c>
      <c r="K189" s="180"/>
      <c r="L189" s="185"/>
      <c r="M189" s="186"/>
      <c r="N189" s="187"/>
      <c r="O189" s="187"/>
      <c r="P189" s="188">
        <f>SUM(P190:P208)</f>
        <v>0</v>
      </c>
      <c r="Q189" s="187"/>
      <c r="R189" s="188">
        <f>SUM(R190:R208)</f>
        <v>0</v>
      </c>
      <c r="S189" s="187"/>
      <c r="T189" s="189">
        <f>SUM(T190:T208)</f>
        <v>0</v>
      </c>
      <c r="AR189" s="190" t="s">
        <v>23</v>
      </c>
      <c r="AT189" s="191" t="s">
        <v>76</v>
      </c>
      <c r="AU189" s="191" t="s">
        <v>23</v>
      </c>
      <c r="AY189" s="190" t="s">
        <v>273</v>
      </c>
      <c r="BK189" s="192">
        <f>SUM(BK190:BK208)</f>
        <v>0</v>
      </c>
    </row>
    <row r="190" spans="1:65" s="2" customFormat="1" ht="21.75" customHeight="1">
      <c r="A190" s="36"/>
      <c r="B190" s="37"/>
      <c r="C190" s="195" t="s">
        <v>990</v>
      </c>
      <c r="D190" s="195" t="s">
        <v>275</v>
      </c>
      <c r="E190" s="196" t="s">
        <v>2190</v>
      </c>
      <c r="F190" s="197" t="s">
        <v>2191</v>
      </c>
      <c r="G190" s="198" t="s">
        <v>765</v>
      </c>
      <c r="H190" s="199">
        <v>2</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99</v>
      </c>
      <c r="AT190" s="206" t="s">
        <v>275</v>
      </c>
      <c r="AU190" s="206" t="s">
        <v>84</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99</v>
      </c>
      <c r="BM190" s="206" t="s">
        <v>1162</v>
      </c>
    </row>
    <row r="191" spans="1:65" s="2" customFormat="1" ht="19.5">
      <c r="A191" s="36"/>
      <c r="B191" s="37"/>
      <c r="C191" s="38"/>
      <c r="D191" s="208" t="s">
        <v>279</v>
      </c>
      <c r="E191" s="38"/>
      <c r="F191" s="209" t="s">
        <v>2192</v>
      </c>
      <c r="G191" s="38"/>
      <c r="H191" s="38"/>
      <c r="I191" s="119"/>
      <c r="J191" s="38"/>
      <c r="K191" s="38"/>
      <c r="L191" s="41"/>
      <c r="M191" s="210"/>
      <c r="N191" s="211"/>
      <c r="O191" s="66"/>
      <c r="P191" s="66"/>
      <c r="Q191" s="66"/>
      <c r="R191" s="66"/>
      <c r="S191" s="66"/>
      <c r="T191" s="67"/>
      <c r="U191" s="36"/>
      <c r="V191" s="36"/>
      <c r="W191" s="36"/>
      <c r="X191" s="36"/>
      <c r="Y191" s="36"/>
      <c r="Z191" s="36"/>
      <c r="AA191" s="36"/>
      <c r="AB191" s="36"/>
      <c r="AC191" s="36"/>
      <c r="AD191" s="36"/>
      <c r="AE191" s="36"/>
      <c r="AT191" s="19" t="s">
        <v>279</v>
      </c>
      <c r="AU191" s="19" t="s">
        <v>84</v>
      </c>
    </row>
    <row r="192" spans="1:65" s="2" customFormat="1" ht="16.5" customHeight="1">
      <c r="A192" s="36"/>
      <c r="B192" s="37"/>
      <c r="C192" s="195" t="s">
        <v>995</v>
      </c>
      <c r="D192" s="195" t="s">
        <v>275</v>
      </c>
      <c r="E192" s="196" t="s">
        <v>2193</v>
      </c>
      <c r="F192" s="197" t="s">
        <v>2194</v>
      </c>
      <c r="G192" s="198" t="s">
        <v>765</v>
      </c>
      <c r="H192" s="199">
        <v>1</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99</v>
      </c>
      <c r="AT192" s="206" t="s">
        <v>275</v>
      </c>
      <c r="AU192" s="206" t="s">
        <v>84</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99</v>
      </c>
      <c r="BM192" s="206" t="s">
        <v>1173</v>
      </c>
    </row>
    <row r="193" spans="1:65" s="2" customFormat="1" ht="19.5">
      <c r="A193" s="36"/>
      <c r="B193" s="37"/>
      <c r="C193" s="38"/>
      <c r="D193" s="208" t="s">
        <v>279</v>
      </c>
      <c r="E193" s="38"/>
      <c r="F193" s="209" t="s">
        <v>2192</v>
      </c>
      <c r="G193" s="38"/>
      <c r="H193" s="38"/>
      <c r="I193" s="119"/>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279</v>
      </c>
      <c r="AU193" s="19" t="s">
        <v>84</v>
      </c>
    </row>
    <row r="194" spans="1:65" s="2" customFormat="1" ht="16.5" customHeight="1">
      <c r="A194" s="36"/>
      <c r="B194" s="37"/>
      <c r="C194" s="195" t="s">
        <v>1002</v>
      </c>
      <c r="D194" s="195" t="s">
        <v>275</v>
      </c>
      <c r="E194" s="196" t="s">
        <v>2195</v>
      </c>
      <c r="F194" s="197" t="s">
        <v>2196</v>
      </c>
      <c r="G194" s="198" t="s">
        <v>765</v>
      </c>
      <c r="H194" s="199">
        <v>1</v>
      </c>
      <c r="I194" s="200"/>
      <c r="J194" s="201">
        <f>ROUND(I194*H194,2)</f>
        <v>0</v>
      </c>
      <c r="K194" s="197" t="s">
        <v>22</v>
      </c>
      <c r="L194" s="41"/>
      <c r="M194" s="202" t="s">
        <v>22</v>
      </c>
      <c r="N194" s="203"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99</v>
      </c>
      <c r="AT194" s="206" t="s">
        <v>275</v>
      </c>
      <c r="AU194" s="206" t="s">
        <v>84</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99</v>
      </c>
      <c r="BM194" s="206" t="s">
        <v>1185</v>
      </c>
    </row>
    <row r="195" spans="1:65" s="2" customFormat="1" ht="19.5">
      <c r="A195" s="36"/>
      <c r="B195" s="37"/>
      <c r="C195" s="38"/>
      <c r="D195" s="208" t="s">
        <v>279</v>
      </c>
      <c r="E195" s="38"/>
      <c r="F195" s="209" t="s">
        <v>2192</v>
      </c>
      <c r="G195" s="38"/>
      <c r="H195" s="38"/>
      <c r="I195" s="119"/>
      <c r="J195" s="38"/>
      <c r="K195" s="38"/>
      <c r="L195" s="41"/>
      <c r="M195" s="210"/>
      <c r="N195" s="211"/>
      <c r="O195" s="66"/>
      <c r="P195" s="66"/>
      <c r="Q195" s="66"/>
      <c r="R195" s="66"/>
      <c r="S195" s="66"/>
      <c r="T195" s="67"/>
      <c r="U195" s="36"/>
      <c r="V195" s="36"/>
      <c r="W195" s="36"/>
      <c r="X195" s="36"/>
      <c r="Y195" s="36"/>
      <c r="Z195" s="36"/>
      <c r="AA195" s="36"/>
      <c r="AB195" s="36"/>
      <c r="AC195" s="36"/>
      <c r="AD195" s="36"/>
      <c r="AE195" s="36"/>
      <c r="AT195" s="19" t="s">
        <v>279</v>
      </c>
      <c r="AU195" s="19" t="s">
        <v>84</v>
      </c>
    </row>
    <row r="196" spans="1:65" s="2" customFormat="1" ht="16.5" customHeight="1">
      <c r="A196" s="36"/>
      <c r="B196" s="37"/>
      <c r="C196" s="195" t="s">
        <v>1012</v>
      </c>
      <c r="D196" s="195" t="s">
        <v>275</v>
      </c>
      <c r="E196" s="196" t="s">
        <v>2238</v>
      </c>
      <c r="F196" s="197" t="s">
        <v>2239</v>
      </c>
      <c r="G196" s="198" t="s">
        <v>765</v>
      </c>
      <c r="H196" s="199">
        <v>1</v>
      </c>
      <c r="I196" s="200"/>
      <c r="J196" s="201">
        <f>ROUND(I196*H196,2)</f>
        <v>0</v>
      </c>
      <c r="K196" s="197" t="s">
        <v>22</v>
      </c>
      <c r="L196" s="41"/>
      <c r="M196" s="202" t="s">
        <v>22</v>
      </c>
      <c r="N196" s="203" t="s">
        <v>48</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99</v>
      </c>
      <c r="AT196" s="206" t="s">
        <v>275</v>
      </c>
      <c r="AU196" s="206" t="s">
        <v>84</v>
      </c>
      <c r="AY196" s="19" t="s">
        <v>273</v>
      </c>
      <c r="BE196" s="207">
        <f>IF(N196="základní",J196,0)</f>
        <v>0</v>
      </c>
      <c r="BF196" s="207">
        <f>IF(N196="snížená",J196,0)</f>
        <v>0</v>
      </c>
      <c r="BG196" s="207">
        <f>IF(N196="zákl. přenesená",J196,0)</f>
        <v>0</v>
      </c>
      <c r="BH196" s="207">
        <f>IF(N196="sníž. přenesená",J196,0)</f>
        <v>0</v>
      </c>
      <c r="BI196" s="207">
        <f>IF(N196="nulová",J196,0)</f>
        <v>0</v>
      </c>
      <c r="BJ196" s="19" t="s">
        <v>23</v>
      </c>
      <c r="BK196" s="207">
        <f>ROUND(I196*H196,2)</f>
        <v>0</v>
      </c>
      <c r="BL196" s="19" t="s">
        <v>99</v>
      </c>
      <c r="BM196" s="206" t="s">
        <v>1198</v>
      </c>
    </row>
    <row r="197" spans="1:65" s="2" customFormat="1" ht="19.5">
      <c r="A197" s="36"/>
      <c r="B197" s="37"/>
      <c r="C197" s="38"/>
      <c r="D197" s="208" t="s">
        <v>279</v>
      </c>
      <c r="E197" s="38"/>
      <c r="F197" s="209" t="s">
        <v>2240</v>
      </c>
      <c r="G197" s="38"/>
      <c r="H197" s="38"/>
      <c r="I197" s="119"/>
      <c r="J197" s="38"/>
      <c r="K197" s="38"/>
      <c r="L197" s="41"/>
      <c r="M197" s="210"/>
      <c r="N197" s="211"/>
      <c r="O197" s="66"/>
      <c r="P197" s="66"/>
      <c r="Q197" s="66"/>
      <c r="R197" s="66"/>
      <c r="S197" s="66"/>
      <c r="T197" s="67"/>
      <c r="U197" s="36"/>
      <c r="V197" s="36"/>
      <c r="W197" s="36"/>
      <c r="X197" s="36"/>
      <c r="Y197" s="36"/>
      <c r="Z197" s="36"/>
      <c r="AA197" s="36"/>
      <c r="AB197" s="36"/>
      <c r="AC197" s="36"/>
      <c r="AD197" s="36"/>
      <c r="AE197" s="36"/>
      <c r="AT197" s="19" t="s">
        <v>279</v>
      </c>
      <c r="AU197" s="19" t="s">
        <v>84</v>
      </c>
    </row>
    <row r="198" spans="1:65" s="2" customFormat="1" ht="16.5" customHeight="1">
      <c r="A198" s="36"/>
      <c r="B198" s="37"/>
      <c r="C198" s="195" t="s">
        <v>1017</v>
      </c>
      <c r="D198" s="195" t="s">
        <v>275</v>
      </c>
      <c r="E198" s="196" t="s">
        <v>2199</v>
      </c>
      <c r="F198" s="197" t="s">
        <v>2200</v>
      </c>
      <c r="G198" s="198" t="s">
        <v>305</v>
      </c>
      <c r="H198" s="199">
        <v>10</v>
      </c>
      <c r="I198" s="200"/>
      <c r="J198" s="201">
        <f>ROUND(I198*H198,2)</f>
        <v>0</v>
      </c>
      <c r="K198" s="197" t="s">
        <v>22</v>
      </c>
      <c r="L198" s="41"/>
      <c r="M198" s="202" t="s">
        <v>22</v>
      </c>
      <c r="N198" s="203" t="s">
        <v>48</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99</v>
      </c>
      <c r="AT198" s="206" t="s">
        <v>275</v>
      </c>
      <c r="AU198" s="206" t="s">
        <v>84</v>
      </c>
      <c r="AY198" s="19" t="s">
        <v>273</v>
      </c>
      <c r="BE198" s="207">
        <f>IF(N198="základní",J198,0)</f>
        <v>0</v>
      </c>
      <c r="BF198" s="207">
        <f>IF(N198="snížená",J198,0)</f>
        <v>0</v>
      </c>
      <c r="BG198" s="207">
        <f>IF(N198="zákl. přenesená",J198,0)</f>
        <v>0</v>
      </c>
      <c r="BH198" s="207">
        <f>IF(N198="sníž. přenesená",J198,0)</f>
        <v>0</v>
      </c>
      <c r="BI198" s="207">
        <f>IF(N198="nulová",J198,0)</f>
        <v>0</v>
      </c>
      <c r="BJ198" s="19" t="s">
        <v>23</v>
      </c>
      <c r="BK198" s="207">
        <f>ROUND(I198*H198,2)</f>
        <v>0</v>
      </c>
      <c r="BL198" s="19" t="s">
        <v>99</v>
      </c>
      <c r="BM198" s="206" t="s">
        <v>1206</v>
      </c>
    </row>
    <row r="199" spans="1:65" s="2" customFormat="1" ht="19.5">
      <c r="A199" s="36"/>
      <c r="B199" s="37"/>
      <c r="C199" s="38"/>
      <c r="D199" s="208" t="s">
        <v>279</v>
      </c>
      <c r="E199" s="38"/>
      <c r="F199" s="209" t="s">
        <v>2201</v>
      </c>
      <c r="G199" s="38"/>
      <c r="H199" s="38"/>
      <c r="I199" s="119"/>
      <c r="J199" s="38"/>
      <c r="K199" s="38"/>
      <c r="L199" s="41"/>
      <c r="M199" s="210"/>
      <c r="N199" s="211"/>
      <c r="O199" s="66"/>
      <c r="P199" s="66"/>
      <c r="Q199" s="66"/>
      <c r="R199" s="66"/>
      <c r="S199" s="66"/>
      <c r="T199" s="67"/>
      <c r="U199" s="36"/>
      <c r="V199" s="36"/>
      <c r="W199" s="36"/>
      <c r="X199" s="36"/>
      <c r="Y199" s="36"/>
      <c r="Z199" s="36"/>
      <c r="AA199" s="36"/>
      <c r="AB199" s="36"/>
      <c r="AC199" s="36"/>
      <c r="AD199" s="36"/>
      <c r="AE199" s="36"/>
      <c r="AT199" s="19" t="s">
        <v>279</v>
      </c>
      <c r="AU199" s="19" t="s">
        <v>84</v>
      </c>
    </row>
    <row r="200" spans="1:65" s="2" customFormat="1" ht="16.5" customHeight="1">
      <c r="A200" s="36"/>
      <c r="B200" s="37"/>
      <c r="C200" s="195" t="s">
        <v>1023</v>
      </c>
      <c r="D200" s="195" t="s">
        <v>275</v>
      </c>
      <c r="E200" s="196" t="s">
        <v>2230</v>
      </c>
      <c r="F200" s="197" t="s">
        <v>2231</v>
      </c>
      <c r="G200" s="198" t="s">
        <v>765</v>
      </c>
      <c r="H200" s="199">
        <v>2</v>
      </c>
      <c r="I200" s="200"/>
      <c r="J200" s="201">
        <f t="shared" ref="J200:J208" si="40">ROUND(I200*H200,2)</f>
        <v>0</v>
      </c>
      <c r="K200" s="197" t="s">
        <v>22</v>
      </c>
      <c r="L200" s="41"/>
      <c r="M200" s="202" t="s">
        <v>22</v>
      </c>
      <c r="N200" s="203" t="s">
        <v>48</v>
      </c>
      <c r="O200" s="66"/>
      <c r="P200" s="204">
        <f t="shared" ref="P200:P208" si="41">O200*H200</f>
        <v>0</v>
      </c>
      <c r="Q200" s="204">
        <v>0</v>
      </c>
      <c r="R200" s="204">
        <f t="shared" ref="R200:R208" si="42">Q200*H200</f>
        <v>0</v>
      </c>
      <c r="S200" s="204">
        <v>0</v>
      </c>
      <c r="T200" s="205">
        <f t="shared" ref="T200:T208" si="43">S200*H200</f>
        <v>0</v>
      </c>
      <c r="U200" s="36"/>
      <c r="V200" s="36"/>
      <c r="W200" s="36"/>
      <c r="X200" s="36"/>
      <c r="Y200" s="36"/>
      <c r="Z200" s="36"/>
      <c r="AA200" s="36"/>
      <c r="AB200" s="36"/>
      <c r="AC200" s="36"/>
      <c r="AD200" s="36"/>
      <c r="AE200" s="36"/>
      <c r="AR200" s="206" t="s">
        <v>99</v>
      </c>
      <c r="AT200" s="206" t="s">
        <v>275</v>
      </c>
      <c r="AU200" s="206" t="s">
        <v>84</v>
      </c>
      <c r="AY200" s="19" t="s">
        <v>273</v>
      </c>
      <c r="BE200" s="207">
        <f t="shared" ref="BE200:BE208" si="44">IF(N200="základní",J200,0)</f>
        <v>0</v>
      </c>
      <c r="BF200" s="207">
        <f t="shared" ref="BF200:BF208" si="45">IF(N200="snížená",J200,0)</f>
        <v>0</v>
      </c>
      <c r="BG200" s="207">
        <f t="shared" ref="BG200:BG208" si="46">IF(N200="zákl. přenesená",J200,0)</f>
        <v>0</v>
      </c>
      <c r="BH200" s="207">
        <f t="shared" ref="BH200:BH208" si="47">IF(N200="sníž. přenesená",J200,0)</f>
        <v>0</v>
      </c>
      <c r="BI200" s="207">
        <f t="shared" ref="BI200:BI208" si="48">IF(N200="nulová",J200,0)</f>
        <v>0</v>
      </c>
      <c r="BJ200" s="19" t="s">
        <v>23</v>
      </c>
      <c r="BK200" s="207">
        <f t="shared" ref="BK200:BK208" si="49">ROUND(I200*H200,2)</f>
        <v>0</v>
      </c>
      <c r="BL200" s="19" t="s">
        <v>99</v>
      </c>
      <c r="BM200" s="206" t="s">
        <v>1216</v>
      </c>
    </row>
    <row r="201" spans="1:65" s="2" customFormat="1" ht="16.5" customHeight="1">
      <c r="A201" s="36"/>
      <c r="B201" s="37"/>
      <c r="C201" s="195" t="s">
        <v>1029</v>
      </c>
      <c r="D201" s="195" t="s">
        <v>275</v>
      </c>
      <c r="E201" s="196" t="s">
        <v>2232</v>
      </c>
      <c r="F201" s="197" t="s">
        <v>2233</v>
      </c>
      <c r="G201" s="198" t="s">
        <v>305</v>
      </c>
      <c r="H201" s="199">
        <v>30</v>
      </c>
      <c r="I201" s="200"/>
      <c r="J201" s="201">
        <f t="shared" si="40"/>
        <v>0</v>
      </c>
      <c r="K201" s="197" t="s">
        <v>22</v>
      </c>
      <c r="L201" s="41"/>
      <c r="M201" s="202" t="s">
        <v>22</v>
      </c>
      <c r="N201" s="203" t="s">
        <v>48</v>
      </c>
      <c r="O201" s="66"/>
      <c r="P201" s="204">
        <f t="shared" si="41"/>
        <v>0</v>
      </c>
      <c r="Q201" s="204">
        <v>0</v>
      </c>
      <c r="R201" s="204">
        <f t="shared" si="42"/>
        <v>0</v>
      </c>
      <c r="S201" s="204">
        <v>0</v>
      </c>
      <c r="T201" s="205">
        <f t="shared" si="43"/>
        <v>0</v>
      </c>
      <c r="U201" s="36"/>
      <c r="V201" s="36"/>
      <c r="W201" s="36"/>
      <c r="X201" s="36"/>
      <c r="Y201" s="36"/>
      <c r="Z201" s="36"/>
      <c r="AA201" s="36"/>
      <c r="AB201" s="36"/>
      <c r="AC201" s="36"/>
      <c r="AD201" s="36"/>
      <c r="AE201" s="36"/>
      <c r="AR201" s="206" t="s">
        <v>99</v>
      </c>
      <c r="AT201" s="206" t="s">
        <v>275</v>
      </c>
      <c r="AU201" s="206" t="s">
        <v>84</v>
      </c>
      <c r="AY201" s="19" t="s">
        <v>273</v>
      </c>
      <c r="BE201" s="207">
        <f t="shared" si="44"/>
        <v>0</v>
      </c>
      <c r="BF201" s="207">
        <f t="shared" si="45"/>
        <v>0</v>
      </c>
      <c r="BG201" s="207">
        <f t="shared" si="46"/>
        <v>0</v>
      </c>
      <c r="BH201" s="207">
        <f t="shared" si="47"/>
        <v>0</v>
      </c>
      <c r="BI201" s="207">
        <f t="shared" si="48"/>
        <v>0</v>
      </c>
      <c r="BJ201" s="19" t="s">
        <v>23</v>
      </c>
      <c r="BK201" s="207">
        <f t="shared" si="49"/>
        <v>0</v>
      </c>
      <c r="BL201" s="19" t="s">
        <v>99</v>
      </c>
      <c r="BM201" s="206" t="s">
        <v>1224</v>
      </c>
    </row>
    <row r="202" spans="1:65" s="2" customFormat="1" ht="16.5" customHeight="1">
      <c r="A202" s="36"/>
      <c r="B202" s="37"/>
      <c r="C202" s="195" t="s">
        <v>1035</v>
      </c>
      <c r="D202" s="195" t="s">
        <v>275</v>
      </c>
      <c r="E202" s="196" t="s">
        <v>2210</v>
      </c>
      <c r="F202" s="197" t="s">
        <v>2211</v>
      </c>
      <c r="G202" s="198" t="s">
        <v>2212</v>
      </c>
      <c r="H202" s="199">
        <v>1</v>
      </c>
      <c r="I202" s="200"/>
      <c r="J202" s="201">
        <f t="shared" si="40"/>
        <v>0</v>
      </c>
      <c r="K202" s="197" t="s">
        <v>22</v>
      </c>
      <c r="L202" s="41"/>
      <c r="M202" s="202" t="s">
        <v>22</v>
      </c>
      <c r="N202" s="203" t="s">
        <v>48</v>
      </c>
      <c r="O202" s="66"/>
      <c r="P202" s="204">
        <f t="shared" si="41"/>
        <v>0</v>
      </c>
      <c r="Q202" s="204">
        <v>0</v>
      </c>
      <c r="R202" s="204">
        <f t="shared" si="42"/>
        <v>0</v>
      </c>
      <c r="S202" s="204">
        <v>0</v>
      </c>
      <c r="T202" s="205">
        <f t="shared" si="43"/>
        <v>0</v>
      </c>
      <c r="U202" s="36"/>
      <c r="V202" s="36"/>
      <c r="W202" s="36"/>
      <c r="X202" s="36"/>
      <c r="Y202" s="36"/>
      <c r="Z202" s="36"/>
      <c r="AA202" s="36"/>
      <c r="AB202" s="36"/>
      <c r="AC202" s="36"/>
      <c r="AD202" s="36"/>
      <c r="AE202" s="36"/>
      <c r="AR202" s="206" t="s">
        <v>99</v>
      </c>
      <c r="AT202" s="206" t="s">
        <v>275</v>
      </c>
      <c r="AU202" s="206" t="s">
        <v>84</v>
      </c>
      <c r="AY202" s="19" t="s">
        <v>273</v>
      </c>
      <c r="BE202" s="207">
        <f t="shared" si="44"/>
        <v>0</v>
      </c>
      <c r="BF202" s="207">
        <f t="shared" si="45"/>
        <v>0</v>
      </c>
      <c r="BG202" s="207">
        <f t="shared" si="46"/>
        <v>0</v>
      </c>
      <c r="BH202" s="207">
        <f t="shared" si="47"/>
        <v>0</v>
      </c>
      <c r="BI202" s="207">
        <f t="shared" si="48"/>
        <v>0</v>
      </c>
      <c r="BJ202" s="19" t="s">
        <v>23</v>
      </c>
      <c r="BK202" s="207">
        <f t="shared" si="49"/>
        <v>0</v>
      </c>
      <c r="BL202" s="19" t="s">
        <v>99</v>
      </c>
      <c r="BM202" s="206" t="s">
        <v>1232</v>
      </c>
    </row>
    <row r="203" spans="1:65" s="2" customFormat="1" ht="16.5" customHeight="1">
      <c r="A203" s="36"/>
      <c r="B203" s="37"/>
      <c r="C203" s="195" t="s">
        <v>1042</v>
      </c>
      <c r="D203" s="195" t="s">
        <v>275</v>
      </c>
      <c r="E203" s="196" t="s">
        <v>2213</v>
      </c>
      <c r="F203" s="197" t="s">
        <v>2214</v>
      </c>
      <c r="G203" s="198" t="s">
        <v>305</v>
      </c>
      <c r="H203" s="199">
        <v>40</v>
      </c>
      <c r="I203" s="200"/>
      <c r="J203" s="201">
        <f t="shared" si="40"/>
        <v>0</v>
      </c>
      <c r="K203" s="197" t="s">
        <v>22</v>
      </c>
      <c r="L203" s="41"/>
      <c r="M203" s="202" t="s">
        <v>22</v>
      </c>
      <c r="N203" s="203" t="s">
        <v>48</v>
      </c>
      <c r="O203" s="66"/>
      <c r="P203" s="204">
        <f t="shared" si="41"/>
        <v>0</v>
      </c>
      <c r="Q203" s="204">
        <v>0</v>
      </c>
      <c r="R203" s="204">
        <f t="shared" si="42"/>
        <v>0</v>
      </c>
      <c r="S203" s="204">
        <v>0</v>
      </c>
      <c r="T203" s="205">
        <f t="shared" si="43"/>
        <v>0</v>
      </c>
      <c r="U203" s="36"/>
      <c r="V203" s="36"/>
      <c r="W203" s="36"/>
      <c r="X203" s="36"/>
      <c r="Y203" s="36"/>
      <c r="Z203" s="36"/>
      <c r="AA203" s="36"/>
      <c r="AB203" s="36"/>
      <c r="AC203" s="36"/>
      <c r="AD203" s="36"/>
      <c r="AE203" s="36"/>
      <c r="AR203" s="206" t="s">
        <v>99</v>
      </c>
      <c r="AT203" s="206" t="s">
        <v>275</v>
      </c>
      <c r="AU203" s="206" t="s">
        <v>84</v>
      </c>
      <c r="AY203" s="19" t="s">
        <v>273</v>
      </c>
      <c r="BE203" s="207">
        <f t="shared" si="44"/>
        <v>0</v>
      </c>
      <c r="BF203" s="207">
        <f t="shared" si="45"/>
        <v>0</v>
      </c>
      <c r="BG203" s="207">
        <f t="shared" si="46"/>
        <v>0</v>
      </c>
      <c r="BH203" s="207">
        <f t="shared" si="47"/>
        <v>0</v>
      </c>
      <c r="BI203" s="207">
        <f t="shared" si="48"/>
        <v>0</v>
      </c>
      <c r="BJ203" s="19" t="s">
        <v>23</v>
      </c>
      <c r="BK203" s="207">
        <f t="shared" si="49"/>
        <v>0</v>
      </c>
      <c r="BL203" s="19" t="s">
        <v>99</v>
      </c>
      <c r="BM203" s="206" t="s">
        <v>1245</v>
      </c>
    </row>
    <row r="204" spans="1:65" s="2" customFormat="1" ht="16.5" customHeight="1">
      <c r="A204" s="36"/>
      <c r="B204" s="37"/>
      <c r="C204" s="195" t="s">
        <v>1047</v>
      </c>
      <c r="D204" s="195" t="s">
        <v>275</v>
      </c>
      <c r="E204" s="196" t="s">
        <v>2215</v>
      </c>
      <c r="F204" s="197" t="s">
        <v>2216</v>
      </c>
      <c r="G204" s="198" t="s">
        <v>1038</v>
      </c>
      <c r="H204" s="199">
        <v>1</v>
      </c>
      <c r="I204" s="200"/>
      <c r="J204" s="201">
        <f t="shared" si="40"/>
        <v>0</v>
      </c>
      <c r="K204" s="197" t="s">
        <v>22</v>
      </c>
      <c r="L204" s="41"/>
      <c r="M204" s="202" t="s">
        <v>22</v>
      </c>
      <c r="N204" s="203" t="s">
        <v>48</v>
      </c>
      <c r="O204" s="66"/>
      <c r="P204" s="204">
        <f t="shared" si="41"/>
        <v>0</v>
      </c>
      <c r="Q204" s="204">
        <v>0</v>
      </c>
      <c r="R204" s="204">
        <f t="shared" si="42"/>
        <v>0</v>
      </c>
      <c r="S204" s="204">
        <v>0</v>
      </c>
      <c r="T204" s="205">
        <f t="shared" si="43"/>
        <v>0</v>
      </c>
      <c r="U204" s="36"/>
      <c r="V204" s="36"/>
      <c r="W204" s="36"/>
      <c r="X204" s="36"/>
      <c r="Y204" s="36"/>
      <c r="Z204" s="36"/>
      <c r="AA204" s="36"/>
      <c r="AB204" s="36"/>
      <c r="AC204" s="36"/>
      <c r="AD204" s="36"/>
      <c r="AE204" s="36"/>
      <c r="AR204" s="206" t="s">
        <v>99</v>
      </c>
      <c r="AT204" s="206" t="s">
        <v>275</v>
      </c>
      <c r="AU204" s="206" t="s">
        <v>84</v>
      </c>
      <c r="AY204" s="19" t="s">
        <v>273</v>
      </c>
      <c r="BE204" s="207">
        <f t="shared" si="44"/>
        <v>0</v>
      </c>
      <c r="BF204" s="207">
        <f t="shared" si="45"/>
        <v>0</v>
      </c>
      <c r="BG204" s="207">
        <f t="shared" si="46"/>
        <v>0</v>
      </c>
      <c r="BH204" s="207">
        <f t="shared" si="47"/>
        <v>0</v>
      </c>
      <c r="BI204" s="207">
        <f t="shared" si="48"/>
        <v>0</v>
      </c>
      <c r="BJ204" s="19" t="s">
        <v>23</v>
      </c>
      <c r="BK204" s="207">
        <f t="shared" si="49"/>
        <v>0</v>
      </c>
      <c r="BL204" s="19" t="s">
        <v>99</v>
      </c>
      <c r="BM204" s="206" t="s">
        <v>1257</v>
      </c>
    </row>
    <row r="205" spans="1:65" s="2" customFormat="1" ht="16.5" customHeight="1">
      <c r="A205" s="36"/>
      <c r="B205" s="37"/>
      <c r="C205" s="195" t="s">
        <v>1054</v>
      </c>
      <c r="D205" s="195" t="s">
        <v>275</v>
      </c>
      <c r="E205" s="196" t="s">
        <v>2217</v>
      </c>
      <c r="F205" s="197" t="s">
        <v>2218</v>
      </c>
      <c r="G205" s="198" t="s">
        <v>765</v>
      </c>
      <c r="H205" s="199">
        <v>1</v>
      </c>
      <c r="I205" s="200"/>
      <c r="J205" s="201">
        <f t="shared" si="40"/>
        <v>0</v>
      </c>
      <c r="K205" s="197" t="s">
        <v>22</v>
      </c>
      <c r="L205" s="41"/>
      <c r="M205" s="202" t="s">
        <v>22</v>
      </c>
      <c r="N205" s="203" t="s">
        <v>48</v>
      </c>
      <c r="O205" s="66"/>
      <c r="P205" s="204">
        <f t="shared" si="41"/>
        <v>0</v>
      </c>
      <c r="Q205" s="204">
        <v>0</v>
      </c>
      <c r="R205" s="204">
        <f t="shared" si="42"/>
        <v>0</v>
      </c>
      <c r="S205" s="204">
        <v>0</v>
      </c>
      <c r="T205" s="205">
        <f t="shared" si="43"/>
        <v>0</v>
      </c>
      <c r="U205" s="36"/>
      <c r="V205" s="36"/>
      <c r="W205" s="36"/>
      <c r="X205" s="36"/>
      <c r="Y205" s="36"/>
      <c r="Z205" s="36"/>
      <c r="AA205" s="36"/>
      <c r="AB205" s="36"/>
      <c r="AC205" s="36"/>
      <c r="AD205" s="36"/>
      <c r="AE205" s="36"/>
      <c r="AR205" s="206" t="s">
        <v>99</v>
      </c>
      <c r="AT205" s="206" t="s">
        <v>275</v>
      </c>
      <c r="AU205" s="206" t="s">
        <v>84</v>
      </c>
      <c r="AY205" s="19" t="s">
        <v>273</v>
      </c>
      <c r="BE205" s="207">
        <f t="shared" si="44"/>
        <v>0</v>
      </c>
      <c r="BF205" s="207">
        <f t="shared" si="45"/>
        <v>0</v>
      </c>
      <c r="BG205" s="207">
        <f t="shared" si="46"/>
        <v>0</v>
      </c>
      <c r="BH205" s="207">
        <f t="shared" si="47"/>
        <v>0</v>
      </c>
      <c r="BI205" s="207">
        <f t="shared" si="48"/>
        <v>0</v>
      </c>
      <c r="BJ205" s="19" t="s">
        <v>23</v>
      </c>
      <c r="BK205" s="207">
        <f t="shared" si="49"/>
        <v>0</v>
      </c>
      <c r="BL205" s="19" t="s">
        <v>99</v>
      </c>
      <c r="BM205" s="206" t="s">
        <v>1271</v>
      </c>
    </row>
    <row r="206" spans="1:65" s="2" customFormat="1" ht="21.75" customHeight="1">
      <c r="A206" s="36"/>
      <c r="B206" s="37"/>
      <c r="C206" s="195" t="s">
        <v>1066</v>
      </c>
      <c r="D206" s="195" t="s">
        <v>275</v>
      </c>
      <c r="E206" s="196" t="s">
        <v>2219</v>
      </c>
      <c r="F206" s="197" t="s">
        <v>2220</v>
      </c>
      <c r="G206" s="198" t="s">
        <v>760</v>
      </c>
      <c r="H206" s="199">
        <v>5</v>
      </c>
      <c r="I206" s="200"/>
      <c r="J206" s="201">
        <f t="shared" si="40"/>
        <v>0</v>
      </c>
      <c r="K206" s="197" t="s">
        <v>22</v>
      </c>
      <c r="L206" s="41"/>
      <c r="M206" s="202" t="s">
        <v>22</v>
      </c>
      <c r="N206" s="203" t="s">
        <v>48</v>
      </c>
      <c r="O206" s="66"/>
      <c r="P206" s="204">
        <f t="shared" si="41"/>
        <v>0</v>
      </c>
      <c r="Q206" s="204">
        <v>0</v>
      </c>
      <c r="R206" s="204">
        <f t="shared" si="42"/>
        <v>0</v>
      </c>
      <c r="S206" s="204">
        <v>0</v>
      </c>
      <c r="T206" s="205">
        <f t="shared" si="43"/>
        <v>0</v>
      </c>
      <c r="U206" s="36"/>
      <c r="V206" s="36"/>
      <c r="W206" s="36"/>
      <c r="X206" s="36"/>
      <c r="Y206" s="36"/>
      <c r="Z206" s="36"/>
      <c r="AA206" s="36"/>
      <c r="AB206" s="36"/>
      <c r="AC206" s="36"/>
      <c r="AD206" s="36"/>
      <c r="AE206" s="36"/>
      <c r="AR206" s="206" t="s">
        <v>99</v>
      </c>
      <c r="AT206" s="206" t="s">
        <v>275</v>
      </c>
      <c r="AU206" s="206" t="s">
        <v>84</v>
      </c>
      <c r="AY206" s="19" t="s">
        <v>273</v>
      </c>
      <c r="BE206" s="207">
        <f t="shared" si="44"/>
        <v>0</v>
      </c>
      <c r="BF206" s="207">
        <f t="shared" si="45"/>
        <v>0</v>
      </c>
      <c r="BG206" s="207">
        <f t="shared" si="46"/>
        <v>0</v>
      </c>
      <c r="BH206" s="207">
        <f t="shared" si="47"/>
        <v>0</v>
      </c>
      <c r="BI206" s="207">
        <f t="shared" si="48"/>
        <v>0</v>
      </c>
      <c r="BJ206" s="19" t="s">
        <v>23</v>
      </c>
      <c r="BK206" s="207">
        <f t="shared" si="49"/>
        <v>0</v>
      </c>
      <c r="BL206" s="19" t="s">
        <v>99</v>
      </c>
      <c r="BM206" s="206" t="s">
        <v>1284</v>
      </c>
    </row>
    <row r="207" spans="1:65" s="2" customFormat="1" ht="16.5" customHeight="1">
      <c r="A207" s="36"/>
      <c r="B207" s="37"/>
      <c r="C207" s="195" t="s">
        <v>1074</v>
      </c>
      <c r="D207" s="195" t="s">
        <v>275</v>
      </c>
      <c r="E207" s="196" t="s">
        <v>2221</v>
      </c>
      <c r="F207" s="197" t="s">
        <v>2222</v>
      </c>
      <c r="G207" s="198" t="s">
        <v>760</v>
      </c>
      <c r="H207" s="199">
        <v>20</v>
      </c>
      <c r="I207" s="200"/>
      <c r="J207" s="201">
        <f t="shared" si="40"/>
        <v>0</v>
      </c>
      <c r="K207" s="197" t="s">
        <v>22</v>
      </c>
      <c r="L207" s="41"/>
      <c r="M207" s="202" t="s">
        <v>22</v>
      </c>
      <c r="N207" s="203" t="s">
        <v>48</v>
      </c>
      <c r="O207" s="66"/>
      <c r="P207" s="204">
        <f t="shared" si="41"/>
        <v>0</v>
      </c>
      <c r="Q207" s="204">
        <v>0</v>
      </c>
      <c r="R207" s="204">
        <f t="shared" si="42"/>
        <v>0</v>
      </c>
      <c r="S207" s="204">
        <v>0</v>
      </c>
      <c r="T207" s="205">
        <f t="shared" si="43"/>
        <v>0</v>
      </c>
      <c r="U207" s="36"/>
      <c r="V207" s="36"/>
      <c r="W207" s="36"/>
      <c r="X207" s="36"/>
      <c r="Y207" s="36"/>
      <c r="Z207" s="36"/>
      <c r="AA207" s="36"/>
      <c r="AB207" s="36"/>
      <c r="AC207" s="36"/>
      <c r="AD207" s="36"/>
      <c r="AE207" s="36"/>
      <c r="AR207" s="206" t="s">
        <v>99</v>
      </c>
      <c r="AT207" s="206" t="s">
        <v>275</v>
      </c>
      <c r="AU207" s="206" t="s">
        <v>84</v>
      </c>
      <c r="AY207" s="19" t="s">
        <v>273</v>
      </c>
      <c r="BE207" s="207">
        <f t="shared" si="44"/>
        <v>0</v>
      </c>
      <c r="BF207" s="207">
        <f t="shared" si="45"/>
        <v>0</v>
      </c>
      <c r="BG207" s="207">
        <f t="shared" si="46"/>
        <v>0</v>
      </c>
      <c r="BH207" s="207">
        <f t="shared" si="47"/>
        <v>0</v>
      </c>
      <c r="BI207" s="207">
        <f t="shared" si="48"/>
        <v>0</v>
      </c>
      <c r="BJ207" s="19" t="s">
        <v>23</v>
      </c>
      <c r="BK207" s="207">
        <f t="shared" si="49"/>
        <v>0</v>
      </c>
      <c r="BL207" s="19" t="s">
        <v>99</v>
      </c>
      <c r="BM207" s="206" t="s">
        <v>1308</v>
      </c>
    </row>
    <row r="208" spans="1:65" s="2" customFormat="1" ht="16.5" customHeight="1">
      <c r="A208" s="36"/>
      <c r="B208" s="37"/>
      <c r="C208" s="195" t="s">
        <v>1088</v>
      </c>
      <c r="D208" s="195" t="s">
        <v>275</v>
      </c>
      <c r="E208" s="196" t="s">
        <v>2223</v>
      </c>
      <c r="F208" s="197" t="s">
        <v>2224</v>
      </c>
      <c r="G208" s="198" t="s">
        <v>1038</v>
      </c>
      <c r="H208" s="199">
        <v>1</v>
      </c>
      <c r="I208" s="200"/>
      <c r="J208" s="201">
        <f t="shared" si="40"/>
        <v>0</v>
      </c>
      <c r="K208" s="197" t="s">
        <v>22</v>
      </c>
      <c r="L208" s="41"/>
      <c r="M208" s="270" t="s">
        <v>22</v>
      </c>
      <c r="N208" s="271" t="s">
        <v>48</v>
      </c>
      <c r="O208" s="268"/>
      <c r="P208" s="272">
        <f t="shared" si="41"/>
        <v>0</v>
      </c>
      <c r="Q208" s="272">
        <v>0</v>
      </c>
      <c r="R208" s="272">
        <f t="shared" si="42"/>
        <v>0</v>
      </c>
      <c r="S208" s="272">
        <v>0</v>
      </c>
      <c r="T208" s="273">
        <f t="shared" si="43"/>
        <v>0</v>
      </c>
      <c r="U208" s="36"/>
      <c r="V208" s="36"/>
      <c r="W208" s="36"/>
      <c r="X208" s="36"/>
      <c r="Y208" s="36"/>
      <c r="Z208" s="36"/>
      <c r="AA208" s="36"/>
      <c r="AB208" s="36"/>
      <c r="AC208" s="36"/>
      <c r="AD208" s="36"/>
      <c r="AE208" s="36"/>
      <c r="AR208" s="206" t="s">
        <v>99</v>
      </c>
      <c r="AT208" s="206" t="s">
        <v>275</v>
      </c>
      <c r="AU208" s="206" t="s">
        <v>84</v>
      </c>
      <c r="AY208" s="19" t="s">
        <v>273</v>
      </c>
      <c r="BE208" s="207">
        <f t="shared" si="44"/>
        <v>0</v>
      </c>
      <c r="BF208" s="207">
        <f t="shared" si="45"/>
        <v>0</v>
      </c>
      <c r="BG208" s="207">
        <f t="shared" si="46"/>
        <v>0</v>
      </c>
      <c r="BH208" s="207">
        <f t="shared" si="47"/>
        <v>0</v>
      </c>
      <c r="BI208" s="207">
        <f t="shared" si="48"/>
        <v>0</v>
      </c>
      <c r="BJ208" s="19" t="s">
        <v>23</v>
      </c>
      <c r="BK208" s="207">
        <f t="shared" si="49"/>
        <v>0</v>
      </c>
      <c r="BL208" s="19" t="s">
        <v>99</v>
      </c>
      <c r="BM208" s="206" t="s">
        <v>1319</v>
      </c>
    </row>
    <row r="209" spans="1:31" s="2" customFormat="1" ht="6.95" customHeight="1">
      <c r="A209" s="36"/>
      <c r="B209" s="49"/>
      <c r="C209" s="50"/>
      <c r="D209" s="50"/>
      <c r="E209" s="50"/>
      <c r="F209" s="50"/>
      <c r="G209" s="50"/>
      <c r="H209" s="50"/>
      <c r="I209" s="145"/>
      <c r="J209" s="50"/>
      <c r="K209" s="50"/>
      <c r="L209" s="41"/>
      <c r="M209" s="36"/>
      <c r="O209" s="36"/>
      <c r="P209" s="36"/>
      <c r="Q209" s="36"/>
      <c r="R209" s="36"/>
      <c r="S209" s="36"/>
      <c r="T209" s="36"/>
      <c r="U209" s="36"/>
      <c r="V209" s="36"/>
      <c r="W209" s="36"/>
      <c r="X209" s="36"/>
      <c r="Y209" s="36"/>
      <c r="Z209" s="36"/>
      <c r="AA209" s="36"/>
      <c r="AB209" s="36"/>
      <c r="AC209" s="36"/>
      <c r="AD209" s="36"/>
      <c r="AE209" s="36"/>
    </row>
  </sheetData>
  <sheetProtection algorithmName="SHA-512" hashValue="vMhlcrUNnJ8vrhrBG4lJYF3wo5o5lH69WkKlPpVxoTLRIvyHMMbzMY1r4t8iYndEG7r4KX9gko3RfIbgapDP5Q==" saltValue="crLeNI8OHfv3Dcdy6Enik9pue+Gwgyey7vTYnuLtZSAQ5VdLVP0c6vgDoARlyGDZBbUxMsrREofS9Sc9mT0Hnw==" spinCount="100000" sheet="1" objects="1" scenarios="1" formatColumns="0" formatRows="0" autoFilter="0"/>
  <autoFilter ref="C97:K208"/>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10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143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2241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tr">
        <f>IF('Rekapitulace stavby'!AN19="","",'Rekapitulace stavby'!AN19)</f>
        <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Ing.A.Hejmalová</v>
      </c>
      <c r="F28" s="36"/>
      <c r="G28" s="36"/>
      <c r="H28" s="36"/>
      <c r="I28" s="121" t="s">
        <v>33</v>
      </c>
      <c r="J28" s="104" t="str">
        <f>IF('Rekapitulace stavby'!AN20="","",'Rekapitulace stavby'!AN20)</f>
        <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ROUND((SUM(BE95:BE107)),  2)</f>
        <v>0</v>
      </c>
      <c r="G37" s="36"/>
      <c r="H37" s="36"/>
      <c r="I37" s="134">
        <v>0.21</v>
      </c>
      <c r="J37" s="133">
        <f>ROUND(((SUM(BE95:BE107))*I37),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ROUND((SUM(BF95:BF107)),  2)</f>
        <v>0</v>
      </c>
      <c r="G38" s="36"/>
      <c r="H38" s="36"/>
      <c r="I38" s="134">
        <v>0.15</v>
      </c>
      <c r="J38" s="133">
        <f>ROUND(((SUM(BF95:BF107))*I38),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ROUND((SUM(BG95:BG107)),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ROUND((SUM(BH95:BH107)),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ROUND((SUM(BI95:BI107)),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2016/027H-02-A-D147 - A-D.1.4.7-Sadové úpravy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J96</f>
        <v>0</v>
      </c>
      <c r="K68" s="155"/>
      <c r="L68" s="160"/>
    </row>
    <row r="69" spans="1:47" s="10" customFormat="1" ht="19.899999999999999" customHeight="1">
      <c r="B69" s="161"/>
      <c r="C69" s="98"/>
      <c r="D69" s="162" t="s">
        <v>2242</v>
      </c>
      <c r="E69" s="163"/>
      <c r="F69" s="163"/>
      <c r="G69" s="163"/>
      <c r="H69" s="163"/>
      <c r="I69" s="164"/>
      <c r="J69" s="165">
        <f>J97</f>
        <v>0</v>
      </c>
      <c r="K69" s="98"/>
      <c r="L69" s="166"/>
    </row>
    <row r="70" spans="1:47" s="10" customFormat="1" ht="19.899999999999999" customHeight="1">
      <c r="B70" s="161"/>
      <c r="C70" s="98"/>
      <c r="D70" s="162" t="s">
        <v>2243</v>
      </c>
      <c r="E70" s="163"/>
      <c r="F70" s="163"/>
      <c r="G70" s="163"/>
      <c r="H70" s="163"/>
      <c r="I70" s="164"/>
      <c r="J70" s="165">
        <f>J102</f>
        <v>0</v>
      </c>
      <c r="K70" s="98"/>
      <c r="L70" s="166"/>
    </row>
    <row r="71" spans="1:47" s="10" customFormat="1" ht="19.899999999999999" customHeight="1">
      <c r="B71" s="161"/>
      <c r="C71" s="98"/>
      <c r="D71" s="162" t="s">
        <v>2244</v>
      </c>
      <c r="E71" s="163"/>
      <c r="F71" s="163"/>
      <c r="G71" s="163"/>
      <c r="H71" s="163"/>
      <c r="I71" s="164"/>
      <c r="J71" s="165">
        <f>J104</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1484</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2016/027H-02-A-D147 - A-D.1.4.7-Sadové úpravy</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Ing.A.Hejmalová</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271</v>
      </c>
      <c r="F96" s="182" t="s">
        <v>272</v>
      </c>
      <c r="G96" s="180"/>
      <c r="H96" s="180"/>
      <c r="I96" s="183"/>
      <c r="J96" s="184">
        <f>BK96</f>
        <v>0</v>
      </c>
      <c r="K96" s="180"/>
      <c r="L96" s="185"/>
      <c r="M96" s="186"/>
      <c r="N96" s="187"/>
      <c r="O96" s="187"/>
      <c r="P96" s="188">
        <f>P97+P102+P104</f>
        <v>0</v>
      </c>
      <c r="Q96" s="187"/>
      <c r="R96" s="188">
        <f>R97+R102+R104</f>
        <v>0</v>
      </c>
      <c r="S96" s="187"/>
      <c r="T96" s="189">
        <f>T97+T102+T104</f>
        <v>0</v>
      </c>
      <c r="AR96" s="190" t="s">
        <v>23</v>
      </c>
      <c r="AT96" s="191" t="s">
        <v>76</v>
      </c>
      <c r="AU96" s="191" t="s">
        <v>77</v>
      </c>
      <c r="AY96" s="190" t="s">
        <v>273</v>
      </c>
      <c r="BK96" s="192">
        <f>BK97+BK102+BK104</f>
        <v>0</v>
      </c>
    </row>
    <row r="97" spans="1:65" s="12" customFormat="1" ht="22.9" customHeight="1">
      <c r="B97" s="179"/>
      <c r="C97" s="180"/>
      <c r="D97" s="181" t="s">
        <v>76</v>
      </c>
      <c r="E97" s="193" t="s">
        <v>23</v>
      </c>
      <c r="F97" s="193" t="s">
        <v>2245</v>
      </c>
      <c r="G97" s="180"/>
      <c r="H97" s="180"/>
      <c r="I97" s="183"/>
      <c r="J97" s="194">
        <f>BK97</f>
        <v>0</v>
      </c>
      <c r="K97" s="180"/>
      <c r="L97" s="185"/>
      <c r="M97" s="186"/>
      <c r="N97" s="187"/>
      <c r="O97" s="187"/>
      <c r="P97" s="188">
        <f>SUM(P98:P101)</f>
        <v>0</v>
      </c>
      <c r="Q97" s="187"/>
      <c r="R97" s="188">
        <f>SUM(R98:R101)</f>
        <v>0</v>
      </c>
      <c r="S97" s="187"/>
      <c r="T97" s="189">
        <f>SUM(T98:T101)</f>
        <v>0</v>
      </c>
      <c r="AR97" s="190" t="s">
        <v>23</v>
      </c>
      <c r="AT97" s="191" t="s">
        <v>76</v>
      </c>
      <c r="AU97" s="191" t="s">
        <v>23</v>
      </c>
      <c r="AY97" s="190" t="s">
        <v>273</v>
      </c>
      <c r="BK97" s="192">
        <f>SUM(BK98:BK101)</f>
        <v>0</v>
      </c>
    </row>
    <row r="98" spans="1:65" s="2" customFormat="1" ht="16.5" customHeight="1">
      <c r="A98" s="36"/>
      <c r="B98" s="37"/>
      <c r="C98" s="195" t="s">
        <v>23</v>
      </c>
      <c r="D98" s="195" t="s">
        <v>275</v>
      </c>
      <c r="E98" s="196" t="s">
        <v>23</v>
      </c>
      <c r="F98" s="197" t="s">
        <v>2246</v>
      </c>
      <c r="G98" s="198" t="s">
        <v>314</v>
      </c>
      <c r="H98" s="199">
        <v>9</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99</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99</v>
      </c>
      <c r="BM98" s="206" t="s">
        <v>2247</v>
      </c>
    </row>
    <row r="99" spans="1:65" s="2" customFormat="1" ht="16.5" customHeight="1">
      <c r="A99" s="36"/>
      <c r="B99" s="37"/>
      <c r="C99" s="195" t="s">
        <v>84</v>
      </c>
      <c r="D99" s="195" t="s">
        <v>275</v>
      </c>
      <c r="E99" s="196" t="s">
        <v>84</v>
      </c>
      <c r="F99" s="197" t="s">
        <v>2248</v>
      </c>
      <c r="G99" s="198" t="s">
        <v>314</v>
      </c>
      <c r="H99" s="199">
        <v>2.6</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99</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99</v>
      </c>
      <c r="BM99" s="206" t="s">
        <v>2249</v>
      </c>
    </row>
    <row r="100" spans="1:65" s="2" customFormat="1" ht="16.5" customHeight="1">
      <c r="A100" s="36"/>
      <c r="B100" s="37"/>
      <c r="C100" s="195" t="s">
        <v>92</v>
      </c>
      <c r="D100" s="195" t="s">
        <v>275</v>
      </c>
      <c r="E100" s="196" t="s">
        <v>92</v>
      </c>
      <c r="F100" s="197" t="s">
        <v>2250</v>
      </c>
      <c r="G100" s="198" t="s">
        <v>314</v>
      </c>
      <c r="H100" s="199">
        <v>1.8</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99</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99</v>
      </c>
      <c r="BM100" s="206" t="s">
        <v>2251</v>
      </c>
    </row>
    <row r="101" spans="1:65" s="2" customFormat="1" ht="16.5" customHeight="1">
      <c r="A101" s="36"/>
      <c r="B101" s="37"/>
      <c r="C101" s="195" t="s">
        <v>99</v>
      </c>
      <c r="D101" s="195" t="s">
        <v>275</v>
      </c>
      <c r="E101" s="196" t="s">
        <v>2252</v>
      </c>
      <c r="F101" s="197" t="s">
        <v>2253</v>
      </c>
      <c r="G101" s="198" t="s">
        <v>765</v>
      </c>
      <c r="H101" s="199">
        <v>1500</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99</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99</v>
      </c>
      <c r="BM101" s="206" t="s">
        <v>2254</v>
      </c>
    </row>
    <row r="102" spans="1:65" s="12" customFormat="1" ht="22.9" customHeight="1">
      <c r="B102" s="179"/>
      <c r="C102" s="180"/>
      <c r="D102" s="181" t="s">
        <v>76</v>
      </c>
      <c r="E102" s="193" t="s">
        <v>84</v>
      </c>
      <c r="F102" s="193" t="s">
        <v>2255</v>
      </c>
      <c r="G102" s="180"/>
      <c r="H102" s="180"/>
      <c r="I102" s="183"/>
      <c r="J102" s="194">
        <f>BK102</f>
        <v>0</v>
      </c>
      <c r="K102" s="180"/>
      <c r="L102" s="185"/>
      <c r="M102" s="186"/>
      <c r="N102" s="187"/>
      <c r="O102" s="187"/>
      <c r="P102" s="188">
        <f>P103</f>
        <v>0</v>
      </c>
      <c r="Q102" s="187"/>
      <c r="R102" s="188">
        <f>R103</f>
        <v>0</v>
      </c>
      <c r="S102" s="187"/>
      <c r="T102" s="189">
        <f>T103</f>
        <v>0</v>
      </c>
      <c r="AR102" s="190" t="s">
        <v>23</v>
      </c>
      <c r="AT102" s="191" t="s">
        <v>76</v>
      </c>
      <c r="AU102" s="191" t="s">
        <v>23</v>
      </c>
      <c r="AY102" s="190" t="s">
        <v>273</v>
      </c>
      <c r="BK102" s="192">
        <f>BK103</f>
        <v>0</v>
      </c>
    </row>
    <row r="103" spans="1:65" s="2" customFormat="1" ht="16.5" customHeight="1">
      <c r="A103" s="36"/>
      <c r="B103" s="37"/>
      <c r="C103" s="195" t="s">
        <v>115</v>
      </c>
      <c r="D103" s="195" t="s">
        <v>275</v>
      </c>
      <c r="E103" s="196" t="s">
        <v>115</v>
      </c>
      <c r="F103" s="197" t="s">
        <v>2256</v>
      </c>
      <c r="G103" s="198" t="s">
        <v>765</v>
      </c>
      <c r="H103" s="199">
        <v>1500</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99</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99</v>
      </c>
      <c r="BM103" s="206" t="s">
        <v>2257</v>
      </c>
    </row>
    <row r="104" spans="1:65" s="12" customFormat="1" ht="22.9" customHeight="1">
      <c r="B104" s="179"/>
      <c r="C104" s="180"/>
      <c r="D104" s="181" t="s">
        <v>76</v>
      </c>
      <c r="E104" s="193" t="s">
        <v>92</v>
      </c>
      <c r="F104" s="193" t="s">
        <v>2258</v>
      </c>
      <c r="G104" s="180"/>
      <c r="H104" s="180"/>
      <c r="I104" s="183"/>
      <c r="J104" s="194">
        <f>BK104</f>
        <v>0</v>
      </c>
      <c r="K104" s="180"/>
      <c r="L104" s="185"/>
      <c r="M104" s="186"/>
      <c r="N104" s="187"/>
      <c r="O104" s="187"/>
      <c r="P104" s="188">
        <f>SUM(P105:P107)</f>
        <v>0</v>
      </c>
      <c r="Q104" s="187"/>
      <c r="R104" s="188">
        <f>SUM(R105:R107)</f>
        <v>0</v>
      </c>
      <c r="S104" s="187"/>
      <c r="T104" s="189">
        <f>SUM(T105:T107)</f>
        <v>0</v>
      </c>
      <c r="AR104" s="190" t="s">
        <v>23</v>
      </c>
      <c r="AT104" s="191" t="s">
        <v>76</v>
      </c>
      <c r="AU104" s="191" t="s">
        <v>23</v>
      </c>
      <c r="AY104" s="190" t="s">
        <v>273</v>
      </c>
      <c r="BK104" s="192">
        <f>SUM(BK105:BK107)</f>
        <v>0</v>
      </c>
    </row>
    <row r="105" spans="1:65" s="2" customFormat="1" ht="16.5" customHeight="1">
      <c r="A105" s="36"/>
      <c r="B105" s="37"/>
      <c r="C105" s="195" t="s">
        <v>319</v>
      </c>
      <c r="D105" s="195" t="s">
        <v>275</v>
      </c>
      <c r="E105" s="196" t="s">
        <v>319</v>
      </c>
      <c r="F105" s="197" t="s">
        <v>2259</v>
      </c>
      <c r="G105" s="198" t="s">
        <v>314</v>
      </c>
      <c r="H105" s="199">
        <v>9</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99</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99</v>
      </c>
      <c r="BM105" s="206" t="s">
        <v>2260</v>
      </c>
    </row>
    <row r="106" spans="1:65" s="2" customFormat="1" ht="16.5" customHeight="1">
      <c r="A106" s="36"/>
      <c r="B106" s="37"/>
      <c r="C106" s="195" t="s">
        <v>325</v>
      </c>
      <c r="D106" s="195" t="s">
        <v>275</v>
      </c>
      <c r="E106" s="196" t="s">
        <v>325</v>
      </c>
      <c r="F106" s="197" t="s">
        <v>2261</v>
      </c>
      <c r="G106" s="198" t="s">
        <v>314</v>
      </c>
      <c r="H106" s="199">
        <v>2.6</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99</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99</v>
      </c>
      <c r="BM106" s="206" t="s">
        <v>2262</v>
      </c>
    </row>
    <row r="107" spans="1:65" s="2" customFormat="1" ht="16.5" customHeight="1">
      <c r="A107" s="36"/>
      <c r="B107" s="37"/>
      <c r="C107" s="195" t="s">
        <v>330</v>
      </c>
      <c r="D107" s="195" t="s">
        <v>275</v>
      </c>
      <c r="E107" s="196" t="s">
        <v>330</v>
      </c>
      <c r="F107" s="197" t="s">
        <v>2263</v>
      </c>
      <c r="G107" s="198" t="s">
        <v>314</v>
      </c>
      <c r="H107" s="199">
        <v>1.8</v>
      </c>
      <c r="I107" s="200"/>
      <c r="J107" s="201">
        <f>ROUND(I107*H107,2)</f>
        <v>0</v>
      </c>
      <c r="K107" s="197" t="s">
        <v>22</v>
      </c>
      <c r="L107" s="41"/>
      <c r="M107" s="270" t="s">
        <v>22</v>
      </c>
      <c r="N107" s="271" t="s">
        <v>48</v>
      </c>
      <c r="O107" s="268"/>
      <c r="P107" s="272">
        <f>O107*H107</f>
        <v>0</v>
      </c>
      <c r="Q107" s="272">
        <v>0</v>
      </c>
      <c r="R107" s="272">
        <f>Q107*H107</f>
        <v>0</v>
      </c>
      <c r="S107" s="272">
        <v>0</v>
      </c>
      <c r="T107" s="273">
        <f>S107*H107</f>
        <v>0</v>
      </c>
      <c r="U107" s="36"/>
      <c r="V107" s="36"/>
      <c r="W107" s="36"/>
      <c r="X107" s="36"/>
      <c r="Y107" s="36"/>
      <c r="Z107" s="36"/>
      <c r="AA107" s="36"/>
      <c r="AB107" s="36"/>
      <c r="AC107" s="36"/>
      <c r="AD107" s="36"/>
      <c r="AE107" s="36"/>
      <c r="AR107" s="206" t="s">
        <v>99</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99</v>
      </c>
      <c r="BM107" s="206" t="s">
        <v>2264</v>
      </c>
    </row>
    <row r="108" spans="1:65" s="2" customFormat="1" ht="6.95" customHeight="1">
      <c r="A108" s="36"/>
      <c r="B108" s="49"/>
      <c r="C108" s="50"/>
      <c r="D108" s="50"/>
      <c r="E108" s="50"/>
      <c r="F108" s="50"/>
      <c r="G108" s="50"/>
      <c r="H108" s="50"/>
      <c r="I108" s="145"/>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sYKCVAFLmJUX31HAkf+9dkwSCjCs39DiVukXt8gGD+p7xTl0QMcvr5BEDlkwkJxkRZgQQ767CDhnq58WdfT+sg==" saltValue="uggMChaPKlrsn2b2ZKZbO9OPrKT9jowdIsqV9p+Bku5IwFUQP0T4eTomw0UcTIu3j6YsDe9TdpjT03OPzT3mSQ==" spinCount="100000" sheet="1" objects="1" scenarios="1" formatColumns="0" formatRows="0" autoFilter="0"/>
  <autoFilter ref="C94:K10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125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5"/>
      <c r="M2" s="385"/>
      <c r="N2" s="385"/>
      <c r="O2" s="385"/>
      <c r="P2" s="385"/>
      <c r="Q2" s="385"/>
      <c r="R2" s="385"/>
      <c r="S2" s="385"/>
      <c r="T2" s="385"/>
      <c r="U2" s="385"/>
      <c r="V2" s="385"/>
      <c r="AT2" s="19" t="s">
        <v>149</v>
      </c>
      <c r="AZ2" s="111" t="s">
        <v>1669</v>
      </c>
      <c r="BA2" s="111" t="s">
        <v>2265</v>
      </c>
      <c r="BB2" s="111" t="s">
        <v>224</v>
      </c>
      <c r="BC2" s="111" t="s">
        <v>2266</v>
      </c>
      <c r="BD2" s="111" t="s">
        <v>84</v>
      </c>
    </row>
    <row r="3" spans="1:56" s="1" customFormat="1" ht="6.95" customHeight="1">
      <c r="B3" s="112"/>
      <c r="C3" s="113"/>
      <c r="D3" s="113"/>
      <c r="E3" s="113"/>
      <c r="F3" s="113"/>
      <c r="G3" s="113"/>
      <c r="H3" s="113"/>
      <c r="I3" s="114"/>
      <c r="J3" s="113"/>
      <c r="K3" s="113"/>
      <c r="L3" s="22"/>
      <c r="AT3" s="19" t="s">
        <v>84</v>
      </c>
      <c r="AZ3" s="111" t="s">
        <v>2267</v>
      </c>
      <c r="BA3" s="111" t="s">
        <v>2268</v>
      </c>
      <c r="BB3" s="111" t="s">
        <v>224</v>
      </c>
      <c r="BC3" s="111" t="s">
        <v>2269</v>
      </c>
      <c r="BD3" s="111" t="s">
        <v>84</v>
      </c>
    </row>
    <row r="4" spans="1:56" s="1" customFormat="1" ht="24.95" customHeight="1">
      <c r="B4" s="22"/>
      <c r="D4" s="115" t="s">
        <v>226</v>
      </c>
      <c r="I4" s="110"/>
      <c r="L4" s="22"/>
      <c r="M4" s="116" t="s">
        <v>10</v>
      </c>
      <c r="AT4" s="19" t="s">
        <v>4</v>
      </c>
      <c r="AZ4" s="111" t="s">
        <v>2270</v>
      </c>
      <c r="BA4" s="111" t="s">
        <v>2271</v>
      </c>
      <c r="BB4" s="111" t="s">
        <v>224</v>
      </c>
      <c r="BC4" s="111" t="s">
        <v>2272</v>
      </c>
      <c r="BD4" s="111" t="s">
        <v>84</v>
      </c>
    </row>
    <row r="5" spans="1:56" s="1" customFormat="1" ht="6.95" customHeight="1">
      <c r="B5" s="22"/>
      <c r="I5" s="110"/>
      <c r="L5" s="22"/>
      <c r="AZ5" s="111" t="s">
        <v>2273</v>
      </c>
      <c r="BA5" s="111" t="s">
        <v>2274</v>
      </c>
      <c r="BB5" s="111" t="s">
        <v>224</v>
      </c>
      <c r="BC5" s="111" t="s">
        <v>2275</v>
      </c>
      <c r="BD5" s="111" t="s">
        <v>84</v>
      </c>
    </row>
    <row r="6" spans="1:56" s="1" customFormat="1" ht="12" customHeight="1">
      <c r="B6" s="22"/>
      <c r="D6" s="117" t="s">
        <v>16</v>
      </c>
      <c r="I6" s="110"/>
      <c r="L6" s="22"/>
    </row>
    <row r="7" spans="1:56" s="1" customFormat="1" ht="16.5" customHeight="1">
      <c r="B7" s="22"/>
      <c r="E7" s="411" t="str">
        <f>'Rekapitulace stavby'!K6</f>
        <v>Přístavba Základní a mateřské školy Elišky Přemyslovny 10,Brno Starý Lískovec</v>
      </c>
      <c r="F7" s="412"/>
      <c r="G7" s="412"/>
      <c r="H7" s="412"/>
      <c r="I7" s="110"/>
      <c r="L7" s="22"/>
    </row>
    <row r="8" spans="1:56" ht="12.75">
      <c r="B8" s="22"/>
      <c r="D8" s="117" t="s">
        <v>227</v>
      </c>
      <c r="L8" s="22"/>
    </row>
    <row r="9" spans="1:56" s="1" customFormat="1" ht="16.5" customHeight="1">
      <c r="B9" s="22"/>
      <c r="E9" s="411" t="s">
        <v>228</v>
      </c>
      <c r="F9" s="385"/>
      <c r="G9" s="385"/>
      <c r="H9" s="385"/>
      <c r="I9" s="110"/>
      <c r="L9" s="22"/>
    </row>
    <row r="10" spans="1:56" s="1" customFormat="1" ht="12" customHeight="1">
      <c r="B10" s="22"/>
      <c r="D10" s="117" t="s">
        <v>229</v>
      </c>
      <c r="I10" s="110"/>
      <c r="L10" s="22"/>
    </row>
    <row r="11" spans="1:5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5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56" s="2" customFormat="1" ht="16.5" customHeight="1">
      <c r="A13" s="36"/>
      <c r="B13" s="41"/>
      <c r="C13" s="36"/>
      <c r="D13" s="36"/>
      <c r="E13" s="415" t="s">
        <v>2277</v>
      </c>
      <c r="F13" s="414"/>
      <c r="G13" s="414"/>
      <c r="H13" s="414"/>
      <c r="I13" s="119"/>
      <c r="J13" s="36"/>
      <c r="K13" s="36"/>
      <c r="L13" s="120"/>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5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5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ROUND(J112,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ROUND((SUM(BE112:BE1258)),  2)</f>
        <v>0</v>
      </c>
      <c r="G37" s="36"/>
      <c r="H37" s="36"/>
      <c r="I37" s="134">
        <v>0.21</v>
      </c>
      <c r="J37" s="133">
        <f>ROUND(((SUM(BE112:BE1258))*I37),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ROUND((SUM(BF112:BF1258)),  2)</f>
        <v>0</v>
      </c>
      <c r="G38" s="36"/>
      <c r="H38" s="36"/>
      <c r="I38" s="134">
        <v>0.15</v>
      </c>
      <c r="J38" s="133">
        <f>ROUND(((SUM(BF112:BF1258))*I38),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ROUND((SUM(BG112:BG1258)),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ROUND((SUM(BH112:BH1258)),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ROUND((SUM(BI112:BI1258)),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2016/027H-02-B-D11 - B-D.1.1-Architektonické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J112</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J113</f>
        <v>0</v>
      </c>
      <c r="K68" s="155"/>
      <c r="L68" s="160"/>
    </row>
    <row r="69" spans="1:47" s="10" customFormat="1" ht="19.899999999999999" customHeight="1">
      <c r="B69" s="161"/>
      <c r="C69" s="98"/>
      <c r="D69" s="162" t="s">
        <v>239</v>
      </c>
      <c r="E69" s="163"/>
      <c r="F69" s="163"/>
      <c r="G69" s="163"/>
      <c r="H69" s="163"/>
      <c r="I69" s="164"/>
      <c r="J69" s="165">
        <f>J114</f>
        <v>0</v>
      </c>
      <c r="K69" s="98"/>
      <c r="L69" s="166"/>
    </row>
    <row r="70" spans="1:47" s="10" customFormat="1" ht="19.899999999999999" customHeight="1">
      <c r="B70" s="161"/>
      <c r="C70" s="98"/>
      <c r="D70" s="162" t="s">
        <v>240</v>
      </c>
      <c r="E70" s="163"/>
      <c r="F70" s="163"/>
      <c r="G70" s="163"/>
      <c r="H70" s="163"/>
      <c r="I70" s="164"/>
      <c r="J70" s="165">
        <f>J193</f>
        <v>0</v>
      </c>
      <c r="K70" s="98"/>
      <c r="L70" s="166"/>
    </row>
    <row r="71" spans="1:47" s="10" customFormat="1" ht="19.899999999999999" customHeight="1">
      <c r="B71" s="161"/>
      <c r="C71" s="98"/>
      <c r="D71" s="162" t="s">
        <v>2278</v>
      </c>
      <c r="E71" s="163"/>
      <c r="F71" s="163"/>
      <c r="G71" s="163"/>
      <c r="H71" s="163"/>
      <c r="I71" s="164"/>
      <c r="J71" s="165">
        <f>J328</f>
        <v>0</v>
      </c>
      <c r="K71" s="98"/>
      <c r="L71" s="166"/>
    </row>
    <row r="72" spans="1:47" s="10" customFormat="1" ht="19.899999999999999" customHeight="1">
      <c r="B72" s="161"/>
      <c r="C72" s="98"/>
      <c r="D72" s="162" t="s">
        <v>241</v>
      </c>
      <c r="E72" s="163"/>
      <c r="F72" s="163"/>
      <c r="G72" s="163"/>
      <c r="H72" s="163"/>
      <c r="I72" s="164"/>
      <c r="J72" s="165">
        <f>J335</f>
        <v>0</v>
      </c>
      <c r="K72" s="98"/>
      <c r="L72" s="166"/>
    </row>
    <row r="73" spans="1:47" s="10" customFormat="1" ht="19.899999999999999" customHeight="1">
      <c r="B73" s="161"/>
      <c r="C73" s="98"/>
      <c r="D73" s="162" t="s">
        <v>242</v>
      </c>
      <c r="E73" s="163"/>
      <c r="F73" s="163"/>
      <c r="G73" s="163"/>
      <c r="H73" s="163"/>
      <c r="I73" s="164"/>
      <c r="J73" s="165">
        <f>J638</f>
        <v>0</v>
      </c>
      <c r="K73" s="98"/>
      <c r="L73" s="166"/>
    </row>
    <row r="74" spans="1:47" s="10" customFormat="1" ht="19.899999999999999" customHeight="1">
      <c r="B74" s="161"/>
      <c r="C74" s="98"/>
      <c r="D74" s="162" t="s">
        <v>243</v>
      </c>
      <c r="E74" s="163"/>
      <c r="F74" s="163"/>
      <c r="G74" s="163"/>
      <c r="H74" s="163"/>
      <c r="I74" s="164"/>
      <c r="J74" s="165">
        <f>J692</f>
        <v>0</v>
      </c>
      <c r="K74" s="98"/>
      <c r="L74" s="166"/>
    </row>
    <row r="75" spans="1:47" s="9" customFormat="1" ht="24.95" customHeight="1">
      <c r="B75" s="154"/>
      <c r="C75" s="155"/>
      <c r="D75" s="156" t="s">
        <v>244</v>
      </c>
      <c r="E75" s="157"/>
      <c r="F75" s="157"/>
      <c r="G75" s="157"/>
      <c r="H75" s="157"/>
      <c r="I75" s="158"/>
      <c r="J75" s="159">
        <f>J695</f>
        <v>0</v>
      </c>
      <c r="K75" s="155"/>
      <c r="L75" s="160"/>
    </row>
    <row r="76" spans="1:47" s="10" customFormat="1" ht="19.899999999999999" customHeight="1">
      <c r="B76" s="161"/>
      <c r="C76" s="98"/>
      <c r="D76" s="162" t="s">
        <v>245</v>
      </c>
      <c r="E76" s="163"/>
      <c r="F76" s="163"/>
      <c r="G76" s="163"/>
      <c r="H76" s="163"/>
      <c r="I76" s="164"/>
      <c r="J76" s="165">
        <f>J696</f>
        <v>0</v>
      </c>
      <c r="K76" s="98"/>
      <c r="L76" s="166"/>
    </row>
    <row r="77" spans="1:47" s="10" customFormat="1" ht="19.899999999999999" customHeight="1">
      <c r="B77" s="161"/>
      <c r="C77" s="98"/>
      <c r="D77" s="162" t="s">
        <v>247</v>
      </c>
      <c r="E77" s="163"/>
      <c r="F77" s="163"/>
      <c r="G77" s="163"/>
      <c r="H77" s="163"/>
      <c r="I77" s="164"/>
      <c r="J77" s="165">
        <f>J786</f>
        <v>0</v>
      </c>
      <c r="K77" s="98"/>
      <c r="L77" s="166"/>
    </row>
    <row r="78" spans="1:47" s="10" customFormat="1" ht="19.899999999999999" customHeight="1">
      <c r="B78" s="161"/>
      <c r="C78" s="98"/>
      <c r="D78" s="162" t="s">
        <v>2279</v>
      </c>
      <c r="E78" s="163"/>
      <c r="F78" s="163"/>
      <c r="G78" s="163"/>
      <c r="H78" s="163"/>
      <c r="I78" s="164"/>
      <c r="J78" s="165">
        <f>J872</f>
        <v>0</v>
      </c>
      <c r="K78" s="98"/>
      <c r="L78" s="166"/>
    </row>
    <row r="79" spans="1:47" s="10" customFormat="1" ht="19.899999999999999" customHeight="1">
      <c r="B79" s="161"/>
      <c r="C79" s="98"/>
      <c r="D79" s="162" t="s">
        <v>249</v>
      </c>
      <c r="E79" s="163"/>
      <c r="F79" s="163"/>
      <c r="G79" s="163"/>
      <c r="H79" s="163"/>
      <c r="I79" s="164"/>
      <c r="J79" s="165">
        <f>J884</f>
        <v>0</v>
      </c>
      <c r="K79" s="98"/>
      <c r="L79" s="166"/>
    </row>
    <row r="80" spans="1:47" s="10" customFormat="1" ht="19.899999999999999" customHeight="1">
      <c r="B80" s="161"/>
      <c r="C80" s="98"/>
      <c r="D80" s="162" t="s">
        <v>250</v>
      </c>
      <c r="E80" s="163"/>
      <c r="F80" s="163"/>
      <c r="G80" s="163"/>
      <c r="H80" s="163"/>
      <c r="I80" s="164"/>
      <c r="J80" s="165">
        <f>J954</f>
        <v>0</v>
      </c>
      <c r="K80" s="98"/>
      <c r="L80" s="166"/>
    </row>
    <row r="81" spans="1:31" s="10" customFormat="1" ht="19.899999999999999" customHeight="1">
      <c r="B81" s="161"/>
      <c r="C81" s="98"/>
      <c r="D81" s="162" t="s">
        <v>251</v>
      </c>
      <c r="E81" s="163"/>
      <c r="F81" s="163"/>
      <c r="G81" s="163"/>
      <c r="H81" s="163"/>
      <c r="I81" s="164"/>
      <c r="J81" s="165">
        <f>J967</f>
        <v>0</v>
      </c>
      <c r="K81" s="98"/>
      <c r="L81" s="166"/>
    </row>
    <row r="82" spans="1:31" s="10" customFormat="1" ht="19.899999999999999" customHeight="1">
      <c r="B82" s="161"/>
      <c r="C82" s="98"/>
      <c r="D82" s="162" t="s">
        <v>252</v>
      </c>
      <c r="E82" s="163"/>
      <c r="F82" s="163"/>
      <c r="G82" s="163"/>
      <c r="H82" s="163"/>
      <c r="I82" s="164"/>
      <c r="J82" s="165">
        <f>J1005</f>
        <v>0</v>
      </c>
      <c r="K82" s="98"/>
      <c r="L82" s="166"/>
    </row>
    <row r="83" spans="1:31" s="10" customFormat="1" ht="19.899999999999999" customHeight="1">
      <c r="B83" s="161"/>
      <c r="C83" s="98"/>
      <c r="D83" s="162" t="s">
        <v>2280</v>
      </c>
      <c r="E83" s="163"/>
      <c r="F83" s="163"/>
      <c r="G83" s="163"/>
      <c r="H83" s="163"/>
      <c r="I83" s="164"/>
      <c r="J83" s="165">
        <f>J1029</f>
        <v>0</v>
      </c>
      <c r="K83" s="98"/>
      <c r="L83" s="166"/>
    </row>
    <row r="84" spans="1:31" s="10" customFormat="1" ht="19.899999999999999" customHeight="1">
      <c r="B84" s="161"/>
      <c r="C84" s="98"/>
      <c r="D84" s="162" t="s">
        <v>253</v>
      </c>
      <c r="E84" s="163"/>
      <c r="F84" s="163"/>
      <c r="G84" s="163"/>
      <c r="H84" s="163"/>
      <c r="I84" s="164"/>
      <c r="J84" s="165">
        <f>J1073</f>
        <v>0</v>
      </c>
      <c r="K84" s="98"/>
      <c r="L84" s="166"/>
    </row>
    <row r="85" spans="1:31" s="10" customFormat="1" ht="19.899999999999999" customHeight="1">
      <c r="B85" s="161"/>
      <c r="C85" s="98"/>
      <c r="D85" s="162" t="s">
        <v>254</v>
      </c>
      <c r="E85" s="163"/>
      <c r="F85" s="163"/>
      <c r="G85" s="163"/>
      <c r="H85" s="163"/>
      <c r="I85" s="164"/>
      <c r="J85" s="165">
        <f>J1138</f>
        <v>0</v>
      </c>
      <c r="K85" s="98"/>
      <c r="L85" s="166"/>
    </row>
    <row r="86" spans="1:31" s="10" customFormat="1" ht="19.899999999999999" customHeight="1">
      <c r="B86" s="161"/>
      <c r="C86" s="98"/>
      <c r="D86" s="162" t="s">
        <v>255</v>
      </c>
      <c r="E86" s="163"/>
      <c r="F86" s="163"/>
      <c r="G86" s="163"/>
      <c r="H86" s="163"/>
      <c r="I86" s="164"/>
      <c r="J86" s="165">
        <f>J1143</f>
        <v>0</v>
      </c>
      <c r="K86" s="98"/>
      <c r="L86" s="166"/>
    </row>
    <row r="87" spans="1:31" s="10" customFormat="1" ht="19.899999999999999" customHeight="1">
      <c r="B87" s="161"/>
      <c r="C87" s="98"/>
      <c r="D87" s="162" t="s">
        <v>256</v>
      </c>
      <c r="E87" s="163"/>
      <c r="F87" s="163"/>
      <c r="G87" s="163"/>
      <c r="H87" s="163"/>
      <c r="I87" s="164"/>
      <c r="J87" s="165">
        <f>J1197</f>
        <v>0</v>
      </c>
      <c r="K87" s="98"/>
      <c r="L87" s="166"/>
    </row>
    <row r="88" spans="1:31" s="10" customFormat="1" ht="19.899999999999999" customHeight="1">
      <c r="B88" s="161"/>
      <c r="C88" s="98"/>
      <c r="D88" s="162" t="s">
        <v>257</v>
      </c>
      <c r="E88" s="163"/>
      <c r="F88" s="163"/>
      <c r="G88" s="163"/>
      <c r="H88" s="163"/>
      <c r="I88" s="164"/>
      <c r="J88" s="165">
        <f>J1249</f>
        <v>0</v>
      </c>
      <c r="K88" s="98"/>
      <c r="L88" s="166"/>
    </row>
    <row r="89" spans="1:31" s="2" customFormat="1" ht="21.7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31" s="2" customFormat="1" ht="6.95" customHeight="1">
      <c r="A90" s="36"/>
      <c r="B90" s="49"/>
      <c r="C90" s="50"/>
      <c r="D90" s="50"/>
      <c r="E90" s="50"/>
      <c r="F90" s="50"/>
      <c r="G90" s="50"/>
      <c r="H90" s="50"/>
      <c r="I90" s="145"/>
      <c r="J90" s="50"/>
      <c r="K90" s="50"/>
      <c r="L90" s="120"/>
      <c r="S90" s="36"/>
      <c r="T90" s="36"/>
      <c r="U90" s="36"/>
      <c r="V90" s="36"/>
      <c r="W90" s="36"/>
      <c r="X90" s="36"/>
      <c r="Y90" s="36"/>
      <c r="Z90" s="36"/>
      <c r="AA90" s="36"/>
      <c r="AB90" s="36"/>
      <c r="AC90" s="36"/>
      <c r="AD90" s="36"/>
      <c r="AE90" s="36"/>
    </row>
    <row r="94" spans="1:31" s="2" customFormat="1" ht="6.95" customHeight="1">
      <c r="A94" s="36"/>
      <c r="B94" s="51"/>
      <c r="C94" s="52"/>
      <c r="D94" s="52"/>
      <c r="E94" s="52"/>
      <c r="F94" s="52"/>
      <c r="G94" s="52"/>
      <c r="H94" s="52"/>
      <c r="I94" s="148"/>
      <c r="J94" s="52"/>
      <c r="K94" s="52"/>
      <c r="L94" s="120"/>
      <c r="S94" s="36"/>
      <c r="T94" s="36"/>
      <c r="U94" s="36"/>
      <c r="V94" s="36"/>
      <c r="W94" s="36"/>
      <c r="X94" s="36"/>
      <c r="Y94" s="36"/>
      <c r="Z94" s="36"/>
      <c r="AA94" s="36"/>
      <c r="AB94" s="36"/>
      <c r="AC94" s="36"/>
      <c r="AD94" s="36"/>
      <c r="AE94" s="36"/>
    </row>
    <row r="95" spans="1:31" s="2" customFormat="1" ht="24.95" customHeight="1">
      <c r="A95" s="36"/>
      <c r="B95" s="37"/>
      <c r="C95" s="25" t="s">
        <v>258</v>
      </c>
      <c r="D95" s="38"/>
      <c r="E95" s="38"/>
      <c r="F95" s="38"/>
      <c r="G95" s="38"/>
      <c r="H95" s="38"/>
      <c r="I95" s="119"/>
      <c r="J95" s="38"/>
      <c r="K95" s="38"/>
      <c r="L95" s="120"/>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3" s="2" customFormat="1" ht="12" customHeight="1">
      <c r="A97" s="36"/>
      <c r="B97" s="37"/>
      <c r="C97" s="31" t="s">
        <v>16</v>
      </c>
      <c r="D97" s="38"/>
      <c r="E97" s="38"/>
      <c r="F97" s="38"/>
      <c r="G97" s="38"/>
      <c r="H97" s="38"/>
      <c r="I97" s="119"/>
      <c r="J97" s="38"/>
      <c r="K97" s="38"/>
      <c r="L97" s="120"/>
      <c r="S97" s="36"/>
      <c r="T97" s="36"/>
      <c r="U97" s="36"/>
      <c r="V97" s="36"/>
      <c r="W97" s="36"/>
      <c r="X97" s="36"/>
      <c r="Y97" s="36"/>
      <c r="Z97" s="36"/>
      <c r="AA97" s="36"/>
      <c r="AB97" s="36"/>
      <c r="AC97" s="36"/>
      <c r="AD97" s="36"/>
      <c r="AE97" s="36"/>
    </row>
    <row r="98" spans="1:63" s="2" customFormat="1" ht="16.5" customHeight="1">
      <c r="A98" s="36"/>
      <c r="B98" s="37"/>
      <c r="C98" s="38"/>
      <c r="D98" s="38"/>
      <c r="E98" s="419" t="str">
        <f>E7</f>
        <v>Přístavba Základní a mateřské školy Elišky Přemyslovny 10,Brno Starý Lískovec</v>
      </c>
      <c r="F98" s="420"/>
      <c r="G98" s="420"/>
      <c r="H98" s="420"/>
      <c r="I98" s="119"/>
      <c r="J98" s="38"/>
      <c r="K98" s="38"/>
      <c r="L98" s="120"/>
      <c r="S98" s="36"/>
      <c r="T98" s="36"/>
      <c r="U98" s="36"/>
      <c r="V98" s="36"/>
      <c r="W98" s="36"/>
      <c r="X98" s="36"/>
      <c r="Y98" s="36"/>
      <c r="Z98" s="36"/>
      <c r="AA98" s="36"/>
      <c r="AB98" s="36"/>
      <c r="AC98" s="36"/>
      <c r="AD98" s="36"/>
      <c r="AE98" s="36"/>
    </row>
    <row r="99" spans="1:63" s="1" customFormat="1" ht="12" customHeight="1">
      <c r="B99" s="23"/>
      <c r="C99" s="31" t="s">
        <v>227</v>
      </c>
      <c r="D99" s="24"/>
      <c r="E99" s="24"/>
      <c r="F99" s="24"/>
      <c r="G99" s="24"/>
      <c r="H99" s="24"/>
      <c r="I99" s="110"/>
      <c r="J99" s="24"/>
      <c r="K99" s="24"/>
      <c r="L99" s="22"/>
    </row>
    <row r="100" spans="1:63" s="1" customFormat="1" ht="16.5" customHeight="1">
      <c r="B100" s="23"/>
      <c r="C100" s="24"/>
      <c r="D100" s="24"/>
      <c r="E100" s="419" t="s">
        <v>228</v>
      </c>
      <c r="F100" s="370"/>
      <c r="G100" s="370"/>
      <c r="H100" s="370"/>
      <c r="I100" s="110"/>
      <c r="J100" s="24"/>
      <c r="K100" s="24"/>
      <c r="L100" s="22"/>
    </row>
    <row r="101" spans="1:63" s="1" customFormat="1" ht="12" customHeight="1">
      <c r="B101" s="23"/>
      <c r="C101" s="31" t="s">
        <v>229</v>
      </c>
      <c r="D101" s="24"/>
      <c r="E101" s="24"/>
      <c r="F101" s="24"/>
      <c r="G101" s="24"/>
      <c r="H101" s="24"/>
      <c r="I101" s="110"/>
      <c r="J101" s="24"/>
      <c r="K101" s="24"/>
      <c r="L101" s="22"/>
    </row>
    <row r="102" spans="1:63" s="2" customFormat="1" ht="16.5" customHeight="1">
      <c r="A102" s="36"/>
      <c r="B102" s="37"/>
      <c r="C102" s="38"/>
      <c r="D102" s="38"/>
      <c r="E102" s="421" t="s">
        <v>2276</v>
      </c>
      <c r="F102" s="422"/>
      <c r="G102" s="422"/>
      <c r="H102" s="422"/>
      <c r="I102" s="119"/>
      <c r="J102" s="38"/>
      <c r="K102" s="38"/>
      <c r="L102" s="120"/>
      <c r="S102" s="36"/>
      <c r="T102" s="36"/>
      <c r="U102" s="36"/>
      <c r="V102" s="36"/>
      <c r="W102" s="36"/>
      <c r="X102" s="36"/>
      <c r="Y102" s="36"/>
      <c r="Z102" s="36"/>
      <c r="AA102" s="36"/>
      <c r="AB102" s="36"/>
      <c r="AC102" s="36"/>
      <c r="AD102" s="36"/>
      <c r="AE102" s="36"/>
    </row>
    <row r="103" spans="1:63" s="2" customFormat="1" ht="12" customHeight="1">
      <c r="A103" s="36"/>
      <c r="B103" s="37"/>
      <c r="C103" s="31" t="s">
        <v>231</v>
      </c>
      <c r="D103" s="38"/>
      <c r="E103" s="38"/>
      <c r="F103" s="38"/>
      <c r="G103" s="38"/>
      <c r="H103" s="38"/>
      <c r="I103" s="119"/>
      <c r="J103" s="38"/>
      <c r="K103" s="38"/>
      <c r="L103" s="120"/>
      <c r="S103" s="36"/>
      <c r="T103" s="36"/>
      <c r="U103" s="36"/>
      <c r="V103" s="36"/>
      <c r="W103" s="36"/>
      <c r="X103" s="36"/>
      <c r="Y103" s="36"/>
      <c r="Z103" s="36"/>
      <c r="AA103" s="36"/>
      <c r="AB103" s="36"/>
      <c r="AC103" s="36"/>
      <c r="AD103" s="36"/>
      <c r="AE103" s="36"/>
    </row>
    <row r="104" spans="1:63" s="2" customFormat="1" ht="16.5" customHeight="1">
      <c r="A104" s="36"/>
      <c r="B104" s="37"/>
      <c r="C104" s="38"/>
      <c r="D104" s="38"/>
      <c r="E104" s="389" t="str">
        <f>E13</f>
        <v>2016/027H-02-B-D11 - B-D.1.1-Architektonické a stavebně-technické řešení</v>
      </c>
      <c r="F104" s="422"/>
      <c r="G104" s="422"/>
      <c r="H104" s="422"/>
      <c r="I104" s="119"/>
      <c r="J104" s="38"/>
      <c r="K104" s="38"/>
      <c r="L104" s="120"/>
      <c r="S104" s="36"/>
      <c r="T104" s="36"/>
      <c r="U104" s="36"/>
      <c r="V104" s="36"/>
      <c r="W104" s="36"/>
      <c r="X104" s="36"/>
      <c r="Y104" s="36"/>
      <c r="Z104" s="36"/>
      <c r="AA104" s="36"/>
      <c r="AB104" s="36"/>
      <c r="AC104" s="36"/>
      <c r="AD104" s="36"/>
      <c r="AE104" s="36"/>
    </row>
    <row r="105" spans="1:63" s="2" customFormat="1" ht="6.95" customHeight="1">
      <c r="A105" s="36"/>
      <c r="B105" s="37"/>
      <c r="C105" s="38"/>
      <c r="D105" s="38"/>
      <c r="E105" s="38"/>
      <c r="F105" s="38"/>
      <c r="G105" s="38"/>
      <c r="H105" s="38"/>
      <c r="I105" s="119"/>
      <c r="J105" s="38"/>
      <c r="K105" s="38"/>
      <c r="L105" s="120"/>
      <c r="S105" s="36"/>
      <c r="T105" s="36"/>
      <c r="U105" s="36"/>
      <c r="V105" s="36"/>
      <c r="W105" s="36"/>
      <c r="X105" s="36"/>
      <c r="Y105" s="36"/>
      <c r="Z105" s="36"/>
      <c r="AA105" s="36"/>
      <c r="AB105" s="36"/>
      <c r="AC105" s="36"/>
      <c r="AD105" s="36"/>
      <c r="AE105" s="36"/>
    </row>
    <row r="106" spans="1:63" s="2" customFormat="1" ht="12" customHeight="1">
      <c r="A106" s="36"/>
      <c r="B106" s="37"/>
      <c r="C106" s="31" t="s">
        <v>24</v>
      </c>
      <c r="D106" s="38"/>
      <c r="E106" s="38"/>
      <c r="F106" s="29" t="str">
        <f>F16</f>
        <v xml:space="preserve"> </v>
      </c>
      <c r="G106" s="38"/>
      <c r="H106" s="38"/>
      <c r="I106" s="121" t="s">
        <v>26</v>
      </c>
      <c r="J106" s="61" t="str">
        <f>IF(J16="","",J16)</f>
        <v>20. 2. 2020</v>
      </c>
      <c r="K106" s="38"/>
      <c r="L106" s="120"/>
      <c r="S106" s="36"/>
      <c r="T106" s="36"/>
      <c r="U106" s="36"/>
      <c r="V106" s="36"/>
      <c r="W106" s="36"/>
      <c r="X106" s="36"/>
      <c r="Y106" s="36"/>
      <c r="Z106" s="36"/>
      <c r="AA106" s="36"/>
      <c r="AB106" s="36"/>
      <c r="AC106" s="36"/>
      <c r="AD106" s="36"/>
      <c r="AE106" s="36"/>
    </row>
    <row r="107" spans="1:63" s="2" customFormat="1" ht="6.95" customHeight="1">
      <c r="A107" s="36"/>
      <c r="B107" s="37"/>
      <c r="C107" s="38"/>
      <c r="D107" s="38"/>
      <c r="E107" s="38"/>
      <c r="F107" s="38"/>
      <c r="G107" s="38"/>
      <c r="H107" s="38"/>
      <c r="I107" s="119"/>
      <c r="J107" s="38"/>
      <c r="K107" s="38"/>
      <c r="L107" s="120"/>
      <c r="S107" s="36"/>
      <c r="T107" s="36"/>
      <c r="U107" s="36"/>
      <c r="V107" s="36"/>
      <c r="W107" s="36"/>
      <c r="X107" s="36"/>
      <c r="Y107" s="36"/>
      <c r="Z107" s="36"/>
      <c r="AA107" s="36"/>
      <c r="AB107" s="36"/>
      <c r="AC107" s="36"/>
      <c r="AD107" s="36"/>
      <c r="AE107" s="36"/>
    </row>
    <row r="108" spans="1:63" s="2" customFormat="1" ht="40.15" customHeight="1">
      <c r="A108" s="36"/>
      <c r="B108" s="37"/>
      <c r="C108" s="31" t="s">
        <v>30</v>
      </c>
      <c r="D108" s="38"/>
      <c r="E108" s="38"/>
      <c r="F108" s="29" t="str">
        <f>E19</f>
        <v>MČ Brno-Starý Lískovec</v>
      </c>
      <c r="G108" s="38"/>
      <c r="H108" s="38"/>
      <c r="I108" s="121" t="s">
        <v>36</v>
      </c>
      <c r="J108" s="34" t="str">
        <f>E25</f>
        <v>HEXAPLAN INTERNATIONAL spol. s r.o.</v>
      </c>
      <c r="K108" s="38"/>
      <c r="L108" s="120"/>
      <c r="S108" s="36"/>
      <c r="T108" s="36"/>
      <c r="U108" s="36"/>
      <c r="V108" s="36"/>
      <c r="W108" s="36"/>
      <c r="X108" s="36"/>
      <c r="Y108" s="36"/>
      <c r="Z108" s="36"/>
      <c r="AA108" s="36"/>
      <c r="AB108" s="36"/>
      <c r="AC108" s="36"/>
      <c r="AD108" s="36"/>
      <c r="AE108" s="36"/>
    </row>
    <row r="109" spans="1:63" s="2" customFormat="1" ht="15.2" customHeight="1">
      <c r="A109" s="36"/>
      <c r="B109" s="37"/>
      <c r="C109" s="31" t="s">
        <v>34</v>
      </c>
      <c r="D109" s="38"/>
      <c r="E109" s="38"/>
      <c r="F109" s="29" t="str">
        <f>IF(E22="","",E22)</f>
        <v>Vyplň údaj</v>
      </c>
      <c r="G109" s="38"/>
      <c r="H109" s="38"/>
      <c r="I109" s="121" t="s">
        <v>39</v>
      </c>
      <c r="J109" s="34" t="str">
        <f>E28</f>
        <v>Ing.A.Hejmalová</v>
      </c>
      <c r="K109" s="38"/>
      <c r="L109" s="120"/>
      <c r="S109" s="36"/>
      <c r="T109" s="36"/>
      <c r="U109" s="36"/>
      <c r="V109" s="36"/>
      <c r="W109" s="36"/>
      <c r="X109" s="36"/>
      <c r="Y109" s="36"/>
      <c r="Z109" s="36"/>
      <c r="AA109" s="36"/>
      <c r="AB109" s="36"/>
      <c r="AC109" s="36"/>
      <c r="AD109" s="36"/>
      <c r="AE109" s="36"/>
    </row>
    <row r="110" spans="1:63" s="2" customFormat="1" ht="10.35" customHeight="1">
      <c r="A110" s="36"/>
      <c r="B110" s="37"/>
      <c r="C110" s="38"/>
      <c r="D110" s="38"/>
      <c r="E110" s="38"/>
      <c r="F110" s="38"/>
      <c r="G110" s="38"/>
      <c r="H110" s="38"/>
      <c r="I110" s="119"/>
      <c r="J110" s="38"/>
      <c r="K110" s="38"/>
      <c r="L110" s="120"/>
      <c r="S110" s="36"/>
      <c r="T110" s="36"/>
      <c r="U110" s="36"/>
      <c r="V110" s="36"/>
      <c r="W110" s="36"/>
      <c r="X110" s="36"/>
      <c r="Y110" s="36"/>
      <c r="Z110" s="36"/>
      <c r="AA110" s="36"/>
      <c r="AB110" s="36"/>
      <c r="AC110" s="36"/>
      <c r="AD110" s="36"/>
      <c r="AE110" s="36"/>
    </row>
    <row r="111" spans="1:63" s="11" customFormat="1" ht="29.25" customHeight="1">
      <c r="A111" s="167"/>
      <c r="B111" s="168"/>
      <c r="C111" s="169" t="s">
        <v>259</v>
      </c>
      <c r="D111" s="170" t="s">
        <v>62</v>
      </c>
      <c r="E111" s="170" t="s">
        <v>58</v>
      </c>
      <c r="F111" s="170" t="s">
        <v>59</v>
      </c>
      <c r="G111" s="170" t="s">
        <v>260</v>
      </c>
      <c r="H111" s="170" t="s">
        <v>261</v>
      </c>
      <c r="I111" s="171" t="s">
        <v>262</v>
      </c>
      <c r="J111" s="170" t="s">
        <v>236</v>
      </c>
      <c r="K111" s="172" t="s">
        <v>263</v>
      </c>
      <c r="L111" s="173"/>
      <c r="M111" s="70" t="s">
        <v>22</v>
      </c>
      <c r="N111" s="71" t="s">
        <v>47</v>
      </c>
      <c r="O111" s="71" t="s">
        <v>264</v>
      </c>
      <c r="P111" s="71" t="s">
        <v>265</v>
      </c>
      <c r="Q111" s="71" t="s">
        <v>266</v>
      </c>
      <c r="R111" s="71" t="s">
        <v>267</v>
      </c>
      <c r="S111" s="71" t="s">
        <v>268</v>
      </c>
      <c r="T111" s="72" t="s">
        <v>269</v>
      </c>
      <c r="U111" s="167"/>
      <c r="V111" s="167"/>
      <c r="W111" s="167"/>
      <c r="X111" s="167"/>
      <c r="Y111" s="167"/>
      <c r="Z111" s="167"/>
      <c r="AA111" s="167"/>
      <c r="AB111" s="167"/>
      <c r="AC111" s="167"/>
      <c r="AD111" s="167"/>
      <c r="AE111" s="167"/>
    </row>
    <row r="112" spans="1:63" s="2" customFormat="1" ht="22.9" customHeight="1">
      <c r="A112" s="36"/>
      <c r="B112" s="37"/>
      <c r="C112" s="77" t="s">
        <v>270</v>
      </c>
      <c r="D112" s="38"/>
      <c r="E112" s="38"/>
      <c r="F112" s="38"/>
      <c r="G112" s="38"/>
      <c r="H112" s="38"/>
      <c r="I112" s="119"/>
      <c r="J112" s="174">
        <f>BK112</f>
        <v>0</v>
      </c>
      <c r="K112" s="38"/>
      <c r="L112" s="41"/>
      <c r="M112" s="73"/>
      <c r="N112" s="175"/>
      <c r="O112" s="74"/>
      <c r="P112" s="176">
        <f>P113+P695</f>
        <v>0</v>
      </c>
      <c r="Q112" s="74"/>
      <c r="R112" s="176">
        <f>R113+R695</f>
        <v>741.98898971000006</v>
      </c>
      <c r="S112" s="74"/>
      <c r="T112" s="177">
        <f>T113+T695</f>
        <v>0</v>
      </c>
      <c r="U112" s="36"/>
      <c r="V112" s="36"/>
      <c r="W112" s="36"/>
      <c r="X112" s="36"/>
      <c r="Y112" s="36"/>
      <c r="Z112" s="36"/>
      <c r="AA112" s="36"/>
      <c r="AB112" s="36"/>
      <c r="AC112" s="36"/>
      <c r="AD112" s="36"/>
      <c r="AE112" s="36"/>
      <c r="AT112" s="19" t="s">
        <v>76</v>
      </c>
      <c r="AU112" s="19" t="s">
        <v>237</v>
      </c>
      <c r="BK112" s="178">
        <f>BK113+BK695</f>
        <v>0</v>
      </c>
    </row>
    <row r="113" spans="1:65" s="12" customFormat="1" ht="25.9" customHeight="1">
      <c r="B113" s="179"/>
      <c r="C113" s="180"/>
      <c r="D113" s="181" t="s">
        <v>76</v>
      </c>
      <c r="E113" s="182" t="s">
        <v>271</v>
      </c>
      <c r="F113" s="182" t="s">
        <v>272</v>
      </c>
      <c r="G113" s="180"/>
      <c r="H113" s="180"/>
      <c r="I113" s="183"/>
      <c r="J113" s="184">
        <f>BK113</f>
        <v>0</v>
      </c>
      <c r="K113" s="180"/>
      <c r="L113" s="185"/>
      <c r="M113" s="186"/>
      <c r="N113" s="187"/>
      <c r="O113" s="187"/>
      <c r="P113" s="188">
        <f>P114+P193+P328+P335+P638+P692</f>
        <v>0</v>
      </c>
      <c r="Q113" s="187"/>
      <c r="R113" s="188">
        <f>R114+R193+R328+R335+R638+R692</f>
        <v>723.71354620000011</v>
      </c>
      <c r="S113" s="187"/>
      <c r="T113" s="189">
        <f>T114+T193+T328+T335+T638+T692</f>
        <v>0</v>
      </c>
      <c r="AR113" s="190" t="s">
        <v>23</v>
      </c>
      <c r="AT113" s="191" t="s">
        <v>76</v>
      </c>
      <c r="AU113" s="191" t="s">
        <v>77</v>
      </c>
      <c r="AY113" s="190" t="s">
        <v>273</v>
      </c>
      <c r="BK113" s="192">
        <f>BK114+BK193+BK328+BK335+BK638+BK692</f>
        <v>0</v>
      </c>
    </row>
    <row r="114" spans="1:65" s="12" customFormat="1" ht="22.9" customHeight="1">
      <c r="B114" s="179"/>
      <c r="C114" s="180"/>
      <c r="D114" s="181" t="s">
        <v>76</v>
      </c>
      <c r="E114" s="193" t="s">
        <v>92</v>
      </c>
      <c r="F114" s="193" t="s">
        <v>274</v>
      </c>
      <c r="G114" s="180"/>
      <c r="H114" s="180"/>
      <c r="I114" s="183"/>
      <c r="J114" s="194">
        <f>BK114</f>
        <v>0</v>
      </c>
      <c r="K114" s="180"/>
      <c r="L114" s="185"/>
      <c r="M114" s="186"/>
      <c r="N114" s="187"/>
      <c r="O114" s="187"/>
      <c r="P114" s="188">
        <f>SUM(P115:P192)</f>
        <v>0</v>
      </c>
      <c r="Q114" s="187"/>
      <c r="R114" s="188">
        <f>SUM(R115:R192)</f>
        <v>234.19815993</v>
      </c>
      <c r="S114" s="187"/>
      <c r="T114" s="189">
        <f>SUM(T115:T192)</f>
        <v>0</v>
      </c>
      <c r="AR114" s="190" t="s">
        <v>23</v>
      </c>
      <c r="AT114" s="191" t="s">
        <v>76</v>
      </c>
      <c r="AU114" s="191" t="s">
        <v>23</v>
      </c>
      <c r="AY114" s="190" t="s">
        <v>273</v>
      </c>
      <c r="BK114" s="192">
        <f>SUM(BK115:BK192)</f>
        <v>0</v>
      </c>
    </row>
    <row r="115" spans="1:65" s="2" customFormat="1" ht="21.75" customHeight="1">
      <c r="A115" s="36"/>
      <c r="B115" s="37"/>
      <c r="C115" s="195" t="s">
        <v>23</v>
      </c>
      <c r="D115" s="195" t="s">
        <v>275</v>
      </c>
      <c r="E115" s="196" t="s">
        <v>276</v>
      </c>
      <c r="F115" s="197" t="s">
        <v>277</v>
      </c>
      <c r="G115" s="198" t="s">
        <v>224</v>
      </c>
      <c r="H115" s="199">
        <v>143.357</v>
      </c>
      <c r="I115" s="200"/>
      <c r="J115" s="201">
        <f>ROUND(I115*H115,2)</f>
        <v>0</v>
      </c>
      <c r="K115" s="197" t="s">
        <v>22</v>
      </c>
      <c r="L115" s="41"/>
      <c r="M115" s="202" t="s">
        <v>22</v>
      </c>
      <c r="N115" s="203" t="s">
        <v>48</v>
      </c>
      <c r="O115" s="66"/>
      <c r="P115" s="204">
        <f>O115*H115</f>
        <v>0</v>
      </c>
      <c r="Q115" s="204">
        <v>0.30381000000000002</v>
      </c>
      <c r="R115" s="204">
        <f>Q115*H115</f>
        <v>43.553290170000004</v>
      </c>
      <c r="S115" s="204">
        <v>0</v>
      </c>
      <c r="T115" s="205">
        <f>S115*H115</f>
        <v>0</v>
      </c>
      <c r="U115" s="36"/>
      <c r="V115" s="36"/>
      <c r="W115" s="36"/>
      <c r="X115" s="36"/>
      <c r="Y115" s="36"/>
      <c r="Z115" s="36"/>
      <c r="AA115" s="36"/>
      <c r="AB115" s="36"/>
      <c r="AC115" s="36"/>
      <c r="AD115" s="36"/>
      <c r="AE115" s="36"/>
      <c r="AR115" s="206" t="s">
        <v>99</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99</v>
      </c>
      <c r="BM115" s="206" t="s">
        <v>2281</v>
      </c>
    </row>
    <row r="116" spans="1:65" s="2" customFormat="1" ht="19.5">
      <c r="A116" s="36"/>
      <c r="B116" s="37"/>
      <c r="C116" s="38"/>
      <c r="D116" s="208" t="s">
        <v>279</v>
      </c>
      <c r="E116" s="38"/>
      <c r="F116" s="209" t="s">
        <v>280</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279</v>
      </c>
      <c r="AU116" s="19" t="s">
        <v>84</v>
      </c>
    </row>
    <row r="117" spans="1:65" s="13" customFormat="1" ht="11.25">
      <c r="B117" s="212"/>
      <c r="C117" s="213"/>
      <c r="D117" s="208" t="s">
        <v>281</v>
      </c>
      <c r="E117" s="214" t="s">
        <v>22</v>
      </c>
      <c r="F117" s="215" t="s">
        <v>2282</v>
      </c>
      <c r="G117" s="213"/>
      <c r="H117" s="214" t="s">
        <v>22</v>
      </c>
      <c r="I117" s="216"/>
      <c r="J117" s="213"/>
      <c r="K117" s="213"/>
      <c r="L117" s="217"/>
      <c r="M117" s="218"/>
      <c r="N117" s="219"/>
      <c r="O117" s="219"/>
      <c r="P117" s="219"/>
      <c r="Q117" s="219"/>
      <c r="R117" s="219"/>
      <c r="S117" s="219"/>
      <c r="T117" s="220"/>
      <c r="AT117" s="221" t="s">
        <v>281</v>
      </c>
      <c r="AU117" s="221" t="s">
        <v>84</v>
      </c>
      <c r="AV117" s="13" t="s">
        <v>23</v>
      </c>
      <c r="AW117" s="13" t="s">
        <v>38</v>
      </c>
      <c r="AX117" s="13" t="s">
        <v>77</v>
      </c>
      <c r="AY117" s="221" t="s">
        <v>273</v>
      </c>
    </row>
    <row r="118" spans="1:65" s="14" customFormat="1" ht="11.25">
      <c r="B118" s="222"/>
      <c r="C118" s="223"/>
      <c r="D118" s="208" t="s">
        <v>281</v>
      </c>
      <c r="E118" s="224" t="s">
        <v>22</v>
      </c>
      <c r="F118" s="225" t="s">
        <v>2283</v>
      </c>
      <c r="G118" s="223"/>
      <c r="H118" s="226">
        <v>39</v>
      </c>
      <c r="I118" s="227"/>
      <c r="J118" s="223"/>
      <c r="K118" s="223"/>
      <c r="L118" s="228"/>
      <c r="M118" s="229"/>
      <c r="N118" s="230"/>
      <c r="O118" s="230"/>
      <c r="P118" s="230"/>
      <c r="Q118" s="230"/>
      <c r="R118" s="230"/>
      <c r="S118" s="230"/>
      <c r="T118" s="231"/>
      <c r="AT118" s="232" t="s">
        <v>281</v>
      </c>
      <c r="AU118" s="232" t="s">
        <v>84</v>
      </c>
      <c r="AV118" s="14" t="s">
        <v>84</v>
      </c>
      <c r="AW118" s="14" t="s">
        <v>38</v>
      </c>
      <c r="AX118" s="14" t="s">
        <v>77</v>
      </c>
      <c r="AY118" s="232" t="s">
        <v>273</v>
      </c>
    </row>
    <row r="119" spans="1:65" s="14" customFormat="1" ht="11.25">
      <c r="B119" s="222"/>
      <c r="C119" s="223"/>
      <c r="D119" s="208" t="s">
        <v>281</v>
      </c>
      <c r="E119" s="224" t="s">
        <v>22</v>
      </c>
      <c r="F119" s="225" t="s">
        <v>2284</v>
      </c>
      <c r="G119" s="223"/>
      <c r="H119" s="226">
        <v>24.86</v>
      </c>
      <c r="I119" s="227"/>
      <c r="J119" s="223"/>
      <c r="K119" s="223"/>
      <c r="L119" s="228"/>
      <c r="M119" s="229"/>
      <c r="N119" s="230"/>
      <c r="O119" s="230"/>
      <c r="P119" s="230"/>
      <c r="Q119" s="230"/>
      <c r="R119" s="230"/>
      <c r="S119" s="230"/>
      <c r="T119" s="231"/>
      <c r="AT119" s="232" t="s">
        <v>281</v>
      </c>
      <c r="AU119" s="232" t="s">
        <v>84</v>
      </c>
      <c r="AV119" s="14" t="s">
        <v>84</v>
      </c>
      <c r="AW119" s="14" t="s">
        <v>38</v>
      </c>
      <c r="AX119" s="14" t="s">
        <v>77</v>
      </c>
      <c r="AY119" s="232" t="s">
        <v>273</v>
      </c>
    </row>
    <row r="120" spans="1:65" s="15" customFormat="1" ht="11.25">
      <c r="B120" s="233"/>
      <c r="C120" s="234"/>
      <c r="D120" s="208" t="s">
        <v>281</v>
      </c>
      <c r="E120" s="235" t="s">
        <v>22</v>
      </c>
      <c r="F120" s="236" t="s">
        <v>286</v>
      </c>
      <c r="G120" s="234"/>
      <c r="H120" s="237">
        <v>63.86</v>
      </c>
      <c r="I120" s="238"/>
      <c r="J120" s="234"/>
      <c r="K120" s="234"/>
      <c r="L120" s="239"/>
      <c r="M120" s="240"/>
      <c r="N120" s="241"/>
      <c r="O120" s="241"/>
      <c r="P120" s="241"/>
      <c r="Q120" s="241"/>
      <c r="R120" s="241"/>
      <c r="S120" s="241"/>
      <c r="T120" s="242"/>
      <c r="AT120" s="243" t="s">
        <v>281</v>
      </c>
      <c r="AU120" s="243" t="s">
        <v>84</v>
      </c>
      <c r="AV120" s="15" t="s">
        <v>92</v>
      </c>
      <c r="AW120" s="15" t="s">
        <v>38</v>
      </c>
      <c r="AX120" s="15" t="s">
        <v>77</v>
      </c>
      <c r="AY120" s="243" t="s">
        <v>273</v>
      </c>
    </row>
    <row r="121" spans="1:65" s="13" customFormat="1" ht="11.25">
      <c r="B121" s="212"/>
      <c r="C121" s="213"/>
      <c r="D121" s="208" t="s">
        <v>281</v>
      </c>
      <c r="E121" s="214" t="s">
        <v>22</v>
      </c>
      <c r="F121" s="215" t="s">
        <v>2285</v>
      </c>
      <c r="G121" s="213"/>
      <c r="H121" s="214" t="s">
        <v>22</v>
      </c>
      <c r="I121" s="216"/>
      <c r="J121" s="213"/>
      <c r="K121" s="213"/>
      <c r="L121" s="217"/>
      <c r="M121" s="218"/>
      <c r="N121" s="219"/>
      <c r="O121" s="219"/>
      <c r="P121" s="219"/>
      <c r="Q121" s="219"/>
      <c r="R121" s="219"/>
      <c r="S121" s="219"/>
      <c r="T121" s="220"/>
      <c r="AT121" s="221" t="s">
        <v>281</v>
      </c>
      <c r="AU121" s="221" t="s">
        <v>84</v>
      </c>
      <c r="AV121" s="13" t="s">
        <v>23</v>
      </c>
      <c r="AW121" s="13" t="s">
        <v>38</v>
      </c>
      <c r="AX121" s="13" t="s">
        <v>77</v>
      </c>
      <c r="AY121" s="221" t="s">
        <v>273</v>
      </c>
    </row>
    <row r="122" spans="1:65" s="14" customFormat="1" ht="11.25">
      <c r="B122" s="222"/>
      <c r="C122" s="223"/>
      <c r="D122" s="208" t="s">
        <v>281</v>
      </c>
      <c r="E122" s="224" t="s">
        <v>22</v>
      </c>
      <c r="F122" s="225" t="s">
        <v>2286</v>
      </c>
      <c r="G122" s="223"/>
      <c r="H122" s="226">
        <v>72.67</v>
      </c>
      <c r="I122" s="227"/>
      <c r="J122" s="223"/>
      <c r="K122" s="223"/>
      <c r="L122" s="228"/>
      <c r="M122" s="229"/>
      <c r="N122" s="230"/>
      <c r="O122" s="230"/>
      <c r="P122" s="230"/>
      <c r="Q122" s="230"/>
      <c r="R122" s="230"/>
      <c r="S122" s="230"/>
      <c r="T122" s="231"/>
      <c r="AT122" s="232" t="s">
        <v>281</v>
      </c>
      <c r="AU122" s="232" t="s">
        <v>84</v>
      </c>
      <c r="AV122" s="14" t="s">
        <v>84</v>
      </c>
      <c r="AW122" s="14" t="s">
        <v>38</v>
      </c>
      <c r="AX122" s="14" t="s">
        <v>77</v>
      </c>
      <c r="AY122" s="232" t="s">
        <v>273</v>
      </c>
    </row>
    <row r="123" spans="1:65" s="15" customFormat="1" ht="11.25">
      <c r="B123" s="233"/>
      <c r="C123" s="234"/>
      <c r="D123" s="208" t="s">
        <v>281</v>
      </c>
      <c r="E123" s="235" t="s">
        <v>22</v>
      </c>
      <c r="F123" s="236" t="s">
        <v>286</v>
      </c>
      <c r="G123" s="234"/>
      <c r="H123" s="237">
        <v>72.67</v>
      </c>
      <c r="I123" s="238"/>
      <c r="J123" s="234"/>
      <c r="K123" s="234"/>
      <c r="L123" s="239"/>
      <c r="M123" s="240"/>
      <c r="N123" s="241"/>
      <c r="O123" s="241"/>
      <c r="P123" s="241"/>
      <c r="Q123" s="241"/>
      <c r="R123" s="241"/>
      <c r="S123" s="241"/>
      <c r="T123" s="242"/>
      <c r="AT123" s="243" t="s">
        <v>281</v>
      </c>
      <c r="AU123" s="243" t="s">
        <v>84</v>
      </c>
      <c r="AV123" s="15" t="s">
        <v>92</v>
      </c>
      <c r="AW123" s="15" t="s">
        <v>38</v>
      </c>
      <c r="AX123" s="15" t="s">
        <v>77</v>
      </c>
      <c r="AY123" s="243" t="s">
        <v>273</v>
      </c>
    </row>
    <row r="124" spans="1:65" s="14" customFormat="1" ht="11.25">
      <c r="B124" s="222"/>
      <c r="C124" s="223"/>
      <c r="D124" s="208" t="s">
        <v>281</v>
      </c>
      <c r="E124" s="224" t="s">
        <v>22</v>
      </c>
      <c r="F124" s="225" t="s">
        <v>2287</v>
      </c>
      <c r="G124" s="223"/>
      <c r="H124" s="226">
        <v>6.827</v>
      </c>
      <c r="I124" s="227"/>
      <c r="J124" s="223"/>
      <c r="K124" s="223"/>
      <c r="L124" s="228"/>
      <c r="M124" s="229"/>
      <c r="N124" s="230"/>
      <c r="O124" s="230"/>
      <c r="P124" s="230"/>
      <c r="Q124" s="230"/>
      <c r="R124" s="230"/>
      <c r="S124" s="230"/>
      <c r="T124" s="231"/>
      <c r="AT124" s="232" t="s">
        <v>281</v>
      </c>
      <c r="AU124" s="232" t="s">
        <v>84</v>
      </c>
      <c r="AV124" s="14" t="s">
        <v>84</v>
      </c>
      <c r="AW124" s="14" t="s">
        <v>38</v>
      </c>
      <c r="AX124" s="14" t="s">
        <v>77</v>
      </c>
      <c r="AY124" s="232" t="s">
        <v>273</v>
      </c>
    </row>
    <row r="125" spans="1:65" s="16" customFormat="1" ht="11.25">
      <c r="B125" s="244"/>
      <c r="C125" s="245"/>
      <c r="D125" s="208" t="s">
        <v>281</v>
      </c>
      <c r="E125" s="246" t="s">
        <v>22</v>
      </c>
      <c r="F125" s="247" t="s">
        <v>288</v>
      </c>
      <c r="G125" s="245"/>
      <c r="H125" s="248">
        <v>143.357</v>
      </c>
      <c r="I125" s="249"/>
      <c r="J125" s="245"/>
      <c r="K125" s="245"/>
      <c r="L125" s="250"/>
      <c r="M125" s="251"/>
      <c r="N125" s="252"/>
      <c r="O125" s="252"/>
      <c r="P125" s="252"/>
      <c r="Q125" s="252"/>
      <c r="R125" s="252"/>
      <c r="S125" s="252"/>
      <c r="T125" s="253"/>
      <c r="AT125" s="254" t="s">
        <v>281</v>
      </c>
      <c r="AU125" s="254" t="s">
        <v>84</v>
      </c>
      <c r="AV125" s="16" t="s">
        <v>99</v>
      </c>
      <c r="AW125" s="16" t="s">
        <v>38</v>
      </c>
      <c r="AX125" s="16" t="s">
        <v>23</v>
      </c>
      <c r="AY125" s="254" t="s">
        <v>273</v>
      </c>
    </row>
    <row r="126" spans="1:65" s="2" customFormat="1" ht="21.75" customHeight="1">
      <c r="A126" s="36"/>
      <c r="B126" s="37"/>
      <c r="C126" s="195" t="s">
        <v>84</v>
      </c>
      <c r="D126" s="195" t="s">
        <v>275</v>
      </c>
      <c r="E126" s="196" t="s">
        <v>289</v>
      </c>
      <c r="F126" s="197" t="s">
        <v>290</v>
      </c>
      <c r="G126" s="198" t="s">
        <v>224</v>
      </c>
      <c r="H126" s="199">
        <v>389.70499999999998</v>
      </c>
      <c r="I126" s="200"/>
      <c r="J126" s="201">
        <f>ROUND(I126*H126,2)</f>
        <v>0</v>
      </c>
      <c r="K126" s="197" t="s">
        <v>22</v>
      </c>
      <c r="L126" s="41"/>
      <c r="M126" s="202" t="s">
        <v>22</v>
      </c>
      <c r="N126" s="203" t="s">
        <v>48</v>
      </c>
      <c r="O126" s="66"/>
      <c r="P126" s="204">
        <f>O126*H126</f>
        <v>0</v>
      </c>
      <c r="Q126" s="204">
        <v>0.37574000000000002</v>
      </c>
      <c r="R126" s="204">
        <f>Q126*H126</f>
        <v>146.4277567</v>
      </c>
      <c r="S126" s="204">
        <v>0</v>
      </c>
      <c r="T126" s="205">
        <f>S126*H126</f>
        <v>0</v>
      </c>
      <c r="U126" s="36"/>
      <c r="V126" s="36"/>
      <c r="W126" s="36"/>
      <c r="X126" s="36"/>
      <c r="Y126" s="36"/>
      <c r="Z126" s="36"/>
      <c r="AA126" s="36"/>
      <c r="AB126" s="36"/>
      <c r="AC126" s="36"/>
      <c r="AD126" s="36"/>
      <c r="AE126" s="36"/>
      <c r="AR126" s="206" t="s">
        <v>99</v>
      </c>
      <c r="AT126" s="206" t="s">
        <v>275</v>
      </c>
      <c r="AU126" s="206" t="s">
        <v>84</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99</v>
      </c>
      <c r="BM126" s="206" t="s">
        <v>2288</v>
      </c>
    </row>
    <row r="127" spans="1:65" s="2" customFormat="1" ht="19.5">
      <c r="A127" s="36"/>
      <c r="B127" s="37"/>
      <c r="C127" s="38"/>
      <c r="D127" s="208" t="s">
        <v>279</v>
      </c>
      <c r="E127" s="38"/>
      <c r="F127" s="209" t="s">
        <v>280</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279</v>
      </c>
      <c r="AU127" s="19" t="s">
        <v>84</v>
      </c>
    </row>
    <row r="128" spans="1:65" s="13" customFormat="1" ht="11.25">
      <c r="B128" s="212"/>
      <c r="C128" s="213"/>
      <c r="D128" s="208" t="s">
        <v>281</v>
      </c>
      <c r="E128" s="214" t="s">
        <v>22</v>
      </c>
      <c r="F128" s="215" t="s">
        <v>2289</v>
      </c>
      <c r="G128" s="213"/>
      <c r="H128" s="214" t="s">
        <v>22</v>
      </c>
      <c r="I128" s="216"/>
      <c r="J128" s="213"/>
      <c r="K128" s="213"/>
      <c r="L128" s="217"/>
      <c r="M128" s="218"/>
      <c r="N128" s="219"/>
      <c r="O128" s="219"/>
      <c r="P128" s="219"/>
      <c r="Q128" s="219"/>
      <c r="R128" s="219"/>
      <c r="S128" s="219"/>
      <c r="T128" s="220"/>
      <c r="AT128" s="221" t="s">
        <v>281</v>
      </c>
      <c r="AU128" s="221" t="s">
        <v>84</v>
      </c>
      <c r="AV128" s="13" t="s">
        <v>23</v>
      </c>
      <c r="AW128" s="13" t="s">
        <v>38</v>
      </c>
      <c r="AX128" s="13" t="s">
        <v>77</v>
      </c>
      <c r="AY128" s="221" t="s">
        <v>273</v>
      </c>
    </row>
    <row r="129" spans="1:65" s="14" customFormat="1" ht="11.25">
      <c r="B129" s="222"/>
      <c r="C129" s="223"/>
      <c r="D129" s="208" t="s">
        <v>281</v>
      </c>
      <c r="E129" s="224" t="s">
        <v>22</v>
      </c>
      <c r="F129" s="225" t="s">
        <v>2290</v>
      </c>
      <c r="G129" s="223"/>
      <c r="H129" s="226">
        <v>153.488</v>
      </c>
      <c r="I129" s="227"/>
      <c r="J129" s="223"/>
      <c r="K129" s="223"/>
      <c r="L129" s="228"/>
      <c r="M129" s="229"/>
      <c r="N129" s="230"/>
      <c r="O129" s="230"/>
      <c r="P129" s="230"/>
      <c r="Q129" s="230"/>
      <c r="R129" s="230"/>
      <c r="S129" s="230"/>
      <c r="T129" s="231"/>
      <c r="AT129" s="232" t="s">
        <v>281</v>
      </c>
      <c r="AU129" s="232" t="s">
        <v>84</v>
      </c>
      <c r="AV129" s="14" t="s">
        <v>84</v>
      </c>
      <c r="AW129" s="14" t="s">
        <v>38</v>
      </c>
      <c r="AX129" s="14" t="s">
        <v>77</v>
      </c>
      <c r="AY129" s="232" t="s">
        <v>273</v>
      </c>
    </row>
    <row r="130" spans="1:65" s="13" customFormat="1" ht="11.25">
      <c r="B130" s="212"/>
      <c r="C130" s="213"/>
      <c r="D130" s="208" t="s">
        <v>281</v>
      </c>
      <c r="E130" s="214" t="s">
        <v>22</v>
      </c>
      <c r="F130" s="215" t="s">
        <v>2291</v>
      </c>
      <c r="G130" s="213"/>
      <c r="H130" s="214" t="s">
        <v>22</v>
      </c>
      <c r="I130" s="216"/>
      <c r="J130" s="213"/>
      <c r="K130" s="213"/>
      <c r="L130" s="217"/>
      <c r="M130" s="218"/>
      <c r="N130" s="219"/>
      <c r="O130" s="219"/>
      <c r="P130" s="219"/>
      <c r="Q130" s="219"/>
      <c r="R130" s="219"/>
      <c r="S130" s="219"/>
      <c r="T130" s="220"/>
      <c r="AT130" s="221" t="s">
        <v>281</v>
      </c>
      <c r="AU130" s="221" t="s">
        <v>84</v>
      </c>
      <c r="AV130" s="13" t="s">
        <v>23</v>
      </c>
      <c r="AW130" s="13" t="s">
        <v>38</v>
      </c>
      <c r="AX130" s="13" t="s">
        <v>77</v>
      </c>
      <c r="AY130" s="221" t="s">
        <v>273</v>
      </c>
    </row>
    <row r="131" spans="1:65" s="14" customFormat="1" ht="11.25">
      <c r="B131" s="222"/>
      <c r="C131" s="223"/>
      <c r="D131" s="208" t="s">
        <v>281</v>
      </c>
      <c r="E131" s="224" t="s">
        <v>22</v>
      </c>
      <c r="F131" s="225" t="s">
        <v>2292</v>
      </c>
      <c r="G131" s="223"/>
      <c r="H131" s="226">
        <v>217.66</v>
      </c>
      <c r="I131" s="227"/>
      <c r="J131" s="223"/>
      <c r="K131" s="223"/>
      <c r="L131" s="228"/>
      <c r="M131" s="229"/>
      <c r="N131" s="230"/>
      <c r="O131" s="230"/>
      <c r="P131" s="230"/>
      <c r="Q131" s="230"/>
      <c r="R131" s="230"/>
      <c r="S131" s="230"/>
      <c r="T131" s="231"/>
      <c r="AT131" s="232" t="s">
        <v>281</v>
      </c>
      <c r="AU131" s="232" t="s">
        <v>84</v>
      </c>
      <c r="AV131" s="14" t="s">
        <v>84</v>
      </c>
      <c r="AW131" s="14" t="s">
        <v>38</v>
      </c>
      <c r="AX131" s="14" t="s">
        <v>77</v>
      </c>
      <c r="AY131" s="232" t="s">
        <v>273</v>
      </c>
    </row>
    <row r="132" spans="1:65" s="15" customFormat="1" ht="11.25">
      <c r="B132" s="233"/>
      <c r="C132" s="234"/>
      <c r="D132" s="208" t="s">
        <v>281</v>
      </c>
      <c r="E132" s="235" t="s">
        <v>22</v>
      </c>
      <c r="F132" s="236" t="s">
        <v>286</v>
      </c>
      <c r="G132" s="234"/>
      <c r="H132" s="237">
        <v>371.14800000000002</v>
      </c>
      <c r="I132" s="238"/>
      <c r="J132" s="234"/>
      <c r="K132" s="234"/>
      <c r="L132" s="239"/>
      <c r="M132" s="240"/>
      <c r="N132" s="241"/>
      <c r="O132" s="241"/>
      <c r="P132" s="241"/>
      <c r="Q132" s="241"/>
      <c r="R132" s="241"/>
      <c r="S132" s="241"/>
      <c r="T132" s="242"/>
      <c r="AT132" s="243" t="s">
        <v>281</v>
      </c>
      <c r="AU132" s="243" t="s">
        <v>84</v>
      </c>
      <c r="AV132" s="15" t="s">
        <v>92</v>
      </c>
      <c r="AW132" s="15" t="s">
        <v>38</v>
      </c>
      <c r="AX132" s="15" t="s">
        <v>77</v>
      </c>
      <c r="AY132" s="243" t="s">
        <v>273</v>
      </c>
    </row>
    <row r="133" spans="1:65" s="14" customFormat="1" ht="11.25">
      <c r="B133" s="222"/>
      <c r="C133" s="223"/>
      <c r="D133" s="208" t="s">
        <v>281</v>
      </c>
      <c r="E133" s="224" t="s">
        <v>22</v>
      </c>
      <c r="F133" s="225" t="s">
        <v>2293</v>
      </c>
      <c r="G133" s="223"/>
      <c r="H133" s="226">
        <v>18.556999999999999</v>
      </c>
      <c r="I133" s="227"/>
      <c r="J133" s="223"/>
      <c r="K133" s="223"/>
      <c r="L133" s="228"/>
      <c r="M133" s="229"/>
      <c r="N133" s="230"/>
      <c r="O133" s="230"/>
      <c r="P133" s="230"/>
      <c r="Q133" s="230"/>
      <c r="R133" s="230"/>
      <c r="S133" s="230"/>
      <c r="T133" s="231"/>
      <c r="AT133" s="232" t="s">
        <v>281</v>
      </c>
      <c r="AU133" s="232" t="s">
        <v>84</v>
      </c>
      <c r="AV133" s="14" t="s">
        <v>84</v>
      </c>
      <c r="AW133" s="14" t="s">
        <v>38</v>
      </c>
      <c r="AX133" s="14" t="s">
        <v>77</v>
      </c>
      <c r="AY133" s="232" t="s">
        <v>273</v>
      </c>
    </row>
    <row r="134" spans="1:65" s="16" customFormat="1" ht="11.25">
      <c r="B134" s="244"/>
      <c r="C134" s="245"/>
      <c r="D134" s="208" t="s">
        <v>281</v>
      </c>
      <c r="E134" s="246" t="s">
        <v>22</v>
      </c>
      <c r="F134" s="247" t="s">
        <v>288</v>
      </c>
      <c r="G134" s="245"/>
      <c r="H134" s="248">
        <v>389.70499999999998</v>
      </c>
      <c r="I134" s="249"/>
      <c r="J134" s="245"/>
      <c r="K134" s="245"/>
      <c r="L134" s="250"/>
      <c r="M134" s="251"/>
      <c r="N134" s="252"/>
      <c r="O134" s="252"/>
      <c r="P134" s="252"/>
      <c r="Q134" s="252"/>
      <c r="R134" s="252"/>
      <c r="S134" s="252"/>
      <c r="T134" s="253"/>
      <c r="AT134" s="254" t="s">
        <v>281</v>
      </c>
      <c r="AU134" s="254" t="s">
        <v>84</v>
      </c>
      <c r="AV134" s="16" t="s">
        <v>99</v>
      </c>
      <c r="AW134" s="16" t="s">
        <v>38</v>
      </c>
      <c r="AX134" s="16" t="s">
        <v>23</v>
      </c>
      <c r="AY134" s="254" t="s">
        <v>273</v>
      </c>
    </row>
    <row r="135" spans="1:65" s="2" customFormat="1" ht="21.75" customHeight="1">
      <c r="A135" s="36"/>
      <c r="B135" s="37"/>
      <c r="C135" s="195" t="s">
        <v>92</v>
      </c>
      <c r="D135" s="195" t="s">
        <v>275</v>
      </c>
      <c r="E135" s="196" t="s">
        <v>2294</v>
      </c>
      <c r="F135" s="197" t="s">
        <v>2295</v>
      </c>
      <c r="G135" s="198" t="s">
        <v>297</v>
      </c>
      <c r="H135" s="199">
        <v>3</v>
      </c>
      <c r="I135" s="200"/>
      <c r="J135" s="201">
        <f>ROUND(I135*H135,2)</f>
        <v>0</v>
      </c>
      <c r="K135" s="197" t="s">
        <v>22</v>
      </c>
      <c r="L135" s="41"/>
      <c r="M135" s="202" t="s">
        <v>22</v>
      </c>
      <c r="N135" s="203" t="s">
        <v>48</v>
      </c>
      <c r="O135" s="66"/>
      <c r="P135" s="204">
        <f>O135*H135</f>
        <v>0</v>
      </c>
      <c r="Q135" s="204">
        <v>2.1659999999999999E-2</v>
      </c>
      <c r="R135" s="204">
        <f>Q135*H135</f>
        <v>6.4979999999999996E-2</v>
      </c>
      <c r="S135" s="204">
        <v>0</v>
      </c>
      <c r="T135" s="205">
        <f>S135*H135</f>
        <v>0</v>
      </c>
      <c r="U135" s="36"/>
      <c r="V135" s="36"/>
      <c r="W135" s="36"/>
      <c r="X135" s="36"/>
      <c r="Y135" s="36"/>
      <c r="Z135" s="36"/>
      <c r="AA135" s="36"/>
      <c r="AB135" s="36"/>
      <c r="AC135" s="36"/>
      <c r="AD135" s="36"/>
      <c r="AE135" s="36"/>
      <c r="AR135" s="206" t="s">
        <v>99</v>
      </c>
      <c r="AT135" s="206" t="s">
        <v>275</v>
      </c>
      <c r="AU135" s="206" t="s">
        <v>84</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99</v>
      </c>
      <c r="BM135" s="206" t="s">
        <v>2296</v>
      </c>
    </row>
    <row r="136" spans="1:65" s="2" customFormat="1" ht="282.75">
      <c r="A136" s="36"/>
      <c r="B136" s="37"/>
      <c r="C136" s="38"/>
      <c r="D136" s="208" t="s">
        <v>299</v>
      </c>
      <c r="E136" s="38"/>
      <c r="F136" s="209" t="s">
        <v>300</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299</v>
      </c>
      <c r="AU136" s="19" t="s">
        <v>84</v>
      </c>
    </row>
    <row r="137" spans="1:65" s="14" customFormat="1" ht="11.25">
      <c r="B137" s="222"/>
      <c r="C137" s="223"/>
      <c r="D137" s="208" t="s">
        <v>281</v>
      </c>
      <c r="E137" s="224" t="s">
        <v>22</v>
      </c>
      <c r="F137" s="225" t="s">
        <v>2297</v>
      </c>
      <c r="G137" s="223"/>
      <c r="H137" s="226">
        <v>3</v>
      </c>
      <c r="I137" s="227"/>
      <c r="J137" s="223"/>
      <c r="K137" s="223"/>
      <c r="L137" s="228"/>
      <c r="M137" s="229"/>
      <c r="N137" s="230"/>
      <c r="O137" s="230"/>
      <c r="P137" s="230"/>
      <c r="Q137" s="230"/>
      <c r="R137" s="230"/>
      <c r="S137" s="230"/>
      <c r="T137" s="231"/>
      <c r="AT137" s="232" t="s">
        <v>281</v>
      </c>
      <c r="AU137" s="232" t="s">
        <v>84</v>
      </c>
      <c r="AV137" s="14" t="s">
        <v>84</v>
      </c>
      <c r="AW137" s="14" t="s">
        <v>38</v>
      </c>
      <c r="AX137" s="14" t="s">
        <v>23</v>
      </c>
      <c r="AY137" s="232" t="s">
        <v>273</v>
      </c>
    </row>
    <row r="138" spans="1:65" s="2" customFormat="1" ht="21.75" customHeight="1">
      <c r="A138" s="36"/>
      <c r="B138" s="37"/>
      <c r="C138" s="195" t="s">
        <v>99</v>
      </c>
      <c r="D138" s="195" t="s">
        <v>275</v>
      </c>
      <c r="E138" s="196" t="s">
        <v>2298</v>
      </c>
      <c r="F138" s="197" t="s">
        <v>2299</v>
      </c>
      <c r="G138" s="198" t="s">
        <v>297</v>
      </c>
      <c r="H138" s="199">
        <v>7</v>
      </c>
      <c r="I138" s="200"/>
      <c r="J138" s="201">
        <f>ROUND(I138*H138,2)</f>
        <v>0</v>
      </c>
      <c r="K138" s="197" t="s">
        <v>22</v>
      </c>
      <c r="L138" s="41"/>
      <c r="M138" s="202" t="s">
        <v>22</v>
      </c>
      <c r="N138" s="203" t="s">
        <v>48</v>
      </c>
      <c r="O138" s="66"/>
      <c r="P138" s="204">
        <f>O138*H138</f>
        <v>0</v>
      </c>
      <c r="Q138" s="204">
        <v>2.743E-2</v>
      </c>
      <c r="R138" s="204">
        <f>Q138*H138</f>
        <v>0.19200999999999999</v>
      </c>
      <c r="S138" s="204">
        <v>0</v>
      </c>
      <c r="T138" s="205">
        <f>S138*H138</f>
        <v>0</v>
      </c>
      <c r="U138" s="36"/>
      <c r="V138" s="36"/>
      <c r="W138" s="36"/>
      <c r="X138" s="36"/>
      <c r="Y138" s="36"/>
      <c r="Z138" s="36"/>
      <c r="AA138" s="36"/>
      <c r="AB138" s="36"/>
      <c r="AC138" s="36"/>
      <c r="AD138" s="36"/>
      <c r="AE138" s="36"/>
      <c r="AR138" s="206" t="s">
        <v>99</v>
      </c>
      <c r="AT138" s="206" t="s">
        <v>275</v>
      </c>
      <c r="AU138" s="206" t="s">
        <v>84</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99</v>
      </c>
      <c r="BM138" s="206" t="s">
        <v>2300</v>
      </c>
    </row>
    <row r="139" spans="1:65" s="2" customFormat="1" ht="282.75">
      <c r="A139" s="36"/>
      <c r="B139" s="37"/>
      <c r="C139" s="38"/>
      <c r="D139" s="208" t="s">
        <v>299</v>
      </c>
      <c r="E139" s="38"/>
      <c r="F139" s="209" t="s">
        <v>300</v>
      </c>
      <c r="G139" s="38"/>
      <c r="H139" s="38"/>
      <c r="I139" s="119"/>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299</v>
      </c>
      <c r="AU139" s="19" t="s">
        <v>84</v>
      </c>
    </row>
    <row r="140" spans="1:65" s="14" customFormat="1" ht="11.25">
      <c r="B140" s="222"/>
      <c r="C140" s="223"/>
      <c r="D140" s="208" t="s">
        <v>281</v>
      </c>
      <c r="E140" s="224" t="s">
        <v>22</v>
      </c>
      <c r="F140" s="225" t="s">
        <v>2301</v>
      </c>
      <c r="G140" s="223"/>
      <c r="H140" s="226">
        <v>7</v>
      </c>
      <c r="I140" s="227"/>
      <c r="J140" s="223"/>
      <c r="K140" s="223"/>
      <c r="L140" s="228"/>
      <c r="M140" s="229"/>
      <c r="N140" s="230"/>
      <c r="O140" s="230"/>
      <c r="P140" s="230"/>
      <c r="Q140" s="230"/>
      <c r="R140" s="230"/>
      <c r="S140" s="230"/>
      <c r="T140" s="231"/>
      <c r="AT140" s="232" t="s">
        <v>281</v>
      </c>
      <c r="AU140" s="232" t="s">
        <v>84</v>
      </c>
      <c r="AV140" s="14" t="s">
        <v>84</v>
      </c>
      <c r="AW140" s="14" t="s">
        <v>38</v>
      </c>
      <c r="AX140" s="14" t="s">
        <v>23</v>
      </c>
      <c r="AY140" s="232" t="s">
        <v>273</v>
      </c>
    </row>
    <row r="141" spans="1:65" s="2" customFormat="1" ht="16.5" customHeight="1">
      <c r="A141" s="36"/>
      <c r="B141" s="37"/>
      <c r="C141" s="195" t="s">
        <v>115</v>
      </c>
      <c r="D141" s="195" t="s">
        <v>275</v>
      </c>
      <c r="E141" s="196" t="s">
        <v>2302</v>
      </c>
      <c r="F141" s="197" t="s">
        <v>2303</v>
      </c>
      <c r="G141" s="198" t="s">
        <v>297</v>
      </c>
      <c r="H141" s="199">
        <v>48</v>
      </c>
      <c r="I141" s="200"/>
      <c r="J141" s="201">
        <f>ROUND(I141*H141,2)</f>
        <v>0</v>
      </c>
      <c r="K141" s="197" t="s">
        <v>22</v>
      </c>
      <c r="L141" s="41"/>
      <c r="M141" s="202" t="s">
        <v>22</v>
      </c>
      <c r="N141" s="203" t="s">
        <v>48</v>
      </c>
      <c r="O141" s="66"/>
      <c r="P141" s="204">
        <f>O141*H141</f>
        <v>0</v>
      </c>
      <c r="Q141" s="204">
        <v>4.6449999999999998E-2</v>
      </c>
      <c r="R141" s="204">
        <f>Q141*H141</f>
        <v>2.2296</v>
      </c>
      <c r="S141" s="204">
        <v>0</v>
      </c>
      <c r="T141" s="205">
        <f>S141*H141</f>
        <v>0</v>
      </c>
      <c r="U141" s="36"/>
      <c r="V141" s="36"/>
      <c r="W141" s="36"/>
      <c r="X141" s="36"/>
      <c r="Y141" s="36"/>
      <c r="Z141" s="36"/>
      <c r="AA141" s="36"/>
      <c r="AB141" s="36"/>
      <c r="AC141" s="36"/>
      <c r="AD141" s="36"/>
      <c r="AE141" s="36"/>
      <c r="AR141" s="206" t="s">
        <v>99</v>
      </c>
      <c r="AT141" s="206" t="s">
        <v>275</v>
      </c>
      <c r="AU141" s="206" t="s">
        <v>84</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99</v>
      </c>
      <c r="BM141" s="206" t="s">
        <v>2304</v>
      </c>
    </row>
    <row r="142" spans="1:65" s="2" customFormat="1" ht="282.75">
      <c r="A142" s="36"/>
      <c r="B142" s="37"/>
      <c r="C142" s="38"/>
      <c r="D142" s="208" t="s">
        <v>299</v>
      </c>
      <c r="E142" s="38"/>
      <c r="F142" s="209" t="s">
        <v>300</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299</v>
      </c>
      <c r="AU142" s="19" t="s">
        <v>84</v>
      </c>
    </row>
    <row r="143" spans="1:65" s="14" customFormat="1" ht="11.25">
      <c r="B143" s="222"/>
      <c r="C143" s="223"/>
      <c r="D143" s="208" t="s">
        <v>281</v>
      </c>
      <c r="E143" s="224" t="s">
        <v>22</v>
      </c>
      <c r="F143" s="225" t="s">
        <v>2305</v>
      </c>
      <c r="G143" s="223"/>
      <c r="H143" s="226">
        <v>48</v>
      </c>
      <c r="I143" s="227"/>
      <c r="J143" s="223"/>
      <c r="K143" s="223"/>
      <c r="L143" s="228"/>
      <c r="M143" s="229"/>
      <c r="N143" s="230"/>
      <c r="O143" s="230"/>
      <c r="P143" s="230"/>
      <c r="Q143" s="230"/>
      <c r="R143" s="230"/>
      <c r="S143" s="230"/>
      <c r="T143" s="231"/>
      <c r="AT143" s="232" t="s">
        <v>281</v>
      </c>
      <c r="AU143" s="232" t="s">
        <v>84</v>
      </c>
      <c r="AV143" s="14" t="s">
        <v>84</v>
      </c>
      <c r="AW143" s="14" t="s">
        <v>38</v>
      </c>
      <c r="AX143" s="14" t="s">
        <v>23</v>
      </c>
      <c r="AY143" s="232" t="s">
        <v>273</v>
      </c>
    </row>
    <row r="144" spans="1:65" s="2" customFormat="1" ht="16.5" customHeight="1">
      <c r="A144" s="36"/>
      <c r="B144" s="37"/>
      <c r="C144" s="195" t="s">
        <v>319</v>
      </c>
      <c r="D144" s="195" t="s">
        <v>275</v>
      </c>
      <c r="E144" s="196" t="s">
        <v>295</v>
      </c>
      <c r="F144" s="197" t="s">
        <v>296</v>
      </c>
      <c r="G144" s="198" t="s">
        <v>297</v>
      </c>
      <c r="H144" s="199">
        <v>24</v>
      </c>
      <c r="I144" s="200"/>
      <c r="J144" s="201">
        <f>ROUND(I144*H144,2)</f>
        <v>0</v>
      </c>
      <c r="K144" s="197" t="s">
        <v>22</v>
      </c>
      <c r="L144" s="41"/>
      <c r="M144" s="202" t="s">
        <v>22</v>
      </c>
      <c r="N144" s="203" t="s">
        <v>48</v>
      </c>
      <c r="O144" s="66"/>
      <c r="P144" s="204">
        <f>O144*H144</f>
        <v>0</v>
      </c>
      <c r="Q144" s="204">
        <v>0.11121</v>
      </c>
      <c r="R144" s="204">
        <f>Q144*H144</f>
        <v>2.6690399999999999</v>
      </c>
      <c r="S144" s="204">
        <v>0</v>
      </c>
      <c r="T144" s="205">
        <f>S144*H144</f>
        <v>0</v>
      </c>
      <c r="U144" s="36"/>
      <c r="V144" s="36"/>
      <c r="W144" s="36"/>
      <c r="X144" s="36"/>
      <c r="Y144" s="36"/>
      <c r="Z144" s="36"/>
      <c r="AA144" s="36"/>
      <c r="AB144" s="36"/>
      <c r="AC144" s="36"/>
      <c r="AD144" s="36"/>
      <c r="AE144" s="36"/>
      <c r="AR144" s="206" t="s">
        <v>99</v>
      </c>
      <c r="AT144" s="206" t="s">
        <v>275</v>
      </c>
      <c r="AU144" s="206" t="s">
        <v>84</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99</v>
      </c>
      <c r="BM144" s="206" t="s">
        <v>2306</v>
      </c>
    </row>
    <row r="145" spans="1:65" s="2" customFormat="1" ht="282.75">
      <c r="A145" s="36"/>
      <c r="B145" s="37"/>
      <c r="C145" s="38"/>
      <c r="D145" s="208" t="s">
        <v>299</v>
      </c>
      <c r="E145" s="38"/>
      <c r="F145" s="209" t="s">
        <v>300</v>
      </c>
      <c r="G145" s="38"/>
      <c r="H145" s="38"/>
      <c r="I145" s="119"/>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299</v>
      </c>
      <c r="AU145" s="19" t="s">
        <v>84</v>
      </c>
    </row>
    <row r="146" spans="1:65" s="14" customFormat="1" ht="11.25">
      <c r="B146" s="222"/>
      <c r="C146" s="223"/>
      <c r="D146" s="208" t="s">
        <v>281</v>
      </c>
      <c r="E146" s="224" t="s">
        <v>22</v>
      </c>
      <c r="F146" s="225" t="s">
        <v>2307</v>
      </c>
      <c r="G146" s="223"/>
      <c r="H146" s="226">
        <v>24</v>
      </c>
      <c r="I146" s="227"/>
      <c r="J146" s="223"/>
      <c r="K146" s="223"/>
      <c r="L146" s="228"/>
      <c r="M146" s="229"/>
      <c r="N146" s="230"/>
      <c r="O146" s="230"/>
      <c r="P146" s="230"/>
      <c r="Q146" s="230"/>
      <c r="R146" s="230"/>
      <c r="S146" s="230"/>
      <c r="T146" s="231"/>
      <c r="AT146" s="232" t="s">
        <v>281</v>
      </c>
      <c r="AU146" s="232" t="s">
        <v>84</v>
      </c>
      <c r="AV146" s="14" t="s">
        <v>84</v>
      </c>
      <c r="AW146" s="14" t="s">
        <v>38</v>
      </c>
      <c r="AX146" s="14" t="s">
        <v>23</v>
      </c>
      <c r="AY146" s="232" t="s">
        <v>273</v>
      </c>
    </row>
    <row r="147" spans="1:65" s="2" customFormat="1" ht="16.5" customHeight="1">
      <c r="A147" s="36"/>
      <c r="B147" s="37"/>
      <c r="C147" s="195" t="s">
        <v>325</v>
      </c>
      <c r="D147" s="195" t="s">
        <v>275</v>
      </c>
      <c r="E147" s="196" t="s">
        <v>303</v>
      </c>
      <c r="F147" s="197" t="s">
        <v>304</v>
      </c>
      <c r="G147" s="198" t="s">
        <v>305</v>
      </c>
      <c r="H147" s="199">
        <v>33</v>
      </c>
      <c r="I147" s="200"/>
      <c r="J147" s="201">
        <f>ROUND(I147*H147,2)</f>
        <v>0</v>
      </c>
      <c r="K147" s="197" t="s">
        <v>306</v>
      </c>
      <c r="L147" s="41"/>
      <c r="M147" s="202" t="s">
        <v>22</v>
      </c>
      <c r="N147" s="203" t="s">
        <v>48</v>
      </c>
      <c r="O147" s="66"/>
      <c r="P147" s="204">
        <f>O147*H147</f>
        <v>0</v>
      </c>
      <c r="Q147" s="204">
        <v>3.8000000000000002E-4</v>
      </c>
      <c r="R147" s="204">
        <f>Q147*H147</f>
        <v>1.2540000000000001E-2</v>
      </c>
      <c r="S147" s="204">
        <v>0</v>
      </c>
      <c r="T147" s="205">
        <f>S147*H147</f>
        <v>0</v>
      </c>
      <c r="U147" s="36"/>
      <c r="V147" s="36"/>
      <c r="W147" s="36"/>
      <c r="X147" s="36"/>
      <c r="Y147" s="36"/>
      <c r="Z147" s="36"/>
      <c r="AA147" s="36"/>
      <c r="AB147" s="36"/>
      <c r="AC147" s="36"/>
      <c r="AD147" s="36"/>
      <c r="AE147" s="36"/>
      <c r="AR147" s="206" t="s">
        <v>99</v>
      </c>
      <c r="AT147" s="206" t="s">
        <v>275</v>
      </c>
      <c r="AU147" s="206" t="s">
        <v>84</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99</v>
      </c>
      <c r="BM147" s="206" t="s">
        <v>2308</v>
      </c>
    </row>
    <row r="148" spans="1:65" s="14" customFormat="1" ht="11.25">
      <c r="B148" s="222"/>
      <c r="C148" s="223"/>
      <c r="D148" s="208" t="s">
        <v>281</v>
      </c>
      <c r="E148" s="224" t="s">
        <v>22</v>
      </c>
      <c r="F148" s="225" t="s">
        <v>2309</v>
      </c>
      <c r="G148" s="223"/>
      <c r="H148" s="226">
        <v>15</v>
      </c>
      <c r="I148" s="227"/>
      <c r="J148" s="223"/>
      <c r="K148" s="223"/>
      <c r="L148" s="228"/>
      <c r="M148" s="229"/>
      <c r="N148" s="230"/>
      <c r="O148" s="230"/>
      <c r="P148" s="230"/>
      <c r="Q148" s="230"/>
      <c r="R148" s="230"/>
      <c r="S148" s="230"/>
      <c r="T148" s="231"/>
      <c r="AT148" s="232" t="s">
        <v>281</v>
      </c>
      <c r="AU148" s="232" t="s">
        <v>84</v>
      </c>
      <c r="AV148" s="14" t="s">
        <v>84</v>
      </c>
      <c r="AW148" s="14" t="s">
        <v>38</v>
      </c>
      <c r="AX148" s="14" t="s">
        <v>77</v>
      </c>
      <c r="AY148" s="232" t="s">
        <v>273</v>
      </c>
    </row>
    <row r="149" spans="1:65" s="14" customFormat="1" ht="11.25">
      <c r="B149" s="222"/>
      <c r="C149" s="223"/>
      <c r="D149" s="208" t="s">
        <v>281</v>
      </c>
      <c r="E149" s="224" t="s">
        <v>22</v>
      </c>
      <c r="F149" s="225" t="s">
        <v>2310</v>
      </c>
      <c r="G149" s="223"/>
      <c r="H149" s="226">
        <v>18</v>
      </c>
      <c r="I149" s="227"/>
      <c r="J149" s="223"/>
      <c r="K149" s="223"/>
      <c r="L149" s="228"/>
      <c r="M149" s="229"/>
      <c r="N149" s="230"/>
      <c r="O149" s="230"/>
      <c r="P149" s="230"/>
      <c r="Q149" s="230"/>
      <c r="R149" s="230"/>
      <c r="S149" s="230"/>
      <c r="T149" s="231"/>
      <c r="AT149" s="232" t="s">
        <v>281</v>
      </c>
      <c r="AU149" s="232" t="s">
        <v>84</v>
      </c>
      <c r="AV149" s="14" t="s">
        <v>84</v>
      </c>
      <c r="AW149" s="14" t="s">
        <v>38</v>
      </c>
      <c r="AX149" s="14" t="s">
        <v>77</v>
      </c>
      <c r="AY149" s="232" t="s">
        <v>273</v>
      </c>
    </row>
    <row r="150" spans="1:65" s="15" customFormat="1" ht="11.25">
      <c r="B150" s="233"/>
      <c r="C150" s="234"/>
      <c r="D150" s="208" t="s">
        <v>281</v>
      </c>
      <c r="E150" s="235" t="s">
        <v>22</v>
      </c>
      <c r="F150" s="236" t="s">
        <v>286</v>
      </c>
      <c r="G150" s="234"/>
      <c r="H150" s="237">
        <v>33</v>
      </c>
      <c r="I150" s="238"/>
      <c r="J150" s="234"/>
      <c r="K150" s="234"/>
      <c r="L150" s="239"/>
      <c r="M150" s="240"/>
      <c r="N150" s="241"/>
      <c r="O150" s="241"/>
      <c r="P150" s="241"/>
      <c r="Q150" s="241"/>
      <c r="R150" s="241"/>
      <c r="S150" s="241"/>
      <c r="T150" s="242"/>
      <c r="AT150" s="243" t="s">
        <v>281</v>
      </c>
      <c r="AU150" s="243" t="s">
        <v>84</v>
      </c>
      <c r="AV150" s="15" t="s">
        <v>92</v>
      </c>
      <c r="AW150" s="15" t="s">
        <v>38</v>
      </c>
      <c r="AX150" s="15" t="s">
        <v>23</v>
      </c>
      <c r="AY150" s="243" t="s">
        <v>273</v>
      </c>
    </row>
    <row r="151" spans="1:65" s="2" customFormat="1" ht="21.75" customHeight="1">
      <c r="A151" s="36"/>
      <c r="B151" s="37"/>
      <c r="C151" s="195" t="s">
        <v>330</v>
      </c>
      <c r="D151" s="195" t="s">
        <v>275</v>
      </c>
      <c r="E151" s="196" t="s">
        <v>312</v>
      </c>
      <c r="F151" s="197" t="s">
        <v>313</v>
      </c>
      <c r="G151" s="198" t="s">
        <v>314</v>
      </c>
      <c r="H151" s="199">
        <v>2.016</v>
      </c>
      <c r="I151" s="200"/>
      <c r="J151" s="201">
        <f>ROUND(I151*H151,2)</f>
        <v>0</v>
      </c>
      <c r="K151" s="197" t="s">
        <v>306</v>
      </c>
      <c r="L151" s="41"/>
      <c r="M151" s="202" t="s">
        <v>22</v>
      </c>
      <c r="N151" s="203" t="s">
        <v>48</v>
      </c>
      <c r="O151" s="66"/>
      <c r="P151" s="204">
        <f>O151*H151</f>
        <v>0</v>
      </c>
      <c r="Q151" s="204">
        <v>2.45329</v>
      </c>
      <c r="R151" s="204">
        <f>Q151*H151</f>
        <v>4.9458326399999999</v>
      </c>
      <c r="S151" s="204">
        <v>0</v>
      </c>
      <c r="T151" s="205">
        <f>S151*H151</f>
        <v>0</v>
      </c>
      <c r="U151" s="36"/>
      <c r="V151" s="36"/>
      <c r="W151" s="36"/>
      <c r="X151" s="36"/>
      <c r="Y151" s="36"/>
      <c r="Z151" s="36"/>
      <c r="AA151" s="36"/>
      <c r="AB151" s="36"/>
      <c r="AC151" s="36"/>
      <c r="AD151" s="36"/>
      <c r="AE151" s="36"/>
      <c r="AR151" s="206" t="s">
        <v>99</v>
      </c>
      <c r="AT151" s="206" t="s">
        <v>275</v>
      </c>
      <c r="AU151" s="206" t="s">
        <v>84</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99</v>
      </c>
      <c r="BM151" s="206" t="s">
        <v>2311</v>
      </c>
    </row>
    <row r="152" spans="1:65" s="2" customFormat="1" ht="39">
      <c r="A152" s="36"/>
      <c r="B152" s="37"/>
      <c r="C152" s="38"/>
      <c r="D152" s="208" t="s">
        <v>299</v>
      </c>
      <c r="E152" s="38"/>
      <c r="F152" s="209" t="s">
        <v>316</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299</v>
      </c>
      <c r="AU152" s="19" t="s">
        <v>84</v>
      </c>
    </row>
    <row r="153" spans="1:65" s="13" customFormat="1" ht="11.25">
      <c r="B153" s="212"/>
      <c r="C153" s="213"/>
      <c r="D153" s="208" t="s">
        <v>281</v>
      </c>
      <c r="E153" s="214" t="s">
        <v>22</v>
      </c>
      <c r="F153" s="215" t="s">
        <v>317</v>
      </c>
      <c r="G153" s="213"/>
      <c r="H153" s="214" t="s">
        <v>22</v>
      </c>
      <c r="I153" s="216"/>
      <c r="J153" s="213"/>
      <c r="K153" s="213"/>
      <c r="L153" s="217"/>
      <c r="M153" s="218"/>
      <c r="N153" s="219"/>
      <c r="O153" s="219"/>
      <c r="P153" s="219"/>
      <c r="Q153" s="219"/>
      <c r="R153" s="219"/>
      <c r="S153" s="219"/>
      <c r="T153" s="220"/>
      <c r="AT153" s="221" t="s">
        <v>281</v>
      </c>
      <c r="AU153" s="221" t="s">
        <v>84</v>
      </c>
      <c r="AV153" s="13" t="s">
        <v>23</v>
      </c>
      <c r="AW153" s="13" t="s">
        <v>38</v>
      </c>
      <c r="AX153" s="13" t="s">
        <v>77</v>
      </c>
      <c r="AY153" s="221" t="s">
        <v>273</v>
      </c>
    </row>
    <row r="154" spans="1:65" s="13" customFormat="1" ht="11.25">
      <c r="B154" s="212"/>
      <c r="C154" s="213"/>
      <c r="D154" s="208" t="s">
        <v>281</v>
      </c>
      <c r="E154" s="214" t="s">
        <v>22</v>
      </c>
      <c r="F154" s="215" t="s">
        <v>2282</v>
      </c>
      <c r="G154" s="213"/>
      <c r="H154" s="214" t="s">
        <v>22</v>
      </c>
      <c r="I154" s="216"/>
      <c r="J154" s="213"/>
      <c r="K154" s="213"/>
      <c r="L154" s="217"/>
      <c r="M154" s="218"/>
      <c r="N154" s="219"/>
      <c r="O154" s="219"/>
      <c r="P154" s="219"/>
      <c r="Q154" s="219"/>
      <c r="R154" s="219"/>
      <c r="S154" s="219"/>
      <c r="T154" s="220"/>
      <c r="AT154" s="221" t="s">
        <v>281</v>
      </c>
      <c r="AU154" s="221" t="s">
        <v>84</v>
      </c>
      <c r="AV154" s="13" t="s">
        <v>23</v>
      </c>
      <c r="AW154" s="13" t="s">
        <v>38</v>
      </c>
      <c r="AX154" s="13" t="s">
        <v>77</v>
      </c>
      <c r="AY154" s="221" t="s">
        <v>273</v>
      </c>
    </row>
    <row r="155" spans="1:65" s="14" customFormat="1" ht="11.25">
      <c r="B155" s="222"/>
      <c r="C155" s="223"/>
      <c r="D155" s="208" t="s">
        <v>281</v>
      </c>
      <c r="E155" s="224" t="s">
        <v>22</v>
      </c>
      <c r="F155" s="225" t="s">
        <v>2312</v>
      </c>
      <c r="G155" s="223"/>
      <c r="H155" s="226">
        <v>2.016</v>
      </c>
      <c r="I155" s="227"/>
      <c r="J155" s="223"/>
      <c r="K155" s="223"/>
      <c r="L155" s="228"/>
      <c r="M155" s="229"/>
      <c r="N155" s="230"/>
      <c r="O155" s="230"/>
      <c r="P155" s="230"/>
      <c r="Q155" s="230"/>
      <c r="R155" s="230"/>
      <c r="S155" s="230"/>
      <c r="T155" s="231"/>
      <c r="AT155" s="232" t="s">
        <v>281</v>
      </c>
      <c r="AU155" s="232" t="s">
        <v>84</v>
      </c>
      <c r="AV155" s="14" t="s">
        <v>84</v>
      </c>
      <c r="AW155" s="14" t="s">
        <v>38</v>
      </c>
      <c r="AX155" s="14" t="s">
        <v>23</v>
      </c>
      <c r="AY155" s="232" t="s">
        <v>273</v>
      </c>
    </row>
    <row r="156" spans="1:65" s="2" customFormat="1" ht="21.75" customHeight="1">
      <c r="A156" s="36"/>
      <c r="B156" s="37"/>
      <c r="C156" s="195" t="s">
        <v>337</v>
      </c>
      <c r="D156" s="195" t="s">
        <v>275</v>
      </c>
      <c r="E156" s="196" t="s">
        <v>320</v>
      </c>
      <c r="F156" s="197" t="s">
        <v>321</v>
      </c>
      <c r="G156" s="198" t="s">
        <v>224</v>
      </c>
      <c r="H156" s="199">
        <v>26.88</v>
      </c>
      <c r="I156" s="200"/>
      <c r="J156" s="201">
        <f>ROUND(I156*H156,2)</f>
        <v>0</v>
      </c>
      <c r="K156" s="197" t="s">
        <v>306</v>
      </c>
      <c r="L156" s="41"/>
      <c r="M156" s="202" t="s">
        <v>22</v>
      </c>
      <c r="N156" s="203" t="s">
        <v>48</v>
      </c>
      <c r="O156" s="66"/>
      <c r="P156" s="204">
        <f>O156*H156</f>
        <v>0</v>
      </c>
      <c r="Q156" s="204">
        <v>2.4399999999999999E-3</v>
      </c>
      <c r="R156" s="204">
        <f>Q156*H156</f>
        <v>6.5587199999999998E-2</v>
      </c>
      <c r="S156" s="204">
        <v>0</v>
      </c>
      <c r="T156" s="205">
        <f>S156*H156</f>
        <v>0</v>
      </c>
      <c r="U156" s="36"/>
      <c r="V156" s="36"/>
      <c r="W156" s="36"/>
      <c r="X156" s="36"/>
      <c r="Y156" s="36"/>
      <c r="Z156" s="36"/>
      <c r="AA156" s="36"/>
      <c r="AB156" s="36"/>
      <c r="AC156" s="36"/>
      <c r="AD156" s="36"/>
      <c r="AE156" s="36"/>
      <c r="AR156" s="206" t="s">
        <v>99</v>
      </c>
      <c r="AT156" s="206" t="s">
        <v>275</v>
      </c>
      <c r="AU156" s="206" t="s">
        <v>84</v>
      </c>
      <c r="AY156" s="19" t="s">
        <v>273</v>
      </c>
      <c r="BE156" s="207">
        <f>IF(N156="základní",J156,0)</f>
        <v>0</v>
      </c>
      <c r="BF156" s="207">
        <f>IF(N156="snížená",J156,0)</f>
        <v>0</v>
      </c>
      <c r="BG156" s="207">
        <f>IF(N156="zákl. přenesená",J156,0)</f>
        <v>0</v>
      </c>
      <c r="BH156" s="207">
        <f>IF(N156="sníž. přenesená",J156,0)</f>
        <v>0</v>
      </c>
      <c r="BI156" s="207">
        <f>IF(N156="nulová",J156,0)</f>
        <v>0</v>
      </c>
      <c r="BJ156" s="19" t="s">
        <v>23</v>
      </c>
      <c r="BK156" s="207">
        <f>ROUND(I156*H156,2)</f>
        <v>0</v>
      </c>
      <c r="BL156" s="19" t="s">
        <v>99</v>
      </c>
      <c r="BM156" s="206" t="s">
        <v>2313</v>
      </c>
    </row>
    <row r="157" spans="1:65" s="2" customFormat="1" ht="68.25">
      <c r="A157" s="36"/>
      <c r="B157" s="37"/>
      <c r="C157" s="38"/>
      <c r="D157" s="208" t="s">
        <v>299</v>
      </c>
      <c r="E157" s="38"/>
      <c r="F157" s="209" t="s">
        <v>323</v>
      </c>
      <c r="G157" s="38"/>
      <c r="H157" s="38"/>
      <c r="I157" s="119"/>
      <c r="J157" s="38"/>
      <c r="K157" s="38"/>
      <c r="L157" s="41"/>
      <c r="M157" s="210"/>
      <c r="N157" s="211"/>
      <c r="O157" s="66"/>
      <c r="P157" s="66"/>
      <c r="Q157" s="66"/>
      <c r="R157" s="66"/>
      <c r="S157" s="66"/>
      <c r="T157" s="67"/>
      <c r="U157" s="36"/>
      <c r="V157" s="36"/>
      <c r="W157" s="36"/>
      <c r="X157" s="36"/>
      <c r="Y157" s="36"/>
      <c r="Z157" s="36"/>
      <c r="AA157" s="36"/>
      <c r="AB157" s="36"/>
      <c r="AC157" s="36"/>
      <c r="AD157" s="36"/>
      <c r="AE157" s="36"/>
      <c r="AT157" s="19" t="s">
        <v>299</v>
      </c>
      <c r="AU157" s="19" t="s">
        <v>84</v>
      </c>
    </row>
    <row r="158" spans="1:65" s="13" customFormat="1" ht="11.25">
      <c r="B158" s="212"/>
      <c r="C158" s="213"/>
      <c r="D158" s="208" t="s">
        <v>281</v>
      </c>
      <c r="E158" s="214" t="s">
        <v>22</v>
      </c>
      <c r="F158" s="215" t="s">
        <v>317</v>
      </c>
      <c r="G158" s="213"/>
      <c r="H158" s="214" t="s">
        <v>22</v>
      </c>
      <c r="I158" s="216"/>
      <c r="J158" s="213"/>
      <c r="K158" s="213"/>
      <c r="L158" s="217"/>
      <c r="M158" s="218"/>
      <c r="N158" s="219"/>
      <c r="O158" s="219"/>
      <c r="P158" s="219"/>
      <c r="Q158" s="219"/>
      <c r="R158" s="219"/>
      <c r="S158" s="219"/>
      <c r="T158" s="220"/>
      <c r="AT158" s="221" t="s">
        <v>281</v>
      </c>
      <c r="AU158" s="221" t="s">
        <v>84</v>
      </c>
      <c r="AV158" s="13" t="s">
        <v>23</v>
      </c>
      <c r="AW158" s="13" t="s">
        <v>38</v>
      </c>
      <c r="AX158" s="13" t="s">
        <v>77</v>
      </c>
      <c r="AY158" s="221" t="s">
        <v>273</v>
      </c>
    </row>
    <row r="159" spans="1:65" s="13" customFormat="1" ht="11.25">
      <c r="B159" s="212"/>
      <c r="C159" s="213"/>
      <c r="D159" s="208" t="s">
        <v>281</v>
      </c>
      <c r="E159" s="214" t="s">
        <v>22</v>
      </c>
      <c r="F159" s="215" t="s">
        <v>2282</v>
      </c>
      <c r="G159" s="213"/>
      <c r="H159" s="214" t="s">
        <v>22</v>
      </c>
      <c r="I159" s="216"/>
      <c r="J159" s="213"/>
      <c r="K159" s="213"/>
      <c r="L159" s="217"/>
      <c r="M159" s="218"/>
      <c r="N159" s="219"/>
      <c r="O159" s="219"/>
      <c r="P159" s="219"/>
      <c r="Q159" s="219"/>
      <c r="R159" s="219"/>
      <c r="S159" s="219"/>
      <c r="T159" s="220"/>
      <c r="AT159" s="221" t="s">
        <v>281</v>
      </c>
      <c r="AU159" s="221" t="s">
        <v>84</v>
      </c>
      <c r="AV159" s="13" t="s">
        <v>23</v>
      </c>
      <c r="AW159" s="13" t="s">
        <v>38</v>
      </c>
      <c r="AX159" s="13" t="s">
        <v>77</v>
      </c>
      <c r="AY159" s="221" t="s">
        <v>273</v>
      </c>
    </row>
    <row r="160" spans="1:65" s="14" customFormat="1" ht="11.25">
      <c r="B160" s="222"/>
      <c r="C160" s="223"/>
      <c r="D160" s="208" t="s">
        <v>281</v>
      </c>
      <c r="E160" s="224" t="s">
        <v>22</v>
      </c>
      <c r="F160" s="225" t="s">
        <v>2314</v>
      </c>
      <c r="G160" s="223"/>
      <c r="H160" s="226">
        <v>26.88</v>
      </c>
      <c r="I160" s="227"/>
      <c r="J160" s="223"/>
      <c r="K160" s="223"/>
      <c r="L160" s="228"/>
      <c r="M160" s="229"/>
      <c r="N160" s="230"/>
      <c r="O160" s="230"/>
      <c r="P160" s="230"/>
      <c r="Q160" s="230"/>
      <c r="R160" s="230"/>
      <c r="S160" s="230"/>
      <c r="T160" s="231"/>
      <c r="AT160" s="232" t="s">
        <v>281</v>
      </c>
      <c r="AU160" s="232" t="s">
        <v>84</v>
      </c>
      <c r="AV160" s="14" t="s">
        <v>84</v>
      </c>
      <c r="AW160" s="14" t="s">
        <v>38</v>
      </c>
      <c r="AX160" s="14" t="s">
        <v>23</v>
      </c>
      <c r="AY160" s="232" t="s">
        <v>273</v>
      </c>
    </row>
    <row r="161" spans="1:65" s="2" customFormat="1" ht="21.75" customHeight="1">
      <c r="A161" s="36"/>
      <c r="B161" s="37"/>
      <c r="C161" s="195" t="s">
        <v>28</v>
      </c>
      <c r="D161" s="195" t="s">
        <v>275</v>
      </c>
      <c r="E161" s="196" t="s">
        <v>326</v>
      </c>
      <c r="F161" s="197" t="s">
        <v>327</v>
      </c>
      <c r="G161" s="198" t="s">
        <v>224</v>
      </c>
      <c r="H161" s="199">
        <v>26.88</v>
      </c>
      <c r="I161" s="200"/>
      <c r="J161" s="201">
        <f>ROUND(I161*H161,2)</f>
        <v>0</v>
      </c>
      <c r="K161" s="197" t="s">
        <v>306</v>
      </c>
      <c r="L161" s="41"/>
      <c r="M161" s="202" t="s">
        <v>22</v>
      </c>
      <c r="N161" s="203" t="s">
        <v>48</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99</v>
      </c>
      <c r="AT161" s="206" t="s">
        <v>275</v>
      </c>
      <c r="AU161" s="206" t="s">
        <v>84</v>
      </c>
      <c r="AY161" s="19" t="s">
        <v>273</v>
      </c>
      <c r="BE161" s="207">
        <f>IF(N161="základní",J161,0)</f>
        <v>0</v>
      </c>
      <c r="BF161" s="207">
        <f>IF(N161="snížená",J161,0)</f>
        <v>0</v>
      </c>
      <c r="BG161" s="207">
        <f>IF(N161="zákl. přenesená",J161,0)</f>
        <v>0</v>
      </c>
      <c r="BH161" s="207">
        <f>IF(N161="sníž. přenesená",J161,0)</f>
        <v>0</v>
      </c>
      <c r="BI161" s="207">
        <f>IF(N161="nulová",J161,0)</f>
        <v>0</v>
      </c>
      <c r="BJ161" s="19" t="s">
        <v>23</v>
      </c>
      <c r="BK161" s="207">
        <f>ROUND(I161*H161,2)</f>
        <v>0</v>
      </c>
      <c r="BL161" s="19" t="s">
        <v>99</v>
      </c>
      <c r="BM161" s="206" t="s">
        <v>2315</v>
      </c>
    </row>
    <row r="162" spans="1:65" s="2" customFormat="1" ht="68.25">
      <c r="A162" s="36"/>
      <c r="B162" s="37"/>
      <c r="C162" s="38"/>
      <c r="D162" s="208" t="s">
        <v>299</v>
      </c>
      <c r="E162" s="38"/>
      <c r="F162" s="209" t="s">
        <v>323</v>
      </c>
      <c r="G162" s="38"/>
      <c r="H162" s="38"/>
      <c r="I162" s="119"/>
      <c r="J162" s="38"/>
      <c r="K162" s="38"/>
      <c r="L162" s="41"/>
      <c r="M162" s="210"/>
      <c r="N162" s="211"/>
      <c r="O162" s="66"/>
      <c r="P162" s="66"/>
      <c r="Q162" s="66"/>
      <c r="R162" s="66"/>
      <c r="S162" s="66"/>
      <c r="T162" s="67"/>
      <c r="U162" s="36"/>
      <c r="V162" s="36"/>
      <c r="W162" s="36"/>
      <c r="X162" s="36"/>
      <c r="Y162" s="36"/>
      <c r="Z162" s="36"/>
      <c r="AA162" s="36"/>
      <c r="AB162" s="36"/>
      <c r="AC162" s="36"/>
      <c r="AD162" s="36"/>
      <c r="AE162" s="36"/>
      <c r="AT162" s="19" t="s">
        <v>299</v>
      </c>
      <c r="AU162" s="19" t="s">
        <v>84</v>
      </c>
    </row>
    <row r="163" spans="1:65" s="14" customFormat="1" ht="11.25">
      <c r="B163" s="222"/>
      <c r="C163" s="223"/>
      <c r="D163" s="208" t="s">
        <v>281</v>
      </c>
      <c r="E163" s="224" t="s">
        <v>22</v>
      </c>
      <c r="F163" s="225" t="s">
        <v>2316</v>
      </c>
      <c r="G163" s="223"/>
      <c r="H163" s="226">
        <v>26.88</v>
      </c>
      <c r="I163" s="227"/>
      <c r="J163" s="223"/>
      <c r="K163" s="223"/>
      <c r="L163" s="228"/>
      <c r="M163" s="229"/>
      <c r="N163" s="230"/>
      <c r="O163" s="230"/>
      <c r="P163" s="230"/>
      <c r="Q163" s="230"/>
      <c r="R163" s="230"/>
      <c r="S163" s="230"/>
      <c r="T163" s="231"/>
      <c r="AT163" s="232" t="s">
        <v>281</v>
      </c>
      <c r="AU163" s="232" t="s">
        <v>84</v>
      </c>
      <c r="AV163" s="14" t="s">
        <v>84</v>
      </c>
      <c r="AW163" s="14" t="s">
        <v>38</v>
      </c>
      <c r="AX163" s="14" t="s">
        <v>23</v>
      </c>
      <c r="AY163" s="232" t="s">
        <v>273</v>
      </c>
    </row>
    <row r="164" spans="1:65" s="2" customFormat="1" ht="21.75" customHeight="1">
      <c r="A164" s="36"/>
      <c r="B164" s="37"/>
      <c r="C164" s="195" t="s">
        <v>354</v>
      </c>
      <c r="D164" s="195" t="s">
        <v>275</v>
      </c>
      <c r="E164" s="196" t="s">
        <v>331</v>
      </c>
      <c r="F164" s="197" t="s">
        <v>332</v>
      </c>
      <c r="G164" s="198" t="s">
        <v>333</v>
      </c>
      <c r="H164" s="199">
        <v>3</v>
      </c>
      <c r="I164" s="200"/>
      <c r="J164" s="201">
        <f>ROUND(I164*H164,2)</f>
        <v>0</v>
      </c>
      <c r="K164" s="197" t="s">
        <v>306</v>
      </c>
      <c r="L164" s="41"/>
      <c r="M164" s="202" t="s">
        <v>22</v>
      </c>
      <c r="N164" s="203" t="s">
        <v>48</v>
      </c>
      <c r="O164" s="66"/>
      <c r="P164" s="204">
        <f>O164*H164</f>
        <v>0</v>
      </c>
      <c r="Q164" s="204">
        <v>1.0519700000000001</v>
      </c>
      <c r="R164" s="204">
        <f>Q164*H164</f>
        <v>3.1559100000000004</v>
      </c>
      <c r="S164" s="204">
        <v>0</v>
      </c>
      <c r="T164" s="205">
        <f>S164*H164</f>
        <v>0</v>
      </c>
      <c r="U164" s="36"/>
      <c r="V164" s="36"/>
      <c r="W164" s="36"/>
      <c r="X164" s="36"/>
      <c r="Y164" s="36"/>
      <c r="Z164" s="36"/>
      <c r="AA164" s="36"/>
      <c r="AB164" s="36"/>
      <c r="AC164" s="36"/>
      <c r="AD164" s="36"/>
      <c r="AE164" s="36"/>
      <c r="AR164" s="206" t="s">
        <v>99</v>
      </c>
      <c r="AT164" s="206" t="s">
        <v>275</v>
      </c>
      <c r="AU164" s="206" t="s">
        <v>84</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99</v>
      </c>
      <c r="BM164" s="206" t="s">
        <v>2317</v>
      </c>
    </row>
    <row r="165" spans="1:65" s="14" customFormat="1" ht="11.25">
      <c r="B165" s="222"/>
      <c r="C165" s="223"/>
      <c r="D165" s="208" t="s">
        <v>281</v>
      </c>
      <c r="E165" s="224" t="s">
        <v>22</v>
      </c>
      <c r="F165" s="225" t="s">
        <v>2318</v>
      </c>
      <c r="G165" s="223"/>
      <c r="H165" s="226">
        <v>3</v>
      </c>
      <c r="I165" s="227"/>
      <c r="J165" s="223"/>
      <c r="K165" s="223"/>
      <c r="L165" s="228"/>
      <c r="M165" s="229"/>
      <c r="N165" s="230"/>
      <c r="O165" s="230"/>
      <c r="P165" s="230"/>
      <c r="Q165" s="230"/>
      <c r="R165" s="230"/>
      <c r="S165" s="230"/>
      <c r="T165" s="231"/>
      <c r="AT165" s="232" t="s">
        <v>281</v>
      </c>
      <c r="AU165" s="232" t="s">
        <v>84</v>
      </c>
      <c r="AV165" s="14" t="s">
        <v>84</v>
      </c>
      <c r="AW165" s="14" t="s">
        <v>38</v>
      </c>
      <c r="AX165" s="14" t="s">
        <v>23</v>
      </c>
      <c r="AY165" s="232" t="s">
        <v>273</v>
      </c>
    </row>
    <row r="166" spans="1:65" s="2" customFormat="1" ht="21.75" customHeight="1">
      <c r="A166" s="36"/>
      <c r="B166" s="37"/>
      <c r="C166" s="195" t="s">
        <v>359</v>
      </c>
      <c r="D166" s="195" t="s">
        <v>275</v>
      </c>
      <c r="E166" s="196" t="s">
        <v>2319</v>
      </c>
      <c r="F166" s="197" t="s">
        <v>2320</v>
      </c>
      <c r="G166" s="198" t="s">
        <v>224</v>
      </c>
      <c r="H166" s="199">
        <v>25.048999999999999</v>
      </c>
      <c r="I166" s="200"/>
      <c r="J166" s="201">
        <f>ROUND(I166*H166,2)</f>
        <v>0</v>
      </c>
      <c r="K166" s="197" t="s">
        <v>306</v>
      </c>
      <c r="L166" s="41"/>
      <c r="M166" s="202" t="s">
        <v>22</v>
      </c>
      <c r="N166" s="203" t="s">
        <v>48</v>
      </c>
      <c r="O166" s="66"/>
      <c r="P166" s="204">
        <f>O166*H166</f>
        <v>0</v>
      </c>
      <c r="Q166" s="204">
        <v>0.1094</v>
      </c>
      <c r="R166" s="204">
        <f>Q166*H166</f>
        <v>2.7403605999999998</v>
      </c>
      <c r="S166" s="204">
        <v>0</v>
      </c>
      <c r="T166" s="205">
        <f>S166*H166</f>
        <v>0</v>
      </c>
      <c r="U166" s="36"/>
      <c r="V166" s="36"/>
      <c r="W166" s="36"/>
      <c r="X166" s="36"/>
      <c r="Y166" s="36"/>
      <c r="Z166" s="36"/>
      <c r="AA166" s="36"/>
      <c r="AB166" s="36"/>
      <c r="AC166" s="36"/>
      <c r="AD166" s="36"/>
      <c r="AE166" s="36"/>
      <c r="AR166" s="206" t="s">
        <v>99</v>
      </c>
      <c r="AT166" s="206" t="s">
        <v>275</v>
      </c>
      <c r="AU166" s="206" t="s">
        <v>84</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99</v>
      </c>
      <c r="BM166" s="206" t="s">
        <v>2321</v>
      </c>
    </row>
    <row r="167" spans="1:65" s="2" customFormat="1" ht="87.75">
      <c r="A167" s="36"/>
      <c r="B167" s="37"/>
      <c r="C167" s="38"/>
      <c r="D167" s="208" t="s">
        <v>299</v>
      </c>
      <c r="E167" s="38"/>
      <c r="F167" s="209" t="s">
        <v>2322</v>
      </c>
      <c r="G167" s="38"/>
      <c r="H167" s="38"/>
      <c r="I167" s="119"/>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299</v>
      </c>
      <c r="AU167" s="19" t="s">
        <v>84</v>
      </c>
    </row>
    <row r="168" spans="1:65" s="13" customFormat="1" ht="11.25">
      <c r="B168" s="212"/>
      <c r="C168" s="213"/>
      <c r="D168" s="208" t="s">
        <v>281</v>
      </c>
      <c r="E168" s="214" t="s">
        <v>22</v>
      </c>
      <c r="F168" s="215" t="s">
        <v>2323</v>
      </c>
      <c r="G168" s="213"/>
      <c r="H168" s="214" t="s">
        <v>22</v>
      </c>
      <c r="I168" s="216"/>
      <c r="J168" s="213"/>
      <c r="K168" s="213"/>
      <c r="L168" s="217"/>
      <c r="M168" s="218"/>
      <c r="N168" s="219"/>
      <c r="O168" s="219"/>
      <c r="P168" s="219"/>
      <c r="Q168" s="219"/>
      <c r="R168" s="219"/>
      <c r="S168" s="219"/>
      <c r="T168" s="220"/>
      <c r="AT168" s="221" t="s">
        <v>281</v>
      </c>
      <c r="AU168" s="221" t="s">
        <v>84</v>
      </c>
      <c r="AV168" s="13" t="s">
        <v>23</v>
      </c>
      <c r="AW168" s="13" t="s">
        <v>38</v>
      </c>
      <c r="AX168" s="13" t="s">
        <v>77</v>
      </c>
      <c r="AY168" s="221" t="s">
        <v>273</v>
      </c>
    </row>
    <row r="169" spans="1:65" s="14" customFormat="1" ht="11.25">
      <c r="B169" s="222"/>
      <c r="C169" s="223"/>
      <c r="D169" s="208" t="s">
        <v>281</v>
      </c>
      <c r="E169" s="224" t="s">
        <v>22</v>
      </c>
      <c r="F169" s="225" t="s">
        <v>2324</v>
      </c>
      <c r="G169" s="223"/>
      <c r="H169" s="226">
        <v>11.647</v>
      </c>
      <c r="I169" s="227"/>
      <c r="J169" s="223"/>
      <c r="K169" s="223"/>
      <c r="L169" s="228"/>
      <c r="M169" s="229"/>
      <c r="N169" s="230"/>
      <c r="O169" s="230"/>
      <c r="P169" s="230"/>
      <c r="Q169" s="230"/>
      <c r="R169" s="230"/>
      <c r="S169" s="230"/>
      <c r="T169" s="231"/>
      <c r="AT169" s="232" t="s">
        <v>281</v>
      </c>
      <c r="AU169" s="232" t="s">
        <v>84</v>
      </c>
      <c r="AV169" s="14" t="s">
        <v>84</v>
      </c>
      <c r="AW169" s="14" t="s">
        <v>38</v>
      </c>
      <c r="AX169" s="14" t="s">
        <v>77</v>
      </c>
      <c r="AY169" s="232" t="s">
        <v>273</v>
      </c>
    </row>
    <row r="170" spans="1:65" s="15" customFormat="1" ht="11.25">
      <c r="B170" s="233"/>
      <c r="C170" s="234"/>
      <c r="D170" s="208" t="s">
        <v>281</v>
      </c>
      <c r="E170" s="235" t="s">
        <v>22</v>
      </c>
      <c r="F170" s="236" t="s">
        <v>286</v>
      </c>
      <c r="G170" s="234"/>
      <c r="H170" s="237">
        <v>11.647</v>
      </c>
      <c r="I170" s="238"/>
      <c r="J170" s="234"/>
      <c r="K170" s="234"/>
      <c r="L170" s="239"/>
      <c r="M170" s="240"/>
      <c r="N170" s="241"/>
      <c r="O170" s="241"/>
      <c r="P170" s="241"/>
      <c r="Q170" s="241"/>
      <c r="R170" s="241"/>
      <c r="S170" s="241"/>
      <c r="T170" s="242"/>
      <c r="AT170" s="243" t="s">
        <v>281</v>
      </c>
      <c r="AU170" s="243" t="s">
        <v>84</v>
      </c>
      <c r="AV170" s="15" t="s">
        <v>92</v>
      </c>
      <c r="AW170" s="15" t="s">
        <v>38</v>
      </c>
      <c r="AX170" s="15" t="s">
        <v>77</v>
      </c>
      <c r="AY170" s="243" t="s">
        <v>273</v>
      </c>
    </row>
    <row r="171" spans="1:65" s="13" customFormat="1" ht="11.25">
      <c r="B171" s="212"/>
      <c r="C171" s="213"/>
      <c r="D171" s="208" t="s">
        <v>281</v>
      </c>
      <c r="E171" s="214" t="s">
        <v>22</v>
      </c>
      <c r="F171" s="215" t="s">
        <v>2325</v>
      </c>
      <c r="G171" s="213"/>
      <c r="H171" s="214" t="s">
        <v>22</v>
      </c>
      <c r="I171" s="216"/>
      <c r="J171" s="213"/>
      <c r="K171" s="213"/>
      <c r="L171" s="217"/>
      <c r="M171" s="218"/>
      <c r="N171" s="219"/>
      <c r="O171" s="219"/>
      <c r="P171" s="219"/>
      <c r="Q171" s="219"/>
      <c r="R171" s="219"/>
      <c r="S171" s="219"/>
      <c r="T171" s="220"/>
      <c r="AT171" s="221" t="s">
        <v>281</v>
      </c>
      <c r="AU171" s="221" t="s">
        <v>84</v>
      </c>
      <c r="AV171" s="13" t="s">
        <v>23</v>
      </c>
      <c r="AW171" s="13" t="s">
        <v>38</v>
      </c>
      <c r="AX171" s="13" t="s">
        <v>77</v>
      </c>
      <c r="AY171" s="221" t="s">
        <v>273</v>
      </c>
    </row>
    <row r="172" spans="1:65" s="14" customFormat="1" ht="11.25">
      <c r="B172" s="222"/>
      <c r="C172" s="223"/>
      <c r="D172" s="208" t="s">
        <v>281</v>
      </c>
      <c r="E172" s="224" t="s">
        <v>22</v>
      </c>
      <c r="F172" s="225" t="s">
        <v>2326</v>
      </c>
      <c r="G172" s="223"/>
      <c r="H172" s="226">
        <v>5.36</v>
      </c>
      <c r="I172" s="227"/>
      <c r="J172" s="223"/>
      <c r="K172" s="223"/>
      <c r="L172" s="228"/>
      <c r="M172" s="229"/>
      <c r="N172" s="230"/>
      <c r="O172" s="230"/>
      <c r="P172" s="230"/>
      <c r="Q172" s="230"/>
      <c r="R172" s="230"/>
      <c r="S172" s="230"/>
      <c r="T172" s="231"/>
      <c r="AT172" s="232" t="s">
        <v>281</v>
      </c>
      <c r="AU172" s="232" t="s">
        <v>84</v>
      </c>
      <c r="AV172" s="14" t="s">
        <v>84</v>
      </c>
      <c r="AW172" s="14" t="s">
        <v>38</v>
      </c>
      <c r="AX172" s="14" t="s">
        <v>77</v>
      </c>
      <c r="AY172" s="232" t="s">
        <v>273</v>
      </c>
    </row>
    <row r="173" spans="1:65" s="14" customFormat="1" ht="11.25">
      <c r="B173" s="222"/>
      <c r="C173" s="223"/>
      <c r="D173" s="208" t="s">
        <v>281</v>
      </c>
      <c r="E173" s="224" t="s">
        <v>22</v>
      </c>
      <c r="F173" s="225" t="s">
        <v>2327</v>
      </c>
      <c r="G173" s="223"/>
      <c r="H173" s="226">
        <v>6.88</v>
      </c>
      <c r="I173" s="227"/>
      <c r="J173" s="223"/>
      <c r="K173" s="223"/>
      <c r="L173" s="228"/>
      <c r="M173" s="229"/>
      <c r="N173" s="230"/>
      <c r="O173" s="230"/>
      <c r="P173" s="230"/>
      <c r="Q173" s="230"/>
      <c r="R173" s="230"/>
      <c r="S173" s="230"/>
      <c r="T173" s="231"/>
      <c r="AT173" s="232" t="s">
        <v>281</v>
      </c>
      <c r="AU173" s="232" t="s">
        <v>84</v>
      </c>
      <c r="AV173" s="14" t="s">
        <v>84</v>
      </c>
      <c r="AW173" s="14" t="s">
        <v>38</v>
      </c>
      <c r="AX173" s="14" t="s">
        <v>77</v>
      </c>
      <c r="AY173" s="232" t="s">
        <v>273</v>
      </c>
    </row>
    <row r="174" spans="1:65" s="15" customFormat="1" ht="11.25">
      <c r="B174" s="233"/>
      <c r="C174" s="234"/>
      <c r="D174" s="208" t="s">
        <v>281</v>
      </c>
      <c r="E174" s="235" t="s">
        <v>22</v>
      </c>
      <c r="F174" s="236" t="s">
        <v>286</v>
      </c>
      <c r="G174" s="234"/>
      <c r="H174" s="237">
        <v>12.24</v>
      </c>
      <c r="I174" s="238"/>
      <c r="J174" s="234"/>
      <c r="K174" s="234"/>
      <c r="L174" s="239"/>
      <c r="M174" s="240"/>
      <c r="N174" s="241"/>
      <c r="O174" s="241"/>
      <c r="P174" s="241"/>
      <c r="Q174" s="241"/>
      <c r="R174" s="241"/>
      <c r="S174" s="241"/>
      <c r="T174" s="242"/>
      <c r="AT174" s="243" t="s">
        <v>281</v>
      </c>
      <c r="AU174" s="243" t="s">
        <v>84</v>
      </c>
      <c r="AV174" s="15" t="s">
        <v>92</v>
      </c>
      <c r="AW174" s="15" t="s">
        <v>38</v>
      </c>
      <c r="AX174" s="15" t="s">
        <v>77</v>
      </c>
      <c r="AY174" s="243" t="s">
        <v>273</v>
      </c>
    </row>
    <row r="175" spans="1:65" s="14" customFormat="1" ht="11.25">
      <c r="B175" s="222"/>
      <c r="C175" s="223"/>
      <c r="D175" s="208" t="s">
        <v>281</v>
      </c>
      <c r="E175" s="224" t="s">
        <v>22</v>
      </c>
      <c r="F175" s="225" t="s">
        <v>2328</v>
      </c>
      <c r="G175" s="223"/>
      <c r="H175" s="226">
        <v>1.1619999999999999</v>
      </c>
      <c r="I175" s="227"/>
      <c r="J175" s="223"/>
      <c r="K175" s="223"/>
      <c r="L175" s="228"/>
      <c r="M175" s="229"/>
      <c r="N175" s="230"/>
      <c r="O175" s="230"/>
      <c r="P175" s="230"/>
      <c r="Q175" s="230"/>
      <c r="R175" s="230"/>
      <c r="S175" s="230"/>
      <c r="T175" s="231"/>
      <c r="AT175" s="232" t="s">
        <v>281</v>
      </c>
      <c r="AU175" s="232" t="s">
        <v>84</v>
      </c>
      <c r="AV175" s="14" t="s">
        <v>84</v>
      </c>
      <c r="AW175" s="14" t="s">
        <v>38</v>
      </c>
      <c r="AX175" s="14" t="s">
        <v>77</v>
      </c>
      <c r="AY175" s="232" t="s">
        <v>273</v>
      </c>
    </row>
    <row r="176" spans="1:65" s="16" customFormat="1" ht="11.25">
      <c r="B176" s="244"/>
      <c r="C176" s="245"/>
      <c r="D176" s="208" t="s">
        <v>281</v>
      </c>
      <c r="E176" s="246" t="s">
        <v>22</v>
      </c>
      <c r="F176" s="247" t="s">
        <v>288</v>
      </c>
      <c r="G176" s="245"/>
      <c r="H176" s="248">
        <v>25.048999999999999</v>
      </c>
      <c r="I176" s="249"/>
      <c r="J176" s="245"/>
      <c r="K176" s="245"/>
      <c r="L176" s="250"/>
      <c r="M176" s="251"/>
      <c r="N176" s="252"/>
      <c r="O176" s="252"/>
      <c r="P176" s="252"/>
      <c r="Q176" s="252"/>
      <c r="R176" s="252"/>
      <c r="S176" s="252"/>
      <c r="T176" s="253"/>
      <c r="AT176" s="254" t="s">
        <v>281</v>
      </c>
      <c r="AU176" s="254" t="s">
        <v>84</v>
      </c>
      <c r="AV176" s="16" t="s">
        <v>99</v>
      </c>
      <c r="AW176" s="16" t="s">
        <v>38</v>
      </c>
      <c r="AX176" s="16" t="s">
        <v>23</v>
      </c>
      <c r="AY176" s="254" t="s">
        <v>273</v>
      </c>
    </row>
    <row r="177" spans="1:65" s="2" customFormat="1" ht="21.75" customHeight="1">
      <c r="A177" s="36"/>
      <c r="B177" s="37"/>
      <c r="C177" s="195" t="s">
        <v>364</v>
      </c>
      <c r="D177" s="195" t="s">
        <v>275</v>
      </c>
      <c r="E177" s="196" t="s">
        <v>2329</v>
      </c>
      <c r="F177" s="197" t="s">
        <v>2330</v>
      </c>
      <c r="G177" s="198" t="s">
        <v>224</v>
      </c>
      <c r="H177" s="199">
        <v>6.9089999999999998</v>
      </c>
      <c r="I177" s="200"/>
      <c r="J177" s="201">
        <f>ROUND(I177*H177,2)</f>
        <v>0</v>
      </c>
      <c r="K177" s="197" t="s">
        <v>306</v>
      </c>
      <c r="L177" s="41"/>
      <c r="M177" s="202" t="s">
        <v>22</v>
      </c>
      <c r="N177" s="203" t="s">
        <v>48</v>
      </c>
      <c r="O177" s="66"/>
      <c r="P177" s="204">
        <f>O177*H177</f>
        <v>0</v>
      </c>
      <c r="Q177" s="204">
        <v>0.23458000000000001</v>
      </c>
      <c r="R177" s="204">
        <f>Q177*H177</f>
        <v>1.6207132200000001</v>
      </c>
      <c r="S177" s="204">
        <v>0</v>
      </c>
      <c r="T177" s="205">
        <f>S177*H177</f>
        <v>0</v>
      </c>
      <c r="U177" s="36"/>
      <c r="V177" s="36"/>
      <c r="W177" s="36"/>
      <c r="X177" s="36"/>
      <c r="Y177" s="36"/>
      <c r="Z177" s="36"/>
      <c r="AA177" s="36"/>
      <c r="AB177" s="36"/>
      <c r="AC177" s="36"/>
      <c r="AD177" s="36"/>
      <c r="AE177" s="36"/>
      <c r="AR177" s="206" t="s">
        <v>99</v>
      </c>
      <c r="AT177" s="206" t="s">
        <v>275</v>
      </c>
      <c r="AU177" s="206" t="s">
        <v>84</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99</v>
      </c>
      <c r="BM177" s="206" t="s">
        <v>2331</v>
      </c>
    </row>
    <row r="178" spans="1:65" s="2" customFormat="1" ht="87.75">
      <c r="A178" s="36"/>
      <c r="B178" s="37"/>
      <c r="C178" s="38"/>
      <c r="D178" s="208" t="s">
        <v>299</v>
      </c>
      <c r="E178" s="38"/>
      <c r="F178" s="209" t="s">
        <v>2322</v>
      </c>
      <c r="G178" s="38"/>
      <c r="H178" s="38"/>
      <c r="I178" s="119"/>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299</v>
      </c>
      <c r="AU178" s="19" t="s">
        <v>84</v>
      </c>
    </row>
    <row r="179" spans="1:65" s="13" customFormat="1" ht="11.25">
      <c r="B179" s="212"/>
      <c r="C179" s="213"/>
      <c r="D179" s="208" t="s">
        <v>281</v>
      </c>
      <c r="E179" s="214" t="s">
        <v>22</v>
      </c>
      <c r="F179" s="215" t="s">
        <v>2332</v>
      </c>
      <c r="G179" s="213"/>
      <c r="H179" s="214" t="s">
        <v>22</v>
      </c>
      <c r="I179" s="216"/>
      <c r="J179" s="213"/>
      <c r="K179" s="213"/>
      <c r="L179" s="217"/>
      <c r="M179" s="218"/>
      <c r="N179" s="219"/>
      <c r="O179" s="219"/>
      <c r="P179" s="219"/>
      <c r="Q179" s="219"/>
      <c r="R179" s="219"/>
      <c r="S179" s="219"/>
      <c r="T179" s="220"/>
      <c r="AT179" s="221" t="s">
        <v>281</v>
      </c>
      <c r="AU179" s="221" t="s">
        <v>84</v>
      </c>
      <c r="AV179" s="13" t="s">
        <v>23</v>
      </c>
      <c r="AW179" s="13" t="s">
        <v>38</v>
      </c>
      <c r="AX179" s="13" t="s">
        <v>77</v>
      </c>
      <c r="AY179" s="221" t="s">
        <v>273</v>
      </c>
    </row>
    <row r="180" spans="1:65" s="14" customFormat="1" ht="11.25">
      <c r="B180" s="222"/>
      <c r="C180" s="223"/>
      <c r="D180" s="208" t="s">
        <v>281</v>
      </c>
      <c r="E180" s="224" t="s">
        <v>22</v>
      </c>
      <c r="F180" s="225" t="s">
        <v>2333</v>
      </c>
      <c r="G180" s="223"/>
      <c r="H180" s="226">
        <v>6.58</v>
      </c>
      <c r="I180" s="227"/>
      <c r="J180" s="223"/>
      <c r="K180" s="223"/>
      <c r="L180" s="228"/>
      <c r="M180" s="229"/>
      <c r="N180" s="230"/>
      <c r="O180" s="230"/>
      <c r="P180" s="230"/>
      <c r="Q180" s="230"/>
      <c r="R180" s="230"/>
      <c r="S180" s="230"/>
      <c r="T180" s="231"/>
      <c r="AT180" s="232" t="s">
        <v>281</v>
      </c>
      <c r="AU180" s="232" t="s">
        <v>84</v>
      </c>
      <c r="AV180" s="14" t="s">
        <v>84</v>
      </c>
      <c r="AW180" s="14" t="s">
        <v>38</v>
      </c>
      <c r="AX180" s="14" t="s">
        <v>77</v>
      </c>
      <c r="AY180" s="232" t="s">
        <v>273</v>
      </c>
    </row>
    <row r="181" spans="1:65" s="15" customFormat="1" ht="11.25">
      <c r="B181" s="233"/>
      <c r="C181" s="234"/>
      <c r="D181" s="208" t="s">
        <v>281</v>
      </c>
      <c r="E181" s="235" t="s">
        <v>22</v>
      </c>
      <c r="F181" s="236" t="s">
        <v>286</v>
      </c>
      <c r="G181" s="234"/>
      <c r="H181" s="237">
        <v>6.58</v>
      </c>
      <c r="I181" s="238"/>
      <c r="J181" s="234"/>
      <c r="K181" s="234"/>
      <c r="L181" s="239"/>
      <c r="M181" s="240"/>
      <c r="N181" s="241"/>
      <c r="O181" s="241"/>
      <c r="P181" s="241"/>
      <c r="Q181" s="241"/>
      <c r="R181" s="241"/>
      <c r="S181" s="241"/>
      <c r="T181" s="242"/>
      <c r="AT181" s="243" t="s">
        <v>281</v>
      </c>
      <c r="AU181" s="243" t="s">
        <v>84</v>
      </c>
      <c r="AV181" s="15" t="s">
        <v>92</v>
      </c>
      <c r="AW181" s="15" t="s">
        <v>38</v>
      </c>
      <c r="AX181" s="15" t="s">
        <v>77</v>
      </c>
      <c r="AY181" s="243" t="s">
        <v>273</v>
      </c>
    </row>
    <row r="182" spans="1:65" s="14" customFormat="1" ht="11.25">
      <c r="B182" s="222"/>
      <c r="C182" s="223"/>
      <c r="D182" s="208" t="s">
        <v>281</v>
      </c>
      <c r="E182" s="224" t="s">
        <v>22</v>
      </c>
      <c r="F182" s="225" t="s">
        <v>2334</v>
      </c>
      <c r="G182" s="223"/>
      <c r="H182" s="226">
        <v>0.32900000000000001</v>
      </c>
      <c r="I182" s="227"/>
      <c r="J182" s="223"/>
      <c r="K182" s="223"/>
      <c r="L182" s="228"/>
      <c r="M182" s="229"/>
      <c r="N182" s="230"/>
      <c r="O182" s="230"/>
      <c r="P182" s="230"/>
      <c r="Q182" s="230"/>
      <c r="R182" s="230"/>
      <c r="S182" s="230"/>
      <c r="T182" s="231"/>
      <c r="AT182" s="232" t="s">
        <v>281</v>
      </c>
      <c r="AU182" s="232" t="s">
        <v>84</v>
      </c>
      <c r="AV182" s="14" t="s">
        <v>84</v>
      </c>
      <c r="AW182" s="14" t="s">
        <v>38</v>
      </c>
      <c r="AX182" s="14" t="s">
        <v>77</v>
      </c>
      <c r="AY182" s="232" t="s">
        <v>273</v>
      </c>
    </row>
    <row r="183" spans="1:65" s="16" customFormat="1" ht="11.25">
      <c r="B183" s="244"/>
      <c r="C183" s="245"/>
      <c r="D183" s="208" t="s">
        <v>281</v>
      </c>
      <c r="E183" s="246" t="s">
        <v>22</v>
      </c>
      <c r="F183" s="247" t="s">
        <v>288</v>
      </c>
      <c r="G183" s="245"/>
      <c r="H183" s="248">
        <v>6.9089999999999998</v>
      </c>
      <c r="I183" s="249"/>
      <c r="J183" s="245"/>
      <c r="K183" s="245"/>
      <c r="L183" s="250"/>
      <c r="M183" s="251"/>
      <c r="N183" s="252"/>
      <c r="O183" s="252"/>
      <c r="P183" s="252"/>
      <c r="Q183" s="252"/>
      <c r="R183" s="252"/>
      <c r="S183" s="252"/>
      <c r="T183" s="253"/>
      <c r="AT183" s="254" t="s">
        <v>281</v>
      </c>
      <c r="AU183" s="254" t="s">
        <v>84</v>
      </c>
      <c r="AV183" s="16" t="s">
        <v>99</v>
      </c>
      <c r="AW183" s="16" t="s">
        <v>38</v>
      </c>
      <c r="AX183" s="16" t="s">
        <v>23</v>
      </c>
      <c r="AY183" s="254" t="s">
        <v>273</v>
      </c>
    </row>
    <row r="184" spans="1:65" s="2" customFormat="1" ht="21.75" customHeight="1">
      <c r="A184" s="36"/>
      <c r="B184" s="37"/>
      <c r="C184" s="195" t="s">
        <v>369</v>
      </c>
      <c r="D184" s="195" t="s">
        <v>275</v>
      </c>
      <c r="E184" s="196" t="s">
        <v>2335</v>
      </c>
      <c r="F184" s="197" t="s">
        <v>2336</v>
      </c>
      <c r="G184" s="198" t="s">
        <v>224</v>
      </c>
      <c r="H184" s="199">
        <v>184.941</v>
      </c>
      <c r="I184" s="200"/>
      <c r="J184" s="201">
        <f>ROUND(I184*H184,2)</f>
        <v>0</v>
      </c>
      <c r="K184" s="197" t="s">
        <v>22</v>
      </c>
      <c r="L184" s="41"/>
      <c r="M184" s="202" t="s">
        <v>22</v>
      </c>
      <c r="N184" s="203" t="s">
        <v>48</v>
      </c>
      <c r="O184" s="66"/>
      <c r="P184" s="204">
        <f>O184*H184</f>
        <v>0</v>
      </c>
      <c r="Q184" s="204">
        <v>0.1434</v>
      </c>
      <c r="R184" s="204">
        <f>Q184*H184</f>
        <v>26.520539400000001</v>
      </c>
      <c r="S184" s="204">
        <v>0</v>
      </c>
      <c r="T184" s="205">
        <f>S184*H184</f>
        <v>0</v>
      </c>
      <c r="U184" s="36"/>
      <c r="V184" s="36"/>
      <c r="W184" s="36"/>
      <c r="X184" s="36"/>
      <c r="Y184" s="36"/>
      <c r="Z184" s="36"/>
      <c r="AA184" s="36"/>
      <c r="AB184" s="36"/>
      <c r="AC184" s="36"/>
      <c r="AD184" s="36"/>
      <c r="AE184" s="36"/>
      <c r="AR184" s="206" t="s">
        <v>99</v>
      </c>
      <c r="AT184" s="206" t="s">
        <v>275</v>
      </c>
      <c r="AU184" s="206" t="s">
        <v>84</v>
      </c>
      <c r="AY184" s="19" t="s">
        <v>273</v>
      </c>
      <c r="BE184" s="207">
        <f>IF(N184="základní",J184,0)</f>
        <v>0</v>
      </c>
      <c r="BF184" s="207">
        <f>IF(N184="snížená",J184,0)</f>
        <v>0</v>
      </c>
      <c r="BG184" s="207">
        <f>IF(N184="zákl. přenesená",J184,0)</f>
        <v>0</v>
      </c>
      <c r="BH184" s="207">
        <f>IF(N184="sníž. přenesená",J184,0)</f>
        <v>0</v>
      </c>
      <c r="BI184" s="207">
        <f>IF(N184="nulová",J184,0)</f>
        <v>0</v>
      </c>
      <c r="BJ184" s="19" t="s">
        <v>23</v>
      </c>
      <c r="BK184" s="207">
        <f>ROUND(I184*H184,2)</f>
        <v>0</v>
      </c>
      <c r="BL184" s="19" t="s">
        <v>99</v>
      </c>
      <c r="BM184" s="206" t="s">
        <v>2337</v>
      </c>
    </row>
    <row r="185" spans="1:65" s="2" customFormat="1" ht="19.5">
      <c r="A185" s="36"/>
      <c r="B185" s="37"/>
      <c r="C185" s="38"/>
      <c r="D185" s="208" t="s">
        <v>279</v>
      </c>
      <c r="E185" s="38"/>
      <c r="F185" s="209" t="s">
        <v>2338</v>
      </c>
      <c r="G185" s="38"/>
      <c r="H185" s="38"/>
      <c r="I185" s="119"/>
      <c r="J185" s="38"/>
      <c r="K185" s="38"/>
      <c r="L185" s="41"/>
      <c r="M185" s="210"/>
      <c r="N185" s="211"/>
      <c r="O185" s="66"/>
      <c r="P185" s="66"/>
      <c r="Q185" s="66"/>
      <c r="R185" s="66"/>
      <c r="S185" s="66"/>
      <c r="T185" s="67"/>
      <c r="U185" s="36"/>
      <c r="V185" s="36"/>
      <c r="W185" s="36"/>
      <c r="X185" s="36"/>
      <c r="Y185" s="36"/>
      <c r="Z185" s="36"/>
      <c r="AA185" s="36"/>
      <c r="AB185" s="36"/>
      <c r="AC185" s="36"/>
      <c r="AD185" s="36"/>
      <c r="AE185" s="36"/>
      <c r="AT185" s="19" t="s">
        <v>279</v>
      </c>
      <c r="AU185" s="19" t="s">
        <v>84</v>
      </c>
    </row>
    <row r="186" spans="1:65" s="13" customFormat="1" ht="11.25">
      <c r="B186" s="212"/>
      <c r="C186" s="213"/>
      <c r="D186" s="208" t="s">
        <v>281</v>
      </c>
      <c r="E186" s="214" t="s">
        <v>22</v>
      </c>
      <c r="F186" s="215" t="s">
        <v>2282</v>
      </c>
      <c r="G186" s="213"/>
      <c r="H186" s="214" t="s">
        <v>22</v>
      </c>
      <c r="I186" s="216"/>
      <c r="J186" s="213"/>
      <c r="K186" s="213"/>
      <c r="L186" s="217"/>
      <c r="M186" s="218"/>
      <c r="N186" s="219"/>
      <c r="O186" s="219"/>
      <c r="P186" s="219"/>
      <c r="Q186" s="219"/>
      <c r="R186" s="219"/>
      <c r="S186" s="219"/>
      <c r="T186" s="220"/>
      <c r="AT186" s="221" t="s">
        <v>281</v>
      </c>
      <c r="AU186" s="221" t="s">
        <v>84</v>
      </c>
      <c r="AV186" s="13" t="s">
        <v>23</v>
      </c>
      <c r="AW186" s="13" t="s">
        <v>38</v>
      </c>
      <c r="AX186" s="13" t="s">
        <v>77</v>
      </c>
      <c r="AY186" s="221" t="s">
        <v>273</v>
      </c>
    </row>
    <row r="187" spans="1:65" s="14" customFormat="1" ht="11.25">
      <c r="B187" s="222"/>
      <c r="C187" s="223"/>
      <c r="D187" s="208" t="s">
        <v>281</v>
      </c>
      <c r="E187" s="224" t="s">
        <v>22</v>
      </c>
      <c r="F187" s="225" t="s">
        <v>2339</v>
      </c>
      <c r="G187" s="223"/>
      <c r="H187" s="226">
        <v>152.834</v>
      </c>
      <c r="I187" s="227"/>
      <c r="J187" s="223"/>
      <c r="K187" s="223"/>
      <c r="L187" s="228"/>
      <c r="M187" s="229"/>
      <c r="N187" s="230"/>
      <c r="O187" s="230"/>
      <c r="P187" s="230"/>
      <c r="Q187" s="230"/>
      <c r="R187" s="230"/>
      <c r="S187" s="230"/>
      <c r="T187" s="231"/>
      <c r="AT187" s="232" t="s">
        <v>281</v>
      </c>
      <c r="AU187" s="232" t="s">
        <v>84</v>
      </c>
      <c r="AV187" s="14" t="s">
        <v>84</v>
      </c>
      <c r="AW187" s="14" t="s">
        <v>38</v>
      </c>
      <c r="AX187" s="14" t="s">
        <v>77</v>
      </c>
      <c r="AY187" s="232" t="s">
        <v>273</v>
      </c>
    </row>
    <row r="188" spans="1:65" s="13" customFormat="1" ht="11.25">
      <c r="B188" s="212"/>
      <c r="C188" s="213"/>
      <c r="D188" s="208" t="s">
        <v>281</v>
      </c>
      <c r="E188" s="214" t="s">
        <v>22</v>
      </c>
      <c r="F188" s="215" t="s">
        <v>2285</v>
      </c>
      <c r="G188" s="213"/>
      <c r="H188" s="214" t="s">
        <v>22</v>
      </c>
      <c r="I188" s="216"/>
      <c r="J188" s="213"/>
      <c r="K188" s="213"/>
      <c r="L188" s="217"/>
      <c r="M188" s="218"/>
      <c r="N188" s="219"/>
      <c r="O188" s="219"/>
      <c r="P188" s="219"/>
      <c r="Q188" s="219"/>
      <c r="R188" s="219"/>
      <c r="S188" s="219"/>
      <c r="T188" s="220"/>
      <c r="AT188" s="221" t="s">
        <v>281</v>
      </c>
      <c r="AU188" s="221" t="s">
        <v>84</v>
      </c>
      <c r="AV188" s="13" t="s">
        <v>23</v>
      </c>
      <c r="AW188" s="13" t="s">
        <v>38</v>
      </c>
      <c r="AX188" s="13" t="s">
        <v>77</v>
      </c>
      <c r="AY188" s="221" t="s">
        <v>273</v>
      </c>
    </row>
    <row r="189" spans="1:65" s="14" customFormat="1" ht="11.25">
      <c r="B189" s="222"/>
      <c r="C189" s="223"/>
      <c r="D189" s="208" t="s">
        <v>281</v>
      </c>
      <c r="E189" s="224" t="s">
        <v>22</v>
      </c>
      <c r="F189" s="225" t="s">
        <v>2340</v>
      </c>
      <c r="G189" s="223"/>
      <c r="H189" s="226">
        <v>23.3</v>
      </c>
      <c r="I189" s="227"/>
      <c r="J189" s="223"/>
      <c r="K189" s="223"/>
      <c r="L189" s="228"/>
      <c r="M189" s="229"/>
      <c r="N189" s="230"/>
      <c r="O189" s="230"/>
      <c r="P189" s="230"/>
      <c r="Q189" s="230"/>
      <c r="R189" s="230"/>
      <c r="S189" s="230"/>
      <c r="T189" s="231"/>
      <c r="AT189" s="232" t="s">
        <v>281</v>
      </c>
      <c r="AU189" s="232" t="s">
        <v>84</v>
      </c>
      <c r="AV189" s="14" t="s">
        <v>84</v>
      </c>
      <c r="AW189" s="14" t="s">
        <v>38</v>
      </c>
      <c r="AX189" s="14" t="s">
        <v>77</v>
      </c>
      <c r="AY189" s="232" t="s">
        <v>273</v>
      </c>
    </row>
    <row r="190" spans="1:65" s="15" customFormat="1" ht="11.25">
      <c r="B190" s="233"/>
      <c r="C190" s="234"/>
      <c r="D190" s="208" t="s">
        <v>281</v>
      </c>
      <c r="E190" s="235" t="s">
        <v>22</v>
      </c>
      <c r="F190" s="236" t="s">
        <v>286</v>
      </c>
      <c r="G190" s="234"/>
      <c r="H190" s="237">
        <v>176.13399999999999</v>
      </c>
      <c r="I190" s="238"/>
      <c r="J190" s="234"/>
      <c r="K190" s="234"/>
      <c r="L190" s="239"/>
      <c r="M190" s="240"/>
      <c r="N190" s="241"/>
      <c r="O190" s="241"/>
      <c r="P190" s="241"/>
      <c r="Q190" s="241"/>
      <c r="R190" s="241"/>
      <c r="S190" s="241"/>
      <c r="T190" s="242"/>
      <c r="AT190" s="243" t="s">
        <v>281</v>
      </c>
      <c r="AU190" s="243" t="s">
        <v>84</v>
      </c>
      <c r="AV190" s="15" t="s">
        <v>92</v>
      </c>
      <c r="AW190" s="15" t="s">
        <v>38</v>
      </c>
      <c r="AX190" s="15" t="s">
        <v>77</v>
      </c>
      <c r="AY190" s="243" t="s">
        <v>273</v>
      </c>
    </row>
    <row r="191" spans="1:65" s="14" customFormat="1" ht="11.25">
      <c r="B191" s="222"/>
      <c r="C191" s="223"/>
      <c r="D191" s="208" t="s">
        <v>281</v>
      </c>
      <c r="E191" s="224" t="s">
        <v>22</v>
      </c>
      <c r="F191" s="225" t="s">
        <v>2341</v>
      </c>
      <c r="G191" s="223"/>
      <c r="H191" s="226">
        <v>8.8070000000000004</v>
      </c>
      <c r="I191" s="227"/>
      <c r="J191" s="223"/>
      <c r="K191" s="223"/>
      <c r="L191" s="228"/>
      <c r="M191" s="229"/>
      <c r="N191" s="230"/>
      <c r="O191" s="230"/>
      <c r="P191" s="230"/>
      <c r="Q191" s="230"/>
      <c r="R191" s="230"/>
      <c r="S191" s="230"/>
      <c r="T191" s="231"/>
      <c r="AT191" s="232" t="s">
        <v>281</v>
      </c>
      <c r="AU191" s="232" t="s">
        <v>84</v>
      </c>
      <c r="AV191" s="14" t="s">
        <v>84</v>
      </c>
      <c r="AW191" s="14" t="s">
        <v>38</v>
      </c>
      <c r="AX191" s="14" t="s">
        <v>77</v>
      </c>
      <c r="AY191" s="232" t="s">
        <v>273</v>
      </c>
    </row>
    <row r="192" spans="1:65" s="16" customFormat="1" ht="11.25">
      <c r="B192" s="244"/>
      <c r="C192" s="245"/>
      <c r="D192" s="208" t="s">
        <v>281</v>
      </c>
      <c r="E192" s="246" t="s">
        <v>22</v>
      </c>
      <c r="F192" s="247" t="s">
        <v>288</v>
      </c>
      <c r="G192" s="245"/>
      <c r="H192" s="248">
        <v>184.941</v>
      </c>
      <c r="I192" s="249"/>
      <c r="J192" s="245"/>
      <c r="K192" s="245"/>
      <c r="L192" s="250"/>
      <c r="M192" s="251"/>
      <c r="N192" s="252"/>
      <c r="O192" s="252"/>
      <c r="P192" s="252"/>
      <c r="Q192" s="252"/>
      <c r="R192" s="252"/>
      <c r="S192" s="252"/>
      <c r="T192" s="253"/>
      <c r="AT192" s="254" t="s">
        <v>281</v>
      </c>
      <c r="AU192" s="254" t="s">
        <v>84</v>
      </c>
      <c r="AV192" s="16" t="s">
        <v>99</v>
      </c>
      <c r="AW192" s="16" t="s">
        <v>38</v>
      </c>
      <c r="AX192" s="16" t="s">
        <v>23</v>
      </c>
      <c r="AY192" s="254" t="s">
        <v>273</v>
      </c>
    </row>
    <row r="193" spans="1:65" s="12" customFormat="1" ht="22.9" customHeight="1">
      <c r="B193" s="179"/>
      <c r="C193" s="180"/>
      <c r="D193" s="181" t="s">
        <v>76</v>
      </c>
      <c r="E193" s="193" t="s">
        <v>99</v>
      </c>
      <c r="F193" s="193" t="s">
        <v>336</v>
      </c>
      <c r="G193" s="180"/>
      <c r="H193" s="180"/>
      <c r="I193" s="183"/>
      <c r="J193" s="194">
        <f>BK193</f>
        <v>0</v>
      </c>
      <c r="K193" s="180"/>
      <c r="L193" s="185"/>
      <c r="M193" s="186"/>
      <c r="N193" s="187"/>
      <c r="O193" s="187"/>
      <c r="P193" s="188">
        <f>SUM(P194:P327)</f>
        <v>0</v>
      </c>
      <c r="Q193" s="187"/>
      <c r="R193" s="188">
        <f>SUM(R194:R327)</f>
        <v>332.50960577000006</v>
      </c>
      <c r="S193" s="187"/>
      <c r="T193" s="189">
        <f>SUM(T194:T327)</f>
        <v>0</v>
      </c>
      <c r="AR193" s="190" t="s">
        <v>23</v>
      </c>
      <c r="AT193" s="191" t="s">
        <v>76</v>
      </c>
      <c r="AU193" s="191" t="s">
        <v>23</v>
      </c>
      <c r="AY193" s="190" t="s">
        <v>273</v>
      </c>
      <c r="BK193" s="192">
        <f>SUM(BK194:BK327)</f>
        <v>0</v>
      </c>
    </row>
    <row r="194" spans="1:65" s="2" customFormat="1" ht="21.75" customHeight="1">
      <c r="A194" s="36"/>
      <c r="B194" s="37"/>
      <c r="C194" s="195" t="s">
        <v>8</v>
      </c>
      <c r="D194" s="195" t="s">
        <v>275</v>
      </c>
      <c r="E194" s="196" t="s">
        <v>338</v>
      </c>
      <c r="F194" s="197" t="s">
        <v>339</v>
      </c>
      <c r="G194" s="198" t="s">
        <v>314</v>
      </c>
      <c r="H194" s="199">
        <v>87.397000000000006</v>
      </c>
      <c r="I194" s="200"/>
      <c r="J194" s="201">
        <f>ROUND(I194*H194,2)</f>
        <v>0</v>
      </c>
      <c r="K194" s="197" t="s">
        <v>306</v>
      </c>
      <c r="L194" s="41"/>
      <c r="M194" s="202" t="s">
        <v>22</v>
      </c>
      <c r="N194" s="203" t="s">
        <v>48</v>
      </c>
      <c r="O194" s="66"/>
      <c r="P194" s="204">
        <f>O194*H194</f>
        <v>0</v>
      </c>
      <c r="Q194" s="204">
        <v>2.45343</v>
      </c>
      <c r="R194" s="204">
        <f>Q194*H194</f>
        <v>214.42242171000001</v>
      </c>
      <c r="S194" s="204">
        <v>0</v>
      </c>
      <c r="T194" s="205">
        <f>S194*H194</f>
        <v>0</v>
      </c>
      <c r="U194" s="36"/>
      <c r="V194" s="36"/>
      <c r="W194" s="36"/>
      <c r="X194" s="36"/>
      <c r="Y194" s="36"/>
      <c r="Z194" s="36"/>
      <c r="AA194" s="36"/>
      <c r="AB194" s="36"/>
      <c r="AC194" s="36"/>
      <c r="AD194" s="36"/>
      <c r="AE194" s="36"/>
      <c r="AR194" s="206" t="s">
        <v>99</v>
      </c>
      <c r="AT194" s="206" t="s">
        <v>275</v>
      </c>
      <c r="AU194" s="206" t="s">
        <v>84</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99</v>
      </c>
      <c r="BM194" s="206" t="s">
        <v>2342</v>
      </c>
    </row>
    <row r="195" spans="1:65" s="2" customFormat="1" ht="39">
      <c r="A195" s="36"/>
      <c r="B195" s="37"/>
      <c r="C195" s="38"/>
      <c r="D195" s="208" t="s">
        <v>299</v>
      </c>
      <c r="E195" s="38"/>
      <c r="F195" s="209" t="s">
        <v>341</v>
      </c>
      <c r="G195" s="38"/>
      <c r="H195" s="38"/>
      <c r="I195" s="119"/>
      <c r="J195" s="38"/>
      <c r="K195" s="38"/>
      <c r="L195" s="41"/>
      <c r="M195" s="210"/>
      <c r="N195" s="211"/>
      <c r="O195" s="66"/>
      <c r="P195" s="66"/>
      <c r="Q195" s="66"/>
      <c r="R195" s="66"/>
      <c r="S195" s="66"/>
      <c r="T195" s="67"/>
      <c r="U195" s="36"/>
      <c r="V195" s="36"/>
      <c r="W195" s="36"/>
      <c r="X195" s="36"/>
      <c r="Y195" s="36"/>
      <c r="Z195" s="36"/>
      <c r="AA195" s="36"/>
      <c r="AB195" s="36"/>
      <c r="AC195" s="36"/>
      <c r="AD195" s="36"/>
      <c r="AE195" s="36"/>
      <c r="AT195" s="19" t="s">
        <v>299</v>
      </c>
      <c r="AU195" s="19" t="s">
        <v>84</v>
      </c>
    </row>
    <row r="196" spans="1:65" s="13" customFormat="1" ht="11.25">
      <c r="B196" s="212"/>
      <c r="C196" s="213"/>
      <c r="D196" s="208" t="s">
        <v>281</v>
      </c>
      <c r="E196" s="214" t="s">
        <v>22</v>
      </c>
      <c r="F196" s="215" t="s">
        <v>317</v>
      </c>
      <c r="G196" s="213"/>
      <c r="H196" s="214" t="s">
        <v>22</v>
      </c>
      <c r="I196" s="216"/>
      <c r="J196" s="213"/>
      <c r="K196" s="213"/>
      <c r="L196" s="217"/>
      <c r="M196" s="218"/>
      <c r="N196" s="219"/>
      <c r="O196" s="219"/>
      <c r="P196" s="219"/>
      <c r="Q196" s="219"/>
      <c r="R196" s="219"/>
      <c r="S196" s="219"/>
      <c r="T196" s="220"/>
      <c r="AT196" s="221" t="s">
        <v>281</v>
      </c>
      <c r="AU196" s="221" t="s">
        <v>84</v>
      </c>
      <c r="AV196" s="13" t="s">
        <v>23</v>
      </c>
      <c r="AW196" s="13" t="s">
        <v>38</v>
      </c>
      <c r="AX196" s="13" t="s">
        <v>77</v>
      </c>
      <c r="AY196" s="221" t="s">
        <v>273</v>
      </c>
    </row>
    <row r="197" spans="1:65" s="13" customFormat="1" ht="11.25">
      <c r="B197" s="212"/>
      <c r="C197" s="213"/>
      <c r="D197" s="208" t="s">
        <v>281</v>
      </c>
      <c r="E197" s="214" t="s">
        <v>22</v>
      </c>
      <c r="F197" s="215" t="s">
        <v>2343</v>
      </c>
      <c r="G197" s="213"/>
      <c r="H197" s="214" t="s">
        <v>22</v>
      </c>
      <c r="I197" s="216"/>
      <c r="J197" s="213"/>
      <c r="K197" s="213"/>
      <c r="L197" s="217"/>
      <c r="M197" s="218"/>
      <c r="N197" s="219"/>
      <c r="O197" s="219"/>
      <c r="P197" s="219"/>
      <c r="Q197" s="219"/>
      <c r="R197" s="219"/>
      <c r="S197" s="219"/>
      <c r="T197" s="220"/>
      <c r="AT197" s="221" t="s">
        <v>281</v>
      </c>
      <c r="AU197" s="221" t="s">
        <v>84</v>
      </c>
      <c r="AV197" s="13" t="s">
        <v>23</v>
      </c>
      <c r="AW197" s="13" t="s">
        <v>38</v>
      </c>
      <c r="AX197" s="13" t="s">
        <v>77</v>
      </c>
      <c r="AY197" s="221" t="s">
        <v>273</v>
      </c>
    </row>
    <row r="198" spans="1:65" s="14" customFormat="1" ht="11.25">
      <c r="B198" s="222"/>
      <c r="C198" s="223"/>
      <c r="D198" s="208" t="s">
        <v>281</v>
      </c>
      <c r="E198" s="224" t="s">
        <v>22</v>
      </c>
      <c r="F198" s="225" t="s">
        <v>2344</v>
      </c>
      <c r="G198" s="223"/>
      <c r="H198" s="226">
        <v>30.934999999999999</v>
      </c>
      <c r="I198" s="227"/>
      <c r="J198" s="223"/>
      <c r="K198" s="223"/>
      <c r="L198" s="228"/>
      <c r="M198" s="229"/>
      <c r="N198" s="230"/>
      <c r="O198" s="230"/>
      <c r="P198" s="230"/>
      <c r="Q198" s="230"/>
      <c r="R198" s="230"/>
      <c r="S198" s="230"/>
      <c r="T198" s="231"/>
      <c r="AT198" s="232" t="s">
        <v>281</v>
      </c>
      <c r="AU198" s="232" t="s">
        <v>84</v>
      </c>
      <c r="AV198" s="14" t="s">
        <v>84</v>
      </c>
      <c r="AW198" s="14" t="s">
        <v>38</v>
      </c>
      <c r="AX198" s="14" t="s">
        <v>77</v>
      </c>
      <c r="AY198" s="232" t="s">
        <v>273</v>
      </c>
    </row>
    <row r="199" spans="1:65" s="13" customFormat="1" ht="11.25">
      <c r="B199" s="212"/>
      <c r="C199" s="213"/>
      <c r="D199" s="208" t="s">
        <v>281</v>
      </c>
      <c r="E199" s="214" t="s">
        <v>22</v>
      </c>
      <c r="F199" s="215" t="s">
        <v>2345</v>
      </c>
      <c r="G199" s="213"/>
      <c r="H199" s="214" t="s">
        <v>22</v>
      </c>
      <c r="I199" s="216"/>
      <c r="J199" s="213"/>
      <c r="K199" s="213"/>
      <c r="L199" s="217"/>
      <c r="M199" s="218"/>
      <c r="N199" s="219"/>
      <c r="O199" s="219"/>
      <c r="P199" s="219"/>
      <c r="Q199" s="219"/>
      <c r="R199" s="219"/>
      <c r="S199" s="219"/>
      <c r="T199" s="220"/>
      <c r="AT199" s="221" t="s">
        <v>281</v>
      </c>
      <c r="AU199" s="221" t="s">
        <v>84</v>
      </c>
      <c r="AV199" s="13" t="s">
        <v>23</v>
      </c>
      <c r="AW199" s="13" t="s">
        <v>38</v>
      </c>
      <c r="AX199" s="13" t="s">
        <v>77</v>
      </c>
      <c r="AY199" s="221" t="s">
        <v>273</v>
      </c>
    </row>
    <row r="200" spans="1:65" s="14" customFormat="1" ht="11.25">
      <c r="B200" s="222"/>
      <c r="C200" s="223"/>
      <c r="D200" s="208" t="s">
        <v>281</v>
      </c>
      <c r="E200" s="224" t="s">
        <v>22</v>
      </c>
      <c r="F200" s="225" t="s">
        <v>2346</v>
      </c>
      <c r="G200" s="223"/>
      <c r="H200" s="226">
        <v>56.462000000000003</v>
      </c>
      <c r="I200" s="227"/>
      <c r="J200" s="223"/>
      <c r="K200" s="223"/>
      <c r="L200" s="228"/>
      <c r="M200" s="229"/>
      <c r="N200" s="230"/>
      <c r="O200" s="230"/>
      <c r="P200" s="230"/>
      <c r="Q200" s="230"/>
      <c r="R200" s="230"/>
      <c r="S200" s="230"/>
      <c r="T200" s="231"/>
      <c r="AT200" s="232" t="s">
        <v>281</v>
      </c>
      <c r="AU200" s="232" t="s">
        <v>84</v>
      </c>
      <c r="AV200" s="14" t="s">
        <v>84</v>
      </c>
      <c r="AW200" s="14" t="s">
        <v>38</v>
      </c>
      <c r="AX200" s="14" t="s">
        <v>77</v>
      </c>
      <c r="AY200" s="232" t="s">
        <v>273</v>
      </c>
    </row>
    <row r="201" spans="1:65" s="15" customFormat="1" ht="11.25">
      <c r="B201" s="233"/>
      <c r="C201" s="234"/>
      <c r="D201" s="208" t="s">
        <v>281</v>
      </c>
      <c r="E201" s="235" t="s">
        <v>22</v>
      </c>
      <c r="F201" s="236" t="s">
        <v>286</v>
      </c>
      <c r="G201" s="234"/>
      <c r="H201" s="237">
        <v>87.397000000000006</v>
      </c>
      <c r="I201" s="238"/>
      <c r="J201" s="234"/>
      <c r="K201" s="234"/>
      <c r="L201" s="239"/>
      <c r="M201" s="240"/>
      <c r="N201" s="241"/>
      <c r="O201" s="241"/>
      <c r="P201" s="241"/>
      <c r="Q201" s="241"/>
      <c r="R201" s="241"/>
      <c r="S201" s="241"/>
      <c r="T201" s="242"/>
      <c r="AT201" s="243" t="s">
        <v>281</v>
      </c>
      <c r="AU201" s="243" t="s">
        <v>84</v>
      </c>
      <c r="AV201" s="15" t="s">
        <v>92</v>
      </c>
      <c r="AW201" s="15" t="s">
        <v>38</v>
      </c>
      <c r="AX201" s="15" t="s">
        <v>23</v>
      </c>
      <c r="AY201" s="243" t="s">
        <v>273</v>
      </c>
    </row>
    <row r="202" spans="1:65" s="2" customFormat="1" ht="16.5" customHeight="1">
      <c r="A202" s="36"/>
      <c r="B202" s="37"/>
      <c r="C202" s="195" t="s">
        <v>386</v>
      </c>
      <c r="D202" s="195" t="s">
        <v>275</v>
      </c>
      <c r="E202" s="196" t="s">
        <v>344</v>
      </c>
      <c r="F202" s="197" t="s">
        <v>345</v>
      </c>
      <c r="G202" s="198" t="s">
        <v>224</v>
      </c>
      <c r="H202" s="199">
        <v>433.33</v>
      </c>
      <c r="I202" s="200"/>
      <c r="J202" s="201">
        <f>ROUND(I202*H202,2)</f>
        <v>0</v>
      </c>
      <c r="K202" s="197" t="s">
        <v>306</v>
      </c>
      <c r="L202" s="41"/>
      <c r="M202" s="202" t="s">
        <v>22</v>
      </c>
      <c r="N202" s="203" t="s">
        <v>48</v>
      </c>
      <c r="O202" s="66"/>
      <c r="P202" s="204">
        <f>O202*H202</f>
        <v>0</v>
      </c>
      <c r="Q202" s="204">
        <v>5.3299999999999997E-3</v>
      </c>
      <c r="R202" s="204">
        <f>Q202*H202</f>
        <v>2.3096488999999996</v>
      </c>
      <c r="S202" s="204">
        <v>0</v>
      </c>
      <c r="T202" s="205">
        <f>S202*H202</f>
        <v>0</v>
      </c>
      <c r="U202" s="36"/>
      <c r="V202" s="36"/>
      <c r="W202" s="36"/>
      <c r="X202" s="36"/>
      <c r="Y202" s="36"/>
      <c r="Z202" s="36"/>
      <c r="AA202" s="36"/>
      <c r="AB202" s="36"/>
      <c r="AC202" s="36"/>
      <c r="AD202" s="36"/>
      <c r="AE202" s="36"/>
      <c r="AR202" s="206" t="s">
        <v>99</v>
      </c>
      <c r="AT202" s="206" t="s">
        <v>275</v>
      </c>
      <c r="AU202" s="206" t="s">
        <v>84</v>
      </c>
      <c r="AY202" s="19" t="s">
        <v>273</v>
      </c>
      <c r="BE202" s="207">
        <f>IF(N202="základní",J202,0)</f>
        <v>0</v>
      </c>
      <c r="BF202" s="207">
        <f>IF(N202="snížená",J202,0)</f>
        <v>0</v>
      </c>
      <c r="BG202" s="207">
        <f>IF(N202="zákl. přenesená",J202,0)</f>
        <v>0</v>
      </c>
      <c r="BH202" s="207">
        <f>IF(N202="sníž. přenesená",J202,0)</f>
        <v>0</v>
      </c>
      <c r="BI202" s="207">
        <f>IF(N202="nulová",J202,0)</f>
        <v>0</v>
      </c>
      <c r="BJ202" s="19" t="s">
        <v>23</v>
      </c>
      <c r="BK202" s="207">
        <f>ROUND(I202*H202,2)</f>
        <v>0</v>
      </c>
      <c r="BL202" s="19" t="s">
        <v>99</v>
      </c>
      <c r="BM202" s="206" t="s">
        <v>2347</v>
      </c>
    </row>
    <row r="203" spans="1:65" s="2" customFormat="1" ht="136.5">
      <c r="A203" s="36"/>
      <c r="B203" s="37"/>
      <c r="C203" s="38"/>
      <c r="D203" s="208" t="s">
        <v>299</v>
      </c>
      <c r="E203" s="38"/>
      <c r="F203" s="209" t="s">
        <v>347</v>
      </c>
      <c r="G203" s="38"/>
      <c r="H203" s="38"/>
      <c r="I203" s="119"/>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299</v>
      </c>
      <c r="AU203" s="19" t="s">
        <v>84</v>
      </c>
    </row>
    <row r="204" spans="1:65" s="13" customFormat="1" ht="11.25">
      <c r="B204" s="212"/>
      <c r="C204" s="213"/>
      <c r="D204" s="208" t="s">
        <v>281</v>
      </c>
      <c r="E204" s="214" t="s">
        <v>22</v>
      </c>
      <c r="F204" s="215" t="s">
        <v>391</v>
      </c>
      <c r="G204" s="213"/>
      <c r="H204" s="214" t="s">
        <v>22</v>
      </c>
      <c r="I204" s="216"/>
      <c r="J204" s="213"/>
      <c r="K204" s="213"/>
      <c r="L204" s="217"/>
      <c r="M204" s="218"/>
      <c r="N204" s="219"/>
      <c r="O204" s="219"/>
      <c r="P204" s="219"/>
      <c r="Q204" s="219"/>
      <c r="R204" s="219"/>
      <c r="S204" s="219"/>
      <c r="T204" s="220"/>
      <c r="AT204" s="221" t="s">
        <v>281</v>
      </c>
      <c r="AU204" s="221" t="s">
        <v>84</v>
      </c>
      <c r="AV204" s="13" t="s">
        <v>23</v>
      </c>
      <c r="AW204" s="13" t="s">
        <v>38</v>
      </c>
      <c r="AX204" s="13" t="s">
        <v>77</v>
      </c>
      <c r="AY204" s="221" t="s">
        <v>273</v>
      </c>
    </row>
    <row r="205" spans="1:65" s="14" customFormat="1" ht="11.25">
      <c r="B205" s="222"/>
      <c r="C205" s="223"/>
      <c r="D205" s="208" t="s">
        <v>281</v>
      </c>
      <c r="E205" s="224" t="s">
        <v>22</v>
      </c>
      <c r="F205" s="225" t="s">
        <v>2348</v>
      </c>
      <c r="G205" s="223"/>
      <c r="H205" s="226">
        <v>115.746</v>
      </c>
      <c r="I205" s="227"/>
      <c r="J205" s="223"/>
      <c r="K205" s="223"/>
      <c r="L205" s="228"/>
      <c r="M205" s="229"/>
      <c r="N205" s="230"/>
      <c r="O205" s="230"/>
      <c r="P205" s="230"/>
      <c r="Q205" s="230"/>
      <c r="R205" s="230"/>
      <c r="S205" s="230"/>
      <c r="T205" s="231"/>
      <c r="AT205" s="232" t="s">
        <v>281</v>
      </c>
      <c r="AU205" s="232" t="s">
        <v>84</v>
      </c>
      <c r="AV205" s="14" t="s">
        <v>84</v>
      </c>
      <c r="AW205" s="14" t="s">
        <v>38</v>
      </c>
      <c r="AX205" s="14" t="s">
        <v>77</v>
      </c>
      <c r="AY205" s="232" t="s">
        <v>273</v>
      </c>
    </row>
    <row r="206" spans="1:65" s="14" customFormat="1" ht="11.25">
      <c r="B206" s="222"/>
      <c r="C206" s="223"/>
      <c r="D206" s="208" t="s">
        <v>281</v>
      </c>
      <c r="E206" s="224" t="s">
        <v>22</v>
      </c>
      <c r="F206" s="225" t="s">
        <v>2349</v>
      </c>
      <c r="G206" s="223"/>
      <c r="H206" s="226">
        <v>297.524</v>
      </c>
      <c r="I206" s="227"/>
      <c r="J206" s="223"/>
      <c r="K206" s="223"/>
      <c r="L206" s="228"/>
      <c r="M206" s="229"/>
      <c r="N206" s="230"/>
      <c r="O206" s="230"/>
      <c r="P206" s="230"/>
      <c r="Q206" s="230"/>
      <c r="R206" s="230"/>
      <c r="S206" s="230"/>
      <c r="T206" s="231"/>
      <c r="AT206" s="232" t="s">
        <v>281</v>
      </c>
      <c r="AU206" s="232" t="s">
        <v>84</v>
      </c>
      <c r="AV206" s="14" t="s">
        <v>84</v>
      </c>
      <c r="AW206" s="14" t="s">
        <v>38</v>
      </c>
      <c r="AX206" s="14" t="s">
        <v>77</v>
      </c>
      <c r="AY206" s="232" t="s">
        <v>273</v>
      </c>
    </row>
    <row r="207" spans="1:65" s="15" customFormat="1" ht="11.25">
      <c r="B207" s="233"/>
      <c r="C207" s="234"/>
      <c r="D207" s="208" t="s">
        <v>281</v>
      </c>
      <c r="E207" s="235" t="s">
        <v>22</v>
      </c>
      <c r="F207" s="236" t="s">
        <v>286</v>
      </c>
      <c r="G207" s="234"/>
      <c r="H207" s="237">
        <v>413.27</v>
      </c>
      <c r="I207" s="238"/>
      <c r="J207" s="234"/>
      <c r="K207" s="234"/>
      <c r="L207" s="239"/>
      <c r="M207" s="240"/>
      <c r="N207" s="241"/>
      <c r="O207" s="241"/>
      <c r="P207" s="241"/>
      <c r="Q207" s="241"/>
      <c r="R207" s="241"/>
      <c r="S207" s="241"/>
      <c r="T207" s="242"/>
      <c r="AT207" s="243" t="s">
        <v>281</v>
      </c>
      <c r="AU207" s="243" t="s">
        <v>84</v>
      </c>
      <c r="AV207" s="15" t="s">
        <v>92</v>
      </c>
      <c r="AW207" s="15" t="s">
        <v>38</v>
      </c>
      <c r="AX207" s="15" t="s">
        <v>77</v>
      </c>
      <c r="AY207" s="243" t="s">
        <v>273</v>
      </c>
    </row>
    <row r="208" spans="1:65" s="13" customFormat="1" ht="11.25">
      <c r="B208" s="212"/>
      <c r="C208" s="213"/>
      <c r="D208" s="208" t="s">
        <v>281</v>
      </c>
      <c r="E208" s="214" t="s">
        <v>22</v>
      </c>
      <c r="F208" s="215" t="s">
        <v>397</v>
      </c>
      <c r="G208" s="213"/>
      <c r="H208" s="214" t="s">
        <v>22</v>
      </c>
      <c r="I208" s="216"/>
      <c r="J208" s="213"/>
      <c r="K208" s="213"/>
      <c r="L208" s="217"/>
      <c r="M208" s="218"/>
      <c r="N208" s="219"/>
      <c r="O208" s="219"/>
      <c r="P208" s="219"/>
      <c r="Q208" s="219"/>
      <c r="R208" s="219"/>
      <c r="S208" s="219"/>
      <c r="T208" s="220"/>
      <c r="AT208" s="221" t="s">
        <v>281</v>
      </c>
      <c r="AU208" s="221" t="s">
        <v>84</v>
      </c>
      <c r="AV208" s="13" t="s">
        <v>23</v>
      </c>
      <c r="AW208" s="13" t="s">
        <v>38</v>
      </c>
      <c r="AX208" s="13" t="s">
        <v>77</v>
      </c>
      <c r="AY208" s="221" t="s">
        <v>273</v>
      </c>
    </row>
    <row r="209" spans="1:65" s="13" customFormat="1" ht="11.25">
      <c r="B209" s="212"/>
      <c r="C209" s="213"/>
      <c r="D209" s="208" t="s">
        <v>281</v>
      </c>
      <c r="E209" s="214" t="s">
        <v>22</v>
      </c>
      <c r="F209" s="215" t="s">
        <v>2343</v>
      </c>
      <c r="G209" s="213"/>
      <c r="H209" s="214" t="s">
        <v>22</v>
      </c>
      <c r="I209" s="216"/>
      <c r="J209" s="213"/>
      <c r="K209" s="213"/>
      <c r="L209" s="217"/>
      <c r="M209" s="218"/>
      <c r="N209" s="219"/>
      <c r="O209" s="219"/>
      <c r="P209" s="219"/>
      <c r="Q209" s="219"/>
      <c r="R209" s="219"/>
      <c r="S209" s="219"/>
      <c r="T209" s="220"/>
      <c r="AT209" s="221" t="s">
        <v>281</v>
      </c>
      <c r="AU209" s="221" t="s">
        <v>84</v>
      </c>
      <c r="AV209" s="13" t="s">
        <v>23</v>
      </c>
      <c r="AW209" s="13" t="s">
        <v>38</v>
      </c>
      <c r="AX209" s="13" t="s">
        <v>77</v>
      </c>
      <c r="AY209" s="221" t="s">
        <v>273</v>
      </c>
    </row>
    <row r="210" spans="1:65" s="14" customFormat="1" ht="11.25">
      <c r="B210" s="222"/>
      <c r="C210" s="223"/>
      <c r="D210" s="208" t="s">
        <v>281</v>
      </c>
      <c r="E210" s="224" t="s">
        <v>22</v>
      </c>
      <c r="F210" s="225" t="s">
        <v>2350</v>
      </c>
      <c r="G210" s="223"/>
      <c r="H210" s="226">
        <v>10.946</v>
      </c>
      <c r="I210" s="227"/>
      <c r="J210" s="223"/>
      <c r="K210" s="223"/>
      <c r="L210" s="228"/>
      <c r="M210" s="229"/>
      <c r="N210" s="230"/>
      <c r="O210" s="230"/>
      <c r="P210" s="230"/>
      <c r="Q210" s="230"/>
      <c r="R210" s="230"/>
      <c r="S210" s="230"/>
      <c r="T210" s="231"/>
      <c r="AT210" s="232" t="s">
        <v>281</v>
      </c>
      <c r="AU210" s="232" t="s">
        <v>84</v>
      </c>
      <c r="AV210" s="14" t="s">
        <v>84</v>
      </c>
      <c r="AW210" s="14" t="s">
        <v>38</v>
      </c>
      <c r="AX210" s="14" t="s">
        <v>77</v>
      </c>
      <c r="AY210" s="232" t="s">
        <v>273</v>
      </c>
    </row>
    <row r="211" spans="1:65" s="13" customFormat="1" ht="11.25">
      <c r="B211" s="212"/>
      <c r="C211" s="213"/>
      <c r="D211" s="208" t="s">
        <v>281</v>
      </c>
      <c r="E211" s="214" t="s">
        <v>22</v>
      </c>
      <c r="F211" s="215" t="s">
        <v>2345</v>
      </c>
      <c r="G211" s="213"/>
      <c r="H211" s="214" t="s">
        <v>22</v>
      </c>
      <c r="I211" s="216"/>
      <c r="J211" s="213"/>
      <c r="K211" s="213"/>
      <c r="L211" s="217"/>
      <c r="M211" s="218"/>
      <c r="N211" s="219"/>
      <c r="O211" s="219"/>
      <c r="P211" s="219"/>
      <c r="Q211" s="219"/>
      <c r="R211" s="219"/>
      <c r="S211" s="219"/>
      <c r="T211" s="220"/>
      <c r="AT211" s="221" t="s">
        <v>281</v>
      </c>
      <c r="AU211" s="221" t="s">
        <v>84</v>
      </c>
      <c r="AV211" s="13" t="s">
        <v>23</v>
      </c>
      <c r="AW211" s="13" t="s">
        <v>38</v>
      </c>
      <c r="AX211" s="13" t="s">
        <v>77</v>
      </c>
      <c r="AY211" s="221" t="s">
        <v>273</v>
      </c>
    </row>
    <row r="212" spans="1:65" s="14" customFormat="1" ht="11.25">
      <c r="B212" s="222"/>
      <c r="C212" s="223"/>
      <c r="D212" s="208" t="s">
        <v>281</v>
      </c>
      <c r="E212" s="224" t="s">
        <v>22</v>
      </c>
      <c r="F212" s="225" t="s">
        <v>2351</v>
      </c>
      <c r="G212" s="223"/>
      <c r="H212" s="226">
        <v>9.1140000000000008</v>
      </c>
      <c r="I212" s="227"/>
      <c r="J212" s="223"/>
      <c r="K212" s="223"/>
      <c r="L212" s="228"/>
      <c r="M212" s="229"/>
      <c r="N212" s="230"/>
      <c r="O212" s="230"/>
      <c r="P212" s="230"/>
      <c r="Q212" s="230"/>
      <c r="R212" s="230"/>
      <c r="S212" s="230"/>
      <c r="T212" s="231"/>
      <c r="AT212" s="232" t="s">
        <v>281</v>
      </c>
      <c r="AU212" s="232" t="s">
        <v>84</v>
      </c>
      <c r="AV212" s="14" t="s">
        <v>84</v>
      </c>
      <c r="AW212" s="14" t="s">
        <v>38</v>
      </c>
      <c r="AX212" s="14" t="s">
        <v>77</v>
      </c>
      <c r="AY212" s="232" t="s">
        <v>273</v>
      </c>
    </row>
    <row r="213" spans="1:65" s="15" customFormat="1" ht="11.25">
      <c r="B213" s="233"/>
      <c r="C213" s="234"/>
      <c r="D213" s="208" t="s">
        <v>281</v>
      </c>
      <c r="E213" s="235" t="s">
        <v>22</v>
      </c>
      <c r="F213" s="236" t="s">
        <v>286</v>
      </c>
      <c r="G213" s="234"/>
      <c r="H213" s="237">
        <v>20.059999999999999</v>
      </c>
      <c r="I213" s="238"/>
      <c r="J213" s="234"/>
      <c r="K213" s="234"/>
      <c r="L213" s="239"/>
      <c r="M213" s="240"/>
      <c r="N213" s="241"/>
      <c r="O213" s="241"/>
      <c r="P213" s="241"/>
      <c r="Q213" s="241"/>
      <c r="R213" s="241"/>
      <c r="S213" s="241"/>
      <c r="T213" s="242"/>
      <c r="AT213" s="243" t="s">
        <v>281</v>
      </c>
      <c r="AU213" s="243" t="s">
        <v>84</v>
      </c>
      <c r="AV213" s="15" t="s">
        <v>92</v>
      </c>
      <c r="AW213" s="15" t="s">
        <v>38</v>
      </c>
      <c r="AX213" s="15" t="s">
        <v>77</v>
      </c>
      <c r="AY213" s="243" t="s">
        <v>273</v>
      </c>
    </row>
    <row r="214" spans="1:65" s="16" customFormat="1" ht="11.25">
      <c r="B214" s="244"/>
      <c r="C214" s="245"/>
      <c r="D214" s="208" t="s">
        <v>281</v>
      </c>
      <c r="E214" s="246" t="s">
        <v>22</v>
      </c>
      <c r="F214" s="247" t="s">
        <v>288</v>
      </c>
      <c r="G214" s="245"/>
      <c r="H214" s="248">
        <v>433.33</v>
      </c>
      <c r="I214" s="249"/>
      <c r="J214" s="245"/>
      <c r="K214" s="245"/>
      <c r="L214" s="250"/>
      <c r="M214" s="251"/>
      <c r="N214" s="252"/>
      <c r="O214" s="252"/>
      <c r="P214" s="252"/>
      <c r="Q214" s="252"/>
      <c r="R214" s="252"/>
      <c r="S214" s="252"/>
      <c r="T214" s="253"/>
      <c r="AT214" s="254" t="s">
        <v>281</v>
      </c>
      <c r="AU214" s="254" t="s">
        <v>84</v>
      </c>
      <c r="AV214" s="16" t="s">
        <v>99</v>
      </c>
      <c r="AW214" s="16" t="s">
        <v>38</v>
      </c>
      <c r="AX214" s="16" t="s">
        <v>23</v>
      </c>
      <c r="AY214" s="254" t="s">
        <v>273</v>
      </c>
    </row>
    <row r="215" spans="1:65" s="2" customFormat="1" ht="21.75" customHeight="1">
      <c r="A215" s="36"/>
      <c r="B215" s="37"/>
      <c r="C215" s="195" t="s">
        <v>404</v>
      </c>
      <c r="D215" s="195" t="s">
        <v>275</v>
      </c>
      <c r="E215" s="196" t="s">
        <v>355</v>
      </c>
      <c r="F215" s="197" t="s">
        <v>356</v>
      </c>
      <c r="G215" s="198" t="s">
        <v>224</v>
      </c>
      <c r="H215" s="199">
        <v>433.33</v>
      </c>
      <c r="I215" s="200"/>
      <c r="J215" s="201">
        <f>ROUND(I215*H215,2)</f>
        <v>0</v>
      </c>
      <c r="K215" s="197" t="s">
        <v>306</v>
      </c>
      <c r="L215" s="41"/>
      <c r="M215" s="202" t="s">
        <v>22</v>
      </c>
      <c r="N215" s="203" t="s">
        <v>48</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99</v>
      </c>
      <c r="AT215" s="206" t="s">
        <v>275</v>
      </c>
      <c r="AU215" s="206" t="s">
        <v>84</v>
      </c>
      <c r="AY215" s="19" t="s">
        <v>273</v>
      </c>
      <c r="BE215" s="207">
        <f>IF(N215="základní",J215,0)</f>
        <v>0</v>
      </c>
      <c r="BF215" s="207">
        <f>IF(N215="snížená",J215,0)</f>
        <v>0</v>
      </c>
      <c r="BG215" s="207">
        <f>IF(N215="zákl. přenesená",J215,0)</f>
        <v>0</v>
      </c>
      <c r="BH215" s="207">
        <f>IF(N215="sníž. přenesená",J215,0)</f>
        <v>0</v>
      </c>
      <c r="BI215" s="207">
        <f>IF(N215="nulová",J215,0)</f>
        <v>0</v>
      </c>
      <c r="BJ215" s="19" t="s">
        <v>23</v>
      </c>
      <c r="BK215" s="207">
        <f>ROUND(I215*H215,2)</f>
        <v>0</v>
      </c>
      <c r="BL215" s="19" t="s">
        <v>99</v>
      </c>
      <c r="BM215" s="206" t="s">
        <v>2352</v>
      </c>
    </row>
    <row r="216" spans="1:65" s="2" customFormat="1" ht="136.5">
      <c r="A216" s="36"/>
      <c r="B216" s="37"/>
      <c r="C216" s="38"/>
      <c r="D216" s="208" t="s">
        <v>299</v>
      </c>
      <c r="E216" s="38"/>
      <c r="F216" s="209" t="s">
        <v>347</v>
      </c>
      <c r="G216" s="38"/>
      <c r="H216" s="38"/>
      <c r="I216" s="119"/>
      <c r="J216" s="38"/>
      <c r="K216" s="38"/>
      <c r="L216" s="41"/>
      <c r="M216" s="210"/>
      <c r="N216" s="211"/>
      <c r="O216" s="66"/>
      <c r="P216" s="66"/>
      <c r="Q216" s="66"/>
      <c r="R216" s="66"/>
      <c r="S216" s="66"/>
      <c r="T216" s="67"/>
      <c r="U216" s="36"/>
      <c r="V216" s="36"/>
      <c r="W216" s="36"/>
      <c r="X216" s="36"/>
      <c r="Y216" s="36"/>
      <c r="Z216" s="36"/>
      <c r="AA216" s="36"/>
      <c r="AB216" s="36"/>
      <c r="AC216" s="36"/>
      <c r="AD216" s="36"/>
      <c r="AE216" s="36"/>
      <c r="AT216" s="19" t="s">
        <v>299</v>
      </c>
      <c r="AU216" s="19" t="s">
        <v>84</v>
      </c>
    </row>
    <row r="217" spans="1:65" s="14" customFormat="1" ht="11.25">
      <c r="B217" s="222"/>
      <c r="C217" s="223"/>
      <c r="D217" s="208" t="s">
        <v>281</v>
      </c>
      <c r="E217" s="224" t="s">
        <v>22</v>
      </c>
      <c r="F217" s="225" t="s">
        <v>2353</v>
      </c>
      <c r="G217" s="223"/>
      <c r="H217" s="226">
        <v>433.33</v>
      </c>
      <c r="I217" s="227"/>
      <c r="J217" s="223"/>
      <c r="K217" s="223"/>
      <c r="L217" s="228"/>
      <c r="M217" s="229"/>
      <c r="N217" s="230"/>
      <c r="O217" s="230"/>
      <c r="P217" s="230"/>
      <c r="Q217" s="230"/>
      <c r="R217" s="230"/>
      <c r="S217" s="230"/>
      <c r="T217" s="231"/>
      <c r="AT217" s="232" t="s">
        <v>281</v>
      </c>
      <c r="AU217" s="232" t="s">
        <v>84</v>
      </c>
      <c r="AV217" s="14" t="s">
        <v>84</v>
      </c>
      <c r="AW217" s="14" t="s">
        <v>38</v>
      </c>
      <c r="AX217" s="14" t="s">
        <v>23</v>
      </c>
      <c r="AY217" s="232" t="s">
        <v>273</v>
      </c>
    </row>
    <row r="218" spans="1:65" s="2" customFormat="1" ht="21.75" customHeight="1">
      <c r="A218" s="36"/>
      <c r="B218" s="37"/>
      <c r="C218" s="195" t="s">
        <v>409</v>
      </c>
      <c r="D218" s="195" t="s">
        <v>275</v>
      </c>
      <c r="E218" s="196" t="s">
        <v>2354</v>
      </c>
      <c r="F218" s="197" t="s">
        <v>2355</v>
      </c>
      <c r="G218" s="198" t="s">
        <v>224</v>
      </c>
      <c r="H218" s="199">
        <v>216.64500000000001</v>
      </c>
      <c r="I218" s="200"/>
      <c r="J218" s="201">
        <f>ROUND(I218*H218,2)</f>
        <v>0</v>
      </c>
      <c r="K218" s="197" t="s">
        <v>306</v>
      </c>
      <c r="L218" s="41"/>
      <c r="M218" s="202" t="s">
        <v>22</v>
      </c>
      <c r="N218" s="203" t="s">
        <v>48</v>
      </c>
      <c r="O218" s="66"/>
      <c r="P218" s="204">
        <f>O218*H218</f>
        <v>0</v>
      </c>
      <c r="Q218" s="204">
        <v>8.8000000000000003E-4</v>
      </c>
      <c r="R218" s="204">
        <f>Q218*H218</f>
        <v>0.19064760000000003</v>
      </c>
      <c r="S218" s="204">
        <v>0</v>
      </c>
      <c r="T218" s="205">
        <f>S218*H218</f>
        <v>0</v>
      </c>
      <c r="U218" s="36"/>
      <c r="V218" s="36"/>
      <c r="W218" s="36"/>
      <c r="X218" s="36"/>
      <c r="Y218" s="36"/>
      <c r="Z218" s="36"/>
      <c r="AA218" s="36"/>
      <c r="AB218" s="36"/>
      <c r="AC218" s="36"/>
      <c r="AD218" s="36"/>
      <c r="AE218" s="36"/>
      <c r="AR218" s="206" t="s">
        <v>99</v>
      </c>
      <c r="AT218" s="206" t="s">
        <v>275</v>
      </c>
      <c r="AU218" s="206" t="s">
        <v>84</v>
      </c>
      <c r="AY218" s="19" t="s">
        <v>273</v>
      </c>
      <c r="BE218" s="207">
        <f>IF(N218="základní",J218,0)</f>
        <v>0</v>
      </c>
      <c r="BF218" s="207">
        <f>IF(N218="snížená",J218,0)</f>
        <v>0</v>
      </c>
      <c r="BG218" s="207">
        <f>IF(N218="zákl. přenesená",J218,0)</f>
        <v>0</v>
      </c>
      <c r="BH218" s="207">
        <f>IF(N218="sníž. přenesená",J218,0)</f>
        <v>0</v>
      </c>
      <c r="BI218" s="207">
        <f>IF(N218="nulová",J218,0)</f>
        <v>0</v>
      </c>
      <c r="BJ218" s="19" t="s">
        <v>23</v>
      </c>
      <c r="BK218" s="207">
        <f>ROUND(I218*H218,2)</f>
        <v>0</v>
      </c>
      <c r="BL218" s="19" t="s">
        <v>99</v>
      </c>
      <c r="BM218" s="206" t="s">
        <v>2356</v>
      </c>
    </row>
    <row r="219" spans="1:65" s="2" customFormat="1" ht="29.25">
      <c r="A219" s="36"/>
      <c r="B219" s="37"/>
      <c r="C219" s="38"/>
      <c r="D219" s="208" t="s">
        <v>299</v>
      </c>
      <c r="E219" s="38"/>
      <c r="F219" s="209" t="s">
        <v>363</v>
      </c>
      <c r="G219" s="38"/>
      <c r="H219" s="38"/>
      <c r="I219" s="119"/>
      <c r="J219" s="38"/>
      <c r="K219" s="38"/>
      <c r="L219" s="41"/>
      <c r="M219" s="210"/>
      <c r="N219" s="211"/>
      <c r="O219" s="66"/>
      <c r="P219" s="66"/>
      <c r="Q219" s="66"/>
      <c r="R219" s="66"/>
      <c r="S219" s="66"/>
      <c r="T219" s="67"/>
      <c r="U219" s="36"/>
      <c r="V219" s="36"/>
      <c r="W219" s="36"/>
      <c r="X219" s="36"/>
      <c r="Y219" s="36"/>
      <c r="Z219" s="36"/>
      <c r="AA219" s="36"/>
      <c r="AB219" s="36"/>
      <c r="AC219" s="36"/>
      <c r="AD219" s="36"/>
      <c r="AE219" s="36"/>
      <c r="AT219" s="19" t="s">
        <v>299</v>
      </c>
      <c r="AU219" s="19" t="s">
        <v>84</v>
      </c>
    </row>
    <row r="220" spans="1:65" s="13" customFormat="1" ht="11.25">
      <c r="B220" s="212"/>
      <c r="C220" s="213"/>
      <c r="D220" s="208" t="s">
        <v>281</v>
      </c>
      <c r="E220" s="214" t="s">
        <v>22</v>
      </c>
      <c r="F220" s="215" t="s">
        <v>391</v>
      </c>
      <c r="G220" s="213"/>
      <c r="H220" s="214" t="s">
        <v>22</v>
      </c>
      <c r="I220" s="216"/>
      <c r="J220" s="213"/>
      <c r="K220" s="213"/>
      <c r="L220" s="217"/>
      <c r="M220" s="218"/>
      <c r="N220" s="219"/>
      <c r="O220" s="219"/>
      <c r="P220" s="219"/>
      <c r="Q220" s="219"/>
      <c r="R220" s="219"/>
      <c r="S220" s="219"/>
      <c r="T220" s="220"/>
      <c r="AT220" s="221" t="s">
        <v>281</v>
      </c>
      <c r="AU220" s="221" t="s">
        <v>84</v>
      </c>
      <c r="AV220" s="13" t="s">
        <v>23</v>
      </c>
      <c r="AW220" s="13" t="s">
        <v>38</v>
      </c>
      <c r="AX220" s="13" t="s">
        <v>77</v>
      </c>
      <c r="AY220" s="221" t="s">
        <v>273</v>
      </c>
    </row>
    <row r="221" spans="1:65" s="14" customFormat="1" ht="11.25">
      <c r="B221" s="222"/>
      <c r="C221" s="223"/>
      <c r="D221" s="208" t="s">
        <v>281</v>
      </c>
      <c r="E221" s="224" t="s">
        <v>22</v>
      </c>
      <c r="F221" s="225" t="s">
        <v>2348</v>
      </c>
      <c r="G221" s="223"/>
      <c r="H221" s="226">
        <v>115.746</v>
      </c>
      <c r="I221" s="227"/>
      <c r="J221" s="223"/>
      <c r="K221" s="223"/>
      <c r="L221" s="228"/>
      <c r="M221" s="229"/>
      <c r="N221" s="230"/>
      <c r="O221" s="230"/>
      <c r="P221" s="230"/>
      <c r="Q221" s="230"/>
      <c r="R221" s="230"/>
      <c r="S221" s="230"/>
      <c r="T221" s="231"/>
      <c r="AT221" s="232" t="s">
        <v>281</v>
      </c>
      <c r="AU221" s="232" t="s">
        <v>84</v>
      </c>
      <c r="AV221" s="14" t="s">
        <v>84</v>
      </c>
      <c r="AW221" s="14" t="s">
        <v>38</v>
      </c>
      <c r="AX221" s="14" t="s">
        <v>77</v>
      </c>
      <c r="AY221" s="232" t="s">
        <v>273</v>
      </c>
    </row>
    <row r="222" spans="1:65" s="14" customFormat="1" ht="11.25">
      <c r="B222" s="222"/>
      <c r="C222" s="223"/>
      <c r="D222" s="208" t="s">
        <v>281</v>
      </c>
      <c r="E222" s="224" t="s">
        <v>22</v>
      </c>
      <c r="F222" s="225" t="s">
        <v>2349</v>
      </c>
      <c r="G222" s="223"/>
      <c r="H222" s="226">
        <v>297.524</v>
      </c>
      <c r="I222" s="227"/>
      <c r="J222" s="223"/>
      <c r="K222" s="223"/>
      <c r="L222" s="228"/>
      <c r="M222" s="229"/>
      <c r="N222" s="230"/>
      <c r="O222" s="230"/>
      <c r="P222" s="230"/>
      <c r="Q222" s="230"/>
      <c r="R222" s="230"/>
      <c r="S222" s="230"/>
      <c r="T222" s="231"/>
      <c r="AT222" s="232" t="s">
        <v>281</v>
      </c>
      <c r="AU222" s="232" t="s">
        <v>84</v>
      </c>
      <c r="AV222" s="14" t="s">
        <v>84</v>
      </c>
      <c r="AW222" s="14" t="s">
        <v>38</v>
      </c>
      <c r="AX222" s="14" t="s">
        <v>77</v>
      </c>
      <c r="AY222" s="232" t="s">
        <v>273</v>
      </c>
    </row>
    <row r="223" spans="1:65" s="14" customFormat="1" ht="11.25">
      <c r="B223" s="222"/>
      <c r="C223" s="223"/>
      <c r="D223" s="208" t="s">
        <v>281</v>
      </c>
      <c r="E223" s="224" t="s">
        <v>22</v>
      </c>
      <c r="F223" s="225" t="s">
        <v>2357</v>
      </c>
      <c r="G223" s="223"/>
      <c r="H223" s="226">
        <v>-196.625</v>
      </c>
      <c r="I223" s="227"/>
      <c r="J223" s="223"/>
      <c r="K223" s="223"/>
      <c r="L223" s="228"/>
      <c r="M223" s="229"/>
      <c r="N223" s="230"/>
      <c r="O223" s="230"/>
      <c r="P223" s="230"/>
      <c r="Q223" s="230"/>
      <c r="R223" s="230"/>
      <c r="S223" s="230"/>
      <c r="T223" s="231"/>
      <c r="AT223" s="232" t="s">
        <v>281</v>
      </c>
      <c r="AU223" s="232" t="s">
        <v>84</v>
      </c>
      <c r="AV223" s="14" t="s">
        <v>84</v>
      </c>
      <c r="AW223" s="14" t="s">
        <v>38</v>
      </c>
      <c r="AX223" s="14" t="s">
        <v>77</v>
      </c>
      <c r="AY223" s="232" t="s">
        <v>273</v>
      </c>
    </row>
    <row r="224" spans="1:65" s="15" customFormat="1" ht="11.25">
      <c r="B224" s="233"/>
      <c r="C224" s="234"/>
      <c r="D224" s="208" t="s">
        <v>281</v>
      </c>
      <c r="E224" s="235" t="s">
        <v>22</v>
      </c>
      <c r="F224" s="236" t="s">
        <v>286</v>
      </c>
      <c r="G224" s="234"/>
      <c r="H224" s="237">
        <v>216.64500000000001</v>
      </c>
      <c r="I224" s="238"/>
      <c r="J224" s="234"/>
      <c r="K224" s="234"/>
      <c r="L224" s="239"/>
      <c r="M224" s="240"/>
      <c r="N224" s="241"/>
      <c r="O224" s="241"/>
      <c r="P224" s="241"/>
      <c r="Q224" s="241"/>
      <c r="R224" s="241"/>
      <c r="S224" s="241"/>
      <c r="T224" s="242"/>
      <c r="AT224" s="243" t="s">
        <v>281</v>
      </c>
      <c r="AU224" s="243" t="s">
        <v>84</v>
      </c>
      <c r="AV224" s="15" t="s">
        <v>92</v>
      </c>
      <c r="AW224" s="15" t="s">
        <v>38</v>
      </c>
      <c r="AX224" s="15" t="s">
        <v>23</v>
      </c>
      <c r="AY224" s="243" t="s">
        <v>273</v>
      </c>
    </row>
    <row r="225" spans="1:65" s="2" customFormat="1" ht="21.75" customHeight="1">
      <c r="A225" s="36"/>
      <c r="B225" s="37"/>
      <c r="C225" s="195" t="s">
        <v>414</v>
      </c>
      <c r="D225" s="195" t="s">
        <v>275</v>
      </c>
      <c r="E225" s="196" t="s">
        <v>2358</v>
      </c>
      <c r="F225" s="197" t="s">
        <v>2359</v>
      </c>
      <c r="G225" s="198" t="s">
        <v>224</v>
      </c>
      <c r="H225" s="199">
        <v>216.64500000000001</v>
      </c>
      <c r="I225" s="200"/>
      <c r="J225" s="201">
        <f>ROUND(I225*H225,2)</f>
        <v>0</v>
      </c>
      <c r="K225" s="197" t="s">
        <v>306</v>
      </c>
      <c r="L225" s="41"/>
      <c r="M225" s="202" t="s">
        <v>22</v>
      </c>
      <c r="N225" s="203" t="s">
        <v>48</v>
      </c>
      <c r="O225" s="66"/>
      <c r="P225" s="204">
        <f>O225*H225</f>
        <v>0</v>
      </c>
      <c r="Q225" s="204">
        <v>0</v>
      </c>
      <c r="R225" s="204">
        <f>Q225*H225</f>
        <v>0</v>
      </c>
      <c r="S225" s="204">
        <v>0</v>
      </c>
      <c r="T225" s="205">
        <f>S225*H225</f>
        <v>0</v>
      </c>
      <c r="U225" s="36"/>
      <c r="V225" s="36"/>
      <c r="W225" s="36"/>
      <c r="X225" s="36"/>
      <c r="Y225" s="36"/>
      <c r="Z225" s="36"/>
      <c r="AA225" s="36"/>
      <c r="AB225" s="36"/>
      <c r="AC225" s="36"/>
      <c r="AD225" s="36"/>
      <c r="AE225" s="36"/>
      <c r="AR225" s="206" t="s">
        <v>99</v>
      </c>
      <c r="AT225" s="206" t="s">
        <v>275</v>
      </c>
      <c r="AU225" s="206" t="s">
        <v>84</v>
      </c>
      <c r="AY225" s="19" t="s">
        <v>273</v>
      </c>
      <c r="BE225" s="207">
        <f>IF(N225="základní",J225,0)</f>
        <v>0</v>
      </c>
      <c r="BF225" s="207">
        <f>IF(N225="snížená",J225,0)</f>
        <v>0</v>
      </c>
      <c r="BG225" s="207">
        <f>IF(N225="zákl. přenesená",J225,0)</f>
        <v>0</v>
      </c>
      <c r="BH225" s="207">
        <f>IF(N225="sníž. přenesená",J225,0)</f>
        <v>0</v>
      </c>
      <c r="BI225" s="207">
        <f>IF(N225="nulová",J225,0)</f>
        <v>0</v>
      </c>
      <c r="BJ225" s="19" t="s">
        <v>23</v>
      </c>
      <c r="BK225" s="207">
        <f>ROUND(I225*H225,2)</f>
        <v>0</v>
      </c>
      <c r="BL225" s="19" t="s">
        <v>99</v>
      </c>
      <c r="BM225" s="206" t="s">
        <v>2360</v>
      </c>
    </row>
    <row r="226" spans="1:65" s="2" customFormat="1" ht="29.25">
      <c r="A226" s="36"/>
      <c r="B226" s="37"/>
      <c r="C226" s="38"/>
      <c r="D226" s="208" t="s">
        <v>299</v>
      </c>
      <c r="E226" s="38"/>
      <c r="F226" s="209" t="s">
        <v>363</v>
      </c>
      <c r="G226" s="38"/>
      <c r="H226" s="38"/>
      <c r="I226" s="119"/>
      <c r="J226" s="38"/>
      <c r="K226" s="38"/>
      <c r="L226" s="41"/>
      <c r="M226" s="210"/>
      <c r="N226" s="211"/>
      <c r="O226" s="66"/>
      <c r="P226" s="66"/>
      <c r="Q226" s="66"/>
      <c r="R226" s="66"/>
      <c r="S226" s="66"/>
      <c r="T226" s="67"/>
      <c r="U226" s="36"/>
      <c r="V226" s="36"/>
      <c r="W226" s="36"/>
      <c r="X226" s="36"/>
      <c r="Y226" s="36"/>
      <c r="Z226" s="36"/>
      <c r="AA226" s="36"/>
      <c r="AB226" s="36"/>
      <c r="AC226" s="36"/>
      <c r="AD226" s="36"/>
      <c r="AE226" s="36"/>
      <c r="AT226" s="19" t="s">
        <v>299</v>
      </c>
      <c r="AU226" s="19" t="s">
        <v>84</v>
      </c>
    </row>
    <row r="227" spans="1:65" s="14" customFormat="1" ht="11.25">
      <c r="B227" s="222"/>
      <c r="C227" s="223"/>
      <c r="D227" s="208" t="s">
        <v>281</v>
      </c>
      <c r="E227" s="224" t="s">
        <v>22</v>
      </c>
      <c r="F227" s="225" t="s">
        <v>2361</v>
      </c>
      <c r="G227" s="223"/>
      <c r="H227" s="226">
        <v>216.64500000000001</v>
      </c>
      <c r="I227" s="227"/>
      <c r="J227" s="223"/>
      <c r="K227" s="223"/>
      <c r="L227" s="228"/>
      <c r="M227" s="229"/>
      <c r="N227" s="230"/>
      <c r="O227" s="230"/>
      <c r="P227" s="230"/>
      <c r="Q227" s="230"/>
      <c r="R227" s="230"/>
      <c r="S227" s="230"/>
      <c r="T227" s="231"/>
      <c r="AT227" s="232" t="s">
        <v>281</v>
      </c>
      <c r="AU227" s="232" t="s">
        <v>84</v>
      </c>
      <c r="AV227" s="14" t="s">
        <v>84</v>
      </c>
      <c r="AW227" s="14" t="s">
        <v>38</v>
      </c>
      <c r="AX227" s="14" t="s">
        <v>23</v>
      </c>
      <c r="AY227" s="232" t="s">
        <v>273</v>
      </c>
    </row>
    <row r="228" spans="1:65" s="2" customFormat="1" ht="21.75" customHeight="1">
      <c r="A228" s="36"/>
      <c r="B228" s="37"/>
      <c r="C228" s="195" t="s">
        <v>419</v>
      </c>
      <c r="D228" s="195" t="s">
        <v>275</v>
      </c>
      <c r="E228" s="196" t="s">
        <v>2362</v>
      </c>
      <c r="F228" s="197" t="s">
        <v>2363</v>
      </c>
      <c r="G228" s="198" t="s">
        <v>224</v>
      </c>
      <c r="H228" s="199">
        <v>196.625</v>
      </c>
      <c r="I228" s="200"/>
      <c r="J228" s="201">
        <f>ROUND(I228*H228,2)</f>
        <v>0</v>
      </c>
      <c r="K228" s="197" t="s">
        <v>306</v>
      </c>
      <c r="L228" s="41"/>
      <c r="M228" s="202" t="s">
        <v>22</v>
      </c>
      <c r="N228" s="203" t="s">
        <v>48</v>
      </c>
      <c r="O228" s="66"/>
      <c r="P228" s="204">
        <f>O228*H228</f>
        <v>0</v>
      </c>
      <c r="Q228" s="204">
        <v>9.2000000000000003E-4</v>
      </c>
      <c r="R228" s="204">
        <f>Q228*H228</f>
        <v>0.180895</v>
      </c>
      <c r="S228" s="204">
        <v>0</v>
      </c>
      <c r="T228" s="205">
        <f>S228*H228</f>
        <v>0</v>
      </c>
      <c r="U228" s="36"/>
      <c r="V228" s="36"/>
      <c r="W228" s="36"/>
      <c r="X228" s="36"/>
      <c r="Y228" s="36"/>
      <c r="Z228" s="36"/>
      <c r="AA228" s="36"/>
      <c r="AB228" s="36"/>
      <c r="AC228" s="36"/>
      <c r="AD228" s="36"/>
      <c r="AE228" s="36"/>
      <c r="AR228" s="206" t="s">
        <v>99</v>
      </c>
      <c r="AT228" s="206" t="s">
        <v>275</v>
      </c>
      <c r="AU228" s="206" t="s">
        <v>84</v>
      </c>
      <c r="AY228" s="19" t="s">
        <v>273</v>
      </c>
      <c r="BE228" s="207">
        <f>IF(N228="základní",J228,0)</f>
        <v>0</v>
      </c>
      <c r="BF228" s="207">
        <f>IF(N228="snížená",J228,0)</f>
        <v>0</v>
      </c>
      <c r="BG228" s="207">
        <f>IF(N228="zákl. přenesená",J228,0)</f>
        <v>0</v>
      </c>
      <c r="BH228" s="207">
        <f>IF(N228="sníž. přenesená",J228,0)</f>
        <v>0</v>
      </c>
      <c r="BI228" s="207">
        <f>IF(N228="nulová",J228,0)</f>
        <v>0</v>
      </c>
      <c r="BJ228" s="19" t="s">
        <v>23</v>
      </c>
      <c r="BK228" s="207">
        <f>ROUND(I228*H228,2)</f>
        <v>0</v>
      </c>
      <c r="BL228" s="19" t="s">
        <v>99</v>
      </c>
      <c r="BM228" s="206" t="s">
        <v>2364</v>
      </c>
    </row>
    <row r="229" spans="1:65" s="2" customFormat="1" ht="29.25">
      <c r="A229" s="36"/>
      <c r="B229" s="37"/>
      <c r="C229" s="38"/>
      <c r="D229" s="208" t="s">
        <v>299</v>
      </c>
      <c r="E229" s="38"/>
      <c r="F229" s="209" t="s">
        <v>363</v>
      </c>
      <c r="G229" s="38"/>
      <c r="H229" s="38"/>
      <c r="I229" s="119"/>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299</v>
      </c>
      <c r="AU229" s="19" t="s">
        <v>84</v>
      </c>
    </row>
    <row r="230" spans="1:65" s="13" customFormat="1" ht="11.25">
      <c r="B230" s="212"/>
      <c r="C230" s="213"/>
      <c r="D230" s="208" t="s">
        <v>281</v>
      </c>
      <c r="E230" s="214" t="s">
        <v>22</v>
      </c>
      <c r="F230" s="215" t="s">
        <v>391</v>
      </c>
      <c r="G230" s="213"/>
      <c r="H230" s="214" t="s">
        <v>22</v>
      </c>
      <c r="I230" s="216"/>
      <c r="J230" s="213"/>
      <c r="K230" s="213"/>
      <c r="L230" s="217"/>
      <c r="M230" s="218"/>
      <c r="N230" s="219"/>
      <c r="O230" s="219"/>
      <c r="P230" s="219"/>
      <c r="Q230" s="219"/>
      <c r="R230" s="219"/>
      <c r="S230" s="219"/>
      <c r="T230" s="220"/>
      <c r="AT230" s="221" t="s">
        <v>281</v>
      </c>
      <c r="AU230" s="221" t="s">
        <v>84</v>
      </c>
      <c r="AV230" s="13" t="s">
        <v>23</v>
      </c>
      <c r="AW230" s="13" t="s">
        <v>38</v>
      </c>
      <c r="AX230" s="13" t="s">
        <v>77</v>
      </c>
      <c r="AY230" s="221" t="s">
        <v>273</v>
      </c>
    </row>
    <row r="231" spans="1:65" s="14" customFormat="1" ht="11.25">
      <c r="B231" s="222"/>
      <c r="C231" s="223"/>
      <c r="D231" s="208" t="s">
        <v>281</v>
      </c>
      <c r="E231" s="224" t="s">
        <v>22</v>
      </c>
      <c r="F231" s="225" t="s">
        <v>2365</v>
      </c>
      <c r="G231" s="223"/>
      <c r="H231" s="226">
        <v>196.625</v>
      </c>
      <c r="I231" s="227"/>
      <c r="J231" s="223"/>
      <c r="K231" s="223"/>
      <c r="L231" s="228"/>
      <c r="M231" s="229"/>
      <c r="N231" s="230"/>
      <c r="O231" s="230"/>
      <c r="P231" s="230"/>
      <c r="Q231" s="230"/>
      <c r="R231" s="230"/>
      <c r="S231" s="230"/>
      <c r="T231" s="231"/>
      <c r="AT231" s="232" t="s">
        <v>281</v>
      </c>
      <c r="AU231" s="232" t="s">
        <v>84</v>
      </c>
      <c r="AV231" s="14" t="s">
        <v>84</v>
      </c>
      <c r="AW231" s="14" t="s">
        <v>38</v>
      </c>
      <c r="AX231" s="14" t="s">
        <v>23</v>
      </c>
      <c r="AY231" s="232" t="s">
        <v>273</v>
      </c>
    </row>
    <row r="232" spans="1:65" s="2" customFormat="1" ht="21.75" customHeight="1">
      <c r="A232" s="36"/>
      <c r="B232" s="37"/>
      <c r="C232" s="195" t="s">
        <v>7</v>
      </c>
      <c r="D232" s="195" t="s">
        <v>275</v>
      </c>
      <c r="E232" s="196" t="s">
        <v>2366</v>
      </c>
      <c r="F232" s="197" t="s">
        <v>2367</v>
      </c>
      <c r="G232" s="198" t="s">
        <v>224</v>
      </c>
      <c r="H232" s="199">
        <v>196.625</v>
      </c>
      <c r="I232" s="200"/>
      <c r="J232" s="201">
        <f>ROUND(I232*H232,2)</f>
        <v>0</v>
      </c>
      <c r="K232" s="197" t="s">
        <v>306</v>
      </c>
      <c r="L232" s="41"/>
      <c r="M232" s="202" t="s">
        <v>22</v>
      </c>
      <c r="N232" s="203" t="s">
        <v>48</v>
      </c>
      <c r="O232" s="66"/>
      <c r="P232" s="204">
        <f>O232*H232</f>
        <v>0</v>
      </c>
      <c r="Q232" s="204">
        <v>0</v>
      </c>
      <c r="R232" s="204">
        <f>Q232*H232</f>
        <v>0</v>
      </c>
      <c r="S232" s="204">
        <v>0</v>
      </c>
      <c r="T232" s="205">
        <f>S232*H232</f>
        <v>0</v>
      </c>
      <c r="U232" s="36"/>
      <c r="V232" s="36"/>
      <c r="W232" s="36"/>
      <c r="X232" s="36"/>
      <c r="Y232" s="36"/>
      <c r="Z232" s="36"/>
      <c r="AA232" s="36"/>
      <c r="AB232" s="36"/>
      <c r="AC232" s="36"/>
      <c r="AD232" s="36"/>
      <c r="AE232" s="36"/>
      <c r="AR232" s="206" t="s">
        <v>99</v>
      </c>
      <c r="AT232" s="206" t="s">
        <v>275</v>
      </c>
      <c r="AU232" s="206" t="s">
        <v>84</v>
      </c>
      <c r="AY232" s="19" t="s">
        <v>273</v>
      </c>
      <c r="BE232" s="207">
        <f>IF(N232="základní",J232,0)</f>
        <v>0</v>
      </c>
      <c r="BF232" s="207">
        <f>IF(N232="snížená",J232,0)</f>
        <v>0</v>
      </c>
      <c r="BG232" s="207">
        <f>IF(N232="zákl. přenesená",J232,0)</f>
        <v>0</v>
      </c>
      <c r="BH232" s="207">
        <f>IF(N232="sníž. přenesená",J232,0)</f>
        <v>0</v>
      </c>
      <c r="BI232" s="207">
        <f>IF(N232="nulová",J232,0)</f>
        <v>0</v>
      </c>
      <c r="BJ232" s="19" t="s">
        <v>23</v>
      </c>
      <c r="BK232" s="207">
        <f>ROUND(I232*H232,2)</f>
        <v>0</v>
      </c>
      <c r="BL232" s="19" t="s">
        <v>99</v>
      </c>
      <c r="BM232" s="206" t="s">
        <v>2368</v>
      </c>
    </row>
    <row r="233" spans="1:65" s="2" customFormat="1" ht="29.25">
      <c r="A233" s="36"/>
      <c r="B233" s="37"/>
      <c r="C233" s="38"/>
      <c r="D233" s="208" t="s">
        <v>299</v>
      </c>
      <c r="E233" s="38"/>
      <c r="F233" s="209" t="s">
        <v>363</v>
      </c>
      <c r="G233" s="38"/>
      <c r="H233" s="38"/>
      <c r="I233" s="119"/>
      <c r="J233" s="38"/>
      <c r="K233" s="38"/>
      <c r="L233" s="41"/>
      <c r="M233" s="210"/>
      <c r="N233" s="211"/>
      <c r="O233" s="66"/>
      <c r="P233" s="66"/>
      <c r="Q233" s="66"/>
      <c r="R233" s="66"/>
      <c r="S233" s="66"/>
      <c r="T233" s="67"/>
      <c r="U233" s="36"/>
      <c r="V233" s="36"/>
      <c r="W233" s="36"/>
      <c r="X233" s="36"/>
      <c r="Y233" s="36"/>
      <c r="Z233" s="36"/>
      <c r="AA233" s="36"/>
      <c r="AB233" s="36"/>
      <c r="AC233" s="36"/>
      <c r="AD233" s="36"/>
      <c r="AE233" s="36"/>
      <c r="AT233" s="19" t="s">
        <v>299</v>
      </c>
      <c r="AU233" s="19" t="s">
        <v>84</v>
      </c>
    </row>
    <row r="234" spans="1:65" s="14" customFormat="1" ht="11.25">
      <c r="B234" s="222"/>
      <c r="C234" s="223"/>
      <c r="D234" s="208" t="s">
        <v>281</v>
      </c>
      <c r="E234" s="224" t="s">
        <v>22</v>
      </c>
      <c r="F234" s="225" t="s">
        <v>2369</v>
      </c>
      <c r="G234" s="223"/>
      <c r="H234" s="226">
        <v>196.625</v>
      </c>
      <c r="I234" s="227"/>
      <c r="J234" s="223"/>
      <c r="K234" s="223"/>
      <c r="L234" s="228"/>
      <c r="M234" s="229"/>
      <c r="N234" s="230"/>
      <c r="O234" s="230"/>
      <c r="P234" s="230"/>
      <c r="Q234" s="230"/>
      <c r="R234" s="230"/>
      <c r="S234" s="230"/>
      <c r="T234" s="231"/>
      <c r="AT234" s="232" t="s">
        <v>281</v>
      </c>
      <c r="AU234" s="232" t="s">
        <v>84</v>
      </c>
      <c r="AV234" s="14" t="s">
        <v>84</v>
      </c>
      <c r="AW234" s="14" t="s">
        <v>38</v>
      </c>
      <c r="AX234" s="14" t="s">
        <v>23</v>
      </c>
      <c r="AY234" s="232" t="s">
        <v>273</v>
      </c>
    </row>
    <row r="235" spans="1:65" s="2" customFormat="1" ht="33" customHeight="1">
      <c r="A235" s="36"/>
      <c r="B235" s="37"/>
      <c r="C235" s="195" t="s">
        <v>433</v>
      </c>
      <c r="D235" s="195" t="s">
        <v>275</v>
      </c>
      <c r="E235" s="196" t="s">
        <v>370</v>
      </c>
      <c r="F235" s="197" t="s">
        <v>371</v>
      </c>
      <c r="G235" s="198" t="s">
        <v>333</v>
      </c>
      <c r="H235" s="199">
        <v>8.8000000000000007</v>
      </c>
      <c r="I235" s="200"/>
      <c r="J235" s="201">
        <f>ROUND(I235*H235,2)</f>
        <v>0</v>
      </c>
      <c r="K235" s="197" t="s">
        <v>306</v>
      </c>
      <c r="L235" s="41"/>
      <c r="M235" s="202" t="s">
        <v>22</v>
      </c>
      <c r="N235" s="203" t="s">
        <v>48</v>
      </c>
      <c r="O235" s="66"/>
      <c r="P235" s="204">
        <f>O235*H235</f>
        <v>0</v>
      </c>
      <c r="Q235" s="204">
        <v>1.0551600000000001</v>
      </c>
      <c r="R235" s="204">
        <f>Q235*H235</f>
        <v>9.2854080000000021</v>
      </c>
      <c r="S235" s="204">
        <v>0</v>
      </c>
      <c r="T235" s="205">
        <f>S235*H235</f>
        <v>0</v>
      </c>
      <c r="U235" s="36"/>
      <c r="V235" s="36"/>
      <c r="W235" s="36"/>
      <c r="X235" s="36"/>
      <c r="Y235" s="36"/>
      <c r="Z235" s="36"/>
      <c r="AA235" s="36"/>
      <c r="AB235" s="36"/>
      <c r="AC235" s="36"/>
      <c r="AD235" s="36"/>
      <c r="AE235" s="36"/>
      <c r="AR235" s="206" t="s">
        <v>99</v>
      </c>
      <c r="AT235" s="206" t="s">
        <v>275</v>
      </c>
      <c r="AU235" s="206" t="s">
        <v>84</v>
      </c>
      <c r="AY235" s="19" t="s">
        <v>273</v>
      </c>
      <c r="BE235" s="207">
        <f>IF(N235="základní",J235,0)</f>
        <v>0</v>
      </c>
      <c r="BF235" s="207">
        <f>IF(N235="snížená",J235,0)</f>
        <v>0</v>
      </c>
      <c r="BG235" s="207">
        <f>IF(N235="zákl. přenesená",J235,0)</f>
        <v>0</v>
      </c>
      <c r="BH235" s="207">
        <f>IF(N235="sníž. přenesená",J235,0)</f>
        <v>0</v>
      </c>
      <c r="BI235" s="207">
        <f>IF(N235="nulová",J235,0)</f>
        <v>0</v>
      </c>
      <c r="BJ235" s="19" t="s">
        <v>23</v>
      </c>
      <c r="BK235" s="207">
        <f>ROUND(I235*H235,2)</f>
        <v>0</v>
      </c>
      <c r="BL235" s="19" t="s">
        <v>99</v>
      </c>
      <c r="BM235" s="206" t="s">
        <v>2370</v>
      </c>
    </row>
    <row r="236" spans="1:65" s="13" customFormat="1" ht="11.25">
      <c r="B236" s="212"/>
      <c r="C236" s="213"/>
      <c r="D236" s="208" t="s">
        <v>281</v>
      </c>
      <c r="E236" s="214" t="s">
        <v>22</v>
      </c>
      <c r="F236" s="215" t="s">
        <v>317</v>
      </c>
      <c r="G236" s="213"/>
      <c r="H236" s="214" t="s">
        <v>22</v>
      </c>
      <c r="I236" s="216"/>
      <c r="J236" s="213"/>
      <c r="K236" s="213"/>
      <c r="L236" s="217"/>
      <c r="M236" s="218"/>
      <c r="N236" s="219"/>
      <c r="O236" s="219"/>
      <c r="P236" s="219"/>
      <c r="Q236" s="219"/>
      <c r="R236" s="219"/>
      <c r="S236" s="219"/>
      <c r="T236" s="220"/>
      <c r="AT236" s="221" t="s">
        <v>281</v>
      </c>
      <c r="AU236" s="221" t="s">
        <v>84</v>
      </c>
      <c r="AV236" s="13" t="s">
        <v>23</v>
      </c>
      <c r="AW236" s="13" t="s">
        <v>38</v>
      </c>
      <c r="AX236" s="13" t="s">
        <v>77</v>
      </c>
      <c r="AY236" s="221" t="s">
        <v>273</v>
      </c>
    </row>
    <row r="237" spans="1:65" s="14" customFormat="1" ht="11.25">
      <c r="B237" s="222"/>
      <c r="C237" s="223"/>
      <c r="D237" s="208" t="s">
        <v>281</v>
      </c>
      <c r="E237" s="224" t="s">
        <v>22</v>
      </c>
      <c r="F237" s="225" t="s">
        <v>2371</v>
      </c>
      <c r="G237" s="223"/>
      <c r="H237" s="226">
        <v>2.6</v>
      </c>
      <c r="I237" s="227"/>
      <c r="J237" s="223"/>
      <c r="K237" s="223"/>
      <c r="L237" s="228"/>
      <c r="M237" s="229"/>
      <c r="N237" s="230"/>
      <c r="O237" s="230"/>
      <c r="P237" s="230"/>
      <c r="Q237" s="230"/>
      <c r="R237" s="230"/>
      <c r="S237" s="230"/>
      <c r="T237" s="231"/>
      <c r="AT237" s="232" t="s">
        <v>281</v>
      </c>
      <c r="AU237" s="232" t="s">
        <v>84</v>
      </c>
      <c r="AV237" s="14" t="s">
        <v>84</v>
      </c>
      <c r="AW237" s="14" t="s">
        <v>38</v>
      </c>
      <c r="AX237" s="14" t="s">
        <v>77</v>
      </c>
      <c r="AY237" s="232" t="s">
        <v>273</v>
      </c>
    </row>
    <row r="238" spans="1:65" s="14" customFormat="1" ht="11.25">
      <c r="B238" s="222"/>
      <c r="C238" s="223"/>
      <c r="D238" s="208" t="s">
        <v>281</v>
      </c>
      <c r="E238" s="224" t="s">
        <v>22</v>
      </c>
      <c r="F238" s="225" t="s">
        <v>2372</v>
      </c>
      <c r="G238" s="223"/>
      <c r="H238" s="226">
        <v>6.2</v>
      </c>
      <c r="I238" s="227"/>
      <c r="J238" s="223"/>
      <c r="K238" s="223"/>
      <c r="L238" s="228"/>
      <c r="M238" s="229"/>
      <c r="N238" s="230"/>
      <c r="O238" s="230"/>
      <c r="P238" s="230"/>
      <c r="Q238" s="230"/>
      <c r="R238" s="230"/>
      <c r="S238" s="230"/>
      <c r="T238" s="231"/>
      <c r="AT238" s="232" t="s">
        <v>281</v>
      </c>
      <c r="AU238" s="232" t="s">
        <v>84</v>
      </c>
      <c r="AV238" s="14" t="s">
        <v>84</v>
      </c>
      <c r="AW238" s="14" t="s">
        <v>38</v>
      </c>
      <c r="AX238" s="14" t="s">
        <v>77</v>
      </c>
      <c r="AY238" s="232" t="s">
        <v>273</v>
      </c>
    </row>
    <row r="239" spans="1:65" s="15" customFormat="1" ht="11.25">
      <c r="B239" s="233"/>
      <c r="C239" s="234"/>
      <c r="D239" s="208" t="s">
        <v>281</v>
      </c>
      <c r="E239" s="235" t="s">
        <v>22</v>
      </c>
      <c r="F239" s="236" t="s">
        <v>286</v>
      </c>
      <c r="G239" s="234"/>
      <c r="H239" s="237">
        <v>8.8000000000000007</v>
      </c>
      <c r="I239" s="238"/>
      <c r="J239" s="234"/>
      <c r="K239" s="234"/>
      <c r="L239" s="239"/>
      <c r="M239" s="240"/>
      <c r="N239" s="241"/>
      <c r="O239" s="241"/>
      <c r="P239" s="241"/>
      <c r="Q239" s="241"/>
      <c r="R239" s="241"/>
      <c r="S239" s="241"/>
      <c r="T239" s="242"/>
      <c r="AT239" s="243" t="s">
        <v>281</v>
      </c>
      <c r="AU239" s="243" t="s">
        <v>84</v>
      </c>
      <c r="AV239" s="15" t="s">
        <v>92</v>
      </c>
      <c r="AW239" s="15" t="s">
        <v>38</v>
      </c>
      <c r="AX239" s="15" t="s">
        <v>23</v>
      </c>
      <c r="AY239" s="243" t="s">
        <v>273</v>
      </c>
    </row>
    <row r="240" spans="1:65" s="2" customFormat="1" ht="21.75" customHeight="1">
      <c r="A240" s="36"/>
      <c r="B240" s="37"/>
      <c r="C240" s="195" t="s">
        <v>441</v>
      </c>
      <c r="D240" s="195" t="s">
        <v>275</v>
      </c>
      <c r="E240" s="196" t="s">
        <v>375</v>
      </c>
      <c r="F240" s="197" t="s">
        <v>376</v>
      </c>
      <c r="G240" s="198" t="s">
        <v>314</v>
      </c>
      <c r="H240" s="199">
        <v>30.491</v>
      </c>
      <c r="I240" s="200"/>
      <c r="J240" s="201">
        <f>ROUND(I240*H240,2)</f>
        <v>0</v>
      </c>
      <c r="K240" s="197" t="s">
        <v>306</v>
      </c>
      <c r="L240" s="41"/>
      <c r="M240" s="202" t="s">
        <v>22</v>
      </c>
      <c r="N240" s="203" t="s">
        <v>48</v>
      </c>
      <c r="O240" s="66"/>
      <c r="P240" s="204">
        <f>O240*H240</f>
        <v>0</v>
      </c>
      <c r="Q240" s="204">
        <v>2.45336</v>
      </c>
      <c r="R240" s="204">
        <f>Q240*H240</f>
        <v>74.80539976</v>
      </c>
      <c r="S240" s="204">
        <v>0</v>
      </c>
      <c r="T240" s="205">
        <f>S240*H240</f>
        <v>0</v>
      </c>
      <c r="U240" s="36"/>
      <c r="V240" s="36"/>
      <c r="W240" s="36"/>
      <c r="X240" s="36"/>
      <c r="Y240" s="36"/>
      <c r="Z240" s="36"/>
      <c r="AA240" s="36"/>
      <c r="AB240" s="36"/>
      <c r="AC240" s="36"/>
      <c r="AD240" s="36"/>
      <c r="AE240" s="36"/>
      <c r="AR240" s="206" t="s">
        <v>99</v>
      </c>
      <c r="AT240" s="206" t="s">
        <v>275</v>
      </c>
      <c r="AU240" s="206" t="s">
        <v>84</v>
      </c>
      <c r="AY240" s="19" t="s">
        <v>273</v>
      </c>
      <c r="BE240" s="207">
        <f>IF(N240="základní",J240,0)</f>
        <v>0</v>
      </c>
      <c r="BF240" s="207">
        <f>IF(N240="snížená",J240,0)</f>
        <v>0</v>
      </c>
      <c r="BG240" s="207">
        <f>IF(N240="zákl. přenesená",J240,0)</f>
        <v>0</v>
      </c>
      <c r="BH240" s="207">
        <f>IF(N240="sníž. přenesená",J240,0)</f>
        <v>0</v>
      </c>
      <c r="BI240" s="207">
        <f>IF(N240="nulová",J240,0)</f>
        <v>0</v>
      </c>
      <c r="BJ240" s="19" t="s">
        <v>23</v>
      </c>
      <c r="BK240" s="207">
        <f>ROUND(I240*H240,2)</f>
        <v>0</v>
      </c>
      <c r="BL240" s="19" t="s">
        <v>99</v>
      </c>
      <c r="BM240" s="206" t="s">
        <v>2373</v>
      </c>
    </row>
    <row r="241" spans="1:65" s="2" customFormat="1" ht="39">
      <c r="A241" s="36"/>
      <c r="B241" s="37"/>
      <c r="C241" s="38"/>
      <c r="D241" s="208" t="s">
        <v>299</v>
      </c>
      <c r="E241" s="38"/>
      <c r="F241" s="209" t="s">
        <v>378</v>
      </c>
      <c r="G241" s="38"/>
      <c r="H241" s="38"/>
      <c r="I241" s="119"/>
      <c r="J241" s="38"/>
      <c r="K241" s="38"/>
      <c r="L241" s="41"/>
      <c r="M241" s="210"/>
      <c r="N241" s="211"/>
      <c r="O241" s="66"/>
      <c r="P241" s="66"/>
      <c r="Q241" s="66"/>
      <c r="R241" s="66"/>
      <c r="S241" s="66"/>
      <c r="T241" s="67"/>
      <c r="U241" s="36"/>
      <c r="V241" s="36"/>
      <c r="W241" s="36"/>
      <c r="X241" s="36"/>
      <c r="Y241" s="36"/>
      <c r="Z241" s="36"/>
      <c r="AA241" s="36"/>
      <c r="AB241" s="36"/>
      <c r="AC241" s="36"/>
      <c r="AD241" s="36"/>
      <c r="AE241" s="36"/>
      <c r="AT241" s="19" t="s">
        <v>299</v>
      </c>
      <c r="AU241" s="19" t="s">
        <v>84</v>
      </c>
    </row>
    <row r="242" spans="1:65" s="13" customFormat="1" ht="11.25">
      <c r="B242" s="212"/>
      <c r="C242" s="213"/>
      <c r="D242" s="208" t="s">
        <v>281</v>
      </c>
      <c r="E242" s="214" t="s">
        <v>22</v>
      </c>
      <c r="F242" s="215" t="s">
        <v>317</v>
      </c>
      <c r="G242" s="213"/>
      <c r="H242" s="214" t="s">
        <v>22</v>
      </c>
      <c r="I242" s="216"/>
      <c r="J242" s="213"/>
      <c r="K242" s="213"/>
      <c r="L242" s="217"/>
      <c r="M242" s="218"/>
      <c r="N242" s="219"/>
      <c r="O242" s="219"/>
      <c r="P242" s="219"/>
      <c r="Q242" s="219"/>
      <c r="R242" s="219"/>
      <c r="S242" s="219"/>
      <c r="T242" s="220"/>
      <c r="AT242" s="221" t="s">
        <v>281</v>
      </c>
      <c r="AU242" s="221" t="s">
        <v>84</v>
      </c>
      <c r="AV242" s="13" t="s">
        <v>23</v>
      </c>
      <c r="AW242" s="13" t="s">
        <v>38</v>
      </c>
      <c r="AX242" s="13" t="s">
        <v>77</v>
      </c>
      <c r="AY242" s="221" t="s">
        <v>273</v>
      </c>
    </row>
    <row r="243" spans="1:65" s="13" customFormat="1" ht="11.25">
      <c r="B243" s="212"/>
      <c r="C243" s="213"/>
      <c r="D243" s="208" t="s">
        <v>281</v>
      </c>
      <c r="E243" s="214" t="s">
        <v>22</v>
      </c>
      <c r="F243" s="215" t="s">
        <v>2343</v>
      </c>
      <c r="G243" s="213"/>
      <c r="H243" s="214" t="s">
        <v>22</v>
      </c>
      <c r="I243" s="216"/>
      <c r="J243" s="213"/>
      <c r="K243" s="213"/>
      <c r="L243" s="217"/>
      <c r="M243" s="218"/>
      <c r="N243" s="219"/>
      <c r="O243" s="219"/>
      <c r="P243" s="219"/>
      <c r="Q243" s="219"/>
      <c r="R243" s="219"/>
      <c r="S243" s="219"/>
      <c r="T243" s="220"/>
      <c r="AT243" s="221" t="s">
        <v>281</v>
      </c>
      <c r="AU243" s="221" t="s">
        <v>84</v>
      </c>
      <c r="AV243" s="13" t="s">
        <v>23</v>
      </c>
      <c r="AW243" s="13" t="s">
        <v>38</v>
      </c>
      <c r="AX243" s="13" t="s">
        <v>77</v>
      </c>
      <c r="AY243" s="221" t="s">
        <v>273</v>
      </c>
    </row>
    <row r="244" spans="1:65" s="14" customFormat="1" ht="11.25">
      <c r="B244" s="222"/>
      <c r="C244" s="223"/>
      <c r="D244" s="208" t="s">
        <v>281</v>
      </c>
      <c r="E244" s="224" t="s">
        <v>22</v>
      </c>
      <c r="F244" s="225" t="s">
        <v>2374</v>
      </c>
      <c r="G244" s="223"/>
      <c r="H244" s="226">
        <v>0.64400000000000002</v>
      </c>
      <c r="I244" s="227"/>
      <c r="J244" s="223"/>
      <c r="K244" s="223"/>
      <c r="L244" s="228"/>
      <c r="M244" s="229"/>
      <c r="N244" s="230"/>
      <c r="O244" s="230"/>
      <c r="P244" s="230"/>
      <c r="Q244" s="230"/>
      <c r="R244" s="230"/>
      <c r="S244" s="230"/>
      <c r="T244" s="231"/>
      <c r="AT244" s="232" t="s">
        <v>281</v>
      </c>
      <c r="AU244" s="232" t="s">
        <v>84</v>
      </c>
      <c r="AV244" s="14" t="s">
        <v>84</v>
      </c>
      <c r="AW244" s="14" t="s">
        <v>38</v>
      </c>
      <c r="AX244" s="14" t="s">
        <v>77</v>
      </c>
      <c r="AY244" s="232" t="s">
        <v>273</v>
      </c>
    </row>
    <row r="245" spans="1:65" s="13" customFormat="1" ht="11.25">
      <c r="B245" s="212"/>
      <c r="C245" s="213"/>
      <c r="D245" s="208" t="s">
        <v>281</v>
      </c>
      <c r="E245" s="214" t="s">
        <v>22</v>
      </c>
      <c r="F245" s="215" t="s">
        <v>2345</v>
      </c>
      <c r="G245" s="213"/>
      <c r="H245" s="214" t="s">
        <v>22</v>
      </c>
      <c r="I245" s="216"/>
      <c r="J245" s="213"/>
      <c r="K245" s="213"/>
      <c r="L245" s="217"/>
      <c r="M245" s="218"/>
      <c r="N245" s="219"/>
      <c r="O245" s="219"/>
      <c r="P245" s="219"/>
      <c r="Q245" s="219"/>
      <c r="R245" s="219"/>
      <c r="S245" s="219"/>
      <c r="T245" s="220"/>
      <c r="AT245" s="221" t="s">
        <v>281</v>
      </c>
      <c r="AU245" s="221" t="s">
        <v>84</v>
      </c>
      <c r="AV245" s="13" t="s">
        <v>23</v>
      </c>
      <c r="AW245" s="13" t="s">
        <v>38</v>
      </c>
      <c r="AX245" s="13" t="s">
        <v>77</v>
      </c>
      <c r="AY245" s="221" t="s">
        <v>273</v>
      </c>
    </row>
    <row r="246" spans="1:65" s="14" customFormat="1" ht="11.25">
      <c r="B246" s="222"/>
      <c r="C246" s="223"/>
      <c r="D246" s="208" t="s">
        <v>281</v>
      </c>
      <c r="E246" s="224" t="s">
        <v>22</v>
      </c>
      <c r="F246" s="225" t="s">
        <v>380</v>
      </c>
      <c r="G246" s="223"/>
      <c r="H246" s="226">
        <v>1.2190000000000001</v>
      </c>
      <c r="I246" s="227"/>
      <c r="J246" s="223"/>
      <c r="K246" s="223"/>
      <c r="L246" s="228"/>
      <c r="M246" s="229"/>
      <c r="N246" s="230"/>
      <c r="O246" s="230"/>
      <c r="P246" s="230"/>
      <c r="Q246" s="230"/>
      <c r="R246" s="230"/>
      <c r="S246" s="230"/>
      <c r="T246" s="231"/>
      <c r="AT246" s="232" t="s">
        <v>281</v>
      </c>
      <c r="AU246" s="232" t="s">
        <v>84</v>
      </c>
      <c r="AV246" s="14" t="s">
        <v>84</v>
      </c>
      <c r="AW246" s="14" t="s">
        <v>38</v>
      </c>
      <c r="AX246" s="14" t="s">
        <v>77</v>
      </c>
      <c r="AY246" s="232" t="s">
        <v>273</v>
      </c>
    </row>
    <row r="247" spans="1:65" s="13" customFormat="1" ht="11.25">
      <c r="B247" s="212"/>
      <c r="C247" s="213"/>
      <c r="D247" s="208" t="s">
        <v>281</v>
      </c>
      <c r="E247" s="214" t="s">
        <v>22</v>
      </c>
      <c r="F247" s="215" t="s">
        <v>2375</v>
      </c>
      <c r="G247" s="213"/>
      <c r="H247" s="214" t="s">
        <v>22</v>
      </c>
      <c r="I247" s="216"/>
      <c r="J247" s="213"/>
      <c r="K247" s="213"/>
      <c r="L247" s="217"/>
      <c r="M247" s="218"/>
      <c r="N247" s="219"/>
      <c r="O247" s="219"/>
      <c r="P247" s="219"/>
      <c r="Q247" s="219"/>
      <c r="R247" s="219"/>
      <c r="S247" s="219"/>
      <c r="T247" s="220"/>
      <c r="AT247" s="221" t="s">
        <v>281</v>
      </c>
      <c r="AU247" s="221" t="s">
        <v>84</v>
      </c>
      <c r="AV247" s="13" t="s">
        <v>23</v>
      </c>
      <c r="AW247" s="13" t="s">
        <v>38</v>
      </c>
      <c r="AX247" s="13" t="s">
        <v>77</v>
      </c>
      <c r="AY247" s="221" t="s">
        <v>273</v>
      </c>
    </row>
    <row r="248" spans="1:65" s="14" customFormat="1" ht="11.25">
      <c r="B248" s="222"/>
      <c r="C248" s="223"/>
      <c r="D248" s="208" t="s">
        <v>281</v>
      </c>
      <c r="E248" s="224" t="s">
        <v>22</v>
      </c>
      <c r="F248" s="225" t="s">
        <v>2376</v>
      </c>
      <c r="G248" s="223"/>
      <c r="H248" s="226">
        <v>22.021999999999998</v>
      </c>
      <c r="I248" s="227"/>
      <c r="J248" s="223"/>
      <c r="K248" s="223"/>
      <c r="L248" s="228"/>
      <c r="M248" s="229"/>
      <c r="N248" s="230"/>
      <c r="O248" s="230"/>
      <c r="P248" s="230"/>
      <c r="Q248" s="230"/>
      <c r="R248" s="230"/>
      <c r="S248" s="230"/>
      <c r="T248" s="231"/>
      <c r="AT248" s="232" t="s">
        <v>281</v>
      </c>
      <c r="AU248" s="232" t="s">
        <v>84</v>
      </c>
      <c r="AV248" s="14" t="s">
        <v>84</v>
      </c>
      <c r="AW248" s="14" t="s">
        <v>38</v>
      </c>
      <c r="AX248" s="14" t="s">
        <v>77</v>
      </c>
      <c r="AY248" s="232" t="s">
        <v>273</v>
      </c>
    </row>
    <row r="249" spans="1:65" s="14" customFormat="1" ht="11.25">
      <c r="B249" s="222"/>
      <c r="C249" s="223"/>
      <c r="D249" s="208" t="s">
        <v>281</v>
      </c>
      <c r="E249" s="224" t="s">
        <v>22</v>
      </c>
      <c r="F249" s="225" t="s">
        <v>2377</v>
      </c>
      <c r="G249" s="223"/>
      <c r="H249" s="226">
        <v>3.6360000000000001</v>
      </c>
      <c r="I249" s="227"/>
      <c r="J249" s="223"/>
      <c r="K249" s="223"/>
      <c r="L249" s="228"/>
      <c r="M249" s="229"/>
      <c r="N249" s="230"/>
      <c r="O249" s="230"/>
      <c r="P249" s="230"/>
      <c r="Q249" s="230"/>
      <c r="R249" s="230"/>
      <c r="S249" s="230"/>
      <c r="T249" s="231"/>
      <c r="AT249" s="232" t="s">
        <v>281</v>
      </c>
      <c r="AU249" s="232" t="s">
        <v>84</v>
      </c>
      <c r="AV249" s="14" t="s">
        <v>84</v>
      </c>
      <c r="AW249" s="14" t="s">
        <v>38</v>
      </c>
      <c r="AX249" s="14" t="s">
        <v>77</v>
      </c>
      <c r="AY249" s="232" t="s">
        <v>273</v>
      </c>
    </row>
    <row r="250" spans="1:65" s="15" customFormat="1" ht="11.25">
      <c r="B250" s="233"/>
      <c r="C250" s="234"/>
      <c r="D250" s="208" t="s">
        <v>281</v>
      </c>
      <c r="E250" s="235" t="s">
        <v>22</v>
      </c>
      <c r="F250" s="236" t="s">
        <v>286</v>
      </c>
      <c r="G250" s="234"/>
      <c r="H250" s="237">
        <v>27.521000000000001</v>
      </c>
      <c r="I250" s="238"/>
      <c r="J250" s="234"/>
      <c r="K250" s="234"/>
      <c r="L250" s="239"/>
      <c r="M250" s="240"/>
      <c r="N250" s="241"/>
      <c r="O250" s="241"/>
      <c r="P250" s="241"/>
      <c r="Q250" s="241"/>
      <c r="R250" s="241"/>
      <c r="S250" s="241"/>
      <c r="T250" s="242"/>
      <c r="AT250" s="243" t="s">
        <v>281</v>
      </c>
      <c r="AU250" s="243" t="s">
        <v>84</v>
      </c>
      <c r="AV250" s="15" t="s">
        <v>92</v>
      </c>
      <c r="AW250" s="15" t="s">
        <v>38</v>
      </c>
      <c r="AX250" s="15" t="s">
        <v>77</v>
      </c>
      <c r="AY250" s="243" t="s">
        <v>273</v>
      </c>
    </row>
    <row r="251" spans="1:65" s="14" customFormat="1" ht="11.25">
      <c r="B251" s="222"/>
      <c r="C251" s="223"/>
      <c r="D251" s="208" t="s">
        <v>281</v>
      </c>
      <c r="E251" s="224" t="s">
        <v>22</v>
      </c>
      <c r="F251" s="225" t="s">
        <v>2378</v>
      </c>
      <c r="G251" s="223"/>
      <c r="H251" s="226">
        <v>2.97</v>
      </c>
      <c r="I251" s="227"/>
      <c r="J251" s="223"/>
      <c r="K251" s="223"/>
      <c r="L251" s="228"/>
      <c r="M251" s="229"/>
      <c r="N251" s="230"/>
      <c r="O251" s="230"/>
      <c r="P251" s="230"/>
      <c r="Q251" s="230"/>
      <c r="R251" s="230"/>
      <c r="S251" s="230"/>
      <c r="T251" s="231"/>
      <c r="AT251" s="232" t="s">
        <v>281</v>
      </c>
      <c r="AU251" s="232" t="s">
        <v>84</v>
      </c>
      <c r="AV251" s="14" t="s">
        <v>84</v>
      </c>
      <c r="AW251" s="14" t="s">
        <v>38</v>
      </c>
      <c r="AX251" s="14" t="s">
        <v>77</v>
      </c>
      <c r="AY251" s="232" t="s">
        <v>273</v>
      </c>
    </row>
    <row r="252" spans="1:65" s="15" customFormat="1" ht="11.25">
      <c r="B252" s="233"/>
      <c r="C252" s="234"/>
      <c r="D252" s="208" t="s">
        <v>281</v>
      </c>
      <c r="E252" s="235" t="s">
        <v>22</v>
      </c>
      <c r="F252" s="236" t="s">
        <v>286</v>
      </c>
      <c r="G252" s="234"/>
      <c r="H252" s="237">
        <v>2.97</v>
      </c>
      <c r="I252" s="238"/>
      <c r="J252" s="234"/>
      <c r="K252" s="234"/>
      <c r="L252" s="239"/>
      <c r="M252" s="240"/>
      <c r="N252" s="241"/>
      <c r="O252" s="241"/>
      <c r="P252" s="241"/>
      <c r="Q252" s="241"/>
      <c r="R252" s="241"/>
      <c r="S252" s="241"/>
      <c r="T252" s="242"/>
      <c r="AT252" s="243" t="s">
        <v>281</v>
      </c>
      <c r="AU252" s="243" t="s">
        <v>84</v>
      </c>
      <c r="AV252" s="15" t="s">
        <v>92</v>
      </c>
      <c r="AW252" s="15" t="s">
        <v>38</v>
      </c>
      <c r="AX252" s="15" t="s">
        <v>77</v>
      </c>
      <c r="AY252" s="243" t="s">
        <v>273</v>
      </c>
    </row>
    <row r="253" spans="1:65" s="16" customFormat="1" ht="11.25">
      <c r="B253" s="244"/>
      <c r="C253" s="245"/>
      <c r="D253" s="208" t="s">
        <v>281</v>
      </c>
      <c r="E253" s="246" t="s">
        <v>22</v>
      </c>
      <c r="F253" s="247" t="s">
        <v>288</v>
      </c>
      <c r="G253" s="245"/>
      <c r="H253" s="248">
        <v>30.491</v>
      </c>
      <c r="I253" s="249"/>
      <c r="J253" s="245"/>
      <c r="K253" s="245"/>
      <c r="L253" s="250"/>
      <c r="M253" s="251"/>
      <c r="N253" s="252"/>
      <c r="O253" s="252"/>
      <c r="P253" s="252"/>
      <c r="Q253" s="252"/>
      <c r="R253" s="252"/>
      <c r="S253" s="252"/>
      <c r="T253" s="253"/>
      <c r="AT253" s="254" t="s">
        <v>281</v>
      </c>
      <c r="AU253" s="254" t="s">
        <v>84</v>
      </c>
      <c r="AV253" s="16" t="s">
        <v>99</v>
      </c>
      <c r="AW253" s="16" t="s">
        <v>38</v>
      </c>
      <c r="AX253" s="16" t="s">
        <v>23</v>
      </c>
      <c r="AY253" s="254" t="s">
        <v>273</v>
      </c>
    </row>
    <row r="254" spans="1:65" s="2" customFormat="1" ht="21.75" customHeight="1">
      <c r="A254" s="36"/>
      <c r="B254" s="37"/>
      <c r="C254" s="195" t="s">
        <v>446</v>
      </c>
      <c r="D254" s="195" t="s">
        <v>275</v>
      </c>
      <c r="E254" s="196" t="s">
        <v>387</v>
      </c>
      <c r="F254" s="197" t="s">
        <v>388</v>
      </c>
      <c r="G254" s="198" t="s">
        <v>224</v>
      </c>
      <c r="H254" s="199">
        <v>234.679</v>
      </c>
      <c r="I254" s="200"/>
      <c r="J254" s="201">
        <f>ROUND(I254*H254,2)</f>
        <v>0</v>
      </c>
      <c r="K254" s="197" t="s">
        <v>306</v>
      </c>
      <c r="L254" s="41"/>
      <c r="M254" s="202" t="s">
        <v>22</v>
      </c>
      <c r="N254" s="203" t="s">
        <v>48</v>
      </c>
      <c r="O254" s="66"/>
      <c r="P254" s="204">
        <f>O254*H254</f>
        <v>0</v>
      </c>
      <c r="Q254" s="204">
        <v>4.6499999999999996E-3</v>
      </c>
      <c r="R254" s="204">
        <f>Q254*H254</f>
        <v>1.09125735</v>
      </c>
      <c r="S254" s="204">
        <v>0</v>
      </c>
      <c r="T254" s="205">
        <f>S254*H254</f>
        <v>0</v>
      </c>
      <c r="U254" s="36"/>
      <c r="V254" s="36"/>
      <c r="W254" s="36"/>
      <c r="X254" s="36"/>
      <c r="Y254" s="36"/>
      <c r="Z254" s="36"/>
      <c r="AA254" s="36"/>
      <c r="AB254" s="36"/>
      <c r="AC254" s="36"/>
      <c r="AD254" s="36"/>
      <c r="AE254" s="36"/>
      <c r="AR254" s="206" t="s">
        <v>99</v>
      </c>
      <c r="AT254" s="206" t="s">
        <v>275</v>
      </c>
      <c r="AU254" s="206" t="s">
        <v>84</v>
      </c>
      <c r="AY254" s="19" t="s">
        <v>273</v>
      </c>
      <c r="BE254" s="207">
        <f>IF(N254="základní",J254,0)</f>
        <v>0</v>
      </c>
      <c r="BF254" s="207">
        <f>IF(N254="snížená",J254,0)</f>
        <v>0</v>
      </c>
      <c r="BG254" s="207">
        <f>IF(N254="zákl. přenesená",J254,0)</f>
        <v>0</v>
      </c>
      <c r="BH254" s="207">
        <f>IF(N254="sníž. přenesená",J254,0)</f>
        <v>0</v>
      </c>
      <c r="BI254" s="207">
        <f>IF(N254="nulová",J254,0)</f>
        <v>0</v>
      </c>
      <c r="BJ254" s="19" t="s">
        <v>23</v>
      </c>
      <c r="BK254" s="207">
        <f>ROUND(I254*H254,2)</f>
        <v>0</v>
      </c>
      <c r="BL254" s="19" t="s">
        <v>99</v>
      </c>
      <c r="BM254" s="206" t="s">
        <v>2379</v>
      </c>
    </row>
    <row r="255" spans="1:65" s="2" customFormat="1" ht="97.5">
      <c r="A255" s="36"/>
      <c r="B255" s="37"/>
      <c r="C255" s="38"/>
      <c r="D255" s="208" t="s">
        <v>299</v>
      </c>
      <c r="E255" s="38"/>
      <c r="F255" s="209" t="s">
        <v>390</v>
      </c>
      <c r="G255" s="38"/>
      <c r="H255" s="38"/>
      <c r="I255" s="119"/>
      <c r="J255" s="38"/>
      <c r="K255" s="38"/>
      <c r="L255" s="41"/>
      <c r="M255" s="210"/>
      <c r="N255" s="211"/>
      <c r="O255" s="66"/>
      <c r="P255" s="66"/>
      <c r="Q255" s="66"/>
      <c r="R255" s="66"/>
      <c r="S255" s="66"/>
      <c r="T255" s="67"/>
      <c r="U255" s="36"/>
      <c r="V255" s="36"/>
      <c r="W255" s="36"/>
      <c r="X255" s="36"/>
      <c r="Y255" s="36"/>
      <c r="Z255" s="36"/>
      <c r="AA255" s="36"/>
      <c r="AB255" s="36"/>
      <c r="AC255" s="36"/>
      <c r="AD255" s="36"/>
      <c r="AE255" s="36"/>
      <c r="AT255" s="19" t="s">
        <v>299</v>
      </c>
      <c r="AU255" s="19" t="s">
        <v>84</v>
      </c>
    </row>
    <row r="256" spans="1:65" s="13" customFormat="1" ht="11.25">
      <c r="B256" s="212"/>
      <c r="C256" s="213"/>
      <c r="D256" s="208" t="s">
        <v>281</v>
      </c>
      <c r="E256" s="214" t="s">
        <v>22</v>
      </c>
      <c r="F256" s="215" t="s">
        <v>391</v>
      </c>
      <c r="G256" s="213"/>
      <c r="H256" s="214" t="s">
        <v>22</v>
      </c>
      <c r="I256" s="216"/>
      <c r="J256" s="213"/>
      <c r="K256" s="213"/>
      <c r="L256" s="217"/>
      <c r="M256" s="218"/>
      <c r="N256" s="219"/>
      <c r="O256" s="219"/>
      <c r="P256" s="219"/>
      <c r="Q256" s="219"/>
      <c r="R256" s="219"/>
      <c r="S256" s="219"/>
      <c r="T256" s="220"/>
      <c r="AT256" s="221" t="s">
        <v>281</v>
      </c>
      <c r="AU256" s="221" t="s">
        <v>84</v>
      </c>
      <c r="AV256" s="13" t="s">
        <v>23</v>
      </c>
      <c r="AW256" s="13" t="s">
        <v>38</v>
      </c>
      <c r="AX256" s="13" t="s">
        <v>77</v>
      </c>
      <c r="AY256" s="221" t="s">
        <v>273</v>
      </c>
    </row>
    <row r="257" spans="2:51" s="13" customFormat="1" ht="11.25">
      <c r="B257" s="212"/>
      <c r="C257" s="213"/>
      <c r="D257" s="208" t="s">
        <v>281</v>
      </c>
      <c r="E257" s="214" t="s">
        <v>22</v>
      </c>
      <c r="F257" s="215" t="s">
        <v>2343</v>
      </c>
      <c r="G257" s="213"/>
      <c r="H257" s="214" t="s">
        <v>22</v>
      </c>
      <c r="I257" s="216"/>
      <c r="J257" s="213"/>
      <c r="K257" s="213"/>
      <c r="L257" s="217"/>
      <c r="M257" s="218"/>
      <c r="N257" s="219"/>
      <c r="O257" s="219"/>
      <c r="P257" s="219"/>
      <c r="Q257" s="219"/>
      <c r="R257" s="219"/>
      <c r="S257" s="219"/>
      <c r="T257" s="220"/>
      <c r="AT257" s="221" t="s">
        <v>281</v>
      </c>
      <c r="AU257" s="221" t="s">
        <v>84</v>
      </c>
      <c r="AV257" s="13" t="s">
        <v>23</v>
      </c>
      <c r="AW257" s="13" t="s">
        <v>38</v>
      </c>
      <c r="AX257" s="13" t="s">
        <v>77</v>
      </c>
      <c r="AY257" s="221" t="s">
        <v>273</v>
      </c>
    </row>
    <row r="258" spans="2:51" s="14" customFormat="1" ht="11.25">
      <c r="B258" s="222"/>
      <c r="C258" s="223"/>
      <c r="D258" s="208" t="s">
        <v>281</v>
      </c>
      <c r="E258" s="224" t="s">
        <v>22</v>
      </c>
      <c r="F258" s="225" t="s">
        <v>2380</v>
      </c>
      <c r="G258" s="223"/>
      <c r="H258" s="226">
        <v>5.85</v>
      </c>
      <c r="I258" s="227"/>
      <c r="J258" s="223"/>
      <c r="K258" s="223"/>
      <c r="L258" s="228"/>
      <c r="M258" s="229"/>
      <c r="N258" s="230"/>
      <c r="O258" s="230"/>
      <c r="P258" s="230"/>
      <c r="Q258" s="230"/>
      <c r="R258" s="230"/>
      <c r="S258" s="230"/>
      <c r="T258" s="231"/>
      <c r="AT258" s="232" t="s">
        <v>281</v>
      </c>
      <c r="AU258" s="232" t="s">
        <v>84</v>
      </c>
      <c r="AV258" s="14" t="s">
        <v>84</v>
      </c>
      <c r="AW258" s="14" t="s">
        <v>38</v>
      </c>
      <c r="AX258" s="14" t="s">
        <v>77</v>
      </c>
      <c r="AY258" s="232" t="s">
        <v>273</v>
      </c>
    </row>
    <row r="259" spans="2:51" s="13" customFormat="1" ht="11.25">
      <c r="B259" s="212"/>
      <c r="C259" s="213"/>
      <c r="D259" s="208" t="s">
        <v>281</v>
      </c>
      <c r="E259" s="214" t="s">
        <v>22</v>
      </c>
      <c r="F259" s="215" t="s">
        <v>2345</v>
      </c>
      <c r="G259" s="213"/>
      <c r="H259" s="214" t="s">
        <v>22</v>
      </c>
      <c r="I259" s="216"/>
      <c r="J259" s="213"/>
      <c r="K259" s="213"/>
      <c r="L259" s="217"/>
      <c r="M259" s="218"/>
      <c r="N259" s="219"/>
      <c r="O259" s="219"/>
      <c r="P259" s="219"/>
      <c r="Q259" s="219"/>
      <c r="R259" s="219"/>
      <c r="S259" s="219"/>
      <c r="T259" s="220"/>
      <c r="AT259" s="221" t="s">
        <v>281</v>
      </c>
      <c r="AU259" s="221" t="s">
        <v>84</v>
      </c>
      <c r="AV259" s="13" t="s">
        <v>23</v>
      </c>
      <c r="AW259" s="13" t="s">
        <v>38</v>
      </c>
      <c r="AX259" s="13" t="s">
        <v>77</v>
      </c>
      <c r="AY259" s="221" t="s">
        <v>273</v>
      </c>
    </row>
    <row r="260" spans="2:51" s="14" customFormat="1" ht="11.25">
      <c r="B260" s="222"/>
      <c r="C260" s="223"/>
      <c r="D260" s="208" t="s">
        <v>281</v>
      </c>
      <c r="E260" s="224" t="s">
        <v>22</v>
      </c>
      <c r="F260" s="225" t="s">
        <v>392</v>
      </c>
      <c r="G260" s="223"/>
      <c r="H260" s="226">
        <v>4.875</v>
      </c>
      <c r="I260" s="227"/>
      <c r="J260" s="223"/>
      <c r="K260" s="223"/>
      <c r="L260" s="228"/>
      <c r="M260" s="229"/>
      <c r="N260" s="230"/>
      <c r="O260" s="230"/>
      <c r="P260" s="230"/>
      <c r="Q260" s="230"/>
      <c r="R260" s="230"/>
      <c r="S260" s="230"/>
      <c r="T260" s="231"/>
      <c r="AT260" s="232" t="s">
        <v>281</v>
      </c>
      <c r="AU260" s="232" t="s">
        <v>84</v>
      </c>
      <c r="AV260" s="14" t="s">
        <v>84</v>
      </c>
      <c r="AW260" s="14" t="s">
        <v>38</v>
      </c>
      <c r="AX260" s="14" t="s">
        <v>77</v>
      </c>
      <c r="AY260" s="232" t="s">
        <v>273</v>
      </c>
    </row>
    <row r="261" spans="2:51" s="13" customFormat="1" ht="11.25">
      <c r="B261" s="212"/>
      <c r="C261" s="213"/>
      <c r="D261" s="208" t="s">
        <v>281</v>
      </c>
      <c r="E261" s="214" t="s">
        <v>22</v>
      </c>
      <c r="F261" s="215" t="s">
        <v>2375</v>
      </c>
      <c r="G261" s="213"/>
      <c r="H261" s="214" t="s">
        <v>22</v>
      </c>
      <c r="I261" s="216"/>
      <c r="J261" s="213"/>
      <c r="K261" s="213"/>
      <c r="L261" s="217"/>
      <c r="M261" s="218"/>
      <c r="N261" s="219"/>
      <c r="O261" s="219"/>
      <c r="P261" s="219"/>
      <c r="Q261" s="219"/>
      <c r="R261" s="219"/>
      <c r="S261" s="219"/>
      <c r="T261" s="220"/>
      <c r="AT261" s="221" t="s">
        <v>281</v>
      </c>
      <c r="AU261" s="221" t="s">
        <v>84</v>
      </c>
      <c r="AV261" s="13" t="s">
        <v>23</v>
      </c>
      <c r="AW261" s="13" t="s">
        <v>38</v>
      </c>
      <c r="AX261" s="13" t="s">
        <v>77</v>
      </c>
      <c r="AY261" s="221" t="s">
        <v>273</v>
      </c>
    </row>
    <row r="262" spans="2:51" s="14" customFormat="1" ht="11.25">
      <c r="B262" s="222"/>
      <c r="C262" s="223"/>
      <c r="D262" s="208" t="s">
        <v>281</v>
      </c>
      <c r="E262" s="224" t="s">
        <v>22</v>
      </c>
      <c r="F262" s="225" t="s">
        <v>2381</v>
      </c>
      <c r="G262" s="223"/>
      <c r="H262" s="226">
        <v>33.880000000000003</v>
      </c>
      <c r="I262" s="227"/>
      <c r="J262" s="223"/>
      <c r="K262" s="223"/>
      <c r="L262" s="228"/>
      <c r="M262" s="229"/>
      <c r="N262" s="230"/>
      <c r="O262" s="230"/>
      <c r="P262" s="230"/>
      <c r="Q262" s="230"/>
      <c r="R262" s="230"/>
      <c r="S262" s="230"/>
      <c r="T262" s="231"/>
      <c r="AT262" s="232" t="s">
        <v>281</v>
      </c>
      <c r="AU262" s="232" t="s">
        <v>84</v>
      </c>
      <c r="AV262" s="14" t="s">
        <v>84</v>
      </c>
      <c r="AW262" s="14" t="s">
        <v>38</v>
      </c>
      <c r="AX262" s="14" t="s">
        <v>77</v>
      </c>
      <c r="AY262" s="232" t="s">
        <v>273</v>
      </c>
    </row>
    <row r="263" spans="2:51" s="14" customFormat="1" ht="11.25">
      <c r="B263" s="222"/>
      <c r="C263" s="223"/>
      <c r="D263" s="208" t="s">
        <v>281</v>
      </c>
      <c r="E263" s="224" t="s">
        <v>22</v>
      </c>
      <c r="F263" s="225" t="s">
        <v>2382</v>
      </c>
      <c r="G263" s="223"/>
      <c r="H263" s="226">
        <v>14.544</v>
      </c>
      <c r="I263" s="227"/>
      <c r="J263" s="223"/>
      <c r="K263" s="223"/>
      <c r="L263" s="228"/>
      <c r="M263" s="229"/>
      <c r="N263" s="230"/>
      <c r="O263" s="230"/>
      <c r="P263" s="230"/>
      <c r="Q263" s="230"/>
      <c r="R263" s="230"/>
      <c r="S263" s="230"/>
      <c r="T263" s="231"/>
      <c r="AT263" s="232" t="s">
        <v>281</v>
      </c>
      <c r="AU263" s="232" t="s">
        <v>84</v>
      </c>
      <c r="AV263" s="14" t="s">
        <v>84</v>
      </c>
      <c r="AW263" s="14" t="s">
        <v>38</v>
      </c>
      <c r="AX263" s="14" t="s">
        <v>77</v>
      </c>
      <c r="AY263" s="232" t="s">
        <v>273</v>
      </c>
    </row>
    <row r="264" spans="2:51" s="14" customFormat="1" ht="11.25">
      <c r="B264" s="222"/>
      <c r="C264" s="223"/>
      <c r="D264" s="208" t="s">
        <v>281</v>
      </c>
      <c r="E264" s="224" t="s">
        <v>22</v>
      </c>
      <c r="F264" s="225" t="s">
        <v>2383</v>
      </c>
      <c r="G264" s="223"/>
      <c r="H264" s="226">
        <v>8.8000000000000007</v>
      </c>
      <c r="I264" s="227"/>
      <c r="J264" s="223"/>
      <c r="K264" s="223"/>
      <c r="L264" s="228"/>
      <c r="M264" s="229"/>
      <c r="N264" s="230"/>
      <c r="O264" s="230"/>
      <c r="P264" s="230"/>
      <c r="Q264" s="230"/>
      <c r="R264" s="230"/>
      <c r="S264" s="230"/>
      <c r="T264" s="231"/>
      <c r="AT264" s="232" t="s">
        <v>281</v>
      </c>
      <c r="AU264" s="232" t="s">
        <v>84</v>
      </c>
      <c r="AV264" s="14" t="s">
        <v>84</v>
      </c>
      <c r="AW264" s="14" t="s">
        <v>38</v>
      </c>
      <c r="AX264" s="14" t="s">
        <v>77</v>
      </c>
      <c r="AY264" s="232" t="s">
        <v>273</v>
      </c>
    </row>
    <row r="265" spans="2:51" s="15" customFormat="1" ht="11.25">
      <c r="B265" s="233"/>
      <c r="C265" s="234"/>
      <c r="D265" s="208" t="s">
        <v>281</v>
      </c>
      <c r="E265" s="235" t="s">
        <v>22</v>
      </c>
      <c r="F265" s="236" t="s">
        <v>286</v>
      </c>
      <c r="G265" s="234"/>
      <c r="H265" s="237">
        <v>67.948999999999998</v>
      </c>
      <c r="I265" s="238"/>
      <c r="J265" s="234"/>
      <c r="K265" s="234"/>
      <c r="L265" s="239"/>
      <c r="M265" s="240"/>
      <c r="N265" s="241"/>
      <c r="O265" s="241"/>
      <c r="P265" s="241"/>
      <c r="Q265" s="241"/>
      <c r="R265" s="241"/>
      <c r="S265" s="241"/>
      <c r="T265" s="242"/>
      <c r="AT265" s="243" t="s">
        <v>281</v>
      </c>
      <c r="AU265" s="243" t="s">
        <v>84</v>
      </c>
      <c r="AV265" s="15" t="s">
        <v>92</v>
      </c>
      <c r="AW265" s="15" t="s">
        <v>38</v>
      </c>
      <c r="AX265" s="15" t="s">
        <v>77</v>
      </c>
      <c r="AY265" s="243" t="s">
        <v>273</v>
      </c>
    </row>
    <row r="266" spans="2:51" s="13" customFormat="1" ht="11.25">
      <c r="B266" s="212"/>
      <c r="C266" s="213"/>
      <c r="D266" s="208" t="s">
        <v>281</v>
      </c>
      <c r="E266" s="214" t="s">
        <v>22</v>
      </c>
      <c r="F266" s="215" t="s">
        <v>397</v>
      </c>
      <c r="G266" s="213"/>
      <c r="H266" s="214" t="s">
        <v>22</v>
      </c>
      <c r="I266" s="216"/>
      <c r="J266" s="213"/>
      <c r="K266" s="213"/>
      <c r="L266" s="217"/>
      <c r="M266" s="218"/>
      <c r="N266" s="219"/>
      <c r="O266" s="219"/>
      <c r="P266" s="219"/>
      <c r="Q266" s="219"/>
      <c r="R266" s="219"/>
      <c r="S266" s="219"/>
      <c r="T266" s="220"/>
      <c r="AT266" s="221" t="s">
        <v>281</v>
      </c>
      <c r="AU266" s="221" t="s">
        <v>84</v>
      </c>
      <c r="AV266" s="13" t="s">
        <v>23</v>
      </c>
      <c r="AW266" s="13" t="s">
        <v>38</v>
      </c>
      <c r="AX266" s="13" t="s">
        <v>77</v>
      </c>
      <c r="AY266" s="221" t="s">
        <v>273</v>
      </c>
    </row>
    <row r="267" spans="2:51" s="13" customFormat="1" ht="11.25">
      <c r="B267" s="212"/>
      <c r="C267" s="213"/>
      <c r="D267" s="208" t="s">
        <v>281</v>
      </c>
      <c r="E267" s="214" t="s">
        <v>22</v>
      </c>
      <c r="F267" s="215" t="s">
        <v>2343</v>
      </c>
      <c r="G267" s="213"/>
      <c r="H267" s="214" t="s">
        <v>22</v>
      </c>
      <c r="I267" s="216"/>
      <c r="J267" s="213"/>
      <c r="K267" s="213"/>
      <c r="L267" s="217"/>
      <c r="M267" s="218"/>
      <c r="N267" s="219"/>
      <c r="O267" s="219"/>
      <c r="P267" s="219"/>
      <c r="Q267" s="219"/>
      <c r="R267" s="219"/>
      <c r="S267" s="219"/>
      <c r="T267" s="220"/>
      <c r="AT267" s="221" t="s">
        <v>281</v>
      </c>
      <c r="AU267" s="221" t="s">
        <v>84</v>
      </c>
      <c r="AV267" s="13" t="s">
        <v>23</v>
      </c>
      <c r="AW267" s="13" t="s">
        <v>38</v>
      </c>
      <c r="AX267" s="13" t="s">
        <v>77</v>
      </c>
      <c r="AY267" s="221" t="s">
        <v>273</v>
      </c>
    </row>
    <row r="268" spans="2:51" s="14" customFormat="1" ht="11.25">
      <c r="B268" s="222"/>
      <c r="C268" s="223"/>
      <c r="D268" s="208" t="s">
        <v>281</v>
      </c>
      <c r="E268" s="224" t="s">
        <v>22</v>
      </c>
      <c r="F268" s="225" t="s">
        <v>2384</v>
      </c>
      <c r="G268" s="223"/>
      <c r="H268" s="226">
        <v>4.29</v>
      </c>
      <c r="I268" s="227"/>
      <c r="J268" s="223"/>
      <c r="K268" s="223"/>
      <c r="L268" s="228"/>
      <c r="M268" s="229"/>
      <c r="N268" s="230"/>
      <c r="O268" s="230"/>
      <c r="P268" s="230"/>
      <c r="Q268" s="230"/>
      <c r="R268" s="230"/>
      <c r="S268" s="230"/>
      <c r="T268" s="231"/>
      <c r="AT268" s="232" t="s">
        <v>281</v>
      </c>
      <c r="AU268" s="232" t="s">
        <v>84</v>
      </c>
      <c r="AV268" s="14" t="s">
        <v>84</v>
      </c>
      <c r="AW268" s="14" t="s">
        <v>38</v>
      </c>
      <c r="AX268" s="14" t="s">
        <v>77</v>
      </c>
      <c r="AY268" s="232" t="s">
        <v>273</v>
      </c>
    </row>
    <row r="269" spans="2:51" s="13" customFormat="1" ht="11.25">
      <c r="B269" s="212"/>
      <c r="C269" s="213"/>
      <c r="D269" s="208" t="s">
        <v>281</v>
      </c>
      <c r="E269" s="214" t="s">
        <v>22</v>
      </c>
      <c r="F269" s="215" t="s">
        <v>2345</v>
      </c>
      <c r="G269" s="213"/>
      <c r="H269" s="214" t="s">
        <v>22</v>
      </c>
      <c r="I269" s="216"/>
      <c r="J269" s="213"/>
      <c r="K269" s="213"/>
      <c r="L269" s="217"/>
      <c r="M269" s="218"/>
      <c r="N269" s="219"/>
      <c r="O269" s="219"/>
      <c r="P269" s="219"/>
      <c r="Q269" s="219"/>
      <c r="R269" s="219"/>
      <c r="S269" s="219"/>
      <c r="T269" s="220"/>
      <c r="AT269" s="221" t="s">
        <v>281</v>
      </c>
      <c r="AU269" s="221" t="s">
        <v>84</v>
      </c>
      <c r="AV269" s="13" t="s">
        <v>23</v>
      </c>
      <c r="AW269" s="13" t="s">
        <v>38</v>
      </c>
      <c r="AX269" s="13" t="s">
        <v>77</v>
      </c>
      <c r="AY269" s="221" t="s">
        <v>273</v>
      </c>
    </row>
    <row r="270" spans="2:51" s="14" customFormat="1" ht="11.25">
      <c r="B270" s="222"/>
      <c r="C270" s="223"/>
      <c r="D270" s="208" t="s">
        <v>281</v>
      </c>
      <c r="E270" s="224" t="s">
        <v>22</v>
      </c>
      <c r="F270" s="225" t="s">
        <v>398</v>
      </c>
      <c r="G270" s="223"/>
      <c r="H270" s="226">
        <v>8.125</v>
      </c>
      <c r="I270" s="227"/>
      <c r="J270" s="223"/>
      <c r="K270" s="223"/>
      <c r="L270" s="228"/>
      <c r="M270" s="229"/>
      <c r="N270" s="230"/>
      <c r="O270" s="230"/>
      <c r="P270" s="230"/>
      <c r="Q270" s="230"/>
      <c r="R270" s="230"/>
      <c r="S270" s="230"/>
      <c r="T270" s="231"/>
      <c r="AT270" s="232" t="s">
        <v>281</v>
      </c>
      <c r="AU270" s="232" t="s">
        <v>84</v>
      </c>
      <c r="AV270" s="14" t="s">
        <v>84</v>
      </c>
      <c r="AW270" s="14" t="s">
        <v>38</v>
      </c>
      <c r="AX270" s="14" t="s">
        <v>77</v>
      </c>
      <c r="AY270" s="232" t="s">
        <v>273</v>
      </c>
    </row>
    <row r="271" spans="2:51" s="13" customFormat="1" ht="11.25">
      <c r="B271" s="212"/>
      <c r="C271" s="213"/>
      <c r="D271" s="208" t="s">
        <v>281</v>
      </c>
      <c r="E271" s="214" t="s">
        <v>22</v>
      </c>
      <c r="F271" s="215" t="s">
        <v>2375</v>
      </c>
      <c r="G271" s="213"/>
      <c r="H271" s="214" t="s">
        <v>22</v>
      </c>
      <c r="I271" s="216"/>
      <c r="J271" s="213"/>
      <c r="K271" s="213"/>
      <c r="L271" s="217"/>
      <c r="M271" s="218"/>
      <c r="N271" s="219"/>
      <c r="O271" s="219"/>
      <c r="P271" s="219"/>
      <c r="Q271" s="219"/>
      <c r="R271" s="219"/>
      <c r="S271" s="219"/>
      <c r="T271" s="220"/>
      <c r="AT271" s="221" t="s">
        <v>281</v>
      </c>
      <c r="AU271" s="221" t="s">
        <v>84</v>
      </c>
      <c r="AV271" s="13" t="s">
        <v>23</v>
      </c>
      <c r="AW271" s="13" t="s">
        <v>38</v>
      </c>
      <c r="AX271" s="13" t="s">
        <v>77</v>
      </c>
      <c r="AY271" s="221" t="s">
        <v>273</v>
      </c>
    </row>
    <row r="272" spans="2:51" s="14" customFormat="1" ht="11.25">
      <c r="B272" s="222"/>
      <c r="C272" s="223"/>
      <c r="D272" s="208" t="s">
        <v>281</v>
      </c>
      <c r="E272" s="224" t="s">
        <v>22</v>
      </c>
      <c r="F272" s="225" t="s">
        <v>2385</v>
      </c>
      <c r="G272" s="223"/>
      <c r="H272" s="226">
        <v>110.11</v>
      </c>
      <c r="I272" s="227"/>
      <c r="J272" s="223"/>
      <c r="K272" s="223"/>
      <c r="L272" s="228"/>
      <c r="M272" s="229"/>
      <c r="N272" s="230"/>
      <c r="O272" s="230"/>
      <c r="P272" s="230"/>
      <c r="Q272" s="230"/>
      <c r="R272" s="230"/>
      <c r="S272" s="230"/>
      <c r="T272" s="231"/>
      <c r="AT272" s="232" t="s">
        <v>281</v>
      </c>
      <c r="AU272" s="232" t="s">
        <v>84</v>
      </c>
      <c r="AV272" s="14" t="s">
        <v>84</v>
      </c>
      <c r="AW272" s="14" t="s">
        <v>38</v>
      </c>
      <c r="AX272" s="14" t="s">
        <v>77</v>
      </c>
      <c r="AY272" s="232" t="s">
        <v>273</v>
      </c>
    </row>
    <row r="273" spans="1:65" s="14" customFormat="1" ht="11.25">
      <c r="B273" s="222"/>
      <c r="C273" s="223"/>
      <c r="D273" s="208" t="s">
        <v>281</v>
      </c>
      <c r="E273" s="224" t="s">
        <v>22</v>
      </c>
      <c r="F273" s="225" t="s">
        <v>2386</v>
      </c>
      <c r="G273" s="223"/>
      <c r="H273" s="226">
        <v>18.18</v>
      </c>
      <c r="I273" s="227"/>
      <c r="J273" s="223"/>
      <c r="K273" s="223"/>
      <c r="L273" s="228"/>
      <c r="M273" s="229"/>
      <c r="N273" s="230"/>
      <c r="O273" s="230"/>
      <c r="P273" s="230"/>
      <c r="Q273" s="230"/>
      <c r="R273" s="230"/>
      <c r="S273" s="230"/>
      <c r="T273" s="231"/>
      <c r="AT273" s="232" t="s">
        <v>281</v>
      </c>
      <c r="AU273" s="232" t="s">
        <v>84</v>
      </c>
      <c r="AV273" s="14" t="s">
        <v>84</v>
      </c>
      <c r="AW273" s="14" t="s">
        <v>38</v>
      </c>
      <c r="AX273" s="14" t="s">
        <v>77</v>
      </c>
      <c r="AY273" s="232" t="s">
        <v>273</v>
      </c>
    </row>
    <row r="274" spans="1:65" s="14" customFormat="1" ht="11.25">
      <c r="B274" s="222"/>
      <c r="C274" s="223"/>
      <c r="D274" s="208" t="s">
        <v>281</v>
      </c>
      <c r="E274" s="224" t="s">
        <v>22</v>
      </c>
      <c r="F274" s="225" t="s">
        <v>2387</v>
      </c>
      <c r="G274" s="223"/>
      <c r="H274" s="226">
        <v>14.85</v>
      </c>
      <c r="I274" s="227"/>
      <c r="J274" s="223"/>
      <c r="K274" s="223"/>
      <c r="L274" s="228"/>
      <c r="M274" s="229"/>
      <c r="N274" s="230"/>
      <c r="O274" s="230"/>
      <c r="P274" s="230"/>
      <c r="Q274" s="230"/>
      <c r="R274" s="230"/>
      <c r="S274" s="230"/>
      <c r="T274" s="231"/>
      <c r="AT274" s="232" t="s">
        <v>281</v>
      </c>
      <c r="AU274" s="232" t="s">
        <v>84</v>
      </c>
      <c r="AV274" s="14" t="s">
        <v>84</v>
      </c>
      <c r="AW274" s="14" t="s">
        <v>38</v>
      </c>
      <c r="AX274" s="14" t="s">
        <v>77</v>
      </c>
      <c r="AY274" s="232" t="s">
        <v>273</v>
      </c>
    </row>
    <row r="275" spans="1:65" s="15" customFormat="1" ht="11.25">
      <c r="B275" s="233"/>
      <c r="C275" s="234"/>
      <c r="D275" s="208" t="s">
        <v>281</v>
      </c>
      <c r="E275" s="235" t="s">
        <v>22</v>
      </c>
      <c r="F275" s="236" t="s">
        <v>286</v>
      </c>
      <c r="G275" s="234"/>
      <c r="H275" s="237">
        <v>155.55500000000001</v>
      </c>
      <c r="I275" s="238"/>
      <c r="J275" s="234"/>
      <c r="K275" s="234"/>
      <c r="L275" s="239"/>
      <c r="M275" s="240"/>
      <c r="N275" s="241"/>
      <c r="O275" s="241"/>
      <c r="P275" s="241"/>
      <c r="Q275" s="241"/>
      <c r="R275" s="241"/>
      <c r="S275" s="241"/>
      <c r="T275" s="242"/>
      <c r="AT275" s="243" t="s">
        <v>281</v>
      </c>
      <c r="AU275" s="243" t="s">
        <v>84</v>
      </c>
      <c r="AV275" s="15" t="s">
        <v>92</v>
      </c>
      <c r="AW275" s="15" t="s">
        <v>38</v>
      </c>
      <c r="AX275" s="15" t="s">
        <v>77</v>
      </c>
      <c r="AY275" s="243" t="s">
        <v>273</v>
      </c>
    </row>
    <row r="276" spans="1:65" s="14" customFormat="1" ht="11.25">
      <c r="B276" s="222"/>
      <c r="C276" s="223"/>
      <c r="D276" s="208" t="s">
        <v>281</v>
      </c>
      <c r="E276" s="224" t="s">
        <v>22</v>
      </c>
      <c r="F276" s="225" t="s">
        <v>2388</v>
      </c>
      <c r="G276" s="223"/>
      <c r="H276" s="226">
        <v>11.175000000000001</v>
      </c>
      <c r="I276" s="227"/>
      <c r="J276" s="223"/>
      <c r="K276" s="223"/>
      <c r="L276" s="228"/>
      <c r="M276" s="229"/>
      <c r="N276" s="230"/>
      <c r="O276" s="230"/>
      <c r="P276" s="230"/>
      <c r="Q276" s="230"/>
      <c r="R276" s="230"/>
      <c r="S276" s="230"/>
      <c r="T276" s="231"/>
      <c r="AT276" s="232" t="s">
        <v>281</v>
      </c>
      <c r="AU276" s="232" t="s">
        <v>84</v>
      </c>
      <c r="AV276" s="14" t="s">
        <v>84</v>
      </c>
      <c r="AW276" s="14" t="s">
        <v>38</v>
      </c>
      <c r="AX276" s="14" t="s">
        <v>77</v>
      </c>
      <c r="AY276" s="232" t="s">
        <v>273</v>
      </c>
    </row>
    <row r="277" spans="1:65" s="16" customFormat="1" ht="11.25">
      <c r="B277" s="244"/>
      <c r="C277" s="245"/>
      <c r="D277" s="208" t="s">
        <v>281</v>
      </c>
      <c r="E277" s="246" t="s">
        <v>22</v>
      </c>
      <c r="F277" s="247" t="s">
        <v>288</v>
      </c>
      <c r="G277" s="245"/>
      <c r="H277" s="248">
        <v>234.679</v>
      </c>
      <c r="I277" s="249"/>
      <c r="J277" s="245"/>
      <c r="K277" s="245"/>
      <c r="L277" s="250"/>
      <c r="M277" s="251"/>
      <c r="N277" s="252"/>
      <c r="O277" s="252"/>
      <c r="P277" s="252"/>
      <c r="Q277" s="252"/>
      <c r="R277" s="252"/>
      <c r="S277" s="252"/>
      <c r="T277" s="253"/>
      <c r="AT277" s="254" t="s">
        <v>281</v>
      </c>
      <c r="AU277" s="254" t="s">
        <v>84</v>
      </c>
      <c r="AV277" s="16" t="s">
        <v>99</v>
      </c>
      <c r="AW277" s="16" t="s">
        <v>38</v>
      </c>
      <c r="AX277" s="16" t="s">
        <v>23</v>
      </c>
      <c r="AY277" s="254" t="s">
        <v>273</v>
      </c>
    </row>
    <row r="278" spans="1:65" s="2" customFormat="1" ht="21.75" customHeight="1">
      <c r="A278" s="36"/>
      <c r="B278" s="37"/>
      <c r="C278" s="195" t="s">
        <v>456</v>
      </c>
      <c r="D278" s="195" t="s">
        <v>275</v>
      </c>
      <c r="E278" s="196" t="s">
        <v>405</v>
      </c>
      <c r="F278" s="197" t="s">
        <v>406</v>
      </c>
      <c r="G278" s="198" t="s">
        <v>224</v>
      </c>
      <c r="H278" s="199">
        <v>234.679</v>
      </c>
      <c r="I278" s="200"/>
      <c r="J278" s="201">
        <f>ROUND(I278*H278,2)</f>
        <v>0</v>
      </c>
      <c r="K278" s="197" t="s">
        <v>306</v>
      </c>
      <c r="L278" s="41"/>
      <c r="M278" s="202" t="s">
        <v>22</v>
      </c>
      <c r="N278" s="203" t="s">
        <v>48</v>
      </c>
      <c r="O278" s="66"/>
      <c r="P278" s="204">
        <f>O278*H278</f>
        <v>0</v>
      </c>
      <c r="Q278" s="204">
        <v>0</v>
      </c>
      <c r="R278" s="204">
        <f>Q278*H278</f>
        <v>0</v>
      </c>
      <c r="S278" s="204">
        <v>0</v>
      </c>
      <c r="T278" s="205">
        <f>S278*H278</f>
        <v>0</v>
      </c>
      <c r="U278" s="36"/>
      <c r="V278" s="36"/>
      <c r="W278" s="36"/>
      <c r="X278" s="36"/>
      <c r="Y278" s="36"/>
      <c r="Z278" s="36"/>
      <c r="AA278" s="36"/>
      <c r="AB278" s="36"/>
      <c r="AC278" s="36"/>
      <c r="AD278" s="36"/>
      <c r="AE278" s="36"/>
      <c r="AR278" s="206" t="s">
        <v>99</v>
      </c>
      <c r="AT278" s="206" t="s">
        <v>275</v>
      </c>
      <c r="AU278" s="206" t="s">
        <v>84</v>
      </c>
      <c r="AY278" s="19" t="s">
        <v>273</v>
      </c>
      <c r="BE278" s="207">
        <f>IF(N278="základní",J278,0)</f>
        <v>0</v>
      </c>
      <c r="BF278" s="207">
        <f>IF(N278="snížená",J278,0)</f>
        <v>0</v>
      </c>
      <c r="BG278" s="207">
        <f>IF(N278="zákl. přenesená",J278,0)</f>
        <v>0</v>
      </c>
      <c r="BH278" s="207">
        <f>IF(N278="sníž. přenesená",J278,0)</f>
        <v>0</v>
      </c>
      <c r="BI278" s="207">
        <f>IF(N278="nulová",J278,0)</f>
        <v>0</v>
      </c>
      <c r="BJ278" s="19" t="s">
        <v>23</v>
      </c>
      <c r="BK278" s="207">
        <f>ROUND(I278*H278,2)</f>
        <v>0</v>
      </c>
      <c r="BL278" s="19" t="s">
        <v>99</v>
      </c>
      <c r="BM278" s="206" t="s">
        <v>2389</v>
      </c>
    </row>
    <row r="279" spans="1:65" s="2" customFormat="1" ht="97.5">
      <c r="A279" s="36"/>
      <c r="B279" s="37"/>
      <c r="C279" s="38"/>
      <c r="D279" s="208" t="s">
        <v>299</v>
      </c>
      <c r="E279" s="38"/>
      <c r="F279" s="209" t="s">
        <v>390</v>
      </c>
      <c r="G279" s="38"/>
      <c r="H279" s="38"/>
      <c r="I279" s="119"/>
      <c r="J279" s="38"/>
      <c r="K279" s="38"/>
      <c r="L279" s="41"/>
      <c r="M279" s="210"/>
      <c r="N279" s="211"/>
      <c r="O279" s="66"/>
      <c r="P279" s="66"/>
      <c r="Q279" s="66"/>
      <c r="R279" s="66"/>
      <c r="S279" s="66"/>
      <c r="T279" s="67"/>
      <c r="U279" s="36"/>
      <c r="V279" s="36"/>
      <c r="W279" s="36"/>
      <c r="X279" s="36"/>
      <c r="Y279" s="36"/>
      <c r="Z279" s="36"/>
      <c r="AA279" s="36"/>
      <c r="AB279" s="36"/>
      <c r="AC279" s="36"/>
      <c r="AD279" s="36"/>
      <c r="AE279" s="36"/>
      <c r="AT279" s="19" t="s">
        <v>299</v>
      </c>
      <c r="AU279" s="19" t="s">
        <v>84</v>
      </c>
    </row>
    <row r="280" spans="1:65" s="14" customFormat="1" ht="11.25">
      <c r="B280" s="222"/>
      <c r="C280" s="223"/>
      <c r="D280" s="208" t="s">
        <v>281</v>
      </c>
      <c r="E280" s="224" t="s">
        <v>22</v>
      </c>
      <c r="F280" s="225" t="s">
        <v>2390</v>
      </c>
      <c r="G280" s="223"/>
      <c r="H280" s="226">
        <v>234.679</v>
      </c>
      <c r="I280" s="227"/>
      <c r="J280" s="223"/>
      <c r="K280" s="223"/>
      <c r="L280" s="228"/>
      <c r="M280" s="229"/>
      <c r="N280" s="230"/>
      <c r="O280" s="230"/>
      <c r="P280" s="230"/>
      <c r="Q280" s="230"/>
      <c r="R280" s="230"/>
      <c r="S280" s="230"/>
      <c r="T280" s="231"/>
      <c r="AT280" s="232" t="s">
        <v>281</v>
      </c>
      <c r="AU280" s="232" t="s">
        <v>84</v>
      </c>
      <c r="AV280" s="14" t="s">
        <v>84</v>
      </c>
      <c r="AW280" s="14" t="s">
        <v>38</v>
      </c>
      <c r="AX280" s="14" t="s">
        <v>23</v>
      </c>
      <c r="AY280" s="232" t="s">
        <v>273</v>
      </c>
    </row>
    <row r="281" spans="1:65" s="2" customFormat="1" ht="21.75" customHeight="1">
      <c r="A281" s="36"/>
      <c r="B281" s="37"/>
      <c r="C281" s="195" t="s">
        <v>465</v>
      </c>
      <c r="D281" s="195" t="s">
        <v>275</v>
      </c>
      <c r="E281" s="196" t="s">
        <v>410</v>
      </c>
      <c r="F281" s="197" t="s">
        <v>411</v>
      </c>
      <c r="G281" s="198" t="s">
        <v>224</v>
      </c>
      <c r="H281" s="199">
        <v>67.948999999999998</v>
      </c>
      <c r="I281" s="200"/>
      <c r="J281" s="201">
        <f>ROUND(I281*H281,2)</f>
        <v>0</v>
      </c>
      <c r="K281" s="197" t="s">
        <v>306</v>
      </c>
      <c r="L281" s="41"/>
      <c r="M281" s="202" t="s">
        <v>22</v>
      </c>
      <c r="N281" s="203" t="s">
        <v>48</v>
      </c>
      <c r="O281" s="66"/>
      <c r="P281" s="204">
        <f>O281*H281</f>
        <v>0</v>
      </c>
      <c r="Q281" s="204">
        <v>1.6100000000000001E-3</v>
      </c>
      <c r="R281" s="204">
        <f>Q281*H281</f>
        <v>0.10939789</v>
      </c>
      <c r="S281" s="204">
        <v>0</v>
      </c>
      <c r="T281" s="205">
        <f>S281*H281</f>
        <v>0</v>
      </c>
      <c r="U281" s="36"/>
      <c r="V281" s="36"/>
      <c r="W281" s="36"/>
      <c r="X281" s="36"/>
      <c r="Y281" s="36"/>
      <c r="Z281" s="36"/>
      <c r="AA281" s="36"/>
      <c r="AB281" s="36"/>
      <c r="AC281" s="36"/>
      <c r="AD281" s="36"/>
      <c r="AE281" s="36"/>
      <c r="AR281" s="206" t="s">
        <v>99</v>
      </c>
      <c r="AT281" s="206" t="s">
        <v>275</v>
      </c>
      <c r="AU281" s="206" t="s">
        <v>84</v>
      </c>
      <c r="AY281" s="19" t="s">
        <v>273</v>
      </c>
      <c r="BE281" s="207">
        <f>IF(N281="základní",J281,0)</f>
        <v>0</v>
      </c>
      <c r="BF281" s="207">
        <f>IF(N281="snížená",J281,0)</f>
        <v>0</v>
      </c>
      <c r="BG281" s="207">
        <f>IF(N281="zákl. přenesená",J281,0)</f>
        <v>0</v>
      </c>
      <c r="BH281" s="207">
        <f>IF(N281="sníž. přenesená",J281,0)</f>
        <v>0</v>
      </c>
      <c r="BI281" s="207">
        <f>IF(N281="nulová",J281,0)</f>
        <v>0</v>
      </c>
      <c r="BJ281" s="19" t="s">
        <v>23</v>
      </c>
      <c r="BK281" s="207">
        <f>ROUND(I281*H281,2)</f>
        <v>0</v>
      </c>
      <c r="BL281" s="19" t="s">
        <v>99</v>
      </c>
      <c r="BM281" s="206" t="s">
        <v>2391</v>
      </c>
    </row>
    <row r="282" spans="1:65" s="2" customFormat="1" ht="39">
      <c r="A282" s="36"/>
      <c r="B282" s="37"/>
      <c r="C282" s="38"/>
      <c r="D282" s="208" t="s">
        <v>299</v>
      </c>
      <c r="E282" s="38"/>
      <c r="F282" s="209" t="s">
        <v>413</v>
      </c>
      <c r="G282" s="38"/>
      <c r="H282" s="38"/>
      <c r="I282" s="119"/>
      <c r="J282" s="38"/>
      <c r="K282" s="38"/>
      <c r="L282" s="41"/>
      <c r="M282" s="210"/>
      <c r="N282" s="211"/>
      <c r="O282" s="66"/>
      <c r="P282" s="66"/>
      <c r="Q282" s="66"/>
      <c r="R282" s="66"/>
      <c r="S282" s="66"/>
      <c r="T282" s="67"/>
      <c r="U282" s="36"/>
      <c r="V282" s="36"/>
      <c r="W282" s="36"/>
      <c r="X282" s="36"/>
      <c r="Y282" s="36"/>
      <c r="Z282" s="36"/>
      <c r="AA282" s="36"/>
      <c r="AB282" s="36"/>
      <c r="AC282" s="36"/>
      <c r="AD282" s="36"/>
      <c r="AE282" s="36"/>
      <c r="AT282" s="19" t="s">
        <v>299</v>
      </c>
      <c r="AU282" s="19" t="s">
        <v>84</v>
      </c>
    </row>
    <row r="283" spans="1:65" s="13" customFormat="1" ht="11.25">
      <c r="B283" s="212"/>
      <c r="C283" s="213"/>
      <c r="D283" s="208" t="s">
        <v>281</v>
      </c>
      <c r="E283" s="214" t="s">
        <v>22</v>
      </c>
      <c r="F283" s="215" t="s">
        <v>391</v>
      </c>
      <c r="G283" s="213"/>
      <c r="H283" s="214" t="s">
        <v>22</v>
      </c>
      <c r="I283" s="216"/>
      <c r="J283" s="213"/>
      <c r="K283" s="213"/>
      <c r="L283" s="217"/>
      <c r="M283" s="218"/>
      <c r="N283" s="219"/>
      <c r="O283" s="219"/>
      <c r="P283" s="219"/>
      <c r="Q283" s="219"/>
      <c r="R283" s="219"/>
      <c r="S283" s="219"/>
      <c r="T283" s="220"/>
      <c r="AT283" s="221" t="s">
        <v>281</v>
      </c>
      <c r="AU283" s="221" t="s">
        <v>84</v>
      </c>
      <c r="AV283" s="13" t="s">
        <v>23</v>
      </c>
      <c r="AW283" s="13" t="s">
        <v>38</v>
      </c>
      <c r="AX283" s="13" t="s">
        <v>77</v>
      </c>
      <c r="AY283" s="221" t="s">
        <v>273</v>
      </c>
    </row>
    <row r="284" spans="1:65" s="13" customFormat="1" ht="11.25">
      <c r="B284" s="212"/>
      <c r="C284" s="213"/>
      <c r="D284" s="208" t="s">
        <v>281</v>
      </c>
      <c r="E284" s="214" t="s">
        <v>22</v>
      </c>
      <c r="F284" s="215" t="s">
        <v>2343</v>
      </c>
      <c r="G284" s="213"/>
      <c r="H284" s="214" t="s">
        <v>22</v>
      </c>
      <c r="I284" s="216"/>
      <c r="J284" s="213"/>
      <c r="K284" s="213"/>
      <c r="L284" s="217"/>
      <c r="M284" s="218"/>
      <c r="N284" s="219"/>
      <c r="O284" s="219"/>
      <c r="P284" s="219"/>
      <c r="Q284" s="219"/>
      <c r="R284" s="219"/>
      <c r="S284" s="219"/>
      <c r="T284" s="220"/>
      <c r="AT284" s="221" t="s">
        <v>281</v>
      </c>
      <c r="AU284" s="221" t="s">
        <v>84</v>
      </c>
      <c r="AV284" s="13" t="s">
        <v>23</v>
      </c>
      <c r="AW284" s="13" t="s">
        <v>38</v>
      </c>
      <c r="AX284" s="13" t="s">
        <v>77</v>
      </c>
      <c r="AY284" s="221" t="s">
        <v>273</v>
      </c>
    </row>
    <row r="285" spans="1:65" s="14" customFormat="1" ht="11.25">
      <c r="B285" s="222"/>
      <c r="C285" s="223"/>
      <c r="D285" s="208" t="s">
        <v>281</v>
      </c>
      <c r="E285" s="224" t="s">
        <v>22</v>
      </c>
      <c r="F285" s="225" t="s">
        <v>2380</v>
      </c>
      <c r="G285" s="223"/>
      <c r="H285" s="226">
        <v>5.85</v>
      </c>
      <c r="I285" s="227"/>
      <c r="J285" s="223"/>
      <c r="K285" s="223"/>
      <c r="L285" s="228"/>
      <c r="M285" s="229"/>
      <c r="N285" s="230"/>
      <c r="O285" s="230"/>
      <c r="P285" s="230"/>
      <c r="Q285" s="230"/>
      <c r="R285" s="230"/>
      <c r="S285" s="230"/>
      <c r="T285" s="231"/>
      <c r="AT285" s="232" t="s">
        <v>281</v>
      </c>
      <c r="AU285" s="232" t="s">
        <v>84</v>
      </c>
      <c r="AV285" s="14" t="s">
        <v>84</v>
      </c>
      <c r="AW285" s="14" t="s">
        <v>38</v>
      </c>
      <c r="AX285" s="14" t="s">
        <v>77</v>
      </c>
      <c r="AY285" s="232" t="s">
        <v>273</v>
      </c>
    </row>
    <row r="286" spans="1:65" s="13" customFormat="1" ht="11.25">
      <c r="B286" s="212"/>
      <c r="C286" s="213"/>
      <c r="D286" s="208" t="s">
        <v>281</v>
      </c>
      <c r="E286" s="214" t="s">
        <v>22</v>
      </c>
      <c r="F286" s="215" t="s">
        <v>2345</v>
      </c>
      <c r="G286" s="213"/>
      <c r="H286" s="214" t="s">
        <v>22</v>
      </c>
      <c r="I286" s="216"/>
      <c r="J286" s="213"/>
      <c r="K286" s="213"/>
      <c r="L286" s="217"/>
      <c r="M286" s="218"/>
      <c r="N286" s="219"/>
      <c r="O286" s="219"/>
      <c r="P286" s="219"/>
      <c r="Q286" s="219"/>
      <c r="R286" s="219"/>
      <c r="S286" s="219"/>
      <c r="T286" s="220"/>
      <c r="AT286" s="221" t="s">
        <v>281</v>
      </c>
      <c r="AU286" s="221" t="s">
        <v>84</v>
      </c>
      <c r="AV286" s="13" t="s">
        <v>23</v>
      </c>
      <c r="AW286" s="13" t="s">
        <v>38</v>
      </c>
      <c r="AX286" s="13" t="s">
        <v>77</v>
      </c>
      <c r="AY286" s="221" t="s">
        <v>273</v>
      </c>
    </row>
    <row r="287" spans="1:65" s="14" customFormat="1" ht="11.25">
      <c r="B287" s="222"/>
      <c r="C287" s="223"/>
      <c r="D287" s="208" t="s">
        <v>281</v>
      </c>
      <c r="E287" s="224" t="s">
        <v>22</v>
      </c>
      <c r="F287" s="225" t="s">
        <v>392</v>
      </c>
      <c r="G287" s="223"/>
      <c r="H287" s="226">
        <v>4.875</v>
      </c>
      <c r="I287" s="227"/>
      <c r="J287" s="223"/>
      <c r="K287" s="223"/>
      <c r="L287" s="228"/>
      <c r="M287" s="229"/>
      <c r="N287" s="230"/>
      <c r="O287" s="230"/>
      <c r="P287" s="230"/>
      <c r="Q287" s="230"/>
      <c r="R287" s="230"/>
      <c r="S287" s="230"/>
      <c r="T287" s="231"/>
      <c r="AT287" s="232" t="s">
        <v>281</v>
      </c>
      <c r="AU287" s="232" t="s">
        <v>84</v>
      </c>
      <c r="AV287" s="14" t="s">
        <v>84</v>
      </c>
      <c r="AW287" s="14" t="s">
        <v>38</v>
      </c>
      <c r="AX287" s="14" t="s">
        <v>77</v>
      </c>
      <c r="AY287" s="232" t="s">
        <v>273</v>
      </c>
    </row>
    <row r="288" spans="1:65" s="13" customFormat="1" ht="11.25">
      <c r="B288" s="212"/>
      <c r="C288" s="213"/>
      <c r="D288" s="208" t="s">
        <v>281</v>
      </c>
      <c r="E288" s="214" t="s">
        <v>22</v>
      </c>
      <c r="F288" s="215" t="s">
        <v>2375</v>
      </c>
      <c r="G288" s="213"/>
      <c r="H288" s="214" t="s">
        <v>22</v>
      </c>
      <c r="I288" s="216"/>
      <c r="J288" s="213"/>
      <c r="K288" s="213"/>
      <c r="L288" s="217"/>
      <c r="M288" s="218"/>
      <c r="N288" s="219"/>
      <c r="O288" s="219"/>
      <c r="P288" s="219"/>
      <c r="Q288" s="219"/>
      <c r="R288" s="219"/>
      <c r="S288" s="219"/>
      <c r="T288" s="220"/>
      <c r="AT288" s="221" t="s">
        <v>281</v>
      </c>
      <c r="AU288" s="221" t="s">
        <v>84</v>
      </c>
      <c r="AV288" s="13" t="s">
        <v>23</v>
      </c>
      <c r="AW288" s="13" t="s">
        <v>38</v>
      </c>
      <c r="AX288" s="13" t="s">
        <v>77</v>
      </c>
      <c r="AY288" s="221" t="s">
        <v>273</v>
      </c>
    </row>
    <row r="289" spans="1:65" s="14" customFormat="1" ht="11.25">
      <c r="B289" s="222"/>
      <c r="C289" s="223"/>
      <c r="D289" s="208" t="s">
        <v>281</v>
      </c>
      <c r="E289" s="224" t="s">
        <v>22</v>
      </c>
      <c r="F289" s="225" t="s">
        <v>2381</v>
      </c>
      <c r="G289" s="223"/>
      <c r="H289" s="226">
        <v>33.880000000000003</v>
      </c>
      <c r="I289" s="227"/>
      <c r="J289" s="223"/>
      <c r="K289" s="223"/>
      <c r="L289" s="228"/>
      <c r="M289" s="229"/>
      <c r="N289" s="230"/>
      <c r="O289" s="230"/>
      <c r="P289" s="230"/>
      <c r="Q289" s="230"/>
      <c r="R289" s="230"/>
      <c r="S289" s="230"/>
      <c r="T289" s="231"/>
      <c r="AT289" s="232" t="s">
        <v>281</v>
      </c>
      <c r="AU289" s="232" t="s">
        <v>84</v>
      </c>
      <c r="AV289" s="14" t="s">
        <v>84</v>
      </c>
      <c r="AW289" s="14" t="s">
        <v>38</v>
      </c>
      <c r="AX289" s="14" t="s">
        <v>77</v>
      </c>
      <c r="AY289" s="232" t="s">
        <v>273</v>
      </c>
    </row>
    <row r="290" spans="1:65" s="14" customFormat="1" ht="11.25">
      <c r="B290" s="222"/>
      <c r="C290" s="223"/>
      <c r="D290" s="208" t="s">
        <v>281</v>
      </c>
      <c r="E290" s="224" t="s">
        <v>22</v>
      </c>
      <c r="F290" s="225" t="s">
        <v>2382</v>
      </c>
      <c r="G290" s="223"/>
      <c r="H290" s="226">
        <v>14.544</v>
      </c>
      <c r="I290" s="227"/>
      <c r="J290" s="223"/>
      <c r="K290" s="223"/>
      <c r="L290" s="228"/>
      <c r="M290" s="229"/>
      <c r="N290" s="230"/>
      <c r="O290" s="230"/>
      <c r="P290" s="230"/>
      <c r="Q290" s="230"/>
      <c r="R290" s="230"/>
      <c r="S290" s="230"/>
      <c r="T290" s="231"/>
      <c r="AT290" s="232" t="s">
        <v>281</v>
      </c>
      <c r="AU290" s="232" t="s">
        <v>84</v>
      </c>
      <c r="AV290" s="14" t="s">
        <v>84</v>
      </c>
      <c r="AW290" s="14" t="s">
        <v>38</v>
      </c>
      <c r="AX290" s="14" t="s">
        <v>77</v>
      </c>
      <c r="AY290" s="232" t="s">
        <v>273</v>
      </c>
    </row>
    <row r="291" spans="1:65" s="14" customFormat="1" ht="11.25">
      <c r="B291" s="222"/>
      <c r="C291" s="223"/>
      <c r="D291" s="208" t="s">
        <v>281</v>
      </c>
      <c r="E291" s="224" t="s">
        <v>22</v>
      </c>
      <c r="F291" s="225" t="s">
        <v>2383</v>
      </c>
      <c r="G291" s="223"/>
      <c r="H291" s="226">
        <v>8.8000000000000007</v>
      </c>
      <c r="I291" s="227"/>
      <c r="J291" s="223"/>
      <c r="K291" s="223"/>
      <c r="L291" s="228"/>
      <c r="M291" s="229"/>
      <c r="N291" s="230"/>
      <c r="O291" s="230"/>
      <c r="P291" s="230"/>
      <c r="Q291" s="230"/>
      <c r="R291" s="230"/>
      <c r="S291" s="230"/>
      <c r="T291" s="231"/>
      <c r="AT291" s="232" t="s">
        <v>281</v>
      </c>
      <c r="AU291" s="232" t="s">
        <v>84</v>
      </c>
      <c r="AV291" s="14" t="s">
        <v>84</v>
      </c>
      <c r="AW291" s="14" t="s">
        <v>38</v>
      </c>
      <c r="AX291" s="14" t="s">
        <v>77</v>
      </c>
      <c r="AY291" s="232" t="s">
        <v>273</v>
      </c>
    </row>
    <row r="292" spans="1:65" s="15" customFormat="1" ht="11.25">
      <c r="B292" s="233"/>
      <c r="C292" s="234"/>
      <c r="D292" s="208" t="s">
        <v>281</v>
      </c>
      <c r="E292" s="235" t="s">
        <v>22</v>
      </c>
      <c r="F292" s="236" t="s">
        <v>286</v>
      </c>
      <c r="G292" s="234"/>
      <c r="H292" s="237">
        <v>67.948999999999998</v>
      </c>
      <c r="I292" s="238"/>
      <c r="J292" s="234"/>
      <c r="K292" s="234"/>
      <c r="L292" s="239"/>
      <c r="M292" s="240"/>
      <c r="N292" s="241"/>
      <c r="O292" s="241"/>
      <c r="P292" s="241"/>
      <c r="Q292" s="241"/>
      <c r="R292" s="241"/>
      <c r="S292" s="241"/>
      <c r="T292" s="242"/>
      <c r="AT292" s="243" t="s">
        <v>281</v>
      </c>
      <c r="AU292" s="243" t="s">
        <v>84</v>
      </c>
      <c r="AV292" s="15" t="s">
        <v>92</v>
      </c>
      <c r="AW292" s="15" t="s">
        <v>38</v>
      </c>
      <c r="AX292" s="15" t="s">
        <v>23</v>
      </c>
      <c r="AY292" s="243" t="s">
        <v>273</v>
      </c>
    </row>
    <row r="293" spans="1:65" s="2" customFormat="1" ht="21.75" customHeight="1">
      <c r="A293" s="36"/>
      <c r="B293" s="37"/>
      <c r="C293" s="195" t="s">
        <v>471</v>
      </c>
      <c r="D293" s="195" t="s">
        <v>275</v>
      </c>
      <c r="E293" s="196" t="s">
        <v>415</v>
      </c>
      <c r="F293" s="197" t="s">
        <v>416</v>
      </c>
      <c r="G293" s="198" t="s">
        <v>224</v>
      </c>
      <c r="H293" s="199">
        <v>67.948999999999998</v>
      </c>
      <c r="I293" s="200"/>
      <c r="J293" s="201">
        <f>ROUND(I293*H293,2)</f>
        <v>0</v>
      </c>
      <c r="K293" s="197" t="s">
        <v>306</v>
      </c>
      <c r="L293" s="41"/>
      <c r="M293" s="202" t="s">
        <v>22</v>
      </c>
      <c r="N293" s="203" t="s">
        <v>48</v>
      </c>
      <c r="O293" s="66"/>
      <c r="P293" s="204">
        <f>O293*H293</f>
        <v>0</v>
      </c>
      <c r="Q293" s="204">
        <v>0</v>
      </c>
      <c r="R293" s="204">
        <f>Q293*H293</f>
        <v>0</v>
      </c>
      <c r="S293" s="204">
        <v>0</v>
      </c>
      <c r="T293" s="205">
        <f>S293*H293</f>
        <v>0</v>
      </c>
      <c r="U293" s="36"/>
      <c r="V293" s="36"/>
      <c r="W293" s="36"/>
      <c r="X293" s="36"/>
      <c r="Y293" s="36"/>
      <c r="Z293" s="36"/>
      <c r="AA293" s="36"/>
      <c r="AB293" s="36"/>
      <c r="AC293" s="36"/>
      <c r="AD293" s="36"/>
      <c r="AE293" s="36"/>
      <c r="AR293" s="206" t="s">
        <v>99</v>
      </c>
      <c r="AT293" s="206" t="s">
        <v>275</v>
      </c>
      <c r="AU293" s="206" t="s">
        <v>84</v>
      </c>
      <c r="AY293" s="19" t="s">
        <v>273</v>
      </c>
      <c r="BE293" s="207">
        <f>IF(N293="základní",J293,0)</f>
        <v>0</v>
      </c>
      <c r="BF293" s="207">
        <f>IF(N293="snížená",J293,0)</f>
        <v>0</v>
      </c>
      <c r="BG293" s="207">
        <f>IF(N293="zákl. přenesená",J293,0)</f>
        <v>0</v>
      </c>
      <c r="BH293" s="207">
        <f>IF(N293="sníž. přenesená",J293,0)</f>
        <v>0</v>
      </c>
      <c r="BI293" s="207">
        <f>IF(N293="nulová",J293,0)</f>
        <v>0</v>
      </c>
      <c r="BJ293" s="19" t="s">
        <v>23</v>
      </c>
      <c r="BK293" s="207">
        <f>ROUND(I293*H293,2)</f>
        <v>0</v>
      </c>
      <c r="BL293" s="19" t="s">
        <v>99</v>
      </c>
      <c r="BM293" s="206" t="s">
        <v>2392</v>
      </c>
    </row>
    <row r="294" spans="1:65" s="2" customFormat="1" ht="39">
      <c r="A294" s="36"/>
      <c r="B294" s="37"/>
      <c r="C294" s="38"/>
      <c r="D294" s="208" t="s">
        <v>299</v>
      </c>
      <c r="E294" s="38"/>
      <c r="F294" s="209" t="s">
        <v>413</v>
      </c>
      <c r="G294" s="38"/>
      <c r="H294" s="38"/>
      <c r="I294" s="119"/>
      <c r="J294" s="38"/>
      <c r="K294" s="38"/>
      <c r="L294" s="41"/>
      <c r="M294" s="210"/>
      <c r="N294" s="211"/>
      <c r="O294" s="66"/>
      <c r="P294" s="66"/>
      <c r="Q294" s="66"/>
      <c r="R294" s="66"/>
      <c r="S294" s="66"/>
      <c r="T294" s="67"/>
      <c r="U294" s="36"/>
      <c r="V294" s="36"/>
      <c r="W294" s="36"/>
      <c r="X294" s="36"/>
      <c r="Y294" s="36"/>
      <c r="Z294" s="36"/>
      <c r="AA294" s="36"/>
      <c r="AB294" s="36"/>
      <c r="AC294" s="36"/>
      <c r="AD294" s="36"/>
      <c r="AE294" s="36"/>
      <c r="AT294" s="19" t="s">
        <v>299</v>
      </c>
      <c r="AU294" s="19" t="s">
        <v>84</v>
      </c>
    </row>
    <row r="295" spans="1:65" s="14" customFormat="1" ht="11.25">
      <c r="B295" s="222"/>
      <c r="C295" s="223"/>
      <c r="D295" s="208" t="s">
        <v>281</v>
      </c>
      <c r="E295" s="224" t="s">
        <v>22</v>
      </c>
      <c r="F295" s="225" t="s">
        <v>2393</v>
      </c>
      <c r="G295" s="223"/>
      <c r="H295" s="226">
        <v>67.948999999999998</v>
      </c>
      <c r="I295" s="227"/>
      <c r="J295" s="223"/>
      <c r="K295" s="223"/>
      <c r="L295" s="228"/>
      <c r="M295" s="229"/>
      <c r="N295" s="230"/>
      <c r="O295" s="230"/>
      <c r="P295" s="230"/>
      <c r="Q295" s="230"/>
      <c r="R295" s="230"/>
      <c r="S295" s="230"/>
      <c r="T295" s="231"/>
      <c r="AT295" s="232" t="s">
        <v>281</v>
      </c>
      <c r="AU295" s="232" t="s">
        <v>84</v>
      </c>
      <c r="AV295" s="14" t="s">
        <v>84</v>
      </c>
      <c r="AW295" s="14" t="s">
        <v>38</v>
      </c>
      <c r="AX295" s="14" t="s">
        <v>23</v>
      </c>
      <c r="AY295" s="232" t="s">
        <v>273</v>
      </c>
    </row>
    <row r="296" spans="1:65" s="2" customFormat="1" ht="33" customHeight="1">
      <c r="A296" s="36"/>
      <c r="B296" s="37"/>
      <c r="C296" s="195" t="s">
        <v>493</v>
      </c>
      <c r="D296" s="195" t="s">
        <v>275</v>
      </c>
      <c r="E296" s="196" t="s">
        <v>420</v>
      </c>
      <c r="F296" s="197" t="s">
        <v>421</v>
      </c>
      <c r="G296" s="198" t="s">
        <v>333</v>
      </c>
      <c r="H296" s="199">
        <v>3.4060000000000001</v>
      </c>
      <c r="I296" s="200"/>
      <c r="J296" s="201">
        <f>ROUND(I296*H296,2)</f>
        <v>0</v>
      </c>
      <c r="K296" s="197" t="s">
        <v>306</v>
      </c>
      <c r="L296" s="41"/>
      <c r="M296" s="202" t="s">
        <v>22</v>
      </c>
      <c r="N296" s="203" t="s">
        <v>48</v>
      </c>
      <c r="O296" s="66"/>
      <c r="P296" s="204">
        <f>O296*H296</f>
        <v>0</v>
      </c>
      <c r="Q296" s="204">
        <v>1.05464</v>
      </c>
      <c r="R296" s="204">
        <f>Q296*H296</f>
        <v>3.59210384</v>
      </c>
      <c r="S296" s="204">
        <v>0</v>
      </c>
      <c r="T296" s="205">
        <f>S296*H296</f>
        <v>0</v>
      </c>
      <c r="U296" s="36"/>
      <c r="V296" s="36"/>
      <c r="W296" s="36"/>
      <c r="X296" s="36"/>
      <c r="Y296" s="36"/>
      <c r="Z296" s="36"/>
      <c r="AA296" s="36"/>
      <c r="AB296" s="36"/>
      <c r="AC296" s="36"/>
      <c r="AD296" s="36"/>
      <c r="AE296" s="36"/>
      <c r="AR296" s="206" t="s">
        <v>99</v>
      </c>
      <c r="AT296" s="206" t="s">
        <v>275</v>
      </c>
      <c r="AU296" s="206" t="s">
        <v>84</v>
      </c>
      <c r="AY296" s="19" t="s">
        <v>273</v>
      </c>
      <c r="BE296" s="207">
        <f>IF(N296="základní",J296,0)</f>
        <v>0</v>
      </c>
      <c r="BF296" s="207">
        <f>IF(N296="snížená",J296,0)</f>
        <v>0</v>
      </c>
      <c r="BG296" s="207">
        <f>IF(N296="zákl. přenesená",J296,0)</f>
        <v>0</v>
      </c>
      <c r="BH296" s="207">
        <f>IF(N296="sníž. přenesená",J296,0)</f>
        <v>0</v>
      </c>
      <c r="BI296" s="207">
        <f>IF(N296="nulová",J296,0)</f>
        <v>0</v>
      </c>
      <c r="BJ296" s="19" t="s">
        <v>23</v>
      </c>
      <c r="BK296" s="207">
        <f>ROUND(I296*H296,2)</f>
        <v>0</v>
      </c>
      <c r="BL296" s="19" t="s">
        <v>99</v>
      </c>
      <c r="BM296" s="206" t="s">
        <v>2394</v>
      </c>
    </row>
    <row r="297" spans="1:65" s="13" customFormat="1" ht="11.25">
      <c r="B297" s="212"/>
      <c r="C297" s="213"/>
      <c r="D297" s="208" t="s">
        <v>281</v>
      </c>
      <c r="E297" s="214" t="s">
        <v>22</v>
      </c>
      <c r="F297" s="215" t="s">
        <v>317</v>
      </c>
      <c r="G297" s="213"/>
      <c r="H297" s="214" t="s">
        <v>22</v>
      </c>
      <c r="I297" s="216"/>
      <c r="J297" s="213"/>
      <c r="K297" s="213"/>
      <c r="L297" s="217"/>
      <c r="M297" s="218"/>
      <c r="N297" s="219"/>
      <c r="O297" s="219"/>
      <c r="P297" s="219"/>
      <c r="Q297" s="219"/>
      <c r="R297" s="219"/>
      <c r="S297" s="219"/>
      <c r="T297" s="220"/>
      <c r="AT297" s="221" t="s">
        <v>281</v>
      </c>
      <c r="AU297" s="221" t="s">
        <v>84</v>
      </c>
      <c r="AV297" s="13" t="s">
        <v>23</v>
      </c>
      <c r="AW297" s="13" t="s">
        <v>38</v>
      </c>
      <c r="AX297" s="13" t="s">
        <v>77</v>
      </c>
      <c r="AY297" s="221" t="s">
        <v>273</v>
      </c>
    </row>
    <row r="298" spans="1:65" s="14" customFormat="1" ht="11.25">
      <c r="B298" s="222"/>
      <c r="C298" s="223"/>
      <c r="D298" s="208" t="s">
        <v>281</v>
      </c>
      <c r="E298" s="224" t="s">
        <v>22</v>
      </c>
      <c r="F298" s="225" t="s">
        <v>2395</v>
      </c>
      <c r="G298" s="223"/>
      <c r="H298" s="226">
        <v>0.1</v>
      </c>
      <c r="I298" s="227"/>
      <c r="J298" s="223"/>
      <c r="K298" s="223"/>
      <c r="L298" s="228"/>
      <c r="M298" s="229"/>
      <c r="N298" s="230"/>
      <c r="O298" s="230"/>
      <c r="P298" s="230"/>
      <c r="Q298" s="230"/>
      <c r="R298" s="230"/>
      <c r="S298" s="230"/>
      <c r="T298" s="231"/>
      <c r="AT298" s="232" t="s">
        <v>281</v>
      </c>
      <c r="AU298" s="232" t="s">
        <v>84</v>
      </c>
      <c r="AV298" s="14" t="s">
        <v>84</v>
      </c>
      <c r="AW298" s="14" t="s">
        <v>38</v>
      </c>
      <c r="AX298" s="14" t="s">
        <v>77</v>
      </c>
      <c r="AY298" s="232" t="s">
        <v>273</v>
      </c>
    </row>
    <row r="299" spans="1:65" s="14" customFormat="1" ht="11.25">
      <c r="B299" s="222"/>
      <c r="C299" s="223"/>
      <c r="D299" s="208" t="s">
        <v>281</v>
      </c>
      <c r="E299" s="224" t="s">
        <v>22</v>
      </c>
      <c r="F299" s="225" t="s">
        <v>2396</v>
      </c>
      <c r="G299" s="223"/>
      <c r="H299" s="226">
        <v>2.95</v>
      </c>
      <c r="I299" s="227"/>
      <c r="J299" s="223"/>
      <c r="K299" s="223"/>
      <c r="L299" s="228"/>
      <c r="M299" s="229"/>
      <c r="N299" s="230"/>
      <c r="O299" s="230"/>
      <c r="P299" s="230"/>
      <c r="Q299" s="230"/>
      <c r="R299" s="230"/>
      <c r="S299" s="230"/>
      <c r="T299" s="231"/>
      <c r="AT299" s="232" t="s">
        <v>281</v>
      </c>
      <c r="AU299" s="232" t="s">
        <v>84</v>
      </c>
      <c r="AV299" s="14" t="s">
        <v>84</v>
      </c>
      <c r="AW299" s="14" t="s">
        <v>38</v>
      </c>
      <c r="AX299" s="14" t="s">
        <v>77</v>
      </c>
      <c r="AY299" s="232" t="s">
        <v>273</v>
      </c>
    </row>
    <row r="300" spans="1:65" s="15" customFormat="1" ht="11.25">
      <c r="B300" s="233"/>
      <c r="C300" s="234"/>
      <c r="D300" s="208" t="s">
        <v>281</v>
      </c>
      <c r="E300" s="235" t="s">
        <v>22</v>
      </c>
      <c r="F300" s="236" t="s">
        <v>286</v>
      </c>
      <c r="G300" s="234"/>
      <c r="H300" s="237">
        <v>3.05</v>
      </c>
      <c r="I300" s="238"/>
      <c r="J300" s="234"/>
      <c r="K300" s="234"/>
      <c r="L300" s="239"/>
      <c r="M300" s="240"/>
      <c r="N300" s="241"/>
      <c r="O300" s="241"/>
      <c r="P300" s="241"/>
      <c r="Q300" s="241"/>
      <c r="R300" s="241"/>
      <c r="S300" s="241"/>
      <c r="T300" s="242"/>
      <c r="AT300" s="243" t="s">
        <v>281</v>
      </c>
      <c r="AU300" s="243" t="s">
        <v>84</v>
      </c>
      <c r="AV300" s="15" t="s">
        <v>92</v>
      </c>
      <c r="AW300" s="15" t="s">
        <v>38</v>
      </c>
      <c r="AX300" s="15" t="s">
        <v>77</v>
      </c>
      <c r="AY300" s="243" t="s">
        <v>273</v>
      </c>
    </row>
    <row r="301" spans="1:65" s="13" customFormat="1" ht="11.25">
      <c r="B301" s="212"/>
      <c r="C301" s="213"/>
      <c r="D301" s="208" t="s">
        <v>281</v>
      </c>
      <c r="E301" s="214" t="s">
        <v>22</v>
      </c>
      <c r="F301" s="215" t="s">
        <v>2397</v>
      </c>
      <c r="G301" s="213"/>
      <c r="H301" s="214" t="s">
        <v>22</v>
      </c>
      <c r="I301" s="216"/>
      <c r="J301" s="213"/>
      <c r="K301" s="213"/>
      <c r="L301" s="217"/>
      <c r="M301" s="218"/>
      <c r="N301" s="219"/>
      <c r="O301" s="219"/>
      <c r="P301" s="219"/>
      <c r="Q301" s="219"/>
      <c r="R301" s="219"/>
      <c r="S301" s="219"/>
      <c r="T301" s="220"/>
      <c r="AT301" s="221" t="s">
        <v>281</v>
      </c>
      <c r="AU301" s="221" t="s">
        <v>84</v>
      </c>
      <c r="AV301" s="13" t="s">
        <v>23</v>
      </c>
      <c r="AW301" s="13" t="s">
        <v>38</v>
      </c>
      <c r="AX301" s="13" t="s">
        <v>77</v>
      </c>
      <c r="AY301" s="221" t="s">
        <v>273</v>
      </c>
    </row>
    <row r="302" spans="1:65" s="14" customFormat="1" ht="11.25">
      <c r="B302" s="222"/>
      <c r="C302" s="223"/>
      <c r="D302" s="208" t="s">
        <v>281</v>
      </c>
      <c r="E302" s="224" t="s">
        <v>22</v>
      </c>
      <c r="F302" s="225" t="s">
        <v>2398</v>
      </c>
      <c r="G302" s="223"/>
      <c r="H302" s="226">
        <v>0.35599999999999998</v>
      </c>
      <c r="I302" s="227"/>
      <c r="J302" s="223"/>
      <c r="K302" s="223"/>
      <c r="L302" s="228"/>
      <c r="M302" s="229"/>
      <c r="N302" s="230"/>
      <c r="O302" s="230"/>
      <c r="P302" s="230"/>
      <c r="Q302" s="230"/>
      <c r="R302" s="230"/>
      <c r="S302" s="230"/>
      <c r="T302" s="231"/>
      <c r="AT302" s="232" t="s">
        <v>281</v>
      </c>
      <c r="AU302" s="232" t="s">
        <v>84</v>
      </c>
      <c r="AV302" s="14" t="s">
        <v>84</v>
      </c>
      <c r="AW302" s="14" t="s">
        <v>38</v>
      </c>
      <c r="AX302" s="14" t="s">
        <v>77</v>
      </c>
      <c r="AY302" s="232" t="s">
        <v>273</v>
      </c>
    </row>
    <row r="303" spans="1:65" s="15" customFormat="1" ht="11.25">
      <c r="B303" s="233"/>
      <c r="C303" s="234"/>
      <c r="D303" s="208" t="s">
        <v>281</v>
      </c>
      <c r="E303" s="235" t="s">
        <v>22</v>
      </c>
      <c r="F303" s="236" t="s">
        <v>286</v>
      </c>
      <c r="G303" s="234"/>
      <c r="H303" s="237">
        <v>0.35599999999999998</v>
      </c>
      <c r="I303" s="238"/>
      <c r="J303" s="234"/>
      <c r="K303" s="234"/>
      <c r="L303" s="239"/>
      <c r="M303" s="240"/>
      <c r="N303" s="241"/>
      <c r="O303" s="241"/>
      <c r="P303" s="241"/>
      <c r="Q303" s="241"/>
      <c r="R303" s="241"/>
      <c r="S303" s="241"/>
      <c r="T303" s="242"/>
      <c r="AT303" s="243" t="s">
        <v>281</v>
      </c>
      <c r="AU303" s="243" t="s">
        <v>84</v>
      </c>
      <c r="AV303" s="15" t="s">
        <v>92</v>
      </c>
      <c r="AW303" s="15" t="s">
        <v>38</v>
      </c>
      <c r="AX303" s="15" t="s">
        <v>77</v>
      </c>
      <c r="AY303" s="243" t="s">
        <v>273</v>
      </c>
    </row>
    <row r="304" spans="1:65" s="16" customFormat="1" ht="11.25">
      <c r="B304" s="244"/>
      <c r="C304" s="245"/>
      <c r="D304" s="208" t="s">
        <v>281</v>
      </c>
      <c r="E304" s="246" t="s">
        <v>22</v>
      </c>
      <c r="F304" s="247" t="s">
        <v>288</v>
      </c>
      <c r="G304" s="245"/>
      <c r="H304" s="248">
        <v>3.4060000000000001</v>
      </c>
      <c r="I304" s="249"/>
      <c r="J304" s="245"/>
      <c r="K304" s="245"/>
      <c r="L304" s="250"/>
      <c r="M304" s="251"/>
      <c r="N304" s="252"/>
      <c r="O304" s="252"/>
      <c r="P304" s="252"/>
      <c r="Q304" s="252"/>
      <c r="R304" s="252"/>
      <c r="S304" s="252"/>
      <c r="T304" s="253"/>
      <c r="AT304" s="254" t="s">
        <v>281</v>
      </c>
      <c r="AU304" s="254" t="s">
        <v>84</v>
      </c>
      <c r="AV304" s="16" t="s">
        <v>99</v>
      </c>
      <c r="AW304" s="16" t="s">
        <v>38</v>
      </c>
      <c r="AX304" s="16" t="s">
        <v>23</v>
      </c>
      <c r="AY304" s="254" t="s">
        <v>273</v>
      </c>
    </row>
    <row r="305" spans="1:65" s="2" customFormat="1" ht="16.5" customHeight="1">
      <c r="A305" s="36"/>
      <c r="B305" s="37"/>
      <c r="C305" s="195" t="s">
        <v>501</v>
      </c>
      <c r="D305" s="195" t="s">
        <v>275</v>
      </c>
      <c r="E305" s="196" t="s">
        <v>427</v>
      </c>
      <c r="F305" s="197" t="s">
        <v>428</v>
      </c>
      <c r="G305" s="198" t="s">
        <v>314</v>
      </c>
      <c r="H305" s="199">
        <v>10.260999999999999</v>
      </c>
      <c r="I305" s="200"/>
      <c r="J305" s="201">
        <f>ROUND(I305*H305,2)</f>
        <v>0</v>
      </c>
      <c r="K305" s="197" t="s">
        <v>306</v>
      </c>
      <c r="L305" s="41"/>
      <c r="M305" s="202" t="s">
        <v>22</v>
      </c>
      <c r="N305" s="203" t="s">
        <v>48</v>
      </c>
      <c r="O305" s="66"/>
      <c r="P305" s="204">
        <f>O305*H305</f>
        <v>0</v>
      </c>
      <c r="Q305" s="204">
        <v>2.4533999999999998</v>
      </c>
      <c r="R305" s="204">
        <f>Q305*H305</f>
        <v>25.174337399999995</v>
      </c>
      <c r="S305" s="204">
        <v>0</v>
      </c>
      <c r="T305" s="205">
        <f>S305*H305</f>
        <v>0</v>
      </c>
      <c r="U305" s="36"/>
      <c r="V305" s="36"/>
      <c r="W305" s="36"/>
      <c r="X305" s="36"/>
      <c r="Y305" s="36"/>
      <c r="Z305" s="36"/>
      <c r="AA305" s="36"/>
      <c r="AB305" s="36"/>
      <c r="AC305" s="36"/>
      <c r="AD305" s="36"/>
      <c r="AE305" s="36"/>
      <c r="AR305" s="206" t="s">
        <v>99</v>
      </c>
      <c r="AT305" s="206" t="s">
        <v>275</v>
      </c>
      <c r="AU305" s="206" t="s">
        <v>84</v>
      </c>
      <c r="AY305" s="19" t="s">
        <v>273</v>
      </c>
      <c r="BE305" s="207">
        <f>IF(N305="základní",J305,0)</f>
        <v>0</v>
      </c>
      <c r="BF305" s="207">
        <f>IF(N305="snížená",J305,0)</f>
        <v>0</v>
      </c>
      <c r="BG305" s="207">
        <f>IF(N305="zákl. přenesená",J305,0)</f>
        <v>0</v>
      </c>
      <c r="BH305" s="207">
        <f>IF(N305="sníž. přenesená",J305,0)</f>
        <v>0</v>
      </c>
      <c r="BI305" s="207">
        <f>IF(N305="nulová",J305,0)</f>
        <v>0</v>
      </c>
      <c r="BJ305" s="19" t="s">
        <v>23</v>
      </c>
      <c r="BK305" s="207">
        <f>ROUND(I305*H305,2)</f>
        <v>0</v>
      </c>
      <c r="BL305" s="19" t="s">
        <v>99</v>
      </c>
      <c r="BM305" s="206" t="s">
        <v>2399</v>
      </c>
    </row>
    <row r="306" spans="1:65" s="13" customFormat="1" ht="11.25">
      <c r="B306" s="212"/>
      <c r="C306" s="213"/>
      <c r="D306" s="208" t="s">
        <v>281</v>
      </c>
      <c r="E306" s="214" t="s">
        <v>22</v>
      </c>
      <c r="F306" s="215" t="s">
        <v>317</v>
      </c>
      <c r="G306" s="213"/>
      <c r="H306" s="214" t="s">
        <v>22</v>
      </c>
      <c r="I306" s="216"/>
      <c r="J306" s="213"/>
      <c r="K306" s="213"/>
      <c r="L306" s="217"/>
      <c r="M306" s="218"/>
      <c r="N306" s="219"/>
      <c r="O306" s="219"/>
      <c r="P306" s="219"/>
      <c r="Q306" s="219"/>
      <c r="R306" s="219"/>
      <c r="S306" s="219"/>
      <c r="T306" s="220"/>
      <c r="AT306" s="221" t="s">
        <v>281</v>
      </c>
      <c r="AU306" s="221" t="s">
        <v>84</v>
      </c>
      <c r="AV306" s="13" t="s">
        <v>23</v>
      </c>
      <c r="AW306" s="13" t="s">
        <v>38</v>
      </c>
      <c r="AX306" s="13" t="s">
        <v>77</v>
      </c>
      <c r="AY306" s="221" t="s">
        <v>273</v>
      </c>
    </row>
    <row r="307" spans="1:65" s="13" customFormat="1" ht="11.25">
      <c r="B307" s="212"/>
      <c r="C307" s="213"/>
      <c r="D307" s="208" t="s">
        <v>281</v>
      </c>
      <c r="E307" s="214" t="s">
        <v>22</v>
      </c>
      <c r="F307" s="215" t="s">
        <v>2343</v>
      </c>
      <c r="G307" s="213"/>
      <c r="H307" s="214" t="s">
        <v>22</v>
      </c>
      <c r="I307" s="216"/>
      <c r="J307" s="213"/>
      <c r="K307" s="213"/>
      <c r="L307" s="217"/>
      <c r="M307" s="218"/>
      <c r="N307" s="219"/>
      <c r="O307" s="219"/>
      <c r="P307" s="219"/>
      <c r="Q307" s="219"/>
      <c r="R307" s="219"/>
      <c r="S307" s="219"/>
      <c r="T307" s="220"/>
      <c r="AT307" s="221" t="s">
        <v>281</v>
      </c>
      <c r="AU307" s="221" t="s">
        <v>84</v>
      </c>
      <c r="AV307" s="13" t="s">
        <v>23</v>
      </c>
      <c r="AW307" s="13" t="s">
        <v>38</v>
      </c>
      <c r="AX307" s="13" t="s">
        <v>77</v>
      </c>
      <c r="AY307" s="221" t="s">
        <v>273</v>
      </c>
    </row>
    <row r="308" spans="1:65" s="14" customFormat="1" ht="11.25">
      <c r="B308" s="222"/>
      <c r="C308" s="223"/>
      <c r="D308" s="208" t="s">
        <v>281</v>
      </c>
      <c r="E308" s="224" t="s">
        <v>22</v>
      </c>
      <c r="F308" s="225" t="s">
        <v>2400</v>
      </c>
      <c r="G308" s="223"/>
      <c r="H308" s="226">
        <v>1.7050000000000001</v>
      </c>
      <c r="I308" s="227"/>
      <c r="J308" s="223"/>
      <c r="K308" s="223"/>
      <c r="L308" s="228"/>
      <c r="M308" s="229"/>
      <c r="N308" s="230"/>
      <c r="O308" s="230"/>
      <c r="P308" s="230"/>
      <c r="Q308" s="230"/>
      <c r="R308" s="230"/>
      <c r="S308" s="230"/>
      <c r="T308" s="231"/>
      <c r="AT308" s="232" t="s">
        <v>281</v>
      </c>
      <c r="AU308" s="232" t="s">
        <v>84</v>
      </c>
      <c r="AV308" s="14" t="s">
        <v>84</v>
      </c>
      <c r="AW308" s="14" t="s">
        <v>38</v>
      </c>
      <c r="AX308" s="14" t="s">
        <v>77</v>
      </c>
      <c r="AY308" s="232" t="s">
        <v>273</v>
      </c>
    </row>
    <row r="309" spans="1:65" s="14" customFormat="1" ht="11.25">
      <c r="B309" s="222"/>
      <c r="C309" s="223"/>
      <c r="D309" s="208" t="s">
        <v>281</v>
      </c>
      <c r="E309" s="224" t="s">
        <v>22</v>
      </c>
      <c r="F309" s="225" t="s">
        <v>2401</v>
      </c>
      <c r="G309" s="223"/>
      <c r="H309" s="226">
        <v>2.73</v>
      </c>
      <c r="I309" s="227"/>
      <c r="J309" s="223"/>
      <c r="K309" s="223"/>
      <c r="L309" s="228"/>
      <c r="M309" s="229"/>
      <c r="N309" s="230"/>
      <c r="O309" s="230"/>
      <c r="P309" s="230"/>
      <c r="Q309" s="230"/>
      <c r="R309" s="230"/>
      <c r="S309" s="230"/>
      <c r="T309" s="231"/>
      <c r="AT309" s="232" t="s">
        <v>281</v>
      </c>
      <c r="AU309" s="232" t="s">
        <v>84</v>
      </c>
      <c r="AV309" s="14" t="s">
        <v>84</v>
      </c>
      <c r="AW309" s="14" t="s">
        <v>38</v>
      </c>
      <c r="AX309" s="14" t="s">
        <v>77</v>
      </c>
      <c r="AY309" s="232" t="s">
        <v>273</v>
      </c>
    </row>
    <row r="310" spans="1:65" s="13" customFormat="1" ht="11.25">
      <c r="B310" s="212"/>
      <c r="C310" s="213"/>
      <c r="D310" s="208" t="s">
        <v>281</v>
      </c>
      <c r="E310" s="214" t="s">
        <v>22</v>
      </c>
      <c r="F310" s="215" t="s">
        <v>2345</v>
      </c>
      <c r="G310" s="213"/>
      <c r="H310" s="214" t="s">
        <v>22</v>
      </c>
      <c r="I310" s="216"/>
      <c r="J310" s="213"/>
      <c r="K310" s="213"/>
      <c r="L310" s="217"/>
      <c r="M310" s="218"/>
      <c r="N310" s="219"/>
      <c r="O310" s="219"/>
      <c r="P310" s="219"/>
      <c r="Q310" s="219"/>
      <c r="R310" s="219"/>
      <c r="S310" s="219"/>
      <c r="T310" s="220"/>
      <c r="AT310" s="221" t="s">
        <v>281</v>
      </c>
      <c r="AU310" s="221" t="s">
        <v>84</v>
      </c>
      <c r="AV310" s="13" t="s">
        <v>23</v>
      </c>
      <c r="AW310" s="13" t="s">
        <v>38</v>
      </c>
      <c r="AX310" s="13" t="s">
        <v>77</v>
      </c>
      <c r="AY310" s="221" t="s">
        <v>273</v>
      </c>
    </row>
    <row r="311" spans="1:65" s="14" customFormat="1" ht="11.25">
      <c r="B311" s="222"/>
      <c r="C311" s="223"/>
      <c r="D311" s="208" t="s">
        <v>281</v>
      </c>
      <c r="E311" s="224" t="s">
        <v>22</v>
      </c>
      <c r="F311" s="225" t="s">
        <v>2402</v>
      </c>
      <c r="G311" s="223"/>
      <c r="H311" s="226">
        <v>5.8259999999999996</v>
      </c>
      <c r="I311" s="227"/>
      <c r="J311" s="223"/>
      <c r="K311" s="223"/>
      <c r="L311" s="228"/>
      <c r="M311" s="229"/>
      <c r="N311" s="230"/>
      <c r="O311" s="230"/>
      <c r="P311" s="230"/>
      <c r="Q311" s="230"/>
      <c r="R311" s="230"/>
      <c r="S311" s="230"/>
      <c r="T311" s="231"/>
      <c r="AT311" s="232" t="s">
        <v>281</v>
      </c>
      <c r="AU311" s="232" t="s">
        <v>84</v>
      </c>
      <c r="AV311" s="14" t="s">
        <v>84</v>
      </c>
      <c r="AW311" s="14" t="s">
        <v>38</v>
      </c>
      <c r="AX311" s="14" t="s">
        <v>77</v>
      </c>
      <c r="AY311" s="232" t="s">
        <v>273</v>
      </c>
    </row>
    <row r="312" spans="1:65" s="15" customFormat="1" ht="11.25">
      <c r="B312" s="233"/>
      <c r="C312" s="234"/>
      <c r="D312" s="208" t="s">
        <v>281</v>
      </c>
      <c r="E312" s="235" t="s">
        <v>22</v>
      </c>
      <c r="F312" s="236" t="s">
        <v>286</v>
      </c>
      <c r="G312" s="234"/>
      <c r="H312" s="237">
        <v>10.260999999999999</v>
      </c>
      <c r="I312" s="238"/>
      <c r="J312" s="234"/>
      <c r="K312" s="234"/>
      <c r="L312" s="239"/>
      <c r="M312" s="240"/>
      <c r="N312" s="241"/>
      <c r="O312" s="241"/>
      <c r="P312" s="241"/>
      <c r="Q312" s="241"/>
      <c r="R312" s="241"/>
      <c r="S312" s="241"/>
      <c r="T312" s="242"/>
      <c r="AT312" s="243" t="s">
        <v>281</v>
      </c>
      <c r="AU312" s="243" t="s">
        <v>84</v>
      </c>
      <c r="AV312" s="15" t="s">
        <v>92</v>
      </c>
      <c r="AW312" s="15" t="s">
        <v>38</v>
      </c>
      <c r="AX312" s="15" t="s">
        <v>23</v>
      </c>
      <c r="AY312" s="243" t="s">
        <v>273</v>
      </c>
    </row>
    <row r="313" spans="1:65" s="2" customFormat="1" ht="16.5" customHeight="1">
      <c r="A313" s="36"/>
      <c r="B313" s="37"/>
      <c r="C313" s="195" t="s">
        <v>508</v>
      </c>
      <c r="D313" s="195" t="s">
        <v>275</v>
      </c>
      <c r="E313" s="196" t="s">
        <v>434</v>
      </c>
      <c r="F313" s="197" t="s">
        <v>435</v>
      </c>
      <c r="G313" s="198" t="s">
        <v>224</v>
      </c>
      <c r="H313" s="199">
        <v>51.307000000000002</v>
      </c>
      <c r="I313" s="200"/>
      <c r="J313" s="201">
        <f>ROUND(I313*H313,2)</f>
        <v>0</v>
      </c>
      <c r="K313" s="197" t="s">
        <v>306</v>
      </c>
      <c r="L313" s="41"/>
      <c r="M313" s="202" t="s">
        <v>22</v>
      </c>
      <c r="N313" s="203" t="s">
        <v>48</v>
      </c>
      <c r="O313" s="66"/>
      <c r="P313" s="204">
        <f>O313*H313</f>
        <v>0</v>
      </c>
      <c r="Q313" s="204">
        <v>5.7600000000000004E-3</v>
      </c>
      <c r="R313" s="204">
        <f>Q313*H313</f>
        <v>0.29552832000000001</v>
      </c>
      <c r="S313" s="204">
        <v>0</v>
      </c>
      <c r="T313" s="205">
        <f>S313*H313</f>
        <v>0</v>
      </c>
      <c r="U313" s="36"/>
      <c r="V313" s="36"/>
      <c r="W313" s="36"/>
      <c r="X313" s="36"/>
      <c r="Y313" s="36"/>
      <c r="Z313" s="36"/>
      <c r="AA313" s="36"/>
      <c r="AB313" s="36"/>
      <c r="AC313" s="36"/>
      <c r="AD313" s="36"/>
      <c r="AE313" s="36"/>
      <c r="AR313" s="206" t="s">
        <v>99</v>
      </c>
      <c r="AT313" s="206" t="s">
        <v>275</v>
      </c>
      <c r="AU313" s="206" t="s">
        <v>84</v>
      </c>
      <c r="AY313" s="19" t="s">
        <v>273</v>
      </c>
      <c r="BE313" s="207">
        <f>IF(N313="základní",J313,0)</f>
        <v>0</v>
      </c>
      <c r="BF313" s="207">
        <f>IF(N313="snížená",J313,0)</f>
        <v>0</v>
      </c>
      <c r="BG313" s="207">
        <f>IF(N313="zákl. přenesená",J313,0)</f>
        <v>0</v>
      </c>
      <c r="BH313" s="207">
        <f>IF(N313="sníž. přenesená",J313,0)</f>
        <v>0</v>
      </c>
      <c r="BI313" s="207">
        <f>IF(N313="nulová",J313,0)</f>
        <v>0</v>
      </c>
      <c r="BJ313" s="19" t="s">
        <v>23</v>
      </c>
      <c r="BK313" s="207">
        <f>ROUND(I313*H313,2)</f>
        <v>0</v>
      </c>
      <c r="BL313" s="19" t="s">
        <v>99</v>
      </c>
      <c r="BM313" s="206" t="s">
        <v>2403</v>
      </c>
    </row>
    <row r="314" spans="1:65" s="13" customFormat="1" ht="11.25">
      <c r="B314" s="212"/>
      <c r="C314" s="213"/>
      <c r="D314" s="208" t="s">
        <v>281</v>
      </c>
      <c r="E314" s="214" t="s">
        <v>22</v>
      </c>
      <c r="F314" s="215" t="s">
        <v>317</v>
      </c>
      <c r="G314" s="213"/>
      <c r="H314" s="214" t="s">
        <v>22</v>
      </c>
      <c r="I314" s="216"/>
      <c r="J314" s="213"/>
      <c r="K314" s="213"/>
      <c r="L314" s="217"/>
      <c r="M314" s="218"/>
      <c r="N314" s="219"/>
      <c r="O314" s="219"/>
      <c r="P314" s="219"/>
      <c r="Q314" s="219"/>
      <c r="R314" s="219"/>
      <c r="S314" s="219"/>
      <c r="T314" s="220"/>
      <c r="AT314" s="221" t="s">
        <v>281</v>
      </c>
      <c r="AU314" s="221" t="s">
        <v>84</v>
      </c>
      <c r="AV314" s="13" t="s">
        <v>23</v>
      </c>
      <c r="AW314" s="13" t="s">
        <v>38</v>
      </c>
      <c r="AX314" s="13" t="s">
        <v>77</v>
      </c>
      <c r="AY314" s="221" t="s">
        <v>273</v>
      </c>
    </row>
    <row r="315" spans="1:65" s="13" customFormat="1" ht="11.25">
      <c r="B315" s="212"/>
      <c r="C315" s="213"/>
      <c r="D315" s="208" t="s">
        <v>281</v>
      </c>
      <c r="E315" s="214" t="s">
        <v>22</v>
      </c>
      <c r="F315" s="215" t="s">
        <v>2343</v>
      </c>
      <c r="G315" s="213"/>
      <c r="H315" s="214" t="s">
        <v>22</v>
      </c>
      <c r="I315" s="216"/>
      <c r="J315" s="213"/>
      <c r="K315" s="213"/>
      <c r="L315" s="217"/>
      <c r="M315" s="218"/>
      <c r="N315" s="219"/>
      <c r="O315" s="219"/>
      <c r="P315" s="219"/>
      <c r="Q315" s="219"/>
      <c r="R315" s="219"/>
      <c r="S315" s="219"/>
      <c r="T315" s="220"/>
      <c r="AT315" s="221" t="s">
        <v>281</v>
      </c>
      <c r="AU315" s="221" t="s">
        <v>84</v>
      </c>
      <c r="AV315" s="13" t="s">
        <v>23</v>
      </c>
      <c r="AW315" s="13" t="s">
        <v>38</v>
      </c>
      <c r="AX315" s="13" t="s">
        <v>77</v>
      </c>
      <c r="AY315" s="221" t="s">
        <v>273</v>
      </c>
    </row>
    <row r="316" spans="1:65" s="14" customFormat="1" ht="11.25">
      <c r="B316" s="222"/>
      <c r="C316" s="223"/>
      <c r="D316" s="208" t="s">
        <v>281</v>
      </c>
      <c r="E316" s="224" t="s">
        <v>22</v>
      </c>
      <c r="F316" s="225" t="s">
        <v>2404</v>
      </c>
      <c r="G316" s="223"/>
      <c r="H316" s="226">
        <v>8.5269999999999992</v>
      </c>
      <c r="I316" s="227"/>
      <c r="J316" s="223"/>
      <c r="K316" s="223"/>
      <c r="L316" s="228"/>
      <c r="M316" s="229"/>
      <c r="N316" s="230"/>
      <c r="O316" s="230"/>
      <c r="P316" s="230"/>
      <c r="Q316" s="230"/>
      <c r="R316" s="230"/>
      <c r="S316" s="230"/>
      <c r="T316" s="231"/>
      <c r="AT316" s="232" t="s">
        <v>281</v>
      </c>
      <c r="AU316" s="232" t="s">
        <v>84</v>
      </c>
      <c r="AV316" s="14" t="s">
        <v>84</v>
      </c>
      <c r="AW316" s="14" t="s">
        <v>38</v>
      </c>
      <c r="AX316" s="14" t="s">
        <v>77</v>
      </c>
      <c r="AY316" s="232" t="s">
        <v>273</v>
      </c>
    </row>
    <row r="317" spans="1:65" s="14" customFormat="1" ht="11.25">
      <c r="B317" s="222"/>
      <c r="C317" s="223"/>
      <c r="D317" s="208" t="s">
        <v>281</v>
      </c>
      <c r="E317" s="224" t="s">
        <v>22</v>
      </c>
      <c r="F317" s="225" t="s">
        <v>2405</v>
      </c>
      <c r="G317" s="223"/>
      <c r="H317" s="226">
        <v>13.65</v>
      </c>
      <c r="I317" s="227"/>
      <c r="J317" s="223"/>
      <c r="K317" s="223"/>
      <c r="L317" s="228"/>
      <c r="M317" s="229"/>
      <c r="N317" s="230"/>
      <c r="O317" s="230"/>
      <c r="P317" s="230"/>
      <c r="Q317" s="230"/>
      <c r="R317" s="230"/>
      <c r="S317" s="230"/>
      <c r="T317" s="231"/>
      <c r="AT317" s="232" t="s">
        <v>281</v>
      </c>
      <c r="AU317" s="232" t="s">
        <v>84</v>
      </c>
      <c r="AV317" s="14" t="s">
        <v>84</v>
      </c>
      <c r="AW317" s="14" t="s">
        <v>38</v>
      </c>
      <c r="AX317" s="14" t="s">
        <v>77</v>
      </c>
      <c r="AY317" s="232" t="s">
        <v>273</v>
      </c>
    </row>
    <row r="318" spans="1:65" s="13" customFormat="1" ht="11.25">
      <c r="B318" s="212"/>
      <c r="C318" s="213"/>
      <c r="D318" s="208" t="s">
        <v>281</v>
      </c>
      <c r="E318" s="214" t="s">
        <v>22</v>
      </c>
      <c r="F318" s="215" t="s">
        <v>2345</v>
      </c>
      <c r="G318" s="213"/>
      <c r="H318" s="214" t="s">
        <v>22</v>
      </c>
      <c r="I318" s="216"/>
      <c r="J318" s="213"/>
      <c r="K318" s="213"/>
      <c r="L318" s="217"/>
      <c r="M318" s="218"/>
      <c r="N318" s="219"/>
      <c r="O318" s="219"/>
      <c r="P318" s="219"/>
      <c r="Q318" s="219"/>
      <c r="R318" s="219"/>
      <c r="S318" s="219"/>
      <c r="T318" s="220"/>
      <c r="AT318" s="221" t="s">
        <v>281</v>
      </c>
      <c r="AU318" s="221" t="s">
        <v>84</v>
      </c>
      <c r="AV318" s="13" t="s">
        <v>23</v>
      </c>
      <c r="AW318" s="13" t="s">
        <v>38</v>
      </c>
      <c r="AX318" s="13" t="s">
        <v>77</v>
      </c>
      <c r="AY318" s="221" t="s">
        <v>273</v>
      </c>
    </row>
    <row r="319" spans="1:65" s="14" customFormat="1" ht="11.25">
      <c r="B319" s="222"/>
      <c r="C319" s="223"/>
      <c r="D319" s="208" t="s">
        <v>281</v>
      </c>
      <c r="E319" s="224" t="s">
        <v>22</v>
      </c>
      <c r="F319" s="225" t="s">
        <v>2406</v>
      </c>
      <c r="G319" s="223"/>
      <c r="H319" s="226">
        <v>29.13</v>
      </c>
      <c r="I319" s="227"/>
      <c r="J319" s="223"/>
      <c r="K319" s="223"/>
      <c r="L319" s="228"/>
      <c r="M319" s="229"/>
      <c r="N319" s="230"/>
      <c r="O319" s="230"/>
      <c r="P319" s="230"/>
      <c r="Q319" s="230"/>
      <c r="R319" s="230"/>
      <c r="S319" s="230"/>
      <c r="T319" s="231"/>
      <c r="AT319" s="232" t="s">
        <v>281</v>
      </c>
      <c r="AU319" s="232" t="s">
        <v>84</v>
      </c>
      <c r="AV319" s="14" t="s">
        <v>84</v>
      </c>
      <c r="AW319" s="14" t="s">
        <v>38</v>
      </c>
      <c r="AX319" s="14" t="s">
        <v>77</v>
      </c>
      <c r="AY319" s="232" t="s">
        <v>273</v>
      </c>
    </row>
    <row r="320" spans="1:65" s="15" customFormat="1" ht="11.25">
      <c r="B320" s="233"/>
      <c r="C320" s="234"/>
      <c r="D320" s="208" t="s">
        <v>281</v>
      </c>
      <c r="E320" s="235" t="s">
        <v>22</v>
      </c>
      <c r="F320" s="236" t="s">
        <v>286</v>
      </c>
      <c r="G320" s="234"/>
      <c r="H320" s="237">
        <v>51.307000000000002</v>
      </c>
      <c r="I320" s="238"/>
      <c r="J320" s="234"/>
      <c r="K320" s="234"/>
      <c r="L320" s="239"/>
      <c r="M320" s="240"/>
      <c r="N320" s="241"/>
      <c r="O320" s="241"/>
      <c r="P320" s="241"/>
      <c r="Q320" s="241"/>
      <c r="R320" s="241"/>
      <c r="S320" s="241"/>
      <c r="T320" s="242"/>
      <c r="AT320" s="243" t="s">
        <v>281</v>
      </c>
      <c r="AU320" s="243" t="s">
        <v>84</v>
      </c>
      <c r="AV320" s="15" t="s">
        <v>92</v>
      </c>
      <c r="AW320" s="15" t="s">
        <v>38</v>
      </c>
      <c r="AX320" s="15" t="s">
        <v>23</v>
      </c>
      <c r="AY320" s="243" t="s">
        <v>273</v>
      </c>
    </row>
    <row r="321" spans="1:65" s="2" customFormat="1" ht="16.5" customHeight="1">
      <c r="A321" s="36"/>
      <c r="B321" s="37"/>
      <c r="C321" s="195" t="s">
        <v>513</v>
      </c>
      <c r="D321" s="195" t="s">
        <v>275</v>
      </c>
      <c r="E321" s="196" t="s">
        <v>442</v>
      </c>
      <c r="F321" s="197" t="s">
        <v>443</v>
      </c>
      <c r="G321" s="198" t="s">
        <v>224</v>
      </c>
      <c r="H321" s="199">
        <v>51.307000000000002</v>
      </c>
      <c r="I321" s="200"/>
      <c r="J321" s="201">
        <f>ROUND(I321*H321,2)</f>
        <v>0</v>
      </c>
      <c r="K321" s="197" t="s">
        <v>306</v>
      </c>
      <c r="L321" s="41"/>
      <c r="M321" s="202" t="s">
        <v>22</v>
      </c>
      <c r="N321" s="203" t="s">
        <v>48</v>
      </c>
      <c r="O321" s="66"/>
      <c r="P321" s="204">
        <f>O321*H321</f>
        <v>0</v>
      </c>
      <c r="Q321" s="204">
        <v>0</v>
      </c>
      <c r="R321" s="204">
        <f>Q321*H321</f>
        <v>0</v>
      </c>
      <c r="S321" s="204">
        <v>0</v>
      </c>
      <c r="T321" s="205">
        <f>S321*H321</f>
        <v>0</v>
      </c>
      <c r="U321" s="36"/>
      <c r="V321" s="36"/>
      <c r="W321" s="36"/>
      <c r="X321" s="36"/>
      <c r="Y321" s="36"/>
      <c r="Z321" s="36"/>
      <c r="AA321" s="36"/>
      <c r="AB321" s="36"/>
      <c r="AC321" s="36"/>
      <c r="AD321" s="36"/>
      <c r="AE321" s="36"/>
      <c r="AR321" s="206" t="s">
        <v>99</v>
      </c>
      <c r="AT321" s="206" t="s">
        <v>275</v>
      </c>
      <c r="AU321" s="206" t="s">
        <v>84</v>
      </c>
      <c r="AY321" s="19" t="s">
        <v>273</v>
      </c>
      <c r="BE321" s="207">
        <f>IF(N321="základní",J321,0)</f>
        <v>0</v>
      </c>
      <c r="BF321" s="207">
        <f>IF(N321="snížená",J321,0)</f>
        <v>0</v>
      </c>
      <c r="BG321" s="207">
        <f>IF(N321="zákl. přenesená",J321,0)</f>
        <v>0</v>
      </c>
      <c r="BH321" s="207">
        <f>IF(N321="sníž. přenesená",J321,0)</f>
        <v>0</v>
      </c>
      <c r="BI321" s="207">
        <f>IF(N321="nulová",J321,0)</f>
        <v>0</v>
      </c>
      <c r="BJ321" s="19" t="s">
        <v>23</v>
      </c>
      <c r="BK321" s="207">
        <f>ROUND(I321*H321,2)</f>
        <v>0</v>
      </c>
      <c r="BL321" s="19" t="s">
        <v>99</v>
      </c>
      <c r="BM321" s="206" t="s">
        <v>2407</v>
      </c>
    </row>
    <row r="322" spans="1:65" s="14" customFormat="1" ht="11.25">
      <c r="B322" s="222"/>
      <c r="C322" s="223"/>
      <c r="D322" s="208" t="s">
        <v>281</v>
      </c>
      <c r="E322" s="224" t="s">
        <v>22</v>
      </c>
      <c r="F322" s="225" t="s">
        <v>2408</v>
      </c>
      <c r="G322" s="223"/>
      <c r="H322" s="226">
        <v>51.307000000000002</v>
      </c>
      <c r="I322" s="227"/>
      <c r="J322" s="223"/>
      <c r="K322" s="223"/>
      <c r="L322" s="228"/>
      <c r="M322" s="229"/>
      <c r="N322" s="230"/>
      <c r="O322" s="230"/>
      <c r="P322" s="230"/>
      <c r="Q322" s="230"/>
      <c r="R322" s="230"/>
      <c r="S322" s="230"/>
      <c r="T322" s="231"/>
      <c r="AT322" s="232" t="s">
        <v>281</v>
      </c>
      <c r="AU322" s="232" t="s">
        <v>84</v>
      </c>
      <c r="AV322" s="14" t="s">
        <v>84</v>
      </c>
      <c r="AW322" s="14" t="s">
        <v>38</v>
      </c>
      <c r="AX322" s="14" t="s">
        <v>23</v>
      </c>
      <c r="AY322" s="232" t="s">
        <v>273</v>
      </c>
    </row>
    <row r="323" spans="1:65" s="2" customFormat="1" ht="16.5" customHeight="1">
      <c r="A323" s="36"/>
      <c r="B323" s="37"/>
      <c r="C323" s="195" t="s">
        <v>528</v>
      </c>
      <c r="D323" s="195" t="s">
        <v>275</v>
      </c>
      <c r="E323" s="196" t="s">
        <v>447</v>
      </c>
      <c r="F323" s="197" t="s">
        <v>448</v>
      </c>
      <c r="G323" s="198" t="s">
        <v>333</v>
      </c>
      <c r="H323" s="199">
        <v>1</v>
      </c>
      <c r="I323" s="200"/>
      <c r="J323" s="201">
        <f>ROUND(I323*H323,2)</f>
        <v>0</v>
      </c>
      <c r="K323" s="197" t="s">
        <v>306</v>
      </c>
      <c r="L323" s="41"/>
      <c r="M323" s="202" t="s">
        <v>22</v>
      </c>
      <c r="N323" s="203" t="s">
        <v>48</v>
      </c>
      <c r="O323" s="66"/>
      <c r="P323" s="204">
        <f>O323*H323</f>
        <v>0</v>
      </c>
      <c r="Q323" s="204">
        <v>1.0525599999999999</v>
      </c>
      <c r="R323" s="204">
        <f>Q323*H323</f>
        <v>1.0525599999999999</v>
      </c>
      <c r="S323" s="204">
        <v>0</v>
      </c>
      <c r="T323" s="205">
        <f>S323*H323</f>
        <v>0</v>
      </c>
      <c r="U323" s="36"/>
      <c r="V323" s="36"/>
      <c r="W323" s="36"/>
      <c r="X323" s="36"/>
      <c r="Y323" s="36"/>
      <c r="Z323" s="36"/>
      <c r="AA323" s="36"/>
      <c r="AB323" s="36"/>
      <c r="AC323" s="36"/>
      <c r="AD323" s="36"/>
      <c r="AE323" s="36"/>
      <c r="AR323" s="206" t="s">
        <v>99</v>
      </c>
      <c r="AT323" s="206" t="s">
        <v>275</v>
      </c>
      <c r="AU323" s="206" t="s">
        <v>84</v>
      </c>
      <c r="AY323" s="19" t="s">
        <v>273</v>
      </c>
      <c r="BE323" s="207">
        <f>IF(N323="základní",J323,0)</f>
        <v>0</v>
      </c>
      <c r="BF323" s="207">
        <f>IF(N323="snížená",J323,0)</f>
        <v>0</v>
      </c>
      <c r="BG323" s="207">
        <f>IF(N323="zákl. přenesená",J323,0)</f>
        <v>0</v>
      </c>
      <c r="BH323" s="207">
        <f>IF(N323="sníž. přenesená",J323,0)</f>
        <v>0</v>
      </c>
      <c r="BI323" s="207">
        <f>IF(N323="nulová",J323,0)</f>
        <v>0</v>
      </c>
      <c r="BJ323" s="19" t="s">
        <v>23</v>
      </c>
      <c r="BK323" s="207">
        <f>ROUND(I323*H323,2)</f>
        <v>0</v>
      </c>
      <c r="BL323" s="19" t="s">
        <v>99</v>
      </c>
      <c r="BM323" s="206" t="s">
        <v>2409</v>
      </c>
    </row>
    <row r="324" spans="1:65" s="13" customFormat="1" ht="11.25">
      <c r="B324" s="212"/>
      <c r="C324" s="213"/>
      <c r="D324" s="208" t="s">
        <v>281</v>
      </c>
      <c r="E324" s="214" t="s">
        <v>22</v>
      </c>
      <c r="F324" s="215" t="s">
        <v>317</v>
      </c>
      <c r="G324" s="213"/>
      <c r="H324" s="214" t="s">
        <v>22</v>
      </c>
      <c r="I324" s="216"/>
      <c r="J324" s="213"/>
      <c r="K324" s="213"/>
      <c r="L324" s="217"/>
      <c r="M324" s="218"/>
      <c r="N324" s="219"/>
      <c r="O324" s="219"/>
      <c r="P324" s="219"/>
      <c r="Q324" s="219"/>
      <c r="R324" s="219"/>
      <c r="S324" s="219"/>
      <c r="T324" s="220"/>
      <c r="AT324" s="221" t="s">
        <v>281</v>
      </c>
      <c r="AU324" s="221" t="s">
        <v>84</v>
      </c>
      <c r="AV324" s="13" t="s">
        <v>23</v>
      </c>
      <c r="AW324" s="13" t="s">
        <v>38</v>
      </c>
      <c r="AX324" s="13" t="s">
        <v>77</v>
      </c>
      <c r="AY324" s="221" t="s">
        <v>273</v>
      </c>
    </row>
    <row r="325" spans="1:65" s="14" customFormat="1" ht="11.25">
      <c r="B325" s="222"/>
      <c r="C325" s="223"/>
      <c r="D325" s="208" t="s">
        <v>281</v>
      </c>
      <c r="E325" s="224" t="s">
        <v>22</v>
      </c>
      <c r="F325" s="225" t="s">
        <v>2410</v>
      </c>
      <c r="G325" s="223"/>
      <c r="H325" s="226">
        <v>0.5</v>
      </c>
      <c r="I325" s="227"/>
      <c r="J325" s="223"/>
      <c r="K325" s="223"/>
      <c r="L325" s="228"/>
      <c r="M325" s="229"/>
      <c r="N325" s="230"/>
      <c r="O325" s="230"/>
      <c r="P325" s="230"/>
      <c r="Q325" s="230"/>
      <c r="R325" s="230"/>
      <c r="S325" s="230"/>
      <c r="T325" s="231"/>
      <c r="AT325" s="232" t="s">
        <v>281</v>
      </c>
      <c r="AU325" s="232" t="s">
        <v>84</v>
      </c>
      <c r="AV325" s="14" t="s">
        <v>84</v>
      </c>
      <c r="AW325" s="14" t="s">
        <v>38</v>
      </c>
      <c r="AX325" s="14" t="s">
        <v>77</v>
      </c>
      <c r="AY325" s="232" t="s">
        <v>273</v>
      </c>
    </row>
    <row r="326" spans="1:65" s="14" customFormat="1" ht="11.25">
      <c r="B326" s="222"/>
      <c r="C326" s="223"/>
      <c r="D326" s="208" t="s">
        <v>281</v>
      </c>
      <c r="E326" s="224" t="s">
        <v>22</v>
      </c>
      <c r="F326" s="225" t="s">
        <v>2411</v>
      </c>
      <c r="G326" s="223"/>
      <c r="H326" s="226">
        <v>0.5</v>
      </c>
      <c r="I326" s="227"/>
      <c r="J326" s="223"/>
      <c r="K326" s="223"/>
      <c r="L326" s="228"/>
      <c r="M326" s="229"/>
      <c r="N326" s="230"/>
      <c r="O326" s="230"/>
      <c r="P326" s="230"/>
      <c r="Q326" s="230"/>
      <c r="R326" s="230"/>
      <c r="S326" s="230"/>
      <c r="T326" s="231"/>
      <c r="AT326" s="232" t="s">
        <v>281</v>
      </c>
      <c r="AU326" s="232" t="s">
        <v>84</v>
      </c>
      <c r="AV326" s="14" t="s">
        <v>84</v>
      </c>
      <c r="AW326" s="14" t="s">
        <v>38</v>
      </c>
      <c r="AX326" s="14" t="s">
        <v>77</v>
      </c>
      <c r="AY326" s="232" t="s">
        <v>273</v>
      </c>
    </row>
    <row r="327" spans="1:65" s="15" customFormat="1" ht="11.25">
      <c r="B327" s="233"/>
      <c r="C327" s="234"/>
      <c r="D327" s="208" t="s">
        <v>281</v>
      </c>
      <c r="E327" s="235" t="s">
        <v>22</v>
      </c>
      <c r="F327" s="236" t="s">
        <v>286</v>
      </c>
      <c r="G327" s="234"/>
      <c r="H327" s="237">
        <v>1</v>
      </c>
      <c r="I327" s="238"/>
      <c r="J327" s="234"/>
      <c r="K327" s="234"/>
      <c r="L327" s="239"/>
      <c r="M327" s="240"/>
      <c r="N327" s="241"/>
      <c r="O327" s="241"/>
      <c r="P327" s="241"/>
      <c r="Q327" s="241"/>
      <c r="R327" s="241"/>
      <c r="S327" s="241"/>
      <c r="T327" s="242"/>
      <c r="AT327" s="243" t="s">
        <v>281</v>
      </c>
      <c r="AU327" s="243" t="s">
        <v>84</v>
      </c>
      <c r="AV327" s="15" t="s">
        <v>92</v>
      </c>
      <c r="AW327" s="15" t="s">
        <v>38</v>
      </c>
      <c r="AX327" s="15" t="s">
        <v>23</v>
      </c>
      <c r="AY327" s="243" t="s">
        <v>273</v>
      </c>
    </row>
    <row r="328" spans="1:65" s="12" customFormat="1" ht="22.9" customHeight="1">
      <c r="B328" s="179"/>
      <c r="C328" s="180"/>
      <c r="D328" s="181" t="s">
        <v>76</v>
      </c>
      <c r="E328" s="193" t="s">
        <v>115</v>
      </c>
      <c r="F328" s="193" t="s">
        <v>2412</v>
      </c>
      <c r="G328" s="180"/>
      <c r="H328" s="180"/>
      <c r="I328" s="183"/>
      <c r="J328" s="194">
        <f>BK328</f>
        <v>0</v>
      </c>
      <c r="K328" s="180"/>
      <c r="L328" s="185"/>
      <c r="M328" s="186"/>
      <c r="N328" s="187"/>
      <c r="O328" s="187"/>
      <c r="P328" s="188">
        <f>SUM(P329:P334)</f>
        <v>0</v>
      </c>
      <c r="Q328" s="187"/>
      <c r="R328" s="188">
        <f>SUM(R329:R334)</f>
        <v>2.4070176000000001</v>
      </c>
      <c r="S328" s="187"/>
      <c r="T328" s="189">
        <f>SUM(T329:T334)</f>
        <v>0</v>
      </c>
      <c r="AR328" s="190" t="s">
        <v>23</v>
      </c>
      <c r="AT328" s="191" t="s">
        <v>76</v>
      </c>
      <c r="AU328" s="191" t="s">
        <v>23</v>
      </c>
      <c r="AY328" s="190" t="s">
        <v>273</v>
      </c>
      <c r="BK328" s="192">
        <f>SUM(BK329:BK334)</f>
        <v>0</v>
      </c>
    </row>
    <row r="329" spans="1:65" s="2" customFormat="1" ht="16.5" customHeight="1">
      <c r="A329" s="36"/>
      <c r="B329" s="37"/>
      <c r="C329" s="195" t="s">
        <v>533</v>
      </c>
      <c r="D329" s="195" t="s">
        <v>275</v>
      </c>
      <c r="E329" s="196" t="s">
        <v>2413</v>
      </c>
      <c r="F329" s="197" t="s">
        <v>2414</v>
      </c>
      <c r="G329" s="198" t="s">
        <v>224</v>
      </c>
      <c r="H329" s="199">
        <v>257.16000000000003</v>
      </c>
      <c r="I329" s="200"/>
      <c r="J329" s="201">
        <f>ROUND(I329*H329,2)</f>
        <v>0</v>
      </c>
      <c r="K329" s="197" t="s">
        <v>22</v>
      </c>
      <c r="L329" s="41"/>
      <c r="M329" s="202" t="s">
        <v>22</v>
      </c>
      <c r="N329" s="203" t="s">
        <v>48</v>
      </c>
      <c r="O329" s="66"/>
      <c r="P329" s="204">
        <f>O329*H329</f>
        <v>0</v>
      </c>
      <c r="Q329" s="204">
        <v>9.3600000000000003E-3</v>
      </c>
      <c r="R329" s="204">
        <f>Q329*H329</f>
        <v>2.4070176000000001</v>
      </c>
      <c r="S329" s="204">
        <v>0</v>
      </c>
      <c r="T329" s="205">
        <f>S329*H329</f>
        <v>0</v>
      </c>
      <c r="U329" s="36"/>
      <c r="V329" s="36"/>
      <c r="W329" s="36"/>
      <c r="X329" s="36"/>
      <c r="Y329" s="36"/>
      <c r="Z329" s="36"/>
      <c r="AA329" s="36"/>
      <c r="AB329" s="36"/>
      <c r="AC329" s="36"/>
      <c r="AD329" s="36"/>
      <c r="AE329" s="36"/>
      <c r="AR329" s="206" t="s">
        <v>99</v>
      </c>
      <c r="AT329" s="206" t="s">
        <v>275</v>
      </c>
      <c r="AU329" s="206" t="s">
        <v>84</v>
      </c>
      <c r="AY329" s="19" t="s">
        <v>273</v>
      </c>
      <c r="BE329" s="207">
        <f>IF(N329="základní",J329,0)</f>
        <v>0</v>
      </c>
      <c r="BF329" s="207">
        <f>IF(N329="snížená",J329,0)</f>
        <v>0</v>
      </c>
      <c r="BG329" s="207">
        <f>IF(N329="zákl. přenesená",J329,0)</f>
        <v>0</v>
      </c>
      <c r="BH329" s="207">
        <f>IF(N329="sníž. přenesená",J329,0)</f>
        <v>0</v>
      </c>
      <c r="BI329" s="207">
        <f>IF(N329="nulová",J329,0)</f>
        <v>0</v>
      </c>
      <c r="BJ329" s="19" t="s">
        <v>23</v>
      </c>
      <c r="BK329" s="207">
        <f>ROUND(I329*H329,2)</f>
        <v>0</v>
      </c>
      <c r="BL329" s="19" t="s">
        <v>99</v>
      </c>
      <c r="BM329" s="206" t="s">
        <v>2415</v>
      </c>
    </row>
    <row r="330" spans="1:65" s="2" customFormat="1" ht="156">
      <c r="A330" s="36"/>
      <c r="B330" s="37"/>
      <c r="C330" s="38"/>
      <c r="D330" s="208" t="s">
        <v>279</v>
      </c>
      <c r="E330" s="38"/>
      <c r="F330" s="209" t="s">
        <v>2416</v>
      </c>
      <c r="G330" s="38"/>
      <c r="H330" s="38"/>
      <c r="I330" s="119"/>
      <c r="J330" s="38"/>
      <c r="K330" s="38"/>
      <c r="L330" s="41"/>
      <c r="M330" s="210"/>
      <c r="N330" s="211"/>
      <c r="O330" s="66"/>
      <c r="P330" s="66"/>
      <c r="Q330" s="66"/>
      <c r="R330" s="66"/>
      <c r="S330" s="66"/>
      <c r="T330" s="67"/>
      <c r="U330" s="36"/>
      <c r="V330" s="36"/>
      <c r="W330" s="36"/>
      <c r="X330" s="36"/>
      <c r="Y330" s="36"/>
      <c r="Z330" s="36"/>
      <c r="AA330" s="36"/>
      <c r="AB330" s="36"/>
      <c r="AC330" s="36"/>
      <c r="AD330" s="36"/>
      <c r="AE330" s="36"/>
      <c r="AT330" s="19" t="s">
        <v>279</v>
      </c>
      <c r="AU330" s="19" t="s">
        <v>84</v>
      </c>
    </row>
    <row r="331" spans="1:65" s="13" customFormat="1" ht="11.25">
      <c r="B331" s="212"/>
      <c r="C331" s="213"/>
      <c r="D331" s="208" t="s">
        <v>281</v>
      </c>
      <c r="E331" s="214" t="s">
        <v>22</v>
      </c>
      <c r="F331" s="215" t="s">
        <v>1265</v>
      </c>
      <c r="G331" s="213"/>
      <c r="H331" s="214" t="s">
        <v>22</v>
      </c>
      <c r="I331" s="216"/>
      <c r="J331" s="213"/>
      <c r="K331" s="213"/>
      <c r="L331" s="217"/>
      <c r="M331" s="218"/>
      <c r="N331" s="219"/>
      <c r="O331" s="219"/>
      <c r="P331" s="219"/>
      <c r="Q331" s="219"/>
      <c r="R331" s="219"/>
      <c r="S331" s="219"/>
      <c r="T331" s="220"/>
      <c r="AT331" s="221" t="s">
        <v>281</v>
      </c>
      <c r="AU331" s="221" t="s">
        <v>84</v>
      </c>
      <c r="AV331" s="13" t="s">
        <v>23</v>
      </c>
      <c r="AW331" s="13" t="s">
        <v>38</v>
      </c>
      <c r="AX331" s="13" t="s">
        <v>77</v>
      </c>
      <c r="AY331" s="221" t="s">
        <v>273</v>
      </c>
    </row>
    <row r="332" spans="1:65" s="13" customFormat="1" ht="11.25">
      <c r="B332" s="212"/>
      <c r="C332" s="213"/>
      <c r="D332" s="208" t="s">
        <v>281</v>
      </c>
      <c r="E332" s="214" t="s">
        <v>22</v>
      </c>
      <c r="F332" s="215" t="s">
        <v>2417</v>
      </c>
      <c r="G332" s="213"/>
      <c r="H332" s="214" t="s">
        <v>22</v>
      </c>
      <c r="I332" s="216"/>
      <c r="J332" s="213"/>
      <c r="K332" s="213"/>
      <c r="L332" s="217"/>
      <c r="M332" s="218"/>
      <c r="N332" s="219"/>
      <c r="O332" s="219"/>
      <c r="P332" s="219"/>
      <c r="Q332" s="219"/>
      <c r="R332" s="219"/>
      <c r="S332" s="219"/>
      <c r="T332" s="220"/>
      <c r="AT332" s="221" t="s">
        <v>281</v>
      </c>
      <c r="AU332" s="221" t="s">
        <v>84</v>
      </c>
      <c r="AV332" s="13" t="s">
        <v>23</v>
      </c>
      <c r="AW332" s="13" t="s">
        <v>38</v>
      </c>
      <c r="AX332" s="13" t="s">
        <v>77</v>
      </c>
      <c r="AY332" s="221" t="s">
        <v>273</v>
      </c>
    </row>
    <row r="333" spans="1:65" s="14" customFormat="1" ht="11.25">
      <c r="B333" s="222"/>
      <c r="C333" s="223"/>
      <c r="D333" s="208" t="s">
        <v>281</v>
      </c>
      <c r="E333" s="224" t="s">
        <v>22</v>
      </c>
      <c r="F333" s="225" t="s">
        <v>2418</v>
      </c>
      <c r="G333" s="223"/>
      <c r="H333" s="226">
        <v>257.16000000000003</v>
      </c>
      <c r="I333" s="227"/>
      <c r="J333" s="223"/>
      <c r="K333" s="223"/>
      <c r="L333" s="228"/>
      <c r="M333" s="229"/>
      <c r="N333" s="230"/>
      <c r="O333" s="230"/>
      <c r="P333" s="230"/>
      <c r="Q333" s="230"/>
      <c r="R333" s="230"/>
      <c r="S333" s="230"/>
      <c r="T333" s="231"/>
      <c r="AT333" s="232" t="s">
        <v>281</v>
      </c>
      <c r="AU333" s="232" t="s">
        <v>84</v>
      </c>
      <c r="AV333" s="14" t="s">
        <v>84</v>
      </c>
      <c r="AW333" s="14" t="s">
        <v>38</v>
      </c>
      <c r="AX333" s="14" t="s">
        <v>77</v>
      </c>
      <c r="AY333" s="232" t="s">
        <v>273</v>
      </c>
    </row>
    <row r="334" spans="1:65" s="15" customFormat="1" ht="11.25">
      <c r="B334" s="233"/>
      <c r="C334" s="234"/>
      <c r="D334" s="208" t="s">
        <v>281</v>
      </c>
      <c r="E334" s="235" t="s">
        <v>2270</v>
      </c>
      <c r="F334" s="236" t="s">
        <v>286</v>
      </c>
      <c r="G334" s="234"/>
      <c r="H334" s="237">
        <v>257.16000000000003</v>
      </c>
      <c r="I334" s="238"/>
      <c r="J334" s="234"/>
      <c r="K334" s="234"/>
      <c r="L334" s="239"/>
      <c r="M334" s="240"/>
      <c r="N334" s="241"/>
      <c r="O334" s="241"/>
      <c r="P334" s="241"/>
      <c r="Q334" s="241"/>
      <c r="R334" s="241"/>
      <c r="S334" s="241"/>
      <c r="T334" s="242"/>
      <c r="AT334" s="243" t="s">
        <v>281</v>
      </c>
      <c r="AU334" s="243" t="s">
        <v>84</v>
      </c>
      <c r="AV334" s="15" t="s">
        <v>92</v>
      </c>
      <c r="AW334" s="15" t="s">
        <v>38</v>
      </c>
      <c r="AX334" s="15" t="s">
        <v>23</v>
      </c>
      <c r="AY334" s="243" t="s">
        <v>273</v>
      </c>
    </row>
    <row r="335" spans="1:65" s="12" customFormat="1" ht="22.9" customHeight="1">
      <c r="B335" s="179"/>
      <c r="C335" s="180"/>
      <c r="D335" s="181" t="s">
        <v>76</v>
      </c>
      <c r="E335" s="193" t="s">
        <v>319</v>
      </c>
      <c r="F335" s="193" t="s">
        <v>455</v>
      </c>
      <c r="G335" s="180"/>
      <c r="H335" s="180"/>
      <c r="I335" s="183"/>
      <c r="J335" s="194">
        <f>BK335</f>
        <v>0</v>
      </c>
      <c r="K335" s="180"/>
      <c r="L335" s="185"/>
      <c r="M335" s="186"/>
      <c r="N335" s="187"/>
      <c r="O335" s="187"/>
      <c r="P335" s="188">
        <f>SUM(P336:P637)</f>
        <v>0</v>
      </c>
      <c r="Q335" s="187"/>
      <c r="R335" s="188">
        <f>SUM(R336:R637)</f>
        <v>154.52019068999999</v>
      </c>
      <c r="S335" s="187"/>
      <c r="T335" s="189">
        <f>SUM(T336:T637)</f>
        <v>0</v>
      </c>
      <c r="AR335" s="190" t="s">
        <v>23</v>
      </c>
      <c r="AT335" s="191" t="s">
        <v>76</v>
      </c>
      <c r="AU335" s="191" t="s">
        <v>23</v>
      </c>
      <c r="AY335" s="190" t="s">
        <v>273</v>
      </c>
      <c r="BK335" s="192">
        <f>SUM(BK336:BK637)</f>
        <v>0</v>
      </c>
    </row>
    <row r="336" spans="1:65" s="2" customFormat="1" ht="21.75" customHeight="1">
      <c r="A336" s="36"/>
      <c r="B336" s="37"/>
      <c r="C336" s="195" t="s">
        <v>539</v>
      </c>
      <c r="D336" s="195" t="s">
        <v>275</v>
      </c>
      <c r="E336" s="196" t="s">
        <v>457</v>
      </c>
      <c r="F336" s="197" t="s">
        <v>458</v>
      </c>
      <c r="G336" s="198" t="s">
        <v>224</v>
      </c>
      <c r="H336" s="199">
        <v>331.78399999999999</v>
      </c>
      <c r="I336" s="200"/>
      <c r="J336" s="201">
        <f>ROUND(I336*H336,2)</f>
        <v>0</v>
      </c>
      <c r="K336" s="197" t="s">
        <v>306</v>
      </c>
      <c r="L336" s="41"/>
      <c r="M336" s="202" t="s">
        <v>22</v>
      </c>
      <c r="N336" s="203" t="s">
        <v>48</v>
      </c>
      <c r="O336" s="66"/>
      <c r="P336" s="204">
        <f>O336*H336</f>
        <v>0</v>
      </c>
      <c r="Q336" s="204">
        <v>1.4E-3</v>
      </c>
      <c r="R336" s="204">
        <f>Q336*H336</f>
        <v>0.46449760000000001</v>
      </c>
      <c r="S336" s="204">
        <v>0</v>
      </c>
      <c r="T336" s="205">
        <f>S336*H336</f>
        <v>0</v>
      </c>
      <c r="U336" s="36"/>
      <c r="V336" s="36"/>
      <c r="W336" s="36"/>
      <c r="X336" s="36"/>
      <c r="Y336" s="36"/>
      <c r="Z336" s="36"/>
      <c r="AA336" s="36"/>
      <c r="AB336" s="36"/>
      <c r="AC336" s="36"/>
      <c r="AD336" s="36"/>
      <c r="AE336" s="36"/>
      <c r="AR336" s="206" t="s">
        <v>99</v>
      </c>
      <c r="AT336" s="206" t="s">
        <v>275</v>
      </c>
      <c r="AU336" s="206" t="s">
        <v>84</v>
      </c>
      <c r="AY336" s="19" t="s">
        <v>273</v>
      </c>
      <c r="BE336" s="207">
        <f>IF(N336="základní",J336,0)</f>
        <v>0</v>
      </c>
      <c r="BF336" s="207">
        <f>IF(N336="snížená",J336,0)</f>
        <v>0</v>
      </c>
      <c r="BG336" s="207">
        <f>IF(N336="zákl. přenesená",J336,0)</f>
        <v>0</v>
      </c>
      <c r="BH336" s="207">
        <f>IF(N336="sníž. přenesená",J336,0)</f>
        <v>0</v>
      </c>
      <c r="BI336" s="207">
        <f>IF(N336="nulová",J336,0)</f>
        <v>0</v>
      </c>
      <c r="BJ336" s="19" t="s">
        <v>23</v>
      </c>
      <c r="BK336" s="207">
        <f>ROUND(I336*H336,2)</f>
        <v>0</v>
      </c>
      <c r="BL336" s="19" t="s">
        <v>99</v>
      </c>
      <c r="BM336" s="206" t="s">
        <v>2419</v>
      </c>
    </row>
    <row r="337" spans="1:65" s="14" customFormat="1" ht="11.25">
      <c r="B337" s="222"/>
      <c r="C337" s="223"/>
      <c r="D337" s="208" t="s">
        <v>281</v>
      </c>
      <c r="E337" s="224" t="s">
        <v>22</v>
      </c>
      <c r="F337" s="225" t="s">
        <v>2420</v>
      </c>
      <c r="G337" s="223"/>
      <c r="H337" s="226">
        <v>257.16000000000003</v>
      </c>
      <c r="I337" s="227"/>
      <c r="J337" s="223"/>
      <c r="K337" s="223"/>
      <c r="L337" s="228"/>
      <c r="M337" s="229"/>
      <c r="N337" s="230"/>
      <c r="O337" s="230"/>
      <c r="P337" s="230"/>
      <c r="Q337" s="230"/>
      <c r="R337" s="230"/>
      <c r="S337" s="230"/>
      <c r="T337" s="231"/>
      <c r="AT337" s="232" t="s">
        <v>281</v>
      </c>
      <c r="AU337" s="232" t="s">
        <v>84</v>
      </c>
      <c r="AV337" s="14" t="s">
        <v>84</v>
      </c>
      <c r="AW337" s="14" t="s">
        <v>38</v>
      </c>
      <c r="AX337" s="14" t="s">
        <v>77</v>
      </c>
      <c r="AY337" s="232" t="s">
        <v>273</v>
      </c>
    </row>
    <row r="338" spans="1:65" s="14" customFormat="1" ht="11.25">
      <c r="B338" s="222"/>
      <c r="C338" s="223"/>
      <c r="D338" s="208" t="s">
        <v>281</v>
      </c>
      <c r="E338" s="224" t="s">
        <v>22</v>
      </c>
      <c r="F338" s="225" t="s">
        <v>2421</v>
      </c>
      <c r="G338" s="223"/>
      <c r="H338" s="226">
        <v>33.880000000000003</v>
      </c>
      <c r="I338" s="227"/>
      <c r="J338" s="223"/>
      <c r="K338" s="223"/>
      <c r="L338" s="228"/>
      <c r="M338" s="229"/>
      <c r="N338" s="230"/>
      <c r="O338" s="230"/>
      <c r="P338" s="230"/>
      <c r="Q338" s="230"/>
      <c r="R338" s="230"/>
      <c r="S338" s="230"/>
      <c r="T338" s="231"/>
      <c r="AT338" s="232" t="s">
        <v>281</v>
      </c>
      <c r="AU338" s="232" t="s">
        <v>84</v>
      </c>
      <c r="AV338" s="14" t="s">
        <v>84</v>
      </c>
      <c r="AW338" s="14" t="s">
        <v>38</v>
      </c>
      <c r="AX338" s="14" t="s">
        <v>77</v>
      </c>
      <c r="AY338" s="232" t="s">
        <v>273</v>
      </c>
    </row>
    <row r="339" spans="1:65" s="13" customFormat="1" ht="11.25">
      <c r="B339" s="212"/>
      <c r="C339" s="213"/>
      <c r="D339" s="208" t="s">
        <v>281</v>
      </c>
      <c r="E339" s="214" t="s">
        <v>22</v>
      </c>
      <c r="F339" s="215" t="s">
        <v>518</v>
      </c>
      <c r="G339" s="213"/>
      <c r="H339" s="214" t="s">
        <v>22</v>
      </c>
      <c r="I339" s="216"/>
      <c r="J339" s="213"/>
      <c r="K339" s="213"/>
      <c r="L339" s="217"/>
      <c r="M339" s="218"/>
      <c r="N339" s="219"/>
      <c r="O339" s="219"/>
      <c r="P339" s="219"/>
      <c r="Q339" s="219"/>
      <c r="R339" s="219"/>
      <c r="S339" s="219"/>
      <c r="T339" s="220"/>
      <c r="AT339" s="221" t="s">
        <v>281</v>
      </c>
      <c r="AU339" s="221" t="s">
        <v>84</v>
      </c>
      <c r="AV339" s="13" t="s">
        <v>23</v>
      </c>
      <c r="AW339" s="13" t="s">
        <v>38</v>
      </c>
      <c r="AX339" s="13" t="s">
        <v>77</v>
      </c>
      <c r="AY339" s="221" t="s">
        <v>273</v>
      </c>
    </row>
    <row r="340" spans="1:65" s="14" customFormat="1" ht="11.25">
      <c r="B340" s="222"/>
      <c r="C340" s="223"/>
      <c r="D340" s="208" t="s">
        <v>281</v>
      </c>
      <c r="E340" s="224" t="s">
        <v>22</v>
      </c>
      <c r="F340" s="225" t="s">
        <v>2422</v>
      </c>
      <c r="G340" s="223"/>
      <c r="H340" s="226">
        <v>3.36</v>
      </c>
      <c r="I340" s="227"/>
      <c r="J340" s="223"/>
      <c r="K340" s="223"/>
      <c r="L340" s="228"/>
      <c r="M340" s="229"/>
      <c r="N340" s="230"/>
      <c r="O340" s="230"/>
      <c r="P340" s="230"/>
      <c r="Q340" s="230"/>
      <c r="R340" s="230"/>
      <c r="S340" s="230"/>
      <c r="T340" s="231"/>
      <c r="AT340" s="232" t="s">
        <v>281</v>
      </c>
      <c r="AU340" s="232" t="s">
        <v>84</v>
      </c>
      <c r="AV340" s="14" t="s">
        <v>84</v>
      </c>
      <c r="AW340" s="14" t="s">
        <v>38</v>
      </c>
      <c r="AX340" s="14" t="s">
        <v>77</v>
      </c>
      <c r="AY340" s="232" t="s">
        <v>273</v>
      </c>
    </row>
    <row r="341" spans="1:65" s="14" customFormat="1" ht="11.25">
      <c r="B341" s="222"/>
      <c r="C341" s="223"/>
      <c r="D341" s="208" t="s">
        <v>281</v>
      </c>
      <c r="E341" s="224" t="s">
        <v>22</v>
      </c>
      <c r="F341" s="225" t="s">
        <v>2423</v>
      </c>
      <c r="G341" s="223"/>
      <c r="H341" s="226">
        <v>12.95</v>
      </c>
      <c r="I341" s="227"/>
      <c r="J341" s="223"/>
      <c r="K341" s="223"/>
      <c r="L341" s="228"/>
      <c r="M341" s="229"/>
      <c r="N341" s="230"/>
      <c r="O341" s="230"/>
      <c r="P341" s="230"/>
      <c r="Q341" s="230"/>
      <c r="R341" s="230"/>
      <c r="S341" s="230"/>
      <c r="T341" s="231"/>
      <c r="AT341" s="232" t="s">
        <v>281</v>
      </c>
      <c r="AU341" s="232" t="s">
        <v>84</v>
      </c>
      <c r="AV341" s="14" t="s">
        <v>84</v>
      </c>
      <c r="AW341" s="14" t="s">
        <v>38</v>
      </c>
      <c r="AX341" s="14" t="s">
        <v>77</v>
      </c>
      <c r="AY341" s="232" t="s">
        <v>273</v>
      </c>
    </row>
    <row r="342" spans="1:65" s="14" customFormat="1" ht="11.25">
      <c r="B342" s="222"/>
      <c r="C342" s="223"/>
      <c r="D342" s="208" t="s">
        <v>281</v>
      </c>
      <c r="E342" s="224" t="s">
        <v>22</v>
      </c>
      <c r="F342" s="225" t="s">
        <v>2424</v>
      </c>
      <c r="G342" s="223"/>
      <c r="H342" s="226">
        <v>4.375</v>
      </c>
      <c r="I342" s="227"/>
      <c r="J342" s="223"/>
      <c r="K342" s="223"/>
      <c r="L342" s="228"/>
      <c r="M342" s="229"/>
      <c r="N342" s="230"/>
      <c r="O342" s="230"/>
      <c r="P342" s="230"/>
      <c r="Q342" s="230"/>
      <c r="R342" s="230"/>
      <c r="S342" s="230"/>
      <c r="T342" s="231"/>
      <c r="AT342" s="232" t="s">
        <v>281</v>
      </c>
      <c r="AU342" s="232" t="s">
        <v>84</v>
      </c>
      <c r="AV342" s="14" t="s">
        <v>84</v>
      </c>
      <c r="AW342" s="14" t="s">
        <v>38</v>
      </c>
      <c r="AX342" s="14" t="s">
        <v>77</v>
      </c>
      <c r="AY342" s="232" t="s">
        <v>273</v>
      </c>
    </row>
    <row r="343" spans="1:65" s="13" customFormat="1" ht="11.25">
      <c r="B343" s="212"/>
      <c r="C343" s="213"/>
      <c r="D343" s="208" t="s">
        <v>281</v>
      </c>
      <c r="E343" s="214" t="s">
        <v>22</v>
      </c>
      <c r="F343" s="215" t="s">
        <v>2425</v>
      </c>
      <c r="G343" s="213"/>
      <c r="H343" s="214" t="s">
        <v>22</v>
      </c>
      <c r="I343" s="216"/>
      <c r="J343" s="213"/>
      <c r="K343" s="213"/>
      <c r="L343" s="217"/>
      <c r="M343" s="218"/>
      <c r="N343" s="219"/>
      <c r="O343" s="219"/>
      <c r="P343" s="219"/>
      <c r="Q343" s="219"/>
      <c r="R343" s="219"/>
      <c r="S343" s="219"/>
      <c r="T343" s="220"/>
      <c r="AT343" s="221" t="s">
        <v>281</v>
      </c>
      <c r="AU343" s="221" t="s">
        <v>84</v>
      </c>
      <c r="AV343" s="13" t="s">
        <v>23</v>
      </c>
      <c r="AW343" s="13" t="s">
        <v>38</v>
      </c>
      <c r="AX343" s="13" t="s">
        <v>77</v>
      </c>
      <c r="AY343" s="221" t="s">
        <v>273</v>
      </c>
    </row>
    <row r="344" spans="1:65" s="14" customFormat="1" ht="11.25">
      <c r="B344" s="222"/>
      <c r="C344" s="223"/>
      <c r="D344" s="208" t="s">
        <v>281</v>
      </c>
      <c r="E344" s="224" t="s">
        <v>22</v>
      </c>
      <c r="F344" s="225" t="s">
        <v>2426</v>
      </c>
      <c r="G344" s="223"/>
      <c r="H344" s="226">
        <v>1.2</v>
      </c>
      <c r="I344" s="227"/>
      <c r="J344" s="223"/>
      <c r="K344" s="223"/>
      <c r="L344" s="228"/>
      <c r="M344" s="229"/>
      <c r="N344" s="230"/>
      <c r="O344" s="230"/>
      <c r="P344" s="230"/>
      <c r="Q344" s="230"/>
      <c r="R344" s="230"/>
      <c r="S344" s="230"/>
      <c r="T344" s="231"/>
      <c r="AT344" s="232" t="s">
        <v>281</v>
      </c>
      <c r="AU344" s="232" t="s">
        <v>84</v>
      </c>
      <c r="AV344" s="14" t="s">
        <v>84</v>
      </c>
      <c r="AW344" s="14" t="s">
        <v>38</v>
      </c>
      <c r="AX344" s="14" t="s">
        <v>77</v>
      </c>
      <c r="AY344" s="232" t="s">
        <v>273</v>
      </c>
    </row>
    <row r="345" spans="1:65" s="14" customFormat="1" ht="11.25">
      <c r="B345" s="222"/>
      <c r="C345" s="223"/>
      <c r="D345" s="208" t="s">
        <v>281</v>
      </c>
      <c r="E345" s="224" t="s">
        <v>22</v>
      </c>
      <c r="F345" s="225" t="s">
        <v>2427</v>
      </c>
      <c r="G345" s="223"/>
      <c r="H345" s="226">
        <v>3.06</v>
      </c>
      <c r="I345" s="227"/>
      <c r="J345" s="223"/>
      <c r="K345" s="223"/>
      <c r="L345" s="228"/>
      <c r="M345" s="229"/>
      <c r="N345" s="230"/>
      <c r="O345" s="230"/>
      <c r="P345" s="230"/>
      <c r="Q345" s="230"/>
      <c r="R345" s="230"/>
      <c r="S345" s="230"/>
      <c r="T345" s="231"/>
      <c r="AT345" s="232" t="s">
        <v>281</v>
      </c>
      <c r="AU345" s="232" t="s">
        <v>84</v>
      </c>
      <c r="AV345" s="14" t="s">
        <v>84</v>
      </c>
      <c r="AW345" s="14" t="s">
        <v>38</v>
      </c>
      <c r="AX345" s="14" t="s">
        <v>77</v>
      </c>
      <c r="AY345" s="232" t="s">
        <v>273</v>
      </c>
    </row>
    <row r="346" spans="1:65" s="15" customFormat="1" ht="11.25">
      <c r="B346" s="233"/>
      <c r="C346" s="234"/>
      <c r="D346" s="208" t="s">
        <v>281</v>
      </c>
      <c r="E346" s="235" t="s">
        <v>22</v>
      </c>
      <c r="F346" s="236" t="s">
        <v>286</v>
      </c>
      <c r="G346" s="234"/>
      <c r="H346" s="237">
        <v>315.98500000000001</v>
      </c>
      <c r="I346" s="238"/>
      <c r="J346" s="234"/>
      <c r="K346" s="234"/>
      <c r="L346" s="239"/>
      <c r="M346" s="240"/>
      <c r="N346" s="241"/>
      <c r="O346" s="241"/>
      <c r="P346" s="241"/>
      <c r="Q346" s="241"/>
      <c r="R346" s="241"/>
      <c r="S346" s="241"/>
      <c r="T346" s="242"/>
      <c r="AT346" s="243" t="s">
        <v>281</v>
      </c>
      <c r="AU346" s="243" t="s">
        <v>84</v>
      </c>
      <c r="AV346" s="15" t="s">
        <v>92</v>
      </c>
      <c r="AW346" s="15" t="s">
        <v>38</v>
      </c>
      <c r="AX346" s="15" t="s">
        <v>77</v>
      </c>
      <c r="AY346" s="243" t="s">
        <v>273</v>
      </c>
    </row>
    <row r="347" spans="1:65" s="14" customFormat="1" ht="11.25">
      <c r="B347" s="222"/>
      <c r="C347" s="223"/>
      <c r="D347" s="208" t="s">
        <v>281</v>
      </c>
      <c r="E347" s="224" t="s">
        <v>22</v>
      </c>
      <c r="F347" s="225" t="s">
        <v>2428</v>
      </c>
      <c r="G347" s="223"/>
      <c r="H347" s="226">
        <v>15.798999999999999</v>
      </c>
      <c r="I347" s="227"/>
      <c r="J347" s="223"/>
      <c r="K347" s="223"/>
      <c r="L347" s="228"/>
      <c r="M347" s="229"/>
      <c r="N347" s="230"/>
      <c r="O347" s="230"/>
      <c r="P347" s="230"/>
      <c r="Q347" s="230"/>
      <c r="R347" s="230"/>
      <c r="S347" s="230"/>
      <c r="T347" s="231"/>
      <c r="AT347" s="232" t="s">
        <v>281</v>
      </c>
      <c r="AU347" s="232" t="s">
        <v>84</v>
      </c>
      <c r="AV347" s="14" t="s">
        <v>84</v>
      </c>
      <c r="AW347" s="14" t="s">
        <v>38</v>
      </c>
      <c r="AX347" s="14" t="s">
        <v>77</v>
      </c>
      <c r="AY347" s="232" t="s">
        <v>273</v>
      </c>
    </row>
    <row r="348" spans="1:65" s="16" customFormat="1" ht="11.25">
      <c r="B348" s="244"/>
      <c r="C348" s="245"/>
      <c r="D348" s="208" t="s">
        <v>281</v>
      </c>
      <c r="E348" s="246" t="s">
        <v>22</v>
      </c>
      <c r="F348" s="247" t="s">
        <v>288</v>
      </c>
      <c r="G348" s="245"/>
      <c r="H348" s="248">
        <v>331.78399999999999</v>
      </c>
      <c r="I348" s="249"/>
      <c r="J348" s="245"/>
      <c r="K348" s="245"/>
      <c r="L348" s="250"/>
      <c r="M348" s="251"/>
      <c r="N348" s="252"/>
      <c r="O348" s="252"/>
      <c r="P348" s="252"/>
      <c r="Q348" s="252"/>
      <c r="R348" s="252"/>
      <c r="S348" s="252"/>
      <c r="T348" s="253"/>
      <c r="AT348" s="254" t="s">
        <v>281</v>
      </c>
      <c r="AU348" s="254" t="s">
        <v>84</v>
      </c>
      <c r="AV348" s="16" t="s">
        <v>99</v>
      </c>
      <c r="AW348" s="16" t="s">
        <v>38</v>
      </c>
      <c r="AX348" s="16" t="s">
        <v>23</v>
      </c>
      <c r="AY348" s="254" t="s">
        <v>273</v>
      </c>
    </row>
    <row r="349" spans="1:65" s="2" customFormat="1" ht="21.75" customHeight="1">
      <c r="A349" s="36"/>
      <c r="B349" s="37"/>
      <c r="C349" s="195" t="s">
        <v>547</v>
      </c>
      <c r="D349" s="195" t="s">
        <v>275</v>
      </c>
      <c r="E349" s="196" t="s">
        <v>466</v>
      </c>
      <c r="F349" s="197" t="s">
        <v>467</v>
      </c>
      <c r="G349" s="198" t="s">
        <v>224</v>
      </c>
      <c r="H349" s="199">
        <v>331.78399999999999</v>
      </c>
      <c r="I349" s="200"/>
      <c r="J349" s="201">
        <f>ROUND(I349*H349,2)</f>
        <v>0</v>
      </c>
      <c r="K349" s="197" t="s">
        <v>306</v>
      </c>
      <c r="L349" s="41"/>
      <c r="M349" s="202" t="s">
        <v>22</v>
      </c>
      <c r="N349" s="203" t="s">
        <v>48</v>
      </c>
      <c r="O349" s="66"/>
      <c r="P349" s="204">
        <f>O349*H349</f>
        <v>0</v>
      </c>
      <c r="Q349" s="204">
        <v>1.8380000000000001E-2</v>
      </c>
      <c r="R349" s="204">
        <f>Q349*H349</f>
        <v>6.0981899200000003</v>
      </c>
      <c r="S349" s="204">
        <v>0</v>
      </c>
      <c r="T349" s="205">
        <f>S349*H349</f>
        <v>0</v>
      </c>
      <c r="U349" s="36"/>
      <c r="V349" s="36"/>
      <c r="W349" s="36"/>
      <c r="X349" s="36"/>
      <c r="Y349" s="36"/>
      <c r="Z349" s="36"/>
      <c r="AA349" s="36"/>
      <c r="AB349" s="36"/>
      <c r="AC349" s="36"/>
      <c r="AD349" s="36"/>
      <c r="AE349" s="36"/>
      <c r="AR349" s="206" t="s">
        <v>99</v>
      </c>
      <c r="AT349" s="206" t="s">
        <v>275</v>
      </c>
      <c r="AU349" s="206" t="s">
        <v>84</v>
      </c>
      <c r="AY349" s="19" t="s">
        <v>273</v>
      </c>
      <c r="BE349" s="207">
        <f>IF(N349="základní",J349,0)</f>
        <v>0</v>
      </c>
      <c r="BF349" s="207">
        <f>IF(N349="snížená",J349,0)</f>
        <v>0</v>
      </c>
      <c r="BG349" s="207">
        <f>IF(N349="zákl. přenesená",J349,0)</f>
        <v>0</v>
      </c>
      <c r="BH349" s="207">
        <f>IF(N349="sníž. přenesená",J349,0)</f>
        <v>0</v>
      </c>
      <c r="BI349" s="207">
        <f>IF(N349="nulová",J349,0)</f>
        <v>0</v>
      </c>
      <c r="BJ349" s="19" t="s">
        <v>23</v>
      </c>
      <c r="BK349" s="207">
        <f>ROUND(I349*H349,2)</f>
        <v>0</v>
      </c>
      <c r="BL349" s="19" t="s">
        <v>99</v>
      </c>
      <c r="BM349" s="206" t="s">
        <v>2429</v>
      </c>
    </row>
    <row r="350" spans="1:65" s="2" customFormat="1" ht="48.75">
      <c r="A350" s="36"/>
      <c r="B350" s="37"/>
      <c r="C350" s="38"/>
      <c r="D350" s="208" t="s">
        <v>299</v>
      </c>
      <c r="E350" s="38"/>
      <c r="F350" s="209" t="s">
        <v>469</v>
      </c>
      <c r="G350" s="38"/>
      <c r="H350" s="38"/>
      <c r="I350" s="119"/>
      <c r="J350" s="38"/>
      <c r="K350" s="38"/>
      <c r="L350" s="41"/>
      <c r="M350" s="210"/>
      <c r="N350" s="211"/>
      <c r="O350" s="66"/>
      <c r="P350" s="66"/>
      <c r="Q350" s="66"/>
      <c r="R350" s="66"/>
      <c r="S350" s="66"/>
      <c r="T350" s="67"/>
      <c r="U350" s="36"/>
      <c r="V350" s="36"/>
      <c r="W350" s="36"/>
      <c r="X350" s="36"/>
      <c r="Y350" s="36"/>
      <c r="Z350" s="36"/>
      <c r="AA350" s="36"/>
      <c r="AB350" s="36"/>
      <c r="AC350" s="36"/>
      <c r="AD350" s="36"/>
      <c r="AE350" s="36"/>
      <c r="AT350" s="19" t="s">
        <v>299</v>
      </c>
      <c r="AU350" s="19" t="s">
        <v>84</v>
      </c>
    </row>
    <row r="351" spans="1:65" s="14" customFormat="1" ht="11.25">
      <c r="B351" s="222"/>
      <c r="C351" s="223"/>
      <c r="D351" s="208" t="s">
        <v>281</v>
      </c>
      <c r="E351" s="224" t="s">
        <v>22</v>
      </c>
      <c r="F351" s="225" t="s">
        <v>2430</v>
      </c>
      <c r="G351" s="223"/>
      <c r="H351" s="226">
        <v>331.78399999999999</v>
      </c>
      <c r="I351" s="227"/>
      <c r="J351" s="223"/>
      <c r="K351" s="223"/>
      <c r="L351" s="228"/>
      <c r="M351" s="229"/>
      <c r="N351" s="230"/>
      <c r="O351" s="230"/>
      <c r="P351" s="230"/>
      <c r="Q351" s="230"/>
      <c r="R351" s="230"/>
      <c r="S351" s="230"/>
      <c r="T351" s="231"/>
      <c r="AT351" s="232" t="s">
        <v>281</v>
      </c>
      <c r="AU351" s="232" t="s">
        <v>84</v>
      </c>
      <c r="AV351" s="14" t="s">
        <v>84</v>
      </c>
      <c r="AW351" s="14" t="s">
        <v>38</v>
      </c>
      <c r="AX351" s="14" t="s">
        <v>23</v>
      </c>
      <c r="AY351" s="232" t="s">
        <v>273</v>
      </c>
    </row>
    <row r="352" spans="1:65" s="2" customFormat="1" ht="21.75" customHeight="1">
      <c r="A352" s="36"/>
      <c r="B352" s="37"/>
      <c r="C352" s="195" t="s">
        <v>556</v>
      </c>
      <c r="D352" s="195" t="s">
        <v>275</v>
      </c>
      <c r="E352" s="196" t="s">
        <v>472</v>
      </c>
      <c r="F352" s="197" t="s">
        <v>473</v>
      </c>
      <c r="G352" s="198" t="s">
        <v>224</v>
      </c>
      <c r="H352" s="199">
        <v>1465.596</v>
      </c>
      <c r="I352" s="200"/>
      <c r="J352" s="201">
        <f>ROUND(I352*H352,2)</f>
        <v>0</v>
      </c>
      <c r="K352" s="197" t="s">
        <v>306</v>
      </c>
      <c r="L352" s="41"/>
      <c r="M352" s="202" t="s">
        <v>22</v>
      </c>
      <c r="N352" s="203" t="s">
        <v>48</v>
      </c>
      <c r="O352" s="66"/>
      <c r="P352" s="204">
        <f>O352*H352</f>
        <v>0</v>
      </c>
      <c r="Q352" s="204">
        <v>1.4E-3</v>
      </c>
      <c r="R352" s="204">
        <f>Q352*H352</f>
        <v>2.0518344000000002</v>
      </c>
      <c r="S352" s="204">
        <v>0</v>
      </c>
      <c r="T352" s="205">
        <f>S352*H352</f>
        <v>0</v>
      </c>
      <c r="U352" s="36"/>
      <c r="V352" s="36"/>
      <c r="W352" s="36"/>
      <c r="X352" s="36"/>
      <c r="Y352" s="36"/>
      <c r="Z352" s="36"/>
      <c r="AA352" s="36"/>
      <c r="AB352" s="36"/>
      <c r="AC352" s="36"/>
      <c r="AD352" s="36"/>
      <c r="AE352" s="36"/>
      <c r="AR352" s="206" t="s">
        <v>99</v>
      </c>
      <c r="AT352" s="206" t="s">
        <v>275</v>
      </c>
      <c r="AU352" s="206" t="s">
        <v>84</v>
      </c>
      <c r="AY352" s="19" t="s">
        <v>273</v>
      </c>
      <c r="BE352" s="207">
        <f>IF(N352="základní",J352,0)</f>
        <v>0</v>
      </c>
      <c r="BF352" s="207">
        <f>IF(N352="snížená",J352,0)</f>
        <v>0</v>
      </c>
      <c r="BG352" s="207">
        <f>IF(N352="zákl. přenesená",J352,0)</f>
        <v>0</v>
      </c>
      <c r="BH352" s="207">
        <f>IF(N352="sníž. přenesená",J352,0)</f>
        <v>0</v>
      </c>
      <c r="BI352" s="207">
        <f>IF(N352="nulová",J352,0)</f>
        <v>0</v>
      </c>
      <c r="BJ352" s="19" t="s">
        <v>23</v>
      </c>
      <c r="BK352" s="207">
        <f>ROUND(I352*H352,2)</f>
        <v>0</v>
      </c>
      <c r="BL352" s="19" t="s">
        <v>99</v>
      </c>
      <c r="BM352" s="206" t="s">
        <v>2431</v>
      </c>
    </row>
    <row r="353" spans="2:51" s="13" customFormat="1" ht="11.25">
      <c r="B353" s="212"/>
      <c r="C353" s="213"/>
      <c r="D353" s="208" t="s">
        <v>281</v>
      </c>
      <c r="E353" s="214" t="s">
        <v>22</v>
      </c>
      <c r="F353" s="215" t="s">
        <v>2282</v>
      </c>
      <c r="G353" s="213"/>
      <c r="H353" s="214" t="s">
        <v>22</v>
      </c>
      <c r="I353" s="216"/>
      <c r="J353" s="213"/>
      <c r="K353" s="213"/>
      <c r="L353" s="217"/>
      <c r="M353" s="218"/>
      <c r="N353" s="219"/>
      <c r="O353" s="219"/>
      <c r="P353" s="219"/>
      <c r="Q353" s="219"/>
      <c r="R353" s="219"/>
      <c r="S353" s="219"/>
      <c r="T353" s="220"/>
      <c r="AT353" s="221" t="s">
        <v>281</v>
      </c>
      <c r="AU353" s="221" t="s">
        <v>84</v>
      </c>
      <c r="AV353" s="13" t="s">
        <v>23</v>
      </c>
      <c r="AW353" s="13" t="s">
        <v>38</v>
      </c>
      <c r="AX353" s="13" t="s">
        <v>77</v>
      </c>
      <c r="AY353" s="221" t="s">
        <v>273</v>
      </c>
    </row>
    <row r="354" spans="2:51" s="13" customFormat="1" ht="11.25">
      <c r="B354" s="212"/>
      <c r="C354" s="213"/>
      <c r="D354" s="208" t="s">
        <v>281</v>
      </c>
      <c r="E354" s="214" t="s">
        <v>22</v>
      </c>
      <c r="F354" s="215" t="s">
        <v>2432</v>
      </c>
      <c r="G354" s="213"/>
      <c r="H354" s="214" t="s">
        <v>22</v>
      </c>
      <c r="I354" s="216"/>
      <c r="J354" s="213"/>
      <c r="K354" s="213"/>
      <c r="L354" s="217"/>
      <c r="M354" s="218"/>
      <c r="N354" s="219"/>
      <c r="O354" s="219"/>
      <c r="P354" s="219"/>
      <c r="Q354" s="219"/>
      <c r="R354" s="219"/>
      <c r="S354" s="219"/>
      <c r="T354" s="220"/>
      <c r="AT354" s="221" t="s">
        <v>281</v>
      </c>
      <c r="AU354" s="221" t="s">
        <v>84</v>
      </c>
      <c r="AV354" s="13" t="s">
        <v>23</v>
      </c>
      <c r="AW354" s="13" t="s">
        <v>38</v>
      </c>
      <c r="AX354" s="13" t="s">
        <v>77</v>
      </c>
      <c r="AY354" s="221" t="s">
        <v>273</v>
      </c>
    </row>
    <row r="355" spans="2:51" s="14" customFormat="1" ht="11.25">
      <c r="B355" s="222"/>
      <c r="C355" s="223"/>
      <c r="D355" s="208" t="s">
        <v>281</v>
      </c>
      <c r="E355" s="224" t="s">
        <v>22</v>
      </c>
      <c r="F355" s="225" t="s">
        <v>2283</v>
      </c>
      <c r="G355" s="223"/>
      <c r="H355" s="226">
        <v>39</v>
      </c>
      <c r="I355" s="227"/>
      <c r="J355" s="223"/>
      <c r="K355" s="223"/>
      <c r="L355" s="228"/>
      <c r="M355" s="229"/>
      <c r="N355" s="230"/>
      <c r="O355" s="230"/>
      <c r="P355" s="230"/>
      <c r="Q355" s="230"/>
      <c r="R355" s="230"/>
      <c r="S355" s="230"/>
      <c r="T355" s="231"/>
      <c r="AT355" s="232" t="s">
        <v>281</v>
      </c>
      <c r="AU355" s="232" t="s">
        <v>84</v>
      </c>
      <c r="AV355" s="14" t="s">
        <v>84</v>
      </c>
      <c r="AW355" s="14" t="s">
        <v>38</v>
      </c>
      <c r="AX355" s="14" t="s">
        <v>77</v>
      </c>
      <c r="AY355" s="232" t="s">
        <v>273</v>
      </c>
    </row>
    <row r="356" spans="2:51" s="14" customFormat="1" ht="11.25">
      <c r="B356" s="222"/>
      <c r="C356" s="223"/>
      <c r="D356" s="208" t="s">
        <v>281</v>
      </c>
      <c r="E356" s="224" t="s">
        <v>22</v>
      </c>
      <c r="F356" s="225" t="s">
        <v>2433</v>
      </c>
      <c r="G356" s="223"/>
      <c r="H356" s="226">
        <v>28.006</v>
      </c>
      <c r="I356" s="227"/>
      <c r="J356" s="223"/>
      <c r="K356" s="223"/>
      <c r="L356" s="228"/>
      <c r="M356" s="229"/>
      <c r="N356" s="230"/>
      <c r="O356" s="230"/>
      <c r="P356" s="230"/>
      <c r="Q356" s="230"/>
      <c r="R356" s="230"/>
      <c r="S356" s="230"/>
      <c r="T356" s="231"/>
      <c r="AT356" s="232" t="s">
        <v>281</v>
      </c>
      <c r="AU356" s="232" t="s">
        <v>84</v>
      </c>
      <c r="AV356" s="14" t="s">
        <v>84</v>
      </c>
      <c r="AW356" s="14" t="s">
        <v>38</v>
      </c>
      <c r="AX356" s="14" t="s">
        <v>77</v>
      </c>
      <c r="AY356" s="232" t="s">
        <v>273</v>
      </c>
    </row>
    <row r="357" spans="2:51" s="13" customFormat="1" ht="11.25">
      <c r="B357" s="212"/>
      <c r="C357" s="213"/>
      <c r="D357" s="208" t="s">
        <v>281</v>
      </c>
      <c r="E357" s="214" t="s">
        <v>22</v>
      </c>
      <c r="F357" s="215" t="s">
        <v>2434</v>
      </c>
      <c r="G357" s="213"/>
      <c r="H357" s="214" t="s">
        <v>22</v>
      </c>
      <c r="I357" s="216"/>
      <c r="J357" s="213"/>
      <c r="K357" s="213"/>
      <c r="L357" s="217"/>
      <c r="M357" s="218"/>
      <c r="N357" s="219"/>
      <c r="O357" s="219"/>
      <c r="P357" s="219"/>
      <c r="Q357" s="219"/>
      <c r="R357" s="219"/>
      <c r="S357" s="219"/>
      <c r="T357" s="220"/>
      <c r="AT357" s="221" t="s">
        <v>281</v>
      </c>
      <c r="AU357" s="221" t="s">
        <v>84</v>
      </c>
      <c r="AV357" s="13" t="s">
        <v>23</v>
      </c>
      <c r="AW357" s="13" t="s">
        <v>38</v>
      </c>
      <c r="AX357" s="13" t="s">
        <v>77</v>
      </c>
      <c r="AY357" s="221" t="s">
        <v>273</v>
      </c>
    </row>
    <row r="358" spans="2:51" s="14" customFormat="1" ht="11.25">
      <c r="B358" s="222"/>
      <c r="C358" s="223"/>
      <c r="D358" s="208" t="s">
        <v>281</v>
      </c>
      <c r="E358" s="224" t="s">
        <v>22</v>
      </c>
      <c r="F358" s="225" t="s">
        <v>2290</v>
      </c>
      <c r="G358" s="223"/>
      <c r="H358" s="226">
        <v>153.488</v>
      </c>
      <c r="I358" s="227"/>
      <c r="J358" s="223"/>
      <c r="K358" s="223"/>
      <c r="L358" s="228"/>
      <c r="M358" s="229"/>
      <c r="N358" s="230"/>
      <c r="O358" s="230"/>
      <c r="P358" s="230"/>
      <c r="Q358" s="230"/>
      <c r="R358" s="230"/>
      <c r="S358" s="230"/>
      <c r="T358" s="231"/>
      <c r="AT358" s="232" t="s">
        <v>281</v>
      </c>
      <c r="AU358" s="232" t="s">
        <v>84</v>
      </c>
      <c r="AV358" s="14" t="s">
        <v>84</v>
      </c>
      <c r="AW358" s="14" t="s">
        <v>38</v>
      </c>
      <c r="AX358" s="14" t="s">
        <v>77</v>
      </c>
      <c r="AY358" s="232" t="s">
        <v>273</v>
      </c>
    </row>
    <row r="359" spans="2:51" s="13" customFormat="1" ht="11.25">
      <c r="B359" s="212"/>
      <c r="C359" s="213"/>
      <c r="D359" s="208" t="s">
        <v>281</v>
      </c>
      <c r="E359" s="214" t="s">
        <v>22</v>
      </c>
      <c r="F359" s="215" t="s">
        <v>2435</v>
      </c>
      <c r="G359" s="213"/>
      <c r="H359" s="214" t="s">
        <v>22</v>
      </c>
      <c r="I359" s="216"/>
      <c r="J359" s="213"/>
      <c r="K359" s="213"/>
      <c r="L359" s="217"/>
      <c r="M359" s="218"/>
      <c r="N359" s="219"/>
      <c r="O359" s="219"/>
      <c r="P359" s="219"/>
      <c r="Q359" s="219"/>
      <c r="R359" s="219"/>
      <c r="S359" s="219"/>
      <c r="T359" s="220"/>
      <c r="AT359" s="221" t="s">
        <v>281</v>
      </c>
      <c r="AU359" s="221" t="s">
        <v>84</v>
      </c>
      <c r="AV359" s="13" t="s">
        <v>23</v>
      </c>
      <c r="AW359" s="13" t="s">
        <v>38</v>
      </c>
      <c r="AX359" s="13" t="s">
        <v>77</v>
      </c>
      <c r="AY359" s="221" t="s">
        <v>273</v>
      </c>
    </row>
    <row r="360" spans="2:51" s="14" customFormat="1" ht="11.25">
      <c r="B360" s="222"/>
      <c r="C360" s="223"/>
      <c r="D360" s="208" t="s">
        <v>281</v>
      </c>
      <c r="E360" s="224" t="s">
        <v>22</v>
      </c>
      <c r="F360" s="225" t="s">
        <v>2436</v>
      </c>
      <c r="G360" s="223"/>
      <c r="H360" s="226">
        <v>80.34</v>
      </c>
      <c r="I360" s="227"/>
      <c r="J360" s="223"/>
      <c r="K360" s="223"/>
      <c r="L360" s="228"/>
      <c r="M360" s="229"/>
      <c r="N360" s="230"/>
      <c r="O360" s="230"/>
      <c r="P360" s="230"/>
      <c r="Q360" s="230"/>
      <c r="R360" s="230"/>
      <c r="S360" s="230"/>
      <c r="T360" s="231"/>
      <c r="AT360" s="232" t="s">
        <v>281</v>
      </c>
      <c r="AU360" s="232" t="s">
        <v>84</v>
      </c>
      <c r="AV360" s="14" t="s">
        <v>84</v>
      </c>
      <c r="AW360" s="14" t="s">
        <v>38</v>
      </c>
      <c r="AX360" s="14" t="s">
        <v>77</v>
      </c>
      <c r="AY360" s="232" t="s">
        <v>273</v>
      </c>
    </row>
    <row r="361" spans="2:51" s="14" customFormat="1" ht="11.25">
      <c r="B361" s="222"/>
      <c r="C361" s="223"/>
      <c r="D361" s="208" t="s">
        <v>281</v>
      </c>
      <c r="E361" s="224" t="s">
        <v>22</v>
      </c>
      <c r="F361" s="225" t="s">
        <v>2437</v>
      </c>
      <c r="G361" s="223"/>
      <c r="H361" s="226">
        <v>26.22</v>
      </c>
      <c r="I361" s="227"/>
      <c r="J361" s="223"/>
      <c r="K361" s="223"/>
      <c r="L361" s="228"/>
      <c r="M361" s="229"/>
      <c r="N361" s="230"/>
      <c r="O361" s="230"/>
      <c r="P361" s="230"/>
      <c r="Q361" s="230"/>
      <c r="R361" s="230"/>
      <c r="S361" s="230"/>
      <c r="T361" s="231"/>
      <c r="AT361" s="232" t="s">
        <v>281</v>
      </c>
      <c r="AU361" s="232" t="s">
        <v>84</v>
      </c>
      <c r="AV361" s="14" t="s">
        <v>84</v>
      </c>
      <c r="AW361" s="14" t="s">
        <v>38</v>
      </c>
      <c r="AX361" s="14" t="s">
        <v>77</v>
      </c>
      <c r="AY361" s="232" t="s">
        <v>273</v>
      </c>
    </row>
    <row r="362" spans="2:51" s="14" customFormat="1" ht="11.25">
      <c r="B362" s="222"/>
      <c r="C362" s="223"/>
      <c r="D362" s="208" t="s">
        <v>281</v>
      </c>
      <c r="E362" s="224" t="s">
        <v>22</v>
      </c>
      <c r="F362" s="225" t="s">
        <v>2438</v>
      </c>
      <c r="G362" s="223"/>
      <c r="H362" s="226">
        <v>13.065</v>
      </c>
      <c r="I362" s="227"/>
      <c r="J362" s="223"/>
      <c r="K362" s="223"/>
      <c r="L362" s="228"/>
      <c r="M362" s="229"/>
      <c r="N362" s="230"/>
      <c r="O362" s="230"/>
      <c r="P362" s="230"/>
      <c r="Q362" s="230"/>
      <c r="R362" s="230"/>
      <c r="S362" s="230"/>
      <c r="T362" s="231"/>
      <c r="AT362" s="232" t="s">
        <v>281</v>
      </c>
      <c r="AU362" s="232" t="s">
        <v>84</v>
      </c>
      <c r="AV362" s="14" t="s">
        <v>84</v>
      </c>
      <c r="AW362" s="14" t="s">
        <v>38</v>
      </c>
      <c r="AX362" s="14" t="s">
        <v>77</v>
      </c>
      <c r="AY362" s="232" t="s">
        <v>273</v>
      </c>
    </row>
    <row r="363" spans="2:51" s="14" customFormat="1" ht="11.25">
      <c r="B363" s="222"/>
      <c r="C363" s="223"/>
      <c r="D363" s="208" t="s">
        <v>281</v>
      </c>
      <c r="E363" s="224" t="s">
        <v>22</v>
      </c>
      <c r="F363" s="225" t="s">
        <v>2439</v>
      </c>
      <c r="G363" s="223"/>
      <c r="H363" s="226">
        <v>124.8</v>
      </c>
      <c r="I363" s="227"/>
      <c r="J363" s="223"/>
      <c r="K363" s="223"/>
      <c r="L363" s="228"/>
      <c r="M363" s="229"/>
      <c r="N363" s="230"/>
      <c r="O363" s="230"/>
      <c r="P363" s="230"/>
      <c r="Q363" s="230"/>
      <c r="R363" s="230"/>
      <c r="S363" s="230"/>
      <c r="T363" s="231"/>
      <c r="AT363" s="232" t="s">
        <v>281</v>
      </c>
      <c r="AU363" s="232" t="s">
        <v>84</v>
      </c>
      <c r="AV363" s="14" t="s">
        <v>84</v>
      </c>
      <c r="AW363" s="14" t="s">
        <v>38</v>
      </c>
      <c r="AX363" s="14" t="s">
        <v>77</v>
      </c>
      <c r="AY363" s="232" t="s">
        <v>273</v>
      </c>
    </row>
    <row r="364" spans="2:51" s="14" customFormat="1" ht="11.25">
      <c r="B364" s="222"/>
      <c r="C364" s="223"/>
      <c r="D364" s="208" t="s">
        <v>281</v>
      </c>
      <c r="E364" s="224" t="s">
        <v>22</v>
      </c>
      <c r="F364" s="225" t="s">
        <v>2440</v>
      </c>
      <c r="G364" s="223"/>
      <c r="H364" s="226">
        <v>23.294</v>
      </c>
      <c r="I364" s="227"/>
      <c r="J364" s="223"/>
      <c r="K364" s="223"/>
      <c r="L364" s="228"/>
      <c r="M364" s="229"/>
      <c r="N364" s="230"/>
      <c r="O364" s="230"/>
      <c r="P364" s="230"/>
      <c r="Q364" s="230"/>
      <c r="R364" s="230"/>
      <c r="S364" s="230"/>
      <c r="T364" s="231"/>
      <c r="AT364" s="232" t="s">
        <v>281</v>
      </c>
      <c r="AU364" s="232" t="s">
        <v>84</v>
      </c>
      <c r="AV364" s="14" t="s">
        <v>84</v>
      </c>
      <c r="AW364" s="14" t="s">
        <v>38</v>
      </c>
      <c r="AX364" s="14" t="s">
        <v>77</v>
      </c>
      <c r="AY364" s="232" t="s">
        <v>273</v>
      </c>
    </row>
    <row r="365" spans="2:51" s="14" customFormat="1" ht="11.25">
      <c r="B365" s="222"/>
      <c r="C365" s="223"/>
      <c r="D365" s="208" t="s">
        <v>281</v>
      </c>
      <c r="E365" s="224" t="s">
        <v>22</v>
      </c>
      <c r="F365" s="225" t="s">
        <v>2441</v>
      </c>
      <c r="G365" s="223"/>
      <c r="H365" s="226">
        <v>5.36</v>
      </c>
      <c r="I365" s="227"/>
      <c r="J365" s="223"/>
      <c r="K365" s="223"/>
      <c r="L365" s="228"/>
      <c r="M365" s="229"/>
      <c r="N365" s="230"/>
      <c r="O365" s="230"/>
      <c r="P365" s="230"/>
      <c r="Q365" s="230"/>
      <c r="R365" s="230"/>
      <c r="S365" s="230"/>
      <c r="T365" s="231"/>
      <c r="AT365" s="232" t="s">
        <v>281</v>
      </c>
      <c r="AU365" s="232" t="s">
        <v>84</v>
      </c>
      <c r="AV365" s="14" t="s">
        <v>84</v>
      </c>
      <c r="AW365" s="14" t="s">
        <v>38</v>
      </c>
      <c r="AX365" s="14" t="s">
        <v>77</v>
      </c>
      <c r="AY365" s="232" t="s">
        <v>273</v>
      </c>
    </row>
    <row r="366" spans="2:51" s="14" customFormat="1" ht="11.25">
      <c r="B366" s="222"/>
      <c r="C366" s="223"/>
      <c r="D366" s="208" t="s">
        <v>281</v>
      </c>
      <c r="E366" s="224" t="s">
        <v>22</v>
      </c>
      <c r="F366" s="225" t="s">
        <v>2442</v>
      </c>
      <c r="G366" s="223"/>
      <c r="H366" s="226">
        <v>6.58</v>
      </c>
      <c r="I366" s="227"/>
      <c r="J366" s="223"/>
      <c r="K366" s="223"/>
      <c r="L366" s="228"/>
      <c r="M366" s="229"/>
      <c r="N366" s="230"/>
      <c r="O366" s="230"/>
      <c r="P366" s="230"/>
      <c r="Q366" s="230"/>
      <c r="R366" s="230"/>
      <c r="S366" s="230"/>
      <c r="T366" s="231"/>
      <c r="AT366" s="232" t="s">
        <v>281</v>
      </c>
      <c r="AU366" s="232" t="s">
        <v>84</v>
      </c>
      <c r="AV366" s="14" t="s">
        <v>84</v>
      </c>
      <c r="AW366" s="14" t="s">
        <v>38</v>
      </c>
      <c r="AX366" s="14" t="s">
        <v>77</v>
      </c>
      <c r="AY366" s="232" t="s">
        <v>273</v>
      </c>
    </row>
    <row r="367" spans="2:51" s="14" customFormat="1" ht="11.25">
      <c r="B367" s="222"/>
      <c r="C367" s="223"/>
      <c r="D367" s="208" t="s">
        <v>281</v>
      </c>
      <c r="E367" s="224" t="s">
        <v>22</v>
      </c>
      <c r="F367" s="225" t="s">
        <v>2443</v>
      </c>
      <c r="G367" s="223"/>
      <c r="H367" s="226">
        <v>305.66699999999997</v>
      </c>
      <c r="I367" s="227"/>
      <c r="J367" s="223"/>
      <c r="K367" s="223"/>
      <c r="L367" s="228"/>
      <c r="M367" s="229"/>
      <c r="N367" s="230"/>
      <c r="O367" s="230"/>
      <c r="P367" s="230"/>
      <c r="Q367" s="230"/>
      <c r="R367" s="230"/>
      <c r="S367" s="230"/>
      <c r="T367" s="231"/>
      <c r="AT367" s="232" t="s">
        <v>281</v>
      </c>
      <c r="AU367" s="232" t="s">
        <v>84</v>
      </c>
      <c r="AV367" s="14" t="s">
        <v>84</v>
      </c>
      <c r="AW367" s="14" t="s">
        <v>38</v>
      </c>
      <c r="AX367" s="14" t="s">
        <v>77</v>
      </c>
      <c r="AY367" s="232" t="s">
        <v>273</v>
      </c>
    </row>
    <row r="368" spans="2:51" s="14" customFormat="1" ht="11.25">
      <c r="B368" s="222"/>
      <c r="C368" s="223"/>
      <c r="D368" s="208" t="s">
        <v>281</v>
      </c>
      <c r="E368" s="224" t="s">
        <v>22</v>
      </c>
      <c r="F368" s="225" t="s">
        <v>2444</v>
      </c>
      <c r="G368" s="223"/>
      <c r="H368" s="226">
        <v>5.46</v>
      </c>
      <c r="I368" s="227"/>
      <c r="J368" s="223"/>
      <c r="K368" s="223"/>
      <c r="L368" s="228"/>
      <c r="M368" s="229"/>
      <c r="N368" s="230"/>
      <c r="O368" s="230"/>
      <c r="P368" s="230"/>
      <c r="Q368" s="230"/>
      <c r="R368" s="230"/>
      <c r="S368" s="230"/>
      <c r="T368" s="231"/>
      <c r="AT368" s="232" t="s">
        <v>281</v>
      </c>
      <c r="AU368" s="232" t="s">
        <v>84</v>
      </c>
      <c r="AV368" s="14" t="s">
        <v>84</v>
      </c>
      <c r="AW368" s="14" t="s">
        <v>38</v>
      </c>
      <c r="AX368" s="14" t="s">
        <v>77</v>
      </c>
      <c r="AY368" s="232" t="s">
        <v>273</v>
      </c>
    </row>
    <row r="369" spans="2:51" s="15" customFormat="1" ht="11.25">
      <c r="B369" s="233"/>
      <c r="C369" s="234"/>
      <c r="D369" s="208" t="s">
        <v>281</v>
      </c>
      <c r="E369" s="235" t="s">
        <v>22</v>
      </c>
      <c r="F369" s="236" t="s">
        <v>286</v>
      </c>
      <c r="G369" s="234"/>
      <c r="H369" s="237">
        <v>811.28</v>
      </c>
      <c r="I369" s="238"/>
      <c r="J369" s="234"/>
      <c r="K369" s="234"/>
      <c r="L369" s="239"/>
      <c r="M369" s="240"/>
      <c r="N369" s="241"/>
      <c r="O369" s="241"/>
      <c r="P369" s="241"/>
      <c r="Q369" s="241"/>
      <c r="R369" s="241"/>
      <c r="S369" s="241"/>
      <c r="T369" s="242"/>
      <c r="AT369" s="243" t="s">
        <v>281</v>
      </c>
      <c r="AU369" s="243" t="s">
        <v>84</v>
      </c>
      <c r="AV369" s="15" t="s">
        <v>92</v>
      </c>
      <c r="AW369" s="15" t="s">
        <v>38</v>
      </c>
      <c r="AX369" s="15" t="s">
        <v>77</v>
      </c>
      <c r="AY369" s="243" t="s">
        <v>273</v>
      </c>
    </row>
    <row r="370" spans="2:51" s="13" customFormat="1" ht="11.25">
      <c r="B370" s="212"/>
      <c r="C370" s="213"/>
      <c r="D370" s="208" t="s">
        <v>281</v>
      </c>
      <c r="E370" s="214" t="s">
        <v>22</v>
      </c>
      <c r="F370" s="215" t="s">
        <v>2285</v>
      </c>
      <c r="G370" s="213"/>
      <c r="H370" s="214" t="s">
        <v>22</v>
      </c>
      <c r="I370" s="216"/>
      <c r="J370" s="213"/>
      <c r="K370" s="213"/>
      <c r="L370" s="217"/>
      <c r="M370" s="218"/>
      <c r="N370" s="219"/>
      <c r="O370" s="219"/>
      <c r="P370" s="219"/>
      <c r="Q370" s="219"/>
      <c r="R370" s="219"/>
      <c r="S370" s="219"/>
      <c r="T370" s="220"/>
      <c r="AT370" s="221" t="s">
        <v>281</v>
      </c>
      <c r="AU370" s="221" t="s">
        <v>84</v>
      </c>
      <c r="AV370" s="13" t="s">
        <v>23</v>
      </c>
      <c r="AW370" s="13" t="s">
        <v>38</v>
      </c>
      <c r="AX370" s="13" t="s">
        <v>77</v>
      </c>
      <c r="AY370" s="221" t="s">
        <v>273</v>
      </c>
    </row>
    <row r="371" spans="2:51" s="13" customFormat="1" ht="11.25">
      <c r="B371" s="212"/>
      <c r="C371" s="213"/>
      <c r="D371" s="208" t="s">
        <v>281</v>
      </c>
      <c r="E371" s="214" t="s">
        <v>22</v>
      </c>
      <c r="F371" s="215" t="s">
        <v>2432</v>
      </c>
      <c r="G371" s="213"/>
      <c r="H371" s="214" t="s">
        <v>22</v>
      </c>
      <c r="I371" s="216"/>
      <c r="J371" s="213"/>
      <c r="K371" s="213"/>
      <c r="L371" s="217"/>
      <c r="M371" s="218"/>
      <c r="N371" s="219"/>
      <c r="O371" s="219"/>
      <c r="P371" s="219"/>
      <c r="Q371" s="219"/>
      <c r="R371" s="219"/>
      <c r="S371" s="219"/>
      <c r="T371" s="220"/>
      <c r="AT371" s="221" t="s">
        <v>281</v>
      </c>
      <c r="AU371" s="221" t="s">
        <v>84</v>
      </c>
      <c r="AV371" s="13" t="s">
        <v>23</v>
      </c>
      <c r="AW371" s="13" t="s">
        <v>38</v>
      </c>
      <c r="AX371" s="13" t="s">
        <v>77</v>
      </c>
      <c r="AY371" s="221" t="s">
        <v>273</v>
      </c>
    </row>
    <row r="372" spans="2:51" s="14" customFormat="1" ht="11.25">
      <c r="B372" s="222"/>
      <c r="C372" s="223"/>
      <c r="D372" s="208" t="s">
        <v>281</v>
      </c>
      <c r="E372" s="224" t="s">
        <v>22</v>
      </c>
      <c r="F372" s="225" t="s">
        <v>2445</v>
      </c>
      <c r="G372" s="223"/>
      <c r="H372" s="226">
        <v>145.34</v>
      </c>
      <c r="I372" s="227"/>
      <c r="J372" s="223"/>
      <c r="K372" s="223"/>
      <c r="L372" s="228"/>
      <c r="M372" s="229"/>
      <c r="N372" s="230"/>
      <c r="O372" s="230"/>
      <c r="P372" s="230"/>
      <c r="Q372" s="230"/>
      <c r="R372" s="230"/>
      <c r="S372" s="230"/>
      <c r="T372" s="231"/>
      <c r="AT372" s="232" t="s">
        <v>281</v>
      </c>
      <c r="AU372" s="232" t="s">
        <v>84</v>
      </c>
      <c r="AV372" s="14" t="s">
        <v>84</v>
      </c>
      <c r="AW372" s="14" t="s">
        <v>38</v>
      </c>
      <c r="AX372" s="14" t="s">
        <v>77</v>
      </c>
      <c r="AY372" s="232" t="s">
        <v>273</v>
      </c>
    </row>
    <row r="373" spans="2:51" s="13" customFormat="1" ht="11.25">
      <c r="B373" s="212"/>
      <c r="C373" s="213"/>
      <c r="D373" s="208" t="s">
        <v>281</v>
      </c>
      <c r="E373" s="214" t="s">
        <v>22</v>
      </c>
      <c r="F373" s="215" t="s">
        <v>2434</v>
      </c>
      <c r="G373" s="213"/>
      <c r="H373" s="214" t="s">
        <v>22</v>
      </c>
      <c r="I373" s="216"/>
      <c r="J373" s="213"/>
      <c r="K373" s="213"/>
      <c r="L373" s="217"/>
      <c r="M373" s="218"/>
      <c r="N373" s="219"/>
      <c r="O373" s="219"/>
      <c r="P373" s="219"/>
      <c r="Q373" s="219"/>
      <c r="R373" s="219"/>
      <c r="S373" s="219"/>
      <c r="T373" s="220"/>
      <c r="AT373" s="221" t="s">
        <v>281</v>
      </c>
      <c r="AU373" s="221" t="s">
        <v>84</v>
      </c>
      <c r="AV373" s="13" t="s">
        <v>23</v>
      </c>
      <c r="AW373" s="13" t="s">
        <v>38</v>
      </c>
      <c r="AX373" s="13" t="s">
        <v>77</v>
      </c>
      <c r="AY373" s="221" t="s">
        <v>273</v>
      </c>
    </row>
    <row r="374" spans="2:51" s="14" customFormat="1" ht="11.25">
      <c r="B374" s="222"/>
      <c r="C374" s="223"/>
      <c r="D374" s="208" t="s">
        <v>281</v>
      </c>
      <c r="E374" s="224" t="s">
        <v>22</v>
      </c>
      <c r="F374" s="225" t="s">
        <v>2446</v>
      </c>
      <c r="G374" s="223"/>
      <c r="H374" s="226">
        <v>217.66</v>
      </c>
      <c r="I374" s="227"/>
      <c r="J374" s="223"/>
      <c r="K374" s="223"/>
      <c r="L374" s="228"/>
      <c r="M374" s="229"/>
      <c r="N374" s="230"/>
      <c r="O374" s="230"/>
      <c r="P374" s="230"/>
      <c r="Q374" s="230"/>
      <c r="R374" s="230"/>
      <c r="S374" s="230"/>
      <c r="T374" s="231"/>
      <c r="AT374" s="232" t="s">
        <v>281</v>
      </c>
      <c r="AU374" s="232" t="s">
        <v>84</v>
      </c>
      <c r="AV374" s="14" t="s">
        <v>84</v>
      </c>
      <c r="AW374" s="14" t="s">
        <v>38</v>
      </c>
      <c r="AX374" s="14" t="s">
        <v>77</v>
      </c>
      <c r="AY374" s="232" t="s">
        <v>273</v>
      </c>
    </row>
    <row r="375" spans="2:51" s="14" customFormat="1" ht="11.25">
      <c r="B375" s="222"/>
      <c r="C375" s="223"/>
      <c r="D375" s="208" t="s">
        <v>281</v>
      </c>
      <c r="E375" s="224" t="s">
        <v>22</v>
      </c>
      <c r="F375" s="225" t="s">
        <v>2447</v>
      </c>
      <c r="G375" s="223"/>
      <c r="H375" s="226">
        <v>18.059999999999999</v>
      </c>
      <c r="I375" s="227"/>
      <c r="J375" s="223"/>
      <c r="K375" s="223"/>
      <c r="L375" s="228"/>
      <c r="M375" s="229"/>
      <c r="N375" s="230"/>
      <c r="O375" s="230"/>
      <c r="P375" s="230"/>
      <c r="Q375" s="230"/>
      <c r="R375" s="230"/>
      <c r="S375" s="230"/>
      <c r="T375" s="231"/>
      <c r="AT375" s="232" t="s">
        <v>281</v>
      </c>
      <c r="AU375" s="232" t="s">
        <v>84</v>
      </c>
      <c r="AV375" s="14" t="s">
        <v>84</v>
      </c>
      <c r="AW375" s="14" t="s">
        <v>38</v>
      </c>
      <c r="AX375" s="14" t="s">
        <v>77</v>
      </c>
      <c r="AY375" s="232" t="s">
        <v>273</v>
      </c>
    </row>
    <row r="376" spans="2:51" s="13" customFormat="1" ht="11.25">
      <c r="B376" s="212"/>
      <c r="C376" s="213"/>
      <c r="D376" s="208" t="s">
        <v>281</v>
      </c>
      <c r="E376" s="214" t="s">
        <v>22</v>
      </c>
      <c r="F376" s="215" t="s">
        <v>2448</v>
      </c>
      <c r="G376" s="213"/>
      <c r="H376" s="214" t="s">
        <v>22</v>
      </c>
      <c r="I376" s="216"/>
      <c r="J376" s="213"/>
      <c r="K376" s="213"/>
      <c r="L376" s="217"/>
      <c r="M376" s="218"/>
      <c r="N376" s="219"/>
      <c r="O376" s="219"/>
      <c r="P376" s="219"/>
      <c r="Q376" s="219"/>
      <c r="R376" s="219"/>
      <c r="S376" s="219"/>
      <c r="T376" s="220"/>
      <c r="AT376" s="221" t="s">
        <v>281</v>
      </c>
      <c r="AU376" s="221" t="s">
        <v>84</v>
      </c>
      <c r="AV376" s="13" t="s">
        <v>23</v>
      </c>
      <c r="AW376" s="13" t="s">
        <v>38</v>
      </c>
      <c r="AX376" s="13" t="s">
        <v>77</v>
      </c>
      <c r="AY376" s="221" t="s">
        <v>273</v>
      </c>
    </row>
    <row r="377" spans="2:51" s="14" customFormat="1" ht="11.25">
      <c r="B377" s="222"/>
      <c r="C377" s="223"/>
      <c r="D377" s="208" t="s">
        <v>281</v>
      </c>
      <c r="E377" s="224" t="s">
        <v>22</v>
      </c>
      <c r="F377" s="225" t="s">
        <v>2449</v>
      </c>
      <c r="G377" s="223"/>
      <c r="H377" s="226">
        <v>26.449000000000002</v>
      </c>
      <c r="I377" s="227"/>
      <c r="J377" s="223"/>
      <c r="K377" s="223"/>
      <c r="L377" s="228"/>
      <c r="M377" s="229"/>
      <c r="N377" s="230"/>
      <c r="O377" s="230"/>
      <c r="P377" s="230"/>
      <c r="Q377" s="230"/>
      <c r="R377" s="230"/>
      <c r="S377" s="230"/>
      <c r="T377" s="231"/>
      <c r="AT377" s="232" t="s">
        <v>281</v>
      </c>
      <c r="AU377" s="232" t="s">
        <v>84</v>
      </c>
      <c r="AV377" s="14" t="s">
        <v>84</v>
      </c>
      <c r="AW377" s="14" t="s">
        <v>38</v>
      </c>
      <c r="AX377" s="14" t="s">
        <v>77</v>
      </c>
      <c r="AY377" s="232" t="s">
        <v>273</v>
      </c>
    </row>
    <row r="378" spans="2:51" s="14" customFormat="1" ht="11.25">
      <c r="B378" s="222"/>
      <c r="C378" s="223"/>
      <c r="D378" s="208" t="s">
        <v>281</v>
      </c>
      <c r="E378" s="224" t="s">
        <v>22</v>
      </c>
      <c r="F378" s="225" t="s">
        <v>2450</v>
      </c>
      <c r="G378" s="223"/>
      <c r="H378" s="226">
        <v>6.88</v>
      </c>
      <c r="I378" s="227"/>
      <c r="J378" s="223"/>
      <c r="K378" s="223"/>
      <c r="L378" s="228"/>
      <c r="M378" s="229"/>
      <c r="N378" s="230"/>
      <c r="O378" s="230"/>
      <c r="P378" s="230"/>
      <c r="Q378" s="230"/>
      <c r="R378" s="230"/>
      <c r="S378" s="230"/>
      <c r="T378" s="231"/>
      <c r="AT378" s="232" t="s">
        <v>281</v>
      </c>
      <c r="AU378" s="232" t="s">
        <v>84</v>
      </c>
      <c r="AV378" s="14" t="s">
        <v>84</v>
      </c>
      <c r="AW378" s="14" t="s">
        <v>38</v>
      </c>
      <c r="AX378" s="14" t="s">
        <v>77</v>
      </c>
      <c r="AY378" s="232" t="s">
        <v>273</v>
      </c>
    </row>
    <row r="379" spans="2:51" s="14" customFormat="1" ht="11.25">
      <c r="B379" s="222"/>
      <c r="C379" s="223"/>
      <c r="D379" s="208" t="s">
        <v>281</v>
      </c>
      <c r="E379" s="224" t="s">
        <v>22</v>
      </c>
      <c r="F379" s="225" t="s">
        <v>2451</v>
      </c>
      <c r="G379" s="223"/>
      <c r="H379" s="226">
        <v>23.3</v>
      </c>
      <c r="I379" s="227"/>
      <c r="J379" s="223"/>
      <c r="K379" s="223"/>
      <c r="L379" s="228"/>
      <c r="M379" s="229"/>
      <c r="N379" s="230"/>
      <c r="O379" s="230"/>
      <c r="P379" s="230"/>
      <c r="Q379" s="230"/>
      <c r="R379" s="230"/>
      <c r="S379" s="230"/>
      <c r="T379" s="231"/>
      <c r="AT379" s="232" t="s">
        <v>281</v>
      </c>
      <c r="AU379" s="232" t="s">
        <v>84</v>
      </c>
      <c r="AV379" s="14" t="s">
        <v>84</v>
      </c>
      <c r="AW379" s="14" t="s">
        <v>38</v>
      </c>
      <c r="AX379" s="14" t="s">
        <v>77</v>
      </c>
      <c r="AY379" s="232" t="s">
        <v>273</v>
      </c>
    </row>
    <row r="380" spans="2:51" s="14" customFormat="1" ht="11.25">
      <c r="B380" s="222"/>
      <c r="C380" s="223"/>
      <c r="D380" s="208" t="s">
        <v>281</v>
      </c>
      <c r="E380" s="224" t="s">
        <v>22</v>
      </c>
      <c r="F380" s="225" t="s">
        <v>2452</v>
      </c>
      <c r="G380" s="223"/>
      <c r="H380" s="226">
        <v>19.670000000000002</v>
      </c>
      <c r="I380" s="227"/>
      <c r="J380" s="223"/>
      <c r="K380" s="223"/>
      <c r="L380" s="228"/>
      <c r="M380" s="229"/>
      <c r="N380" s="230"/>
      <c r="O380" s="230"/>
      <c r="P380" s="230"/>
      <c r="Q380" s="230"/>
      <c r="R380" s="230"/>
      <c r="S380" s="230"/>
      <c r="T380" s="231"/>
      <c r="AT380" s="232" t="s">
        <v>281</v>
      </c>
      <c r="AU380" s="232" t="s">
        <v>84</v>
      </c>
      <c r="AV380" s="14" t="s">
        <v>84</v>
      </c>
      <c r="AW380" s="14" t="s">
        <v>38</v>
      </c>
      <c r="AX380" s="14" t="s">
        <v>77</v>
      </c>
      <c r="AY380" s="232" t="s">
        <v>273</v>
      </c>
    </row>
    <row r="381" spans="2:51" s="15" customFormat="1" ht="11.25">
      <c r="B381" s="233"/>
      <c r="C381" s="234"/>
      <c r="D381" s="208" t="s">
        <v>281</v>
      </c>
      <c r="E381" s="235" t="s">
        <v>22</v>
      </c>
      <c r="F381" s="236" t="s">
        <v>286</v>
      </c>
      <c r="G381" s="234"/>
      <c r="H381" s="237">
        <v>457.35899999999998</v>
      </c>
      <c r="I381" s="238"/>
      <c r="J381" s="234"/>
      <c r="K381" s="234"/>
      <c r="L381" s="239"/>
      <c r="M381" s="240"/>
      <c r="N381" s="241"/>
      <c r="O381" s="241"/>
      <c r="P381" s="241"/>
      <c r="Q381" s="241"/>
      <c r="R381" s="241"/>
      <c r="S381" s="241"/>
      <c r="T381" s="242"/>
      <c r="AT381" s="243" t="s">
        <v>281</v>
      </c>
      <c r="AU381" s="243" t="s">
        <v>84</v>
      </c>
      <c r="AV381" s="15" t="s">
        <v>92</v>
      </c>
      <c r="AW381" s="15" t="s">
        <v>38</v>
      </c>
      <c r="AX381" s="15" t="s">
        <v>77</v>
      </c>
      <c r="AY381" s="243" t="s">
        <v>273</v>
      </c>
    </row>
    <row r="382" spans="2:51" s="13" customFormat="1" ht="11.25">
      <c r="B382" s="212"/>
      <c r="C382" s="213"/>
      <c r="D382" s="208" t="s">
        <v>281</v>
      </c>
      <c r="E382" s="214" t="s">
        <v>22</v>
      </c>
      <c r="F382" s="215" t="s">
        <v>1430</v>
      </c>
      <c r="G382" s="213"/>
      <c r="H382" s="214" t="s">
        <v>22</v>
      </c>
      <c r="I382" s="216"/>
      <c r="J382" s="213"/>
      <c r="K382" s="213"/>
      <c r="L382" s="217"/>
      <c r="M382" s="218"/>
      <c r="N382" s="219"/>
      <c r="O382" s="219"/>
      <c r="P382" s="219"/>
      <c r="Q382" s="219"/>
      <c r="R382" s="219"/>
      <c r="S382" s="219"/>
      <c r="T382" s="220"/>
      <c r="AT382" s="221" t="s">
        <v>281</v>
      </c>
      <c r="AU382" s="221" t="s">
        <v>84</v>
      </c>
      <c r="AV382" s="13" t="s">
        <v>23</v>
      </c>
      <c r="AW382" s="13" t="s">
        <v>38</v>
      </c>
      <c r="AX382" s="13" t="s">
        <v>77</v>
      </c>
      <c r="AY382" s="221" t="s">
        <v>273</v>
      </c>
    </row>
    <row r="383" spans="2:51" s="13" customFormat="1" ht="11.25">
      <c r="B383" s="212"/>
      <c r="C383" s="213"/>
      <c r="D383" s="208" t="s">
        <v>281</v>
      </c>
      <c r="E383" s="214" t="s">
        <v>22</v>
      </c>
      <c r="F383" s="215" t="s">
        <v>486</v>
      </c>
      <c r="G383" s="213"/>
      <c r="H383" s="214" t="s">
        <v>22</v>
      </c>
      <c r="I383" s="216"/>
      <c r="J383" s="213"/>
      <c r="K383" s="213"/>
      <c r="L383" s="217"/>
      <c r="M383" s="218"/>
      <c r="N383" s="219"/>
      <c r="O383" s="219"/>
      <c r="P383" s="219"/>
      <c r="Q383" s="219"/>
      <c r="R383" s="219"/>
      <c r="S383" s="219"/>
      <c r="T383" s="220"/>
      <c r="AT383" s="221" t="s">
        <v>281</v>
      </c>
      <c r="AU383" s="221" t="s">
        <v>84</v>
      </c>
      <c r="AV383" s="13" t="s">
        <v>23</v>
      </c>
      <c r="AW383" s="13" t="s">
        <v>38</v>
      </c>
      <c r="AX383" s="13" t="s">
        <v>77</v>
      </c>
      <c r="AY383" s="221" t="s">
        <v>273</v>
      </c>
    </row>
    <row r="384" spans="2:51" s="14" customFormat="1" ht="11.25">
      <c r="B384" s="222"/>
      <c r="C384" s="223"/>
      <c r="D384" s="208" t="s">
        <v>281</v>
      </c>
      <c r="E384" s="224" t="s">
        <v>22</v>
      </c>
      <c r="F384" s="225" t="s">
        <v>2453</v>
      </c>
      <c r="G384" s="223"/>
      <c r="H384" s="226">
        <v>60.393999999999998</v>
      </c>
      <c r="I384" s="227"/>
      <c r="J384" s="223"/>
      <c r="K384" s="223"/>
      <c r="L384" s="228"/>
      <c r="M384" s="229"/>
      <c r="N384" s="230"/>
      <c r="O384" s="230"/>
      <c r="P384" s="230"/>
      <c r="Q384" s="230"/>
      <c r="R384" s="230"/>
      <c r="S384" s="230"/>
      <c r="T384" s="231"/>
      <c r="AT384" s="232" t="s">
        <v>281</v>
      </c>
      <c r="AU384" s="232" t="s">
        <v>84</v>
      </c>
      <c r="AV384" s="14" t="s">
        <v>84</v>
      </c>
      <c r="AW384" s="14" t="s">
        <v>38</v>
      </c>
      <c r="AX384" s="14" t="s">
        <v>77</v>
      </c>
      <c r="AY384" s="232" t="s">
        <v>273</v>
      </c>
    </row>
    <row r="385" spans="1:65" s="14" customFormat="1" ht="11.25">
      <c r="B385" s="222"/>
      <c r="C385" s="223"/>
      <c r="D385" s="208" t="s">
        <v>281</v>
      </c>
      <c r="E385" s="224" t="s">
        <v>22</v>
      </c>
      <c r="F385" s="225" t="s">
        <v>2454</v>
      </c>
      <c r="G385" s="223"/>
      <c r="H385" s="226">
        <v>39.137999999999998</v>
      </c>
      <c r="I385" s="227"/>
      <c r="J385" s="223"/>
      <c r="K385" s="223"/>
      <c r="L385" s="228"/>
      <c r="M385" s="229"/>
      <c r="N385" s="230"/>
      <c r="O385" s="230"/>
      <c r="P385" s="230"/>
      <c r="Q385" s="230"/>
      <c r="R385" s="230"/>
      <c r="S385" s="230"/>
      <c r="T385" s="231"/>
      <c r="AT385" s="232" t="s">
        <v>281</v>
      </c>
      <c r="AU385" s="232" t="s">
        <v>84</v>
      </c>
      <c r="AV385" s="14" t="s">
        <v>84</v>
      </c>
      <c r="AW385" s="14" t="s">
        <v>38</v>
      </c>
      <c r="AX385" s="14" t="s">
        <v>77</v>
      </c>
      <c r="AY385" s="232" t="s">
        <v>273</v>
      </c>
    </row>
    <row r="386" spans="1:65" s="13" customFormat="1" ht="11.25">
      <c r="B386" s="212"/>
      <c r="C386" s="213"/>
      <c r="D386" s="208" t="s">
        <v>281</v>
      </c>
      <c r="E386" s="214" t="s">
        <v>22</v>
      </c>
      <c r="F386" s="215" t="s">
        <v>489</v>
      </c>
      <c r="G386" s="213"/>
      <c r="H386" s="214" t="s">
        <v>22</v>
      </c>
      <c r="I386" s="216"/>
      <c r="J386" s="213"/>
      <c r="K386" s="213"/>
      <c r="L386" s="217"/>
      <c r="M386" s="218"/>
      <c r="N386" s="219"/>
      <c r="O386" s="219"/>
      <c r="P386" s="219"/>
      <c r="Q386" s="219"/>
      <c r="R386" s="219"/>
      <c r="S386" s="219"/>
      <c r="T386" s="220"/>
      <c r="AT386" s="221" t="s">
        <v>281</v>
      </c>
      <c r="AU386" s="221" t="s">
        <v>84</v>
      </c>
      <c r="AV386" s="13" t="s">
        <v>23</v>
      </c>
      <c r="AW386" s="13" t="s">
        <v>38</v>
      </c>
      <c r="AX386" s="13" t="s">
        <v>77</v>
      </c>
      <c r="AY386" s="221" t="s">
        <v>273</v>
      </c>
    </row>
    <row r="387" spans="1:65" s="14" customFormat="1" ht="11.25">
      <c r="B387" s="222"/>
      <c r="C387" s="223"/>
      <c r="D387" s="208" t="s">
        <v>281</v>
      </c>
      <c r="E387" s="224" t="s">
        <v>22</v>
      </c>
      <c r="F387" s="225" t="s">
        <v>2455</v>
      </c>
      <c r="G387" s="223"/>
      <c r="H387" s="226">
        <v>20.46</v>
      </c>
      <c r="I387" s="227"/>
      <c r="J387" s="223"/>
      <c r="K387" s="223"/>
      <c r="L387" s="228"/>
      <c r="M387" s="229"/>
      <c r="N387" s="230"/>
      <c r="O387" s="230"/>
      <c r="P387" s="230"/>
      <c r="Q387" s="230"/>
      <c r="R387" s="230"/>
      <c r="S387" s="230"/>
      <c r="T387" s="231"/>
      <c r="AT387" s="232" t="s">
        <v>281</v>
      </c>
      <c r="AU387" s="232" t="s">
        <v>84</v>
      </c>
      <c r="AV387" s="14" t="s">
        <v>84</v>
      </c>
      <c r="AW387" s="14" t="s">
        <v>38</v>
      </c>
      <c r="AX387" s="14" t="s">
        <v>77</v>
      </c>
      <c r="AY387" s="232" t="s">
        <v>273</v>
      </c>
    </row>
    <row r="388" spans="1:65" s="14" customFormat="1" ht="11.25">
      <c r="B388" s="222"/>
      <c r="C388" s="223"/>
      <c r="D388" s="208" t="s">
        <v>281</v>
      </c>
      <c r="E388" s="224" t="s">
        <v>22</v>
      </c>
      <c r="F388" s="225" t="s">
        <v>2456</v>
      </c>
      <c r="G388" s="223"/>
      <c r="H388" s="226">
        <v>7.1749999999999998</v>
      </c>
      <c r="I388" s="227"/>
      <c r="J388" s="223"/>
      <c r="K388" s="223"/>
      <c r="L388" s="228"/>
      <c r="M388" s="229"/>
      <c r="N388" s="230"/>
      <c r="O388" s="230"/>
      <c r="P388" s="230"/>
      <c r="Q388" s="230"/>
      <c r="R388" s="230"/>
      <c r="S388" s="230"/>
      <c r="T388" s="231"/>
      <c r="AT388" s="232" t="s">
        <v>281</v>
      </c>
      <c r="AU388" s="232" t="s">
        <v>84</v>
      </c>
      <c r="AV388" s="14" t="s">
        <v>84</v>
      </c>
      <c r="AW388" s="14" t="s">
        <v>38</v>
      </c>
      <c r="AX388" s="14" t="s">
        <v>77</v>
      </c>
      <c r="AY388" s="232" t="s">
        <v>273</v>
      </c>
    </row>
    <row r="389" spans="1:65" s="15" customFormat="1" ht="11.25">
      <c r="B389" s="233"/>
      <c r="C389" s="234"/>
      <c r="D389" s="208" t="s">
        <v>281</v>
      </c>
      <c r="E389" s="235" t="s">
        <v>22</v>
      </c>
      <c r="F389" s="236" t="s">
        <v>286</v>
      </c>
      <c r="G389" s="234"/>
      <c r="H389" s="237">
        <v>127.167</v>
      </c>
      <c r="I389" s="238"/>
      <c r="J389" s="234"/>
      <c r="K389" s="234"/>
      <c r="L389" s="239"/>
      <c r="M389" s="240"/>
      <c r="N389" s="241"/>
      <c r="O389" s="241"/>
      <c r="P389" s="241"/>
      <c r="Q389" s="241"/>
      <c r="R389" s="241"/>
      <c r="S389" s="241"/>
      <c r="T389" s="242"/>
      <c r="AT389" s="243" t="s">
        <v>281</v>
      </c>
      <c r="AU389" s="243" t="s">
        <v>84</v>
      </c>
      <c r="AV389" s="15" t="s">
        <v>92</v>
      </c>
      <c r="AW389" s="15" t="s">
        <v>38</v>
      </c>
      <c r="AX389" s="15" t="s">
        <v>77</v>
      </c>
      <c r="AY389" s="243" t="s">
        <v>273</v>
      </c>
    </row>
    <row r="390" spans="1:65" s="14" customFormat="1" ht="11.25">
      <c r="B390" s="222"/>
      <c r="C390" s="223"/>
      <c r="D390" s="208" t="s">
        <v>281</v>
      </c>
      <c r="E390" s="224" t="s">
        <v>22</v>
      </c>
      <c r="F390" s="225" t="s">
        <v>2457</v>
      </c>
      <c r="G390" s="223"/>
      <c r="H390" s="226">
        <v>69.790000000000006</v>
      </c>
      <c r="I390" s="227"/>
      <c r="J390" s="223"/>
      <c r="K390" s="223"/>
      <c r="L390" s="228"/>
      <c r="M390" s="229"/>
      <c r="N390" s="230"/>
      <c r="O390" s="230"/>
      <c r="P390" s="230"/>
      <c r="Q390" s="230"/>
      <c r="R390" s="230"/>
      <c r="S390" s="230"/>
      <c r="T390" s="231"/>
      <c r="AT390" s="232" t="s">
        <v>281</v>
      </c>
      <c r="AU390" s="232" t="s">
        <v>84</v>
      </c>
      <c r="AV390" s="14" t="s">
        <v>84</v>
      </c>
      <c r="AW390" s="14" t="s">
        <v>38</v>
      </c>
      <c r="AX390" s="14" t="s">
        <v>77</v>
      </c>
      <c r="AY390" s="232" t="s">
        <v>273</v>
      </c>
    </row>
    <row r="391" spans="1:65" s="16" customFormat="1" ht="11.25">
      <c r="B391" s="244"/>
      <c r="C391" s="245"/>
      <c r="D391" s="208" t="s">
        <v>281</v>
      </c>
      <c r="E391" s="246" t="s">
        <v>22</v>
      </c>
      <c r="F391" s="247" t="s">
        <v>288</v>
      </c>
      <c r="G391" s="245"/>
      <c r="H391" s="248">
        <v>1465.596</v>
      </c>
      <c r="I391" s="249"/>
      <c r="J391" s="245"/>
      <c r="K391" s="245"/>
      <c r="L391" s="250"/>
      <c r="M391" s="251"/>
      <c r="N391" s="252"/>
      <c r="O391" s="252"/>
      <c r="P391" s="252"/>
      <c r="Q391" s="252"/>
      <c r="R391" s="252"/>
      <c r="S391" s="252"/>
      <c r="T391" s="253"/>
      <c r="AT391" s="254" t="s">
        <v>281</v>
      </c>
      <c r="AU391" s="254" t="s">
        <v>84</v>
      </c>
      <c r="AV391" s="16" t="s">
        <v>99</v>
      </c>
      <c r="AW391" s="16" t="s">
        <v>38</v>
      </c>
      <c r="AX391" s="16" t="s">
        <v>23</v>
      </c>
      <c r="AY391" s="254" t="s">
        <v>273</v>
      </c>
    </row>
    <row r="392" spans="1:65" s="2" customFormat="1" ht="16.5" customHeight="1">
      <c r="A392" s="36"/>
      <c r="B392" s="37"/>
      <c r="C392" s="195" t="s">
        <v>567</v>
      </c>
      <c r="D392" s="195" t="s">
        <v>275</v>
      </c>
      <c r="E392" s="196" t="s">
        <v>494</v>
      </c>
      <c r="F392" s="197" t="s">
        <v>495</v>
      </c>
      <c r="G392" s="198" t="s">
        <v>224</v>
      </c>
      <c r="H392" s="199">
        <v>230.20400000000001</v>
      </c>
      <c r="I392" s="200"/>
      <c r="J392" s="201">
        <f>ROUND(I392*H392,2)</f>
        <v>0</v>
      </c>
      <c r="K392" s="197" t="s">
        <v>306</v>
      </c>
      <c r="L392" s="41"/>
      <c r="M392" s="202" t="s">
        <v>22</v>
      </c>
      <c r="N392" s="203" t="s">
        <v>48</v>
      </c>
      <c r="O392" s="66"/>
      <c r="P392" s="204">
        <f>O392*H392</f>
        <v>0</v>
      </c>
      <c r="Q392" s="204">
        <v>2.0480000000000002E-2</v>
      </c>
      <c r="R392" s="204">
        <f>Q392*H392</f>
        <v>4.7145779200000009</v>
      </c>
      <c r="S392" s="204">
        <v>0</v>
      </c>
      <c r="T392" s="205">
        <f>S392*H392</f>
        <v>0</v>
      </c>
      <c r="U392" s="36"/>
      <c r="V392" s="36"/>
      <c r="W392" s="36"/>
      <c r="X392" s="36"/>
      <c r="Y392" s="36"/>
      <c r="Z392" s="36"/>
      <c r="AA392" s="36"/>
      <c r="AB392" s="36"/>
      <c r="AC392" s="36"/>
      <c r="AD392" s="36"/>
      <c r="AE392" s="36"/>
      <c r="AR392" s="206" t="s">
        <v>99</v>
      </c>
      <c r="AT392" s="206" t="s">
        <v>275</v>
      </c>
      <c r="AU392" s="206" t="s">
        <v>84</v>
      </c>
      <c r="AY392" s="19" t="s">
        <v>273</v>
      </c>
      <c r="BE392" s="207">
        <f>IF(N392="základní",J392,0)</f>
        <v>0</v>
      </c>
      <c r="BF392" s="207">
        <f>IF(N392="snížená",J392,0)</f>
        <v>0</v>
      </c>
      <c r="BG392" s="207">
        <f>IF(N392="zákl. přenesená",J392,0)</f>
        <v>0</v>
      </c>
      <c r="BH392" s="207">
        <f>IF(N392="sníž. přenesená",J392,0)</f>
        <v>0</v>
      </c>
      <c r="BI392" s="207">
        <f>IF(N392="nulová",J392,0)</f>
        <v>0</v>
      </c>
      <c r="BJ392" s="19" t="s">
        <v>23</v>
      </c>
      <c r="BK392" s="207">
        <f>ROUND(I392*H392,2)</f>
        <v>0</v>
      </c>
      <c r="BL392" s="19" t="s">
        <v>99</v>
      </c>
      <c r="BM392" s="206" t="s">
        <v>2458</v>
      </c>
    </row>
    <row r="393" spans="1:65" s="2" customFormat="1" ht="97.5">
      <c r="A393" s="36"/>
      <c r="B393" s="37"/>
      <c r="C393" s="38"/>
      <c r="D393" s="208" t="s">
        <v>299</v>
      </c>
      <c r="E393" s="38"/>
      <c r="F393" s="209" t="s">
        <v>497</v>
      </c>
      <c r="G393" s="38"/>
      <c r="H393" s="38"/>
      <c r="I393" s="119"/>
      <c r="J393" s="38"/>
      <c r="K393" s="38"/>
      <c r="L393" s="41"/>
      <c r="M393" s="210"/>
      <c r="N393" s="211"/>
      <c r="O393" s="66"/>
      <c r="P393" s="66"/>
      <c r="Q393" s="66"/>
      <c r="R393" s="66"/>
      <c r="S393" s="66"/>
      <c r="T393" s="67"/>
      <c r="U393" s="36"/>
      <c r="V393" s="36"/>
      <c r="W393" s="36"/>
      <c r="X393" s="36"/>
      <c r="Y393" s="36"/>
      <c r="Z393" s="36"/>
      <c r="AA393" s="36"/>
      <c r="AB393" s="36"/>
      <c r="AC393" s="36"/>
      <c r="AD393" s="36"/>
      <c r="AE393" s="36"/>
      <c r="AT393" s="19" t="s">
        <v>299</v>
      </c>
      <c r="AU393" s="19" t="s">
        <v>84</v>
      </c>
    </row>
    <row r="394" spans="1:65" s="13" customFormat="1" ht="11.25">
      <c r="B394" s="212"/>
      <c r="C394" s="213"/>
      <c r="D394" s="208" t="s">
        <v>281</v>
      </c>
      <c r="E394" s="214" t="s">
        <v>22</v>
      </c>
      <c r="F394" s="215" t="s">
        <v>2282</v>
      </c>
      <c r="G394" s="213"/>
      <c r="H394" s="214" t="s">
        <v>22</v>
      </c>
      <c r="I394" s="216"/>
      <c r="J394" s="213"/>
      <c r="K394" s="213"/>
      <c r="L394" s="217"/>
      <c r="M394" s="218"/>
      <c r="N394" s="219"/>
      <c r="O394" s="219"/>
      <c r="P394" s="219"/>
      <c r="Q394" s="219"/>
      <c r="R394" s="219"/>
      <c r="S394" s="219"/>
      <c r="T394" s="220"/>
      <c r="AT394" s="221" t="s">
        <v>281</v>
      </c>
      <c r="AU394" s="221" t="s">
        <v>84</v>
      </c>
      <c r="AV394" s="13" t="s">
        <v>23</v>
      </c>
      <c r="AW394" s="13" t="s">
        <v>38</v>
      </c>
      <c r="AX394" s="13" t="s">
        <v>77</v>
      </c>
      <c r="AY394" s="221" t="s">
        <v>273</v>
      </c>
    </row>
    <row r="395" spans="1:65" s="13" customFormat="1" ht="11.25">
      <c r="B395" s="212"/>
      <c r="C395" s="213"/>
      <c r="D395" s="208" t="s">
        <v>281</v>
      </c>
      <c r="E395" s="214" t="s">
        <v>22</v>
      </c>
      <c r="F395" s="215" t="s">
        <v>2435</v>
      </c>
      <c r="G395" s="213"/>
      <c r="H395" s="214" t="s">
        <v>22</v>
      </c>
      <c r="I395" s="216"/>
      <c r="J395" s="213"/>
      <c r="K395" s="213"/>
      <c r="L395" s="217"/>
      <c r="M395" s="218"/>
      <c r="N395" s="219"/>
      <c r="O395" s="219"/>
      <c r="P395" s="219"/>
      <c r="Q395" s="219"/>
      <c r="R395" s="219"/>
      <c r="S395" s="219"/>
      <c r="T395" s="220"/>
      <c r="AT395" s="221" t="s">
        <v>281</v>
      </c>
      <c r="AU395" s="221" t="s">
        <v>84</v>
      </c>
      <c r="AV395" s="13" t="s">
        <v>23</v>
      </c>
      <c r="AW395" s="13" t="s">
        <v>38</v>
      </c>
      <c r="AX395" s="13" t="s">
        <v>77</v>
      </c>
      <c r="AY395" s="221" t="s">
        <v>273</v>
      </c>
    </row>
    <row r="396" spans="1:65" s="14" customFormat="1" ht="11.25">
      <c r="B396" s="222"/>
      <c r="C396" s="223"/>
      <c r="D396" s="208" t="s">
        <v>281</v>
      </c>
      <c r="E396" s="224" t="s">
        <v>22</v>
      </c>
      <c r="F396" s="225" t="s">
        <v>2436</v>
      </c>
      <c r="G396" s="223"/>
      <c r="H396" s="226">
        <v>80.34</v>
      </c>
      <c r="I396" s="227"/>
      <c r="J396" s="223"/>
      <c r="K396" s="223"/>
      <c r="L396" s="228"/>
      <c r="M396" s="229"/>
      <c r="N396" s="230"/>
      <c r="O396" s="230"/>
      <c r="P396" s="230"/>
      <c r="Q396" s="230"/>
      <c r="R396" s="230"/>
      <c r="S396" s="230"/>
      <c r="T396" s="231"/>
      <c r="AT396" s="232" t="s">
        <v>281</v>
      </c>
      <c r="AU396" s="232" t="s">
        <v>84</v>
      </c>
      <c r="AV396" s="14" t="s">
        <v>84</v>
      </c>
      <c r="AW396" s="14" t="s">
        <v>38</v>
      </c>
      <c r="AX396" s="14" t="s">
        <v>77</v>
      </c>
      <c r="AY396" s="232" t="s">
        <v>273</v>
      </c>
    </row>
    <row r="397" spans="1:65" s="14" customFormat="1" ht="11.25">
      <c r="B397" s="222"/>
      <c r="C397" s="223"/>
      <c r="D397" s="208" t="s">
        <v>281</v>
      </c>
      <c r="E397" s="224" t="s">
        <v>22</v>
      </c>
      <c r="F397" s="225" t="s">
        <v>2437</v>
      </c>
      <c r="G397" s="223"/>
      <c r="H397" s="226">
        <v>26.22</v>
      </c>
      <c r="I397" s="227"/>
      <c r="J397" s="223"/>
      <c r="K397" s="223"/>
      <c r="L397" s="228"/>
      <c r="M397" s="229"/>
      <c r="N397" s="230"/>
      <c r="O397" s="230"/>
      <c r="P397" s="230"/>
      <c r="Q397" s="230"/>
      <c r="R397" s="230"/>
      <c r="S397" s="230"/>
      <c r="T397" s="231"/>
      <c r="AT397" s="232" t="s">
        <v>281</v>
      </c>
      <c r="AU397" s="232" t="s">
        <v>84</v>
      </c>
      <c r="AV397" s="14" t="s">
        <v>84</v>
      </c>
      <c r="AW397" s="14" t="s">
        <v>38</v>
      </c>
      <c r="AX397" s="14" t="s">
        <v>77</v>
      </c>
      <c r="AY397" s="232" t="s">
        <v>273</v>
      </c>
    </row>
    <row r="398" spans="1:65" s="13" customFormat="1" ht="11.25">
      <c r="B398" s="212"/>
      <c r="C398" s="213"/>
      <c r="D398" s="208" t="s">
        <v>281</v>
      </c>
      <c r="E398" s="214" t="s">
        <v>22</v>
      </c>
      <c r="F398" s="215" t="s">
        <v>2285</v>
      </c>
      <c r="G398" s="213"/>
      <c r="H398" s="214" t="s">
        <v>22</v>
      </c>
      <c r="I398" s="216"/>
      <c r="J398" s="213"/>
      <c r="K398" s="213"/>
      <c r="L398" s="217"/>
      <c r="M398" s="218"/>
      <c r="N398" s="219"/>
      <c r="O398" s="219"/>
      <c r="P398" s="219"/>
      <c r="Q398" s="219"/>
      <c r="R398" s="219"/>
      <c r="S398" s="219"/>
      <c r="T398" s="220"/>
      <c r="AT398" s="221" t="s">
        <v>281</v>
      </c>
      <c r="AU398" s="221" t="s">
        <v>84</v>
      </c>
      <c r="AV398" s="13" t="s">
        <v>23</v>
      </c>
      <c r="AW398" s="13" t="s">
        <v>38</v>
      </c>
      <c r="AX398" s="13" t="s">
        <v>77</v>
      </c>
      <c r="AY398" s="221" t="s">
        <v>273</v>
      </c>
    </row>
    <row r="399" spans="1:65" s="13" customFormat="1" ht="11.25">
      <c r="B399" s="212"/>
      <c r="C399" s="213"/>
      <c r="D399" s="208" t="s">
        <v>281</v>
      </c>
      <c r="E399" s="214" t="s">
        <v>22</v>
      </c>
      <c r="F399" s="215" t="s">
        <v>2448</v>
      </c>
      <c r="G399" s="213"/>
      <c r="H399" s="214" t="s">
        <v>22</v>
      </c>
      <c r="I399" s="216"/>
      <c r="J399" s="213"/>
      <c r="K399" s="213"/>
      <c r="L399" s="217"/>
      <c r="M399" s="218"/>
      <c r="N399" s="219"/>
      <c r="O399" s="219"/>
      <c r="P399" s="219"/>
      <c r="Q399" s="219"/>
      <c r="R399" s="219"/>
      <c r="S399" s="219"/>
      <c r="T399" s="220"/>
      <c r="AT399" s="221" t="s">
        <v>281</v>
      </c>
      <c r="AU399" s="221" t="s">
        <v>84</v>
      </c>
      <c r="AV399" s="13" t="s">
        <v>23</v>
      </c>
      <c r="AW399" s="13" t="s">
        <v>38</v>
      </c>
      <c r="AX399" s="13" t="s">
        <v>77</v>
      </c>
      <c r="AY399" s="221" t="s">
        <v>273</v>
      </c>
    </row>
    <row r="400" spans="1:65" s="14" customFormat="1" ht="11.25">
      <c r="B400" s="222"/>
      <c r="C400" s="223"/>
      <c r="D400" s="208" t="s">
        <v>281</v>
      </c>
      <c r="E400" s="224" t="s">
        <v>22</v>
      </c>
      <c r="F400" s="225" t="s">
        <v>2449</v>
      </c>
      <c r="G400" s="223"/>
      <c r="H400" s="226">
        <v>26.449000000000002</v>
      </c>
      <c r="I400" s="227"/>
      <c r="J400" s="223"/>
      <c r="K400" s="223"/>
      <c r="L400" s="228"/>
      <c r="M400" s="229"/>
      <c r="N400" s="230"/>
      <c r="O400" s="230"/>
      <c r="P400" s="230"/>
      <c r="Q400" s="230"/>
      <c r="R400" s="230"/>
      <c r="S400" s="230"/>
      <c r="T400" s="231"/>
      <c r="AT400" s="232" t="s">
        <v>281</v>
      </c>
      <c r="AU400" s="232" t="s">
        <v>84</v>
      </c>
      <c r="AV400" s="14" t="s">
        <v>84</v>
      </c>
      <c r="AW400" s="14" t="s">
        <v>38</v>
      </c>
      <c r="AX400" s="14" t="s">
        <v>77</v>
      </c>
      <c r="AY400" s="232" t="s">
        <v>273</v>
      </c>
    </row>
    <row r="401" spans="1:65" s="13" customFormat="1" ht="11.25">
      <c r="B401" s="212"/>
      <c r="C401" s="213"/>
      <c r="D401" s="208" t="s">
        <v>281</v>
      </c>
      <c r="E401" s="214" t="s">
        <v>22</v>
      </c>
      <c r="F401" s="215" t="s">
        <v>1430</v>
      </c>
      <c r="G401" s="213"/>
      <c r="H401" s="214" t="s">
        <v>22</v>
      </c>
      <c r="I401" s="216"/>
      <c r="J401" s="213"/>
      <c r="K401" s="213"/>
      <c r="L401" s="217"/>
      <c r="M401" s="218"/>
      <c r="N401" s="219"/>
      <c r="O401" s="219"/>
      <c r="P401" s="219"/>
      <c r="Q401" s="219"/>
      <c r="R401" s="219"/>
      <c r="S401" s="219"/>
      <c r="T401" s="220"/>
      <c r="AT401" s="221" t="s">
        <v>281</v>
      </c>
      <c r="AU401" s="221" t="s">
        <v>84</v>
      </c>
      <c r="AV401" s="13" t="s">
        <v>23</v>
      </c>
      <c r="AW401" s="13" t="s">
        <v>38</v>
      </c>
      <c r="AX401" s="13" t="s">
        <v>77</v>
      </c>
      <c r="AY401" s="221" t="s">
        <v>273</v>
      </c>
    </row>
    <row r="402" spans="1:65" s="13" customFormat="1" ht="11.25">
      <c r="B402" s="212"/>
      <c r="C402" s="213"/>
      <c r="D402" s="208" t="s">
        <v>281</v>
      </c>
      <c r="E402" s="214" t="s">
        <v>22</v>
      </c>
      <c r="F402" s="215" t="s">
        <v>489</v>
      </c>
      <c r="G402" s="213"/>
      <c r="H402" s="214" t="s">
        <v>22</v>
      </c>
      <c r="I402" s="216"/>
      <c r="J402" s="213"/>
      <c r="K402" s="213"/>
      <c r="L402" s="217"/>
      <c r="M402" s="218"/>
      <c r="N402" s="219"/>
      <c r="O402" s="219"/>
      <c r="P402" s="219"/>
      <c r="Q402" s="219"/>
      <c r="R402" s="219"/>
      <c r="S402" s="219"/>
      <c r="T402" s="220"/>
      <c r="AT402" s="221" t="s">
        <v>281</v>
      </c>
      <c r="AU402" s="221" t="s">
        <v>84</v>
      </c>
      <c r="AV402" s="13" t="s">
        <v>23</v>
      </c>
      <c r="AW402" s="13" t="s">
        <v>38</v>
      </c>
      <c r="AX402" s="13" t="s">
        <v>77</v>
      </c>
      <c r="AY402" s="221" t="s">
        <v>273</v>
      </c>
    </row>
    <row r="403" spans="1:65" s="14" customFormat="1" ht="11.25">
      <c r="B403" s="222"/>
      <c r="C403" s="223"/>
      <c r="D403" s="208" t="s">
        <v>281</v>
      </c>
      <c r="E403" s="224" t="s">
        <v>22</v>
      </c>
      <c r="F403" s="225" t="s">
        <v>2455</v>
      </c>
      <c r="G403" s="223"/>
      <c r="H403" s="226">
        <v>20.46</v>
      </c>
      <c r="I403" s="227"/>
      <c r="J403" s="223"/>
      <c r="K403" s="223"/>
      <c r="L403" s="228"/>
      <c r="M403" s="229"/>
      <c r="N403" s="230"/>
      <c r="O403" s="230"/>
      <c r="P403" s="230"/>
      <c r="Q403" s="230"/>
      <c r="R403" s="230"/>
      <c r="S403" s="230"/>
      <c r="T403" s="231"/>
      <c r="AT403" s="232" t="s">
        <v>281</v>
      </c>
      <c r="AU403" s="232" t="s">
        <v>84</v>
      </c>
      <c r="AV403" s="14" t="s">
        <v>84</v>
      </c>
      <c r="AW403" s="14" t="s">
        <v>38</v>
      </c>
      <c r="AX403" s="14" t="s">
        <v>77</v>
      </c>
      <c r="AY403" s="232" t="s">
        <v>273</v>
      </c>
    </row>
    <row r="404" spans="1:65" s="15" customFormat="1" ht="11.25">
      <c r="B404" s="233"/>
      <c r="C404" s="234"/>
      <c r="D404" s="208" t="s">
        <v>281</v>
      </c>
      <c r="E404" s="235" t="s">
        <v>22</v>
      </c>
      <c r="F404" s="236" t="s">
        <v>286</v>
      </c>
      <c r="G404" s="234"/>
      <c r="H404" s="237">
        <v>153.46899999999999</v>
      </c>
      <c r="I404" s="238"/>
      <c r="J404" s="234"/>
      <c r="K404" s="234"/>
      <c r="L404" s="239"/>
      <c r="M404" s="240"/>
      <c r="N404" s="241"/>
      <c r="O404" s="241"/>
      <c r="P404" s="241"/>
      <c r="Q404" s="241"/>
      <c r="R404" s="241"/>
      <c r="S404" s="241"/>
      <c r="T404" s="242"/>
      <c r="AT404" s="243" t="s">
        <v>281</v>
      </c>
      <c r="AU404" s="243" t="s">
        <v>84</v>
      </c>
      <c r="AV404" s="15" t="s">
        <v>92</v>
      </c>
      <c r="AW404" s="15" t="s">
        <v>38</v>
      </c>
      <c r="AX404" s="15" t="s">
        <v>77</v>
      </c>
      <c r="AY404" s="243" t="s">
        <v>273</v>
      </c>
    </row>
    <row r="405" spans="1:65" s="14" customFormat="1" ht="11.25">
      <c r="B405" s="222"/>
      <c r="C405" s="223"/>
      <c r="D405" s="208" t="s">
        <v>281</v>
      </c>
      <c r="E405" s="224" t="s">
        <v>22</v>
      </c>
      <c r="F405" s="225" t="s">
        <v>2459</v>
      </c>
      <c r="G405" s="223"/>
      <c r="H405" s="226">
        <v>76.734999999999999</v>
      </c>
      <c r="I405" s="227"/>
      <c r="J405" s="223"/>
      <c r="K405" s="223"/>
      <c r="L405" s="228"/>
      <c r="M405" s="229"/>
      <c r="N405" s="230"/>
      <c r="O405" s="230"/>
      <c r="P405" s="230"/>
      <c r="Q405" s="230"/>
      <c r="R405" s="230"/>
      <c r="S405" s="230"/>
      <c r="T405" s="231"/>
      <c r="AT405" s="232" t="s">
        <v>281</v>
      </c>
      <c r="AU405" s="232" t="s">
        <v>84</v>
      </c>
      <c r="AV405" s="14" t="s">
        <v>84</v>
      </c>
      <c r="AW405" s="14" t="s">
        <v>38</v>
      </c>
      <c r="AX405" s="14" t="s">
        <v>77</v>
      </c>
      <c r="AY405" s="232" t="s">
        <v>273</v>
      </c>
    </row>
    <row r="406" spans="1:65" s="16" customFormat="1" ht="11.25">
      <c r="B406" s="244"/>
      <c r="C406" s="245"/>
      <c r="D406" s="208" t="s">
        <v>281</v>
      </c>
      <c r="E406" s="246" t="s">
        <v>22</v>
      </c>
      <c r="F406" s="247" t="s">
        <v>288</v>
      </c>
      <c r="G406" s="245"/>
      <c r="H406" s="248">
        <v>230.20400000000001</v>
      </c>
      <c r="I406" s="249"/>
      <c r="J406" s="245"/>
      <c r="K406" s="245"/>
      <c r="L406" s="250"/>
      <c r="M406" s="251"/>
      <c r="N406" s="252"/>
      <c r="O406" s="252"/>
      <c r="P406" s="252"/>
      <c r="Q406" s="252"/>
      <c r="R406" s="252"/>
      <c r="S406" s="252"/>
      <c r="T406" s="253"/>
      <c r="AT406" s="254" t="s">
        <v>281</v>
      </c>
      <c r="AU406" s="254" t="s">
        <v>84</v>
      </c>
      <c r="AV406" s="16" t="s">
        <v>99</v>
      </c>
      <c r="AW406" s="16" t="s">
        <v>38</v>
      </c>
      <c r="AX406" s="16" t="s">
        <v>23</v>
      </c>
      <c r="AY406" s="254" t="s">
        <v>273</v>
      </c>
    </row>
    <row r="407" spans="1:65" s="2" customFormat="1" ht="21.75" customHeight="1">
      <c r="A407" s="36"/>
      <c r="B407" s="37"/>
      <c r="C407" s="195" t="s">
        <v>573</v>
      </c>
      <c r="D407" s="195" t="s">
        <v>275</v>
      </c>
      <c r="E407" s="196" t="s">
        <v>509</v>
      </c>
      <c r="F407" s="197" t="s">
        <v>510</v>
      </c>
      <c r="G407" s="198" t="s">
        <v>224</v>
      </c>
      <c r="H407" s="199">
        <v>230.20400000000001</v>
      </c>
      <c r="I407" s="200"/>
      <c r="J407" s="201">
        <f>ROUND(I407*H407,2)</f>
        <v>0</v>
      </c>
      <c r="K407" s="197" t="s">
        <v>306</v>
      </c>
      <c r="L407" s="41"/>
      <c r="M407" s="202" t="s">
        <v>22</v>
      </c>
      <c r="N407" s="203" t="s">
        <v>48</v>
      </c>
      <c r="O407" s="66"/>
      <c r="P407" s="204">
        <f>O407*H407</f>
        <v>0</v>
      </c>
      <c r="Q407" s="204">
        <v>7.9000000000000008E-3</v>
      </c>
      <c r="R407" s="204">
        <f>Q407*H407</f>
        <v>1.8186116000000003</v>
      </c>
      <c r="S407" s="204">
        <v>0</v>
      </c>
      <c r="T407" s="205">
        <f>S407*H407</f>
        <v>0</v>
      </c>
      <c r="U407" s="36"/>
      <c r="V407" s="36"/>
      <c r="W407" s="36"/>
      <c r="X407" s="36"/>
      <c r="Y407" s="36"/>
      <c r="Z407" s="36"/>
      <c r="AA407" s="36"/>
      <c r="AB407" s="36"/>
      <c r="AC407" s="36"/>
      <c r="AD407" s="36"/>
      <c r="AE407" s="36"/>
      <c r="AR407" s="206" t="s">
        <v>99</v>
      </c>
      <c r="AT407" s="206" t="s">
        <v>275</v>
      </c>
      <c r="AU407" s="206" t="s">
        <v>84</v>
      </c>
      <c r="AY407" s="19" t="s">
        <v>273</v>
      </c>
      <c r="BE407" s="207">
        <f>IF(N407="základní",J407,0)</f>
        <v>0</v>
      </c>
      <c r="BF407" s="207">
        <f>IF(N407="snížená",J407,0)</f>
        <v>0</v>
      </c>
      <c r="BG407" s="207">
        <f>IF(N407="zákl. přenesená",J407,0)</f>
        <v>0</v>
      </c>
      <c r="BH407" s="207">
        <f>IF(N407="sníž. přenesená",J407,0)</f>
        <v>0</v>
      </c>
      <c r="BI407" s="207">
        <f>IF(N407="nulová",J407,0)</f>
        <v>0</v>
      </c>
      <c r="BJ407" s="19" t="s">
        <v>23</v>
      </c>
      <c r="BK407" s="207">
        <f>ROUND(I407*H407,2)</f>
        <v>0</v>
      </c>
      <c r="BL407" s="19" t="s">
        <v>99</v>
      </c>
      <c r="BM407" s="206" t="s">
        <v>2460</v>
      </c>
    </row>
    <row r="408" spans="1:65" s="2" customFormat="1" ht="97.5">
      <c r="A408" s="36"/>
      <c r="B408" s="37"/>
      <c r="C408" s="38"/>
      <c r="D408" s="208" t="s">
        <v>299</v>
      </c>
      <c r="E408" s="38"/>
      <c r="F408" s="209" t="s">
        <v>497</v>
      </c>
      <c r="G408" s="38"/>
      <c r="H408" s="38"/>
      <c r="I408" s="119"/>
      <c r="J408" s="38"/>
      <c r="K408" s="38"/>
      <c r="L408" s="41"/>
      <c r="M408" s="210"/>
      <c r="N408" s="211"/>
      <c r="O408" s="66"/>
      <c r="P408" s="66"/>
      <c r="Q408" s="66"/>
      <c r="R408" s="66"/>
      <c r="S408" s="66"/>
      <c r="T408" s="67"/>
      <c r="U408" s="36"/>
      <c r="V408" s="36"/>
      <c r="W408" s="36"/>
      <c r="X408" s="36"/>
      <c r="Y408" s="36"/>
      <c r="Z408" s="36"/>
      <c r="AA408" s="36"/>
      <c r="AB408" s="36"/>
      <c r="AC408" s="36"/>
      <c r="AD408" s="36"/>
      <c r="AE408" s="36"/>
      <c r="AT408" s="19" t="s">
        <v>299</v>
      </c>
      <c r="AU408" s="19" t="s">
        <v>84</v>
      </c>
    </row>
    <row r="409" spans="1:65" s="14" customFormat="1" ht="11.25">
      <c r="B409" s="222"/>
      <c r="C409" s="223"/>
      <c r="D409" s="208" t="s">
        <v>281</v>
      </c>
      <c r="E409" s="224" t="s">
        <v>22</v>
      </c>
      <c r="F409" s="225" t="s">
        <v>2461</v>
      </c>
      <c r="G409" s="223"/>
      <c r="H409" s="226">
        <v>230.20400000000001</v>
      </c>
      <c r="I409" s="227"/>
      <c r="J409" s="223"/>
      <c r="K409" s="223"/>
      <c r="L409" s="228"/>
      <c r="M409" s="229"/>
      <c r="N409" s="230"/>
      <c r="O409" s="230"/>
      <c r="P409" s="230"/>
      <c r="Q409" s="230"/>
      <c r="R409" s="230"/>
      <c r="S409" s="230"/>
      <c r="T409" s="231"/>
      <c r="AT409" s="232" t="s">
        <v>281</v>
      </c>
      <c r="AU409" s="232" t="s">
        <v>84</v>
      </c>
      <c r="AV409" s="14" t="s">
        <v>84</v>
      </c>
      <c r="AW409" s="14" t="s">
        <v>38</v>
      </c>
      <c r="AX409" s="14" t="s">
        <v>23</v>
      </c>
      <c r="AY409" s="232" t="s">
        <v>273</v>
      </c>
    </row>
    <row r="410" spans="1:65" s="2" customFormat="1" ht="21.75" customHeight="1">
      <c r="A410" s="36"/>
      <c r="B410" s="37"/>
      <c r="C410" s="195" t="s">
        <v>584</v>
      </c>
      <c r="D410" s="195" t="s">
        <v>275</v>
      </c>
      <c r="E410" s="196" t="s">
        <v>514</v>
      </c>
      <c r="F410" s="197" t="s">
        <v>515</v>
      </c>
      <c r="G410" s="198" t="s">
        <v>224</v>
      </c>
      <c r="H410" s="199">
        <v>331.69499999999999</v>
      </c>
      <c r="I410" s="200"/>
      <c r="J410" s="201">
        <f>ROUND(I410*H410,2)</f>
        <v>0</v>
      </c>
      <c r="K410" s="197" t="s">
        <v>306</v>
      </c>
      <c r="L410" s="41"/>
      <c r="M410" s="202" t="s">
        <v>22</v>
      </c>
      <c r="N410" s="203" t="s">
        <v>48</v>
      </c>
      <c r="O410" s="66"/>
      <c r="P410" s="204">
        <f>O410*H410</f>
        <v>0</v>
      </c>
      <c r="Q410" s="204">
        <v>4.3800000000000002E-3</v>
      </c>
      <c r="R410" s="204">
        <f>Q410*H410</f>
        <v>1.4528241</v>
      </c>
      <c r="S410" s="204">
        <v>0</v>
      </c>
      <c r="T410" s="205">
        <f>S410*H410</f>
        <v>0</v>
      </c>
      <c r="U410" s="36"/>
      <c r="V410" s="36"/>
      <c r="W410" s="36"/>
      <c r="X410" s="36"/>
      <c r="Y410" s="36"/>
      <c r="Z410" s="36"/>
      <c r="AA410" s="36"/>
      <c r="AB410" s="36"/>
      <c r="AC410" s="36"/>
      <c r="AD410" s="36"/>
      <c r="AE410" s="36"/>
      <c r="AR410" s="206" t="s">
        <v>99</v>
      </c>
      <c r="AT410" s="206" t="s">
        <v>275</v>
      </c>
      <c r="AU410" s="206" t="s">
        <v>84</v>
      </c>
      <c r="AY410" s="19" t="s">
        <v>273</v>
      </c>
      <c r="BE410" s="207">
        <f>IF(N410="základní",J410,0)</f>
        <v>0</v>
      </c>
      <c r="BF410" s="207">
        <f>IF(N410="snížená",J410,0)</f>
        <v>0</v>
      </c>
      <c r="BG410" s="207">
        <f>IF(N410="zákl. přenesená",J410,0)</f>
        <v>0</v>
      </c>
      <c r="BH410" s="207">
        <f>IF(N410="sníž. přenesená",J410,0)</f>
        <v>0</v>
      </c>
      <c r="BI410" s="207">
        <f>IF(N410="nulová",J410,0)</f>
        <v>0</v>
      </c>
      <c r="BJ410" s="19" t="s">
        <v>23</v>
      </c>
      <c r="BK410" s="207">
        <f>ROUND(I410*H410,2)</f>
        <v>0</v>
      </c>
      <c r="BL410" s="19" t="s">
        <v>99</v>
      </c>
      <c r="BM410" s="206" t="s">
        <v>2462</v>
      </c>
    </row>
    <row r="411" spans="1:65" s="2" customFormat="1" ht="29.25">
      <c r="A411" s="36"/>
      <c r="B411" s="37"/>
      <c r="C411" s="38"/>
      <c r="D411" s="208" t="s">
        <v>299</v>
      </c>
      <c r="E411" s="38"/>
      <c r="F411" s="209" t="s">
        <v>517</v>
      </c>
      <c r="G411" s="38"/>
      <c r="H411" s="38"/>
      <c r="I411" s="119"/>
      <c r="J411" s="38"/>
      <c r="K411" s="38"/>
      <c r="L411" s="41"/>
      <c r="M411" s="210"/>
      <c r="N411" s="211"/>
      <c r="O411" s="66"/>
      <c r="P411" s="66"/>
      <c r="Q411" s="66"/>
      <c r="R411" s="66"/>
      <c r="S411" s="66"/>
      <c r="T411" s="67"/>
      <c r="U411" s="36"/>
      <c r="V411" s="36"/>
      <c r="W411" s="36"/>
      <c r="X411" s="36"/>
      <c r="Y411" s="36"/>
      <c r="Z411" s="36"/>
      <c r="AA411" s="36"/>
      <c r="AB411" s="36"/>
      <c r="AC411" s="36"/>
      <c r="AD411" s="36"/>
      <c r="AE411" s="36"/>
      <c r="AT411" s="19" t="s">
        <v>299</v>
      </c>
      <c r="AU411" s="19" t="s">
        <v>84</v>
      </c>
    </row>
    <row r="412" spans="1:65" s="13" customFormat="1" ht="11.25">
      <c r="B412" s="212"/>
      <c r="C412" s="213"/>
      <c r="D412" s="208" t="s">
        <v>281</v>
      </c>
      <c r="E412" s="214" t="s">
        <v>22</v>
      </c>
      <c r="F412" s="215" t="s">
        <v>518</v>
      </c>
      <c r="G412" s="213"/>
      <c r="H412" s="214" t="s">
        <v>22</v>
      </c>
      <c r="I412" s="216"/>
      <c r="J412" s="213"/>
      <c r="K412" s="213"/>
      <c r="L412" s="217"/>
      <c r="M412" s="218"/>
      <c r="N412" s="219"/>
      <c r="O412" s="219"/>
      <c r="P412" s="219"/>
      <c r="Q412" s="219"/>
      <c r="R412" s="219"/>
      <c r="S412" s="219"/>
      <c r="T412" s="220"/>
      <c r="AT412" s="221" t="s">
        <v>281</v>
      </c>
      <c r="AU412" s="221" t="s">
        <v>84</v>
      </c>
      <c r="AV412" s="13" t="s">
        <v>23</v>
      </c>
      <c r="AW412" s="13" t="s">
        <v>38</v>
      </c>
      <c r="AX412" s="13" t="s">
        <v>77</v>
      </c>
      <c r="AY412" s="221" t="s">
        <v>273</v>
      </c>
    </row>
    <row r="413" spans="1:65" s="14" customFormat="1" ht="11.25">
      <c r="B413" s="222"/>
      <c r="C413" s="223"/>
      <c r="D413" s="208" t="s">
        <v>281</v>
      </c>
      <c r="E413" s="224" t="s">
        <v>22</v>
      </c>
      <c r="F413" s="225" t="s">
        <v>2463</v>
      </c>
      <c r="G413" s="223"/>
      <c r="H413" s="226">
        <v>6.24</v>
      </c>
      <c r="I413" s="227"/>
      <c r="J413" s="223"/>
      <c r="K413" s="223"/>
      <c r="L413" s="228"/>
      <c r="M413" s="229"/>
      <c r="N413" s="230"/>
      <c r="O413" s="230"/>
      <c r="P413" s="230"/>
      <c r="Q413" s="230"/>
      <c r="R413" s="230"/>
      <c r="S413" s="230"/>
      <c r="T413" s="231"/>
      <c r="AT413" s="232" t="s">
        <v>281</v>
      </c>
      <c r="AU413" s="232" t="s">
        <v>84</v>
      </c>
      <c r="AV413" s="14" t="s">
        <v>84</v>
      </c>
      <c r="AW413" s="14" t="s">
        <v>38</v>
      </c>
      <c r="AX413" s="14" t="s">
        <v>77</v>
      </c>
      <c r="AY413" s="232" t="s">
        <v>273</v>
      </c>
    </row>
    <row r="414" spans="1:65" s="14" customFormat="1" ht="11.25">
      <c r="B414" s="222"/>
      <c r="C414" s="223"/>
      <c r="D414" s="208" t="s">
        <v>281</v>
      </c>
      <c r="E414" s="224" t="s">
        <v>22</v>
      </c>
      <c r="F414" s="225" t="s">
        <v>2464</v>
      </c>
      <c r="G414" s="223"/>
      <c r="H414" s="226">
        <v>24.05</v>
      </c>
      <c r="I414" s="227"/>
      <c r="J414" s="223"/>
      <c r="K414" s="223"/>
      <c r="L414" s="228"/>
      <c r="M414" s="229"/>
      <c r="N414" s="230"/>
      <c r="O414" s="230"/>
      <c r="P414" s="230"/>
      <c r="Q414" s="230"/>
      <c r="R414" s="230"/>
      <c r="S414" s="230"/>
      <c r="T414" s="231"/>
      <c r="AT414" s="232" t="s">
        <v>281</v>
      </c>
      <c r="AU414" s="232" t="s">
        <v>84</v>
      </c>
      <c r="AV414" s="14" t="s">
        <v>84</v>
      </c>
      <c r="AW414" s="14" t="s">
        <v>38</v>
      </c>
      <c r="AX414" s="14" t="s">
        <v>77</v>
      </c>
      <c r="AY414" s="232" t="s">
        <v>273</v>
      </c>
    </row>
    <row r="415" spans="1:65" s="14" customFormat="1" ht="11.25">
      <c r="B415" s="222"/>
      <c r="C415" s="223"/>
      <c r="D415" s="208" t="s">
        <v>281</v>
      </c>
      <c r="E415" s="224" t="s">
        <v>22</v>
      </c>
      <c r="F415" s="225" t="s">
        <v>2424</v>
      </c>
      <c r="G415" s="223"/>
      <c r="H415" s="226">
        <v>4.375</v>
      </c>
      <c r="I415" s="227"/>
      <c r="J415" s="223"/>
      <c r="K415" s="223"/>
      <c r="L415" s="228"/>
      <c r="M415" s="229"/>
      <c r="N415" s="230"/>
      <c r="O415" s="230"/>
      <c r="P415" s="230"/>
      <c r="Q415" s="230"/>
      <c r="R415" s="230"/>
      <c r="S415" s="230"/>
      <c r="T415" s="231"/>
      <c r="AT415" s="232" t="s">
        <v>281</v>
      </c>
      <c r="AU415" s="232" t="s">
        <v>84</v>
      </c>
      <c r="AV415" s="14" t="s">
        <v>84</v>
      </c>
      <c r="AW415" s="14" t="s">
        <v>38</v>
      </c>
      <c r="AX415" s="14" t="s">
        <v>77</v>
      </c>
      <c r="AY415" s="232" t="s">
        <v>273</v>
      </c>
    </row>
    <row r="416" spans="1:65" s="13" customFormat="1" ht="11.25">
      <c r="B416" s="212"/>
      <c r="C416" s="213"/>
      <c r="D416" s="208" t="s">
        <v>281</v>
      </c>
      <c r="E416" s="214" t="s">
        <v>22</v>
      </c>
      <c r="F416" s="215" t="s">
        <v>2425</v>
      </c>
      <c r="G416" s="213"/>
      <c r="H416" s="214" t="s">
        <v>22</v>
      </c>
      <c r="I416" s="216"/>
      <c r="J416" s="213"/>
      <c r="K416" s="213"/>
      <c r="L416" s="217"/>
      <c r="M416" s="218"/>
      <c r="N416" s="219"/>
      <c r="O416" s="219"/>
      <c r="P416" s="219"/>
      <c r="Q416" s="219"/>
      <c r="R416" s="219"/>
      <c r="S416" s="219"/>
      <c r="T416" s="220"/>
      <c r="AT416" s="221" t="s">
        <v>281</v>
      </c>
      <c r="AU416" s="221" t="s">
        <v>84</v>
      </c>
      <c r="AV416" s="13" t="s">
        <v>23</v>
      </c>
      <c r="AW416" s="13" t="s">
        <v>38</v>
      </c>
      <c r="AX416" s="13" t="s">
        <v>77</v>
      </c>
      <c r="AY416" s="221" t="s">
        <v>273</v>
      </c>
    </row>
    <row r="417" spans="1:65" s="14" customFormat="1" ht="11.25">
      <c r="B417" s="222"/>
      <c r="C417" s="223"/>
      <c r="D417" s="208" t="s">
        <v>281</v>
      </c>
      <c r="E417" s="224" t="s">
        <v>22</v>
      </c>
      <c r="F417" s="225" t="s">
        <v>2465</v>
      </c>
      <c r="G417" s="223"/>
      <c r="H417" s="226">
        <v>4.8</v>
      </c>
      <c r="I417" s="227"/>
      <c r="J417" s="223"/>
      <c r="K417" s="223"/>
      <c r="L417" s="228"/>
      <c r="M417" s="229"/>
      <c r="N417" s="230"/>
      <c r="O417" s="230"/>
      <c r="P417" s="230"/>
      <c r="Q417" s="230"/>
      <c r="R417" s="230"/>
      <c r="S417" s="230"/>
      <c r="T417" s="231"/>
      <c r="AT417" s="232" t="s">
        <v>281</v>
      </c>
      <c r="AU417" s="232" t="s">
        <v>84</v>
      </c>
      <c r="AV417" s="14" t="s">
        <v>84</v>
      </c>
      <c r="AW417" s="14" t="s">
        <v>38</v>
      </c>
      <c r="AX417" s="14" t="s">
        <v>77</v>
      </c>
      <c r="AY417" s="232" t="s">
        <v>273</v>
      </c>
    </row>
    <row r="418" spans="1:65" s="14" customFormat="1" ht="11.25">
      <c r="B418" s="222"/>
      <c r="C418" s="223"/>
      <c r="D418" s="208" t="s">
        <v>281</v>
      </c>
      <c r="E418" s="224" t="s">
        <v>22</v>
      </c>
      <c r="F418" s="225" t="s">
        <v>2466</v>
      </c>
      <c r="G418" s="223"/>
      <c r="H418" s="226">
        <v>6.12</v>
      </c>
      <c r="I418" s="227"/>
      <c r="J418" s="223"/>
      <c r="K418" s="223"/>
      <c r="L418" s="228"/>
      <c r="M418" s="229"/>
      <c r="N418" s="230"/>
      <c r="O418" s="230"/>
      <c r="P418" s="230"/>
      <c r="Q418" s="230"/>
      <c r="R418" s="230"/>
      <c r="S418" s="230"/>
      <c r="T418" s="231"/>
      <c r="AT418" s="232" t="s">
        <v>281</v>
      </c>
      <c r="AU418" s="232" t="s">
        <v>84</v>
      </c>
      <c r="AV418" s="14" t="s">
        <v>84</v>
      </c>
      <c r="AW418" s="14" t="s">
        <v>38</v>
      </c>
      <c r="AX418" s="14" t="s">
        <v>77</v>
      </c>
      <c r="AY418" s="232" t="s">
        <v>273</v>
      </c>
    </row>
    <row r="419" spans="1:65" s="14" customFormat="1" ht="11.25">
      <c r="B419" s="222"/>
      <c r="C419" s="223"/>
      <c r="D419" s="208" t="s">
        <v>281</v>
      </c>
      <c r="E419" s="224" t="s">
        <v>22</v>
      </c>
      <c r="F419" s="225" t="s">
        <v>2467</v>
      </c>
      <c r="G419" s="223"/>
      <c r="H419" s="226">
        <v>187.2</v>
      </c>
      <c r="I419" s="227"/>
      <c r="J419" s="223"/>
      <c r="K419" s="223"/>
      <c r="L419" s="228"/>
      <c r="M419" s="229"/>
      <c r="N419" s="230"/>
      <c r="O419" s="230"/>
      <c r="P419" s="230"/>
      <c r="Q419" s="230"/>
      <c r="R419" s="230"/>
      <c r="S419" s="230"/>
      <c r="T419" s="231"/>
      <c r="AT419" s="232" t="s">
        <v>281</v>
      </c>
      <c r="AU419" s="232" t="s">
        <v>84</v>
      </c>
      <c r="AV419" s="14" t="s">
        <v>84</v>
      </c>
      <c r="AW419" s="14" t="s">
        <v>38</v>
      </c>
      <c r="AX419" s="14" t="s">
        <v>77</v>
      </c>
      <c r="AY419" s="232" t="s">
        <v>273</v>
      </c>
    </row>
    <row r="420" spans="1:65" s="14" customFormat="1" ht="11.25">
      <c r="B420" s="222"/>
      <c r="C420" s="223"/>
      <c r="D420" s="208" t="s">
        <v>281</v>
      </c>
      <c r="E420" s="224" t="s">
        <v>22</v>
      </c>
      <c r="F420" s="225" t="s">
        <v>2468</v>
      </c>
      <c r="G420" s="223"/>
      <c r="H420" s="226">
        <v>12.48</v>
      </c>
      <c r="I420" s="227"/>
      <c r="J420" s="223"/>
      <c r="K420" s="223"/>
      <c r="L420" s="228"/>
      <c r="M420" s="229"/>
      <c r="N420" s="230"/>
      <c r="O420" s="230"/>
      <c r="P420" s="230"/>
      <c r="Q420" s="230"/>
      <c r="R420" s="230"/>
      <c r="S420" s="230"/>
      <c r="T420" s="231"/>
      <c r="AT420" s="232" t="s">
        <v>281</v>
      </c>
      <c r="AU420" s="232" t="s">
        <v>84</v>
      </c>
      <c r="AV420" s="14" t="s">
        <v>84</v>
      </c>
      <c r="AW420" s="14" t="s">
        <v>38</v>
      </c>
      <c r="AX420" s="14" t="s">
        <v>77</v>
      </c>
      <c r="AY420" s="232" t="s">
        <v>273</v>
      </c>
    </row>
    <row r="421" spans="1:65" s="14" customFormat="1" ht="11.25">
      <c r="B421" s="222"/>
      <c r="C421" s="223"/>
      <c r="D421" s="208" t="s">
        <v>281</v>
      </c>
      <c r="E421" s="224" t="s">
        <v>22</v>
      </c>
      <c r="F421" s="225" t="s">
        <v>2469</v>
      </c>
      <c r="G421" s="223"/>
      <c r="H421" s="226">
        <v>35.99</v>
      </c>
      <c r="I421" s="227"/>
      <c r="J421" s="223"/>
      <c r="K421" s="223"/>
      <c r="L421" s="228"/>
      <c r="M421" s="229"/>
      <c r="N421" s="230"/>
      <c r="O421" s="230"/>
      <c r="P421" s="230"/>
      <c r="Q421" s="230"/>
      <c r="R421" s="230"/>
      <c r="S421" s="230"/>
      <c r="T421" s="231"/>
      <c r="AT421" s="232" t="s">
        <v>281</v>
      </c>
      <c r="AU421" s="232" t="s">
        <v>84</v>
      </c>
      <c r="AV421" s="14" t="s">
        <v>84</v>
      </c>
      <c r="AW421" s="14" t="s">
        <v>38</v>
      </c>
      <c r="AX421" s="14" t="s">
        <v>77</v>
      </c>
      <c r="AY421" s="232" t="s">
        <v>273</v>
      </c>
    </row>
    <row r="422" spans="1:65" s="14" customFormat="1" ht="11.25">
      <c r="B422" s="222"/>
      <c r="C422" s="223"/>
      <c r="D422" s="208" t="s">
        <v>281</v>
      </c>
      <c r="E422" s="224" t="s">
        <v>22</v>
      </c>
      <c r="F422" s="225" t="s">
        <v>2456</v>
      </c>
      <c r="G422" s="223"/>
      <c r="H422" s="226">
        <v>7.1749999999999998</v>
      </c>
      <c r="I422" s="227"/>
      <c r="J422" s="223"/>
      <c r="K422" s="223"/>
      <c r="L422" s="228"/>
      <c r="M422" s="229"/>
      <c r="N422" s="230"/>
      <c r="O422" s="230"/>
      <c r="P422" s="230"/>
      <c r="Q422" s="230"/>
      <c r="R422" s="230"/>
      <c r="S422" s="230"/>
      <c r="T422" s="231"/>
      <c r="AT422" s="232" t="s">
        <v>281</v>
      </c>
      <c r="AU422" s="232" t="s">
        <v>84</v>
      </c>
      <c r="AV422" s="14" t="s">
        <v>84</v>
      </c>
      <c r="AW422" s="14" t="s">
        <v>38</v>
      </c>
      <c r="AX422" s="14" t="s">
        <v>77</v>
      </c>
      <c r="AY422" s="232" t="s">
        <v>273</v>
      </c>
    </row>
    <row r="423" spans="1:65" s="15" customFormat="1" ht="11.25">
      <c r="B423" s="233"/>
      <c r="C423" s="234"/>
      <c r="D423" s="208" t="s">
        <v>281</v>
      </c>
      <c r="E423" s="235" t="s">
        <v>22</v>
      </c>
      <c r="F423" s="236" t="s">
        <v>286</v>
      </c>
      <c r="G423" s="234"/>
      <c r="H423" s="237">
        <v>288.43</v>
      </c>
      <c r="I423" s="238"/>
      <c r="J423" s="234"/>
      <c r="K423" s="234"/>
      <c r="L423" s="239"/>
      <c r="M423" s="240"/>
      <c r="N423" s="241"/>
      <c r="O423" s="241"/>
      <c r="P423" s="241"/>
      <c r="Q423" s="241"/>
      <c r="R423" s="241"/>
      <c r="S423" s="241"/>
      <c r="T423" s="242"/>
      <c r="AT423" s="243" t="s">
        <v>281</v>
      </c>
      <c r="AU423" s="243" t="s">
        <v>84</v>
      </c>
      <c r="AV423" s="15" t="s">
        <v>92</v>
      </c>
      <c r="AW423" s="15" t="s">
        <v>38</v>
      </c>
      <c r="AX423" s="15" t="s">
        <v>77</v>
      </c>
      <c r="AY423" s="243" t="s">
        <v>273</v>
      </c>
    </row>
    <row r="424" spans="1:65" s="14" customFormat="1" ht="11.25">
      <c r="B424" s="222"/>
      <c r="C424" s="223"/>
      <c r="D424" s="208" t="s">
        <v>281</v>
      </c>
      <c r="E424" s="224" t="s">
        <v>22</v>
      </c>
      <c r="F424" s="225" t="s">
        <v>2470</v>
      </c>
      <c r="G424" s="223"/>
      <c r="H424" s="226">
        <v>43.265000000000001</v>
      </c>
      <c r="I424" s="227"/>
      <c r="J424" s="223"/>
      <c r="K424" s="223"/>
      <c r="L424" s="228"/>
      <c r="M424" s="229"/>
      <c r="N424" s="230"/>
      <c r="O424" s="230"/>
      <c r="P424" s="230"/>
      <c r="Q424" s="230"/>
      <c r="R424" s="230"/>
      <c r="S424" s="230"/>
      <c r="T424" s="231"/>
      <c r="AT424" s="232" t="s">
        <v>281</v>
      </c>
      <c r="AU424" s="232" t="s">
        <v>84</v>
      </c>
      <c r="AV424" s="14" t="s">
        <v>84</v>
      </c>
      <c r="AW424" s="14" t="s">
        <v>38</v>
      </c>
      <c r="AX424" s="14" t="s">
        <v>77</v>
      </c>
      <c r="AY424" s="232" t="s">
        <v>273</v>
      </c>
    </row>
    <row r="425" spans="1:65" s="16" customFormat="1" ht="11.25">
      <c r="B425" s="244"/>
      <c r="C425" s="245"/>
      <c r="D425" s="208" t="s">
        <v>281</v>
      </c>
      <c r="E425" s="246" t="s">
        <v>22</v>
      </c>
      <c r="F425" s="247" t="s">
        <v>288</v>
      </c>
      <c r="G425" s="245"/>
      <c r="H425" s="248">
        <v>331.69499999999999</v>
      </c>
      <c r="I425" s="249"/>
      <c r="J425" s="245"/>
      <c r="K425" s="245"/>
      <c r="L425" s="250"/>
      <c r="M425" s="251"/>
      <c r="N425" s="252"/>
      <c r="O425" s="252"/>
      <c r="P425" s="252"/>
      <c r="Q425" s="252"/>
      <c r="R425" s="252"/>
      <c r="S425" s="252"/>
      <c r="T425" s="253"/>
      <c r="AT425" s="254" t="s">
        <v>281</v>
      </c>
      <c r="AU425" s="254" t="s">
        <v>84</v>
      </c>
      <c r="AV425" s="16" t="s">
        <v>99</v>
      </c>
      <c r="AW425" s="16" t="s">
        <v>38</v>
      </c>
      <c r="AX425" s="16" t="s">
        <v>23</v>
      </c>
      <c r="AY425" s="254" t="s">
        <v>273</v>
      </c>
    </row>
    <row r="426" spans="1:65" s="2" customFormat="1" ht="21.75" customHeight="1">
      <c r="A426" s="36"/>
      <c r="B426" s="37"/>
      <c r="C426" s="195" t="s">
        <v>589</v>
      </c>
      <c r="D426" s="195" t="s">
        <v>275</v>
      </c>
      <c r="E426" s="196" t="s">
        <v>529</v>
      </c>
      <c r="F426" s="197" t="s">
        <v>530</v>
      </c>
      <c r="G426" s="198" t="s">
        <v>224</v>
      </c>
      <c r="H426" s="199">
        <v>169.745</v>
      </c>
      <c r="I426" s="200"/>
      <c r="J426" s="201">
        <f>ROUND(I426*H426,2)</f>
        <v>0</v>
      </c>
      <c r="K426" s="197" t="s">
        <v>306</v>
      </c>
      <c r="L426" s="41"/>
      <c r="M426" s="202" t="s">
        <v>22</v>
      </c>
      <c r="N426" s="203" t="s">
        <v>48</v>
      </c>
      <c r="O426" s="66"/>
      <c r="P426" s="204">
        <f>O426*H426</f>
        <v>0</v>
      </c>
      <c r="Q426" s="204">
        <v>1.575E-2</v>
      </c>
      <c r="R426" s="204">
        <f>Q426*H426</f>
        <v>2.6734837499999999</v>
      </c>
      <c r="S426" s="204">
        <v>0</v>
      </c>
      <c r="T426" s="205">
        <f>S426*H426</f>
        <v>0</v>
      </c>
      <c r="U426" s="36"/>
      <c r="V426" s="36"/>
      <c r="W426" s="36"/>
      <c r="X426" s="36"/>
      <c r="Y426" s="36"/>
      <c r="Z426" s="36"/>
      <c r="AA426" s="36"/>
      <c r="AB426" s="36"/>
      <c r="AC426" s="36"/>
      <c r="AD426" s="36"/>
      <c r="AE426" s="36"/>
      <c r="AR426" s="206" t="s">
        <v>99</v>
      </c>
      <c r="AT426" s="206" t="s">
        <v>275</v>
      </c>
      <c r="AU426" s="206" t="s">
        <v>84</v>
      </c>
      <c r="AY426" s="19" t="s">
        <v>273</v>
      </c>
      <c r="BE426" s="207">
        <f>IF(N426="základní",J426,0)</f>
        <v>0</v>
      </c>
      <c r="BF426" s="207">
        <f>IF(N426="snížená",J426,0)</f>
        <v>0</v>
      </c>
      <c r="BG426" s="207">
        <f>IF(N426="zákl. přenesená",J426,0)</f>
        <v>0</v>
      </c>
      <c r="BH426" s="207">
        <f>IF(N426="sníž. přenesená",J426,0)</f>
        <v>0</v>
      </c>
      <c r="BI426" s="207">
        <f>IF(N426="nulová",J426,0)</f>
        <v>0</v>
      </c>
      <c r="BJ426" s="19" t="s">
        <v>23</v>
      </c>
      <c r="BK426" s="207">
        <f>ROUND(I426*H426,2)</f>
        <v>0</v>
      </c>
      <c r="BL426" s="19" t="s">
        <v>99</v>
      </c>
      <c r="BM426" s="206" t="s">
        <v>2471</v>
      </c>
    </row>
    <row r="427" spans="1:65" s="2" customFormat="1" ht="48.75">
      <c r="A427" s="36"/>
      <c r="B427" s="37"/>
      <c r="C427" s="38"/>
      <c r="D427" s="208" t="s">
        <v>299</v>
      </c>
      <c r="E427" s="38"/>
      <c r="F427" s="209" t="s">
        <v>469</v>
      </c>
      <c r="G427" s="38"/>
      <c r="H427" s="38"/>
      <c r="I427" s="119"/>
      <c r="J427" s="38"/>
      <c r="K427" s="38"/>
      <c r="L427" s="41"/>
      <c r="M427" s="210"/>
      <c r="N427" s="211"/>
      <c r="O427" s="66"/>
      <c r="P427" s="66"/>
      <c r="Q427" s="66"/>
      <c r="R427" s="66"/>
      <c r="S427" s="66"/>
      <c r="T427" s="67"/>
      <c r="U427" s="36"/>
      <c r="V427" s="36"/>
      <c r="W427" s="36"/>
      <c r="X427" s="36"/>
      <c r="Y427" s="36"/>
      <c r="Z427" s="36"/>
      <c r="AA427" s="36"/>
      <c r="AB427" s="36"/>
      <c r="AC427" s="36"/>
      <c r="AD427" s="36"/>
      <c r="AE427" s="36"/>
      <c r="AT427" s="19" t="s">
        <v>299</v>
      </c>
      <c r="AU427" s="19" t="s">
        <v>84</v>
      </c>
    </row>
    <row r="428" spans="1:65" s="14" customFormat="1" ht="11.25">
      <c r="B428" s="222"/>
      <c r="C428" s="223"/>
      <c r="D428" s="208" t="s">
        <v>281</v>
      </c>
      <c r="E428" s="224" t="s">
        <v>22</v>
      </c>
      <c r="F428" s="225" t="s">
        <v>2472</v>
      </c>
      <c r="G428" s="223"/>
      <c r="H428" s="226">
        <v>169.745</v>
      </c>
      <c r="I428" s="227"/>
      <c r="J428" s="223"/>
      <c r="K428" s="223"/>
      <c r="L428" s="228"/>
      <c r="M428" s="229"/>
      <c r="N428" s="230"/>
      <c r="O428" s="230"/>
      <c r="P428" s="230"/>
      <c r="Q428" s="230"/>
      <c r="R428" s="230"/>
      <c r="S428" s="230"/>
      <c r="T428" s="231"/>
      <c r="AT428" s="232" t="s">
        <v>281</v>
      </c>
      <c r="AU428" s="232" t="s">
        <v>84</v>
      </c>
      <c r="AV428" s="14" t="s">
        <v>84</v>
      </c>
      <c r="AW428" s="14" t="s">
        <v>38</v>
      </c>
      <c r="AX428" s="14" t="s">
        <v>23</v>
      </c>
      <c r="AY428" s="232" t="s">
        <v>273</v>
      </c>
    </row>
    <row r="429" spans="1:65" s="2" customFormat="1" ht="21.75" customHeight="1">
      <c r="A429" s="36"/>
      <c r="B429" s="37"/>
      <c r="C429" s="195" t="s">
        <v>595</v>
      </c>
      <c r="D429" s="195" t="s">
        <v>275</v>
      </c>
      <c r="E429" s="196" t="s">
        <v>534</v>
      </c>
      <c r="F429" s="197" t="s">
        <v>535</v>
      </c>
      <c r="G429" s="198" t="s">
        <v>224</v>
      </c>
      <c r="H429" s="199">
        <v>1295.8510000000001</v>
      </c>
      <c r="I429" s="200"/>
      <c r="J429" s="201">
        <f>ROUND(I429*H429,2)</f>
        <v>0</v>
      </c>
      <c r="K429" s="197" t="s">
        <v>306</v>
      </c>
      <c r="L429" s="41"/>
      <c r="M429" s="202" t="s">
        <v>22</v>
      </c>
      <c r="N429" s="203" t="s">
        <v>48</v>
      </c>
      <c r="O429" s="66"/>
      <c r="P429" s="204">
        <f>O429*H429</f>
        <v>0</v>
      </c>
      <c r="Q429" s="204">
        <v>1.8380000000000001E-2</v>
      </c>
      <c r="R429" s="204">
        <f>Q429*H429</f>
        <v>23.817741380000001</v>
      </c>
      <c r="S429" s="204">
        <v>0</v>
      </c>
      <c r="T429" s="205">
        <f>S429*H429</f>
        <v>0</v>
      </c>
      <c r="U429" s="36"/>
      <c r="V429" s="36"/>
      <c r="W429" s="36"/>
      <c r="X429" s="36"/>
      <c r="Y429" s="36"/>
      <c r="Z429" s="36"/>
      <c r="AA429" s="36"/>
      <c r="AB429" s="36"/>
      <c r="AC429" s="36"/>
      <c r="AD429" s="36"/>
      <c r="AE429" s="36"/>
      <c r="AR429" s="206" t="s">
        <v>99</v>
      </c>
      <c r="AT429" s="206" t="s">
        <v>275</v>
      </c>
      <c r="AU429" s="206" t="s">
        <v>84</v>
      </c>
      <c r="AY429" s="19" t="s">
        <v>273</v>
      </c>
      <c r="BE429" s="207">
        <f>IF(N429="základní",J429,0)</f>
        <v>0</v>
      </c>
      <c r="BF429" s="207">
        <f>IF(N429="snížená",J429,0)</f>
        <v>0</v>
      </c>
      <c r="BG429" s="207">
        <f>IF(N429="zákl. přenesená",J429,0)</f>
        <v>0</v>
      </c>
      <c r="BH429" s="207">
        <f>IF(N429="sníž. přenesená",J429,0)</f>
        <v>0</v>
      </c>
      <c r="BI429" s="207">
        <f>IF(N429="nulová",J429,0)</f>
        <v>0</v>
      </c>
      <c r="BJ429" s="19" t="s">
        <v>23</v>
      </c>
      <c r="BK429" s="207">
        <f>ROUND(I429*H429,2)</f>
        <v>0</v>
      </c>
      <c r="BL429" s="19" t="s">
        <v>99</v>
      </c>
      <c r="BM429" s="206" t="s">
        <v>2473</v>
      </c>
    </row>
    <row r="430" spans="1:65" s="2" customFormat="1" ht="48.75">
      <c r="A430" s="36"/>
      <c r="B430" s="37"/>
      <c r="C430" s="38"/>
      <c r="D430" s="208" t="s">
        <v>299</v>
      </c>
      <c r="E430" s="38"/>
      <c r="F430" s="209" t="s">
        <v>469</v>
      </c>
      <c r="G430" s="38"/>
      <c r="H430" s="38"/>
      <c r="I430" s="119"/>
      <c r="J430" s="38"/>
      <c r="K430" s="38"/>
      <c r="L430" s="41"/>
      <c r="M430" s="210"/>
      <c r="N430" s="211"/>
      <c r="O430" s="66"/>
      <c r="P430" s="66"/>
      <c r="Q430" s="66"/>
      <c r="R430" s="66"/>
      <c r="S430" s="66"/>
      <c r="T430" s="67"/>
      <c r="U430" s="36"/>
      <c r="V430" s="36"/>
      <c r="W430" s="36"/>
      <c r="X430" s="36"/>
      <c r="Y430" s="36"/>
      <c r="Z430" s="36"/>
      <c r="AA430" s="36"/>
      <c r="AB430" s="36"/>
      <c r="AC430" s="36"/>
      <c r="AD430" s="36"/>
      <c r="AE430" s="36"/>
      <c r="AT430" s="19" t="s">
        <v>299</v>
      </c>
      <c r="AU430" s="19" t="s">
        <v>84</v>
      </c>
    </row>
    <row r="431" spans="1:65" s="14" customFormat="1" ht="11.25">
      <c r="B431" s="222"/>
      <c r="C431" s="223"/>
      <c r="D431" s="208" t="s">
        <v>281</v>
      </c>
      <c r="E431" s="224" t="s">
        <v>22</v>
      </c>
      <c r="F431" s="225" t="s">
        <v>2474</v>
      </c>
      <c r="G431" s="223"/>
      <c r="H431" s="226">
        <v>1465.596</v>
      </c>
      <c r="I431" s="227"/>
      <c r="J431" s="223"/>
      <c r="K431" s="223"/>
      <c r="L431" s="228"/>
      <c r="M431" s="229"/>
      <c r="N431" s="230"/>
      <c r="O431" s="230"/>
      <c r="P431" s="230"/>
      <c r="Q431" s="230"/>
      <c r="R431" s="230"/>
      <c r="S431" s="230"/>
      <c r="T431" s="231"/>
      <c r="AT431" s="232" t="s">
        <v>281</v>
      </c>
      <c r="AU431" s="232" t="s">
        <v>84</v>
      </c>
      <c r="AV431" s="14" t="s">
        <v>84</v>
      </c>
      <c r="AW431" s="14" t="s">
        <v>38</v>
      </c>
      <c r="AX431" s="14" t="s">
        <v>77</v>
      </c>
      <c r="AY431" s="232" t="s">
        <v>273</v>
      </c>
    </row>
    <row r="432" spans="1:65" s="14" customFormat="1" ht="11.25">
      <c r="B432" s="222"/>
      <c r="C432" s="223"/>
      <c r="D432" s="208" t="s">
        <v>281</v>
      </c>
      <c r="E432" s="224" t="s">
        <v>22</v>
      </c>
      <c r="F432" s="225" t="s">
        <v>2475</v>
      </c>
      <c r="G432" s="223"/>
      <c r="H432" s="226">
        <v>-169.745</v>
      </c>
      <c r="I432" s="227"/>
      <c r="J432" s="223"/>
      <c r="K432" s="223"/>
      <c r="L432" s="228"/>
      <c r="M432" s="229"/>
      <c r="N432" s="230"/>
      <c r="O432" s="230"/>
      <c r="P432" s="230"/>
      <c r="Q432" s="230"/>
      <c r="R432" s="230"/>
      <c r="S432" s="230"/>
      <c r="T432" s="231"/>
      <c r="AT432" s="232" t="s">
        <v>281</v>
      </c>
      <c r="AU432" s="232" t="s">
        <v>84</v>
      </c>
      <c r="AV432" s="14" t="s">
        <v>84</v>
      </c>
      <c r="AW432" s="14" t="s">
        <v>38</v>
      </c>
      <c r="AX432" s="14" t="s">
        <v>77</v>
      </c>
      <c r="AY432" s="232" t="s">
        <v>273</v>
      </c>
    </row>
    <row r="433" spans="1:65" s="15" customFormat="1" ht="11.25">
      <c r="B433" s="233"/>
      <c r="C433" s="234"/>
      <c r="D433" s="208" t="s">
        <v>281</v>
      </c>
      <c r="E433" s="235" t="s">
        <v>22</v>
      </c>
      <c r="F433" s="236" t="s">
        <v>286</v>
      </c>
      <c r="G433" s="234"/>
      <c r="H433" s="237">
        <v>1295.8510000000001</v>
      </c>
      <c r="I433" s="238"/>
      <c r="J433" s="234"/>
      <c r="K433" s="234"/>
      <c r="L433" s="239"/>
      <c r="M433" s="240"/>
      <c r="N433" s="241"/>
      <c r="O433" s="241"/>
      <c r="P433" s="241"/>
      <c r="Q433" s="241"/>
      <c r="R433" s="241"/>
      <c r="S433" s="241"/>
      <c r="T433" s="242"/>
      <c r="AT433" s="243" t="s">
        <v>281</v>
      </c>
      <c r="AU433" s="243" t="s">
        <v>84</v>
      </c>
      <c r="AV433" s="15" t="s">
        <v>92</v>
      </c>
      <c r="AW433" s="15" t="s">
        <v>38</v>
      </c>
      <c r="AX433" s="15" t="s">
        <v>23</v>
      </c>
      <c r="AY433" s="243" t="s">
        <v>273</v>
      </c>
    </row>
    <row r="434" spans="1:65" s="2" customFormat="1" ht="16.5" customHeight="1">
      <c r="A434" s="36"/>
      <c r="B434" s="37"/>
      <c r="C434" s="195" t="s">
        <v>600</v>
      </c>
      <c r="D434" s="195" t="s">
        <v>275</v>
      </c>
      <c r="E434" s="196" t="s">
        <v>540</v>
      </c>
      <c r="F434" s="197" t="s">
        <v>541</v>
      </c>
      <c r="G434" s="198" t="s">
        <v>224</v>
      </c>
      <c r="H434" s="199">
        <v>200</v>
      </c>
      <c r="I434" s="200"/>
      <c r="J434" s="201">
        <f>ROUND(I434*H434,2)</f>
        <v>0</v>
      </c>
      <c r="K434" s="197" t="s">
        <v>306</v>
      </c>
      <c r="L434" s="41"/>
      <c r="M434" s="202" t="s">
        <v>22</v>
      </c>
      <c r="N434" s="203" t="s">
        <v>48</v>
      </c>
      <c r="O434" s="66"/>
      <c r="P434" s="204">
        <f>O434*H434</f>
        <v>0</v>
      </c>
      <c r="Q434" s="204">
        <v>0</v>
      </c>
      <c r="R434" s="204">
        <f>Q434*H434</f>
        <v>0</v>
      </c>
      <c r="S434" s="204">
        <v>0</v>
      </c>
      <c r="T434" s="205">
        <f>S434*H434</f>
        <v>0</v>
      </c>
      <c r="U434" s="36"/>
      <c r="V434" s="36"/>
      <c r="W434" s="36"/>
      <c r="X434" s="36"/>
      <c r="Y434" s="36"/>
      <c r="Z434" s="36"/>
      <c r="AA434" s="36"/>
      <c r="AB434" s="36"/>
      <c r="AC434" s="36"/>
      <c r="AD434" s="36"/>
      <c r="AE434" s="36"/>
      <c r="AR434" s="206" t="s">
        <v>99</v>
      </c>
      <c r="AT434" s="206" t="s">
        <v>275</v>
      </c>
      <c r="AU434" s="206" t="s">
        <v>84</v>
      </c>
      <c r="AY434" s="19" t="s">
        <v>273</v>
      </c>
      <c r="BE434" s="207">
        <f>IF(N434="základní",J434,0)</f>
        <v>0</v>
      </c>
      <c r="BF434" s="207">
        <f>IF(N434="snížená",J434,0)</f>
        <v>0</v>
      </c>
      <c r="BG434" s="207">
        <f>IF(N434="zákl. přenesená",J434,0)</f>
        <v>0</v>
      </c>
      <c r="BH434" s="207">
        <f>IF(N434="sníž. přenesená",J434,0)</f>
        <v>0</v>
      </c>
      <c r="BI434" s="207">
        <f>IF(N434="nulová",J434,0)</f>
        <v>0</v>
      </c>
      <c r="BJ434" s="19" t="s">
        <v>23</v>
      </c>
      <c r="BK434" s="207">
        <f>ROUND(I434*H434,2)</f>
        <v>0</v>
      </c>
      <c r="BL434" s="19" t="s">
        <v>99</v>
      </c>
      <c r="BM434" s="206" t="s">
        <v>2476</v>
      </c>
    </row>
    <row r="435" spans="1:65" s="2" customFormat="1" ht="39">
      <c r="A435" s="36"/>
      <c r="B435" s="37"/>
      <c r="C435" s="38"/>
      <c r="D435" s="208" t="s">
        <v>299</v>
      </c>
      <c r="E435" s="38"/>
      <c r="F435" s="209" t="s">
        <v>543</v>
      </c>
      <c r="G435" s="38"/>
      <c r="H435" s="38"/>
      <c r="I435" s="119"/>
      <c r="J435" s="38"/>
      <c r="K435" s="38"/>
      <c r="L435" s="41"/>
      <c r="M435" s="210"/>
      <c r="N435" s="211"/>
      <c r="O435" s="66"/>
      <c r="P435" s="66"/>
      <c r="Q435" s="66"/>
      <c r="R435" s="66"/>
      <c r="S435" s="66"/>
      <c r="T435" s="67"/>
      <c r="U435" s="36"/>
      <c r="V435" s="36"/>
      <c r="W435" s="36"/>
      <c r="X435" s="36"/>
      <c r="Y435" s="36"/>
      <c r="Z435" s="36"/>
      <c r="AA435" s="36"/>
      <c r="AB435" s="36"/>
      <c r="AC435" s="36"/>
      <c r="AD435" s="36"/>
      <c r="AE435" s="36"/>
      <c r="AT435" s="19" t="s">
        <v>299</v>
      </c>
      <c r="AU435" s="19" t="s">
        <v>84</v>
      </c>
    </row>
    <row r="436" spans="1:65" s="14" customFormat="1" ht="11.25">
      <c r="B436" s="222"/>
      <c r="C436" s="223"/>
      <c r="D436" s="208" t="s">
        <v>281</v>
      </c>
      <c r="E436" s="224" t="s">
        <v>22</v>
      </c>
      <c r="F436" s="225" t="s">
        <v>2477</v>
      </c>
      <c r="G436" s="223"/>
      <c r="H436" s="226">
        <v>100</v>
      </c>
      <c r="I436" s="227"/>
      <c r="J436" s="223"/>
      <c r="K436" s="223"/>
      <c r="L436" s="228"/>
      <c r="M436" s="229"/>
      <c r="N436" s="230"/>
      <c r="O436" s="230"/>
      <c r="P436" s="230"/>
      <c r="Q436" s="230"/>
      <c r="R436" s="230"/>
      <c r="S436" s="230"/>
      <c r="T436" s="231"/>
      <c r="AT436" s="232" t="s">
        <v>281</v>
      </c>
      <c r="AU436" s="232" t="s">
        <v>84</v>
      </c>
      <c r="AV436" s="14" t="s">
        <v>84</v>
      </c>
      <c r="AW436" s="14" t="s">
        <v>38</v>
      </c>
      <c r="AX436" s="14" t="s">
        <v>77</v>
      </c>
      <c r="AY436" s="232" t="s">
        <v>273</v>
      </c>
    </row>
    <row r="437" spans="1:65" s="14" customFormat="1" ht="11.25">
      <c r="B437" s="222"/>
      <c r="C437" s="223"/>
      <c r="D437" s="208" t="s">
        <v>281</v>
      </c>
      <c r="E437" s="224" t="s">
        <v>22</v>
      </c>
      <c r="F437" s="225" t="s">
        <v>2478</v>
      </c>
      <c r="G437" s="223"/>
      <c r="H437" s="226">
        <v>100</v>
      </c>
      <c r="I437" s="227"/>
      <c r="J437" s="223"/>
      <c r="K437" s="223"/>
      <c r="L437" s="228"/>
      <c r="M437" s="229"/>
      <c r="N437" s="230"/>
      <c r="O437" s="230"/>
      <c r="P437" s="230"/>
      <c r="Q437" s="230"/>
      <c r="R437" s="230"/>
      <c r="S437" s="230"/>
      <c r="T437" s="231"/>
      <c r="AT437" s="232" t="s">
        <v>281</v>
      </c>
      <c r="AU437" s="232" t="s">
        <v>84</v>
      </c>
      <c r="AV437" s="14" t="s">
        <v>84</v>
      </c>
      <c r="AW437" s="14" t="s">
        <v>38</v>
      </c>
      <c r="AX437" s="14" t="s">
        <v>77</v>
      </c>
      <c r="AY437" s="232" t="s">
        <v>273</v>
      </c>
    </row>
    <row r="438" spans="1:65" s="15" customFormat="1" ht="11.25">
      <c r="B438" s="233"/>
      <c r="C438" s="234"/>
      <c r="D438" s="208" t="s">
        <v>281</v>
      </c>
      <c r="E438" s="235" t="s">
        <v>22</v>
      </c>
      <c r="F438" s="236" t="s">
        <v>286</v>
      </c>
      <c r="G438" s="234"/>
      <c r="H438" s="237">
        <v>200</v>
      </c>
      <c r="I438" s="238"/>
      <c r="J438" s="234"/>
      <c r="K438" s="234"/>
      <c r="L438" s="239"/>
      <c r="M438" s="240"/>
      <c r="N438" s="241"/>
      <c r="O438" s="241"/>
      <c r="P438" s="241"/>
      <c r="Q438" s="241"/>
      <c r="R438" s="241"/>
      <c r="S438" s="241"/>
      <c r="T438" s="242"/>
      <c r="AT438" s="243" t="s">
        <v>281</v>
      </c>
      <c r="AU438" s="243" t="s">
        <v>84</v>
      </c>
      <c r="AV438" s="15" t="s">
        <v>92</v>
      </c>
      <c r="AW438" s="15" t="s">
        <v>38</v>
      </c>
      <c r="AX438" s="15" t="s">
        <v>23</v>
      </c>
      <c r="AY438" s="243" t="s">
        <v>273</v>
      </c>
    </row>
    <row r="439" spans="1:65" s="2" customFormat="1" ht="21.75" customHeight="1">
      <c r="A439" s="36"/>
      <c r="B439" s="37"/>
      <c r="C439" s="195" t="s">
        <v>611</v>
      </c>
      <c r="D439" s="195" t="s">
        <v>275</v>
      </c>
      <c r="E439" s="196" t="s">
        <v>548</v>
      </c>
      <c r="F439" s="197" t="s">
        <v>549</v>
      </c>
      <c r="G439" s="198" t="s">
        <v>224</v>
      </c>
      <c r="H439" s="199">
        <v>124.785</v>
      </c>
      <c r="I439" s="200"/>
      <c r="J439" s="201">
        <f>ROUND(I439*H439,2)</f>
        <v>0</v>
      </c>
      <c r="K439" s="197" t="s">
        <v>306</v>
      </c>
      <c r="L439" s="41"/>
      <c r="M439" s="202" t="s">
        <v>22</v>
      </c>
      <c r="N439" s="203" t="s">
        <v>48</v>
      </c>
      <c r="O439" s="66"/>
      <c r="P439" s="204">
        <f>O439*H439</f>
        <v>0</v>
      </c>
      <c r="Q439" s="204">
        <v>0</v>
      </c>
      <c r="R439" s="204">
        <f>Q439*H439</f>
        <v>0</v>
      </c>
      <c r="S439" s="204">
        <v>0</v>
      </c>
      <c r="T439" s="205">
        <f>S439*H439</f>
        <v>0</v>
      </c>
      <c r="U439" s="36"/>
      <c r="V439" s="36"/>
      <c r="W439" s="36"/>
      <c r="X439" s="36"/>
      <c r="Y439" s="36"/>
      <c r="Z439" s="36"/>
      <c r="AA439" s="36"/>
      <c r="AB439" s="36"/>
      <c r="AC439" s="36"/>
      <c r="AD439" s="36"/>
      <c r="AE439" s="36"/>
      <c r="AR439" s="206" t="s">
        <v>99</v>
      </c>
      <c r="AT439" s="206" t="s">
        <v>275</v>
      </c>
      <c r="AU439" s="206" t="s">
        <v>84</v>
      </c>
      <c r="AY439" s="19" t="s">
        <v>273</v>
      </c>
      <c r="BE439" s="207">
        <f>IF(N439="základní",J439,0)</f>
        <v>0</v>
      </c>
      <c r="BF439" s="207">
        <f>IF(N439="snížená",J439,0)</f>
        <v>0</v>
      </c>
      <c r="BG439" s="207">
        <f>IF(N439="zákl. přenesená",J439,0)</f>
        <v>0</v>
      </c>
      <c r="BH439" s="207">
        <f>IF(N439="sníž. přenesená",J439,0)</f>
        <v>0</v>
      </c>
      <c r="BI439" s="207">
        <f>IF(N439="nulová",J439,0)</f>
        <v>0</v>
      </c>
      <c r="BJ439" s="19" t="s">
        <v>23</v>
      </c>
      <c r="BK439" s="207">
        <f>ROUND(I439*H439,2)</f>
        <v>0</v>
      </c>
      <c r="BL439" s="19" t="s">
        <v>99</v>
      </c>
      <c r="BM439" s="206" t="s">
        <v>2479</v>
      </c>
    </row>
    <row r="440" spans="1:65" s="2" customFormat="1" ht="39">
      <c r="A440" s="36"/>
      <c r="B440" s="37"/>
      <c r="C440" s="38"/>
      <c r="D440" s="208" t="s">
        <v>299</v>
      </c>
      <c r="E440" s="38"/>
      <c r="F440" s="209" t="s">
        <v>543</v>
      </c>
      <c r="G440" s="38"/>
      <c r="H440" s="38"/>
      <c r="I440" s="119"/>
      <c r="J440" s="38"/>
      <c r="K440" s="38"/>
      <c r="L440" s="41"/>
      <c r="M440" s="210"/>
      <c r="N440" s="211"/>
      <c r="O440" s="66"/>
      <c r="P440" s="66"/>
      <c r="Q440" s="66"/>
      <c r="R440" s="66"/>
      <c r="S440" s="66"/>
      <c r="T440" s="67"/>
      <c r="U440" s="36"/>
      <c r="V440" s="36"/>
      <c r="W440" s="36"/>
      <c r="X440" s="36"/>
      <c r="Y440" s="36"/>
      <c r="Z440" s="36"/>
      <c r="AA440" s="36"/>
      <c r="AB440" s="36"/>
      <c r="AC440" s="36"/>
      <c r="AD440" s="36"/>
      <c r="AE440" s="36"/>
      <c r="AT440" s="19" t="s">
        <v>299</v>
      </c>
      <c r="AU440" s="19" t="s">
        <v>84</v>
      </c>
    </row>
    <row r="441" spans="1:65" s="13" customFormat="1" ht="11.25">
      <c r="B441" s="212"/>
      <c r="C441" s="213"/>
      <c r="D441" s="208" t="s">
        <v>281</v>
      </c>
      <c r="E441" s="214" t="s">
        <v>22</v>
      </c>
      <c r="F441" s="215" t="s">
        <v>551</v>
      </c>
      <c r="G441" s="213"/>
      <c r="H441" s="214" t="s">
        <v>22</v>
      </c>
      <c r="I441" s="216"/>
      <c r="J441" s="213"/>
      <c r="K441" s="213"/>
      <c r="L441" s="217"/>
      <c r="M441" s="218"/>
      <c r="N441" s="219"/>
      <c r="O441" s="219"/>
      <c r="P441" s="219"/>
      <c r="Q441" s="219"/>
      <c r="R441" s="219"/>
      <c r="S441" s="219"/>
      <c r="T441" s="220"/>
      <c r="AT441" s="221" t="s">
        <v>281</v>
      </c>
      <c r="AU441" s="221" t="s">
        <v>84</v>
      </c>
      <c r="AV441" s="13" t="s">
        <v>23</v>
      </c>
      <c r="AW441" s="13" t="s">
        <v>38</v>
      </c>
      <c r="AX441" s="13" t="s">
        <v>77</v>
      </c>
      <c r="AY441" s="221" t="s">
        <v>273</v>
      </c>
    </row>
    <row r="442" spans="1:65" s="14" customFormat="1" ht="11.25">
      <c r="B442" s="222"/>
      <c r="C442" s="223"/>
      <c r="D442" s="208" t="s">
        <v>281</v>
      </c>
      <c r="E442" s="224" t="s">
        <v>22</v>
      </c>
      <c r="F442" s="225" t="s">
        <v>2480</v>
      </c>
      <c r="G442" s="223"/>
      <c r="H442" s="226">
        <v>6.24</v>
      </c>
      <c r="I442" s="227"/>
      <c r="J442" s="223"/>
      <c r="K442" s="223"/>
      <c r="L442" s="228"/>
      <c r="M442" s="229"/>
      <c r="N442" s="230"/>
      <c r="O442" s="230"/>
      <c r="P442" s="230"/>
      <c r="Q442" s="230"/>
      <c r="R442" s="230"/>
      <c r="S442" s="230"/>
      <c r="T442" s="231"/>
      <c r="AT442" s="232" t="s">
        <v>281</v>
      </c>
      <c r="AU442" s="232" t="s">
        <v>84</v>
      </c>
      <c r="AV442" s="14" t="s">
        <v>84</v>
      </c>
      <c r="AW442" s="14" t="s">
        <v>38</v>
      </c>
      <c r="AX442" s="14" t="s">
        <v>77</v>
      </c>
      <c r="AY442" s="232" t="s">
        <v>273</v>
      </c>
    </row>
    <row r="443" spans="1:65" s="14" customFormat="1" ht="11.25">
      <c r="B443" s="222"/>
      <c r="C443" s="223"/>
      <c r="D443" s="208" t="s">
        <v>281</v>
      </c>
      <c r="E443" s="224" t="s">
        <v>22</v>
      </c>
      <c r="F443" s="225" t="s">
        <v>2481</v>
      </c>
      <c r="G443" s="223"/>
      <c r="H443" s="226">
        <v>42.92</v>
      </c>
      <c r="I443" s="227"/>
      <c r="J443" s="223"/>
      <c r="K443" s="223"/>
      <c r="L443" s="228"/>
      <c r="M443" s="229"/>
      <c r="N443" s="230"/>
      <c r="O443" s="230"/>
      <c r="P443" s="230"/>
      <c r="Q443" s="230"/>
      <c r="R443" s="230"/>
      <c r="S443" s="230"/>
      <c r="T443" s="231"/>
      <c r="AT443" s="232" t="s">
        <v>281</v>
      </c>
      <c r="AU443" s="232" t="s">
        <v>84</v>
      </c>
      <c r="AV443" s="14" t="s">
        <v>84</v>
      </c>
      <c r="AW443" s="14" t="s">
        <v>38</v>
      </c>
      <c r="AX443" s="14" t="s">
        <v>77</v>
      </c>
      <c r="AY443" s="232" t="s">
        <v>273</v>
      </c>
    </row>
    <row r="444" spans="1:65" s="14" customFormat="1" ht="11.25">
      <c r="B444" s="222"/>
      <c r="C444" s="223"/>
      <c r="D444" s="208" t="s">
        <v>281</v>
      </c>
      <c r="E444" s="224" t="s">
        <v>22</v>
      </c>
      <c r="F444" s="225" t="s">
        <v>2482</v>
      </c>
      <c r="G444" s="223"/>
      <c r="H444" s="226">
        <v>25.625</v>
      </c>
      <c r="I444" s="227"/>
      <c r="J444" s="223"/>
      <c r="K444" s="223"/>
      <c r="L444" s="228"/>
      <c r="M444" s="229"/>
      <c r="N444" s="230"/>
      <c r="O444" s="230"/>
      <c r="P444" s="230"/>
      <c r="Q444" s="230"/>
      <c r="R444" s="230"/>
      <c r="S444" s="230"/>
      <c r="T444" s="231"/>
      <c r="AT444" s="232" t="s">
        <v>281</v>
      </c>
      <c r="AU444" s="232" t="s">
        <v>84</v>
      </c>
      <c r="AV444" s="14" t="s">
        <v>84</v>
      </c>
      <c r="AW444" s="14" t="s">
        <v>38</v>
      </c>
      <c r="AX444" s="14" t="s">
        <v>77</v>
      </c>
      <c r="AY444" s="232" t="s">
        <v>273</v>
      </c>
    </row>
    <row r="445" spans="1:65" s="15" customFormat="1" ht="11.25">
      <c r="B445" s="233"/>
      <c r="C445" s="234"/>
      <c r="D445" s="208" t="s">
        <v>281</v>
      </c>
      <c r="E445" s="235" t="s">
        <v>22</v>
      </c>
      <c r="F445" s="236" t="s">
        <v>286</v>
      </c>
      <c r="G445" s="234"/>
      <c r="H445" s="237">
        <v>74.784999999999997</v>
      </c>
      <c r="I445" s="238"/>
      <c r="J445" s="234"/>
      <c r="K445" s="234"/>
      <c r="L445" s="239"/>
      <c r="M445" s="240"/>
      <c r="N445" s="241"/>
      <c r="O445" s="241"/>
      <c r="P445" s="241"/>
      <c r="Q445" s="241"/>
      <c r="R445" s="241"/>
      <c r="S445" s="241"/>
      <c r="T445" s="242"/>
      <c r="AT445" s="243" t="s">
        <v>281</v>
      </c>
      <c r="AU445" s="243" t="s">
        <v>84</v>
      </c>
      <c r="AV445" s="15" t="s">
        <v>92</v>
      </c>
      <c r="AW445" s="15" t="s">
        <v>38</v>
      </c>
      <c r="AX445" s="15" t="s">
        <v>77</v>
      </c>
      <c r="AY445" s="243" t="s">
        <v>273</v>
      </c>
    </row>
    <row r="446" spans="1:65" s="14" customFormat="1" ht="11.25">
      <c r="B446" s="222"/>
      <c r="C446" s="223"/>
      <c r="D446" s="208" t="s">
        <v>281</v>
      </c>
      <c r="E446" s="224" t="s">
        <v>22</v>
      </c>
      <c r="F446" s="225" t="s">
        <v>654</v>
      </c>
      <c r="G446" s="223"/>
      <c r="H446" s="226">
        <v>50</v>
      </c>
      <c r="I446" s="227"/>
      <c r="J446" s="223"/>
      <c r="K446" s="223"/>
      <c r="L446" s="228"/>
      <c r="M446" s="229"/>
      <c r="N446" s="230"/>
      <c r="O446" s="230"/>
      <c r="P446" s="230"/>
      <c r="Q446" s="230"/>
      <c r="R446" s="230"/>
      <c r="S446" s="230"/>
      <c r="T446" s="231"/>
      <c r="AT446" s="232" t="s">
        <v>281</v>
      </c>
      <c r="AU446" s="232" t="s">
        <v>84</v>
      </c>
      <c r="AV446" s="14" t="s">
        <v>84</v>
      </c>
      <c r="AW446" s="14" t="s">
        <v>38</v>
      </c>
      <c r="AX446" s="14" t="s">
        <v>77</v>
      </c>
      <c r="AY446" s="232" t="s">
        <v>273</v>
      </c>
    </row>
    <row r="447" spans="1:65" s="16" customFormat="1" ht="11.25">
      <c r="B447" s="244"/>
      <c r="C447" s="245"/>
      <c r="D447" s="208" t="s">
        <v>281</v>
      </c>
      <c r="E447" s="246" t="s">
        <v>22</v>
      </c>
      <c r="F447" s="247" t="s">
        <v>288</v>
      </c>
      <c r="G447" s="245"/>
      <c r="H447" s="248">
        <v>124.785</v>
      </c>
      <c r="I447" s="249"/>
      <c r="J447" s="245"/>
      <c r="K447" s="245"/>
      <c r="L447" s="250"/>
      <c r="M447" s="251"/>
      <c r="N447" s="252"/>
      <c r="O447" s="252"/>
      <c r="P447" s="252"/>
      <c r="Q447" s="252"/>
      <c r="R447" s="252"/>
      <c r="S447" s="252"/>
      <c r="T447" s="253"/>
      <c r="AT447" s="254" t="s">
        <v>281</v>
      </c>
      <c r="AU447" s="254" t="s">
        <v>84</v>
      </c>
      <c r="AV447" s="16" t="s">
        <v>99</v>
      </c>
      <c r="AW447" s="16" t="s">
        <v>38</v>
      </c>
      <c r="AX447" s="16" t="s">
        <v>23</v>
      </c>
      <c r="AY447" s="254" t="s">
        <v>273</v>
      </c>
    </row>
    <row r="448" spans="1:65" s="2" customFormat="1" ht="21.75" customHeight="1">
      <c r="A448" s="36"/>
      <c r="B448" s="37"/>
      <c r="C448" s="195" t="s">
        <v>616</v>
      </c>
      <c r="D448" s="195" t="s">
        <v>275</v>
      </c>
      <c r="E448" s="196" t="s">
        <v>557</v>
      </c>
      <c r="F448" s="197" t="s">
        <v>558</v>
      </c>
      <c r="G448" s="198" t="s">
        <v>305</v>
      </c>
      <c r="H448" s="199">
        <v>45.884999999999998</v>
      </c>
      <c r="I448" s="200"/>
      <c r="J448" s="201">
        <f>ROUND(I448*H448,2)</f>
        <v>0</v>
      </c>
      <c r="K448" s="197" t="s">
        <v>306</v>
      </c>
      <c r="L448" s="41"/>
      <c r="M448" s="202" t="s">
        <v>22</v>
      </c>
      <c r="N448" s="203" t="s">
        <v>48</v>
      </c>
      <c r="O448" s="66"/>
      <c r="P448" s="204">
        <f>O448*H448</f>
        <v>0</v>
      </c>
      <c r="Q448" s="204">
        <v>0</v>
      </c>
      <c r="R448" s="204">
        <f>Q448*H448</f>
        <v>0</v>
      </c>
      <c r="S448" s="204">
        <v>0</v>
      </c>
      <c r="T448" s="205">
        <f>S448*H448</f>
        <v>0</v>
      </c>
      <c r="U448" s="36"/>
      <c r="V448" s="36"/>
      <c r="W448" s="36"/>
      <c r="X448" s="36"/>
      <c r="Y448" s="36"/>
      <c r="Z448" s="36"/>
      <c r="AA448" s="36"/>
      <c r="AB448" s="36"/>
      <c r="AC448" s="36"/>
      <c r="AD448" s="36"/>
      <c r="AE448" s="36"/>
      <c r="AR448" s="206" t="s">
        <v>99</v>
      </c>
      <c r="AT448" s="206" t="s">
        <v>275</v>
      </c>
      <c r="AU448" s="206" t="s">
        <v>84</v>
      </c>
      <c r="AY448" s="19" t="s">
        <v>273</v>
      </c>
      <c r="BE448" s="207">
        <f>IF(N448="základní",J448,0)</f>
        <v>0</v>
      </c>
      <c r="BF448" s="207">
        <f>IF(N448="snížená",J448,0)</f>
        <v>0</v>
      </c>
      <c r="BG448" s="207">
        <f>IF(N448="zákl. přenesená",J448,0)</f>
        <v>0</v>
      </c>
      <c r="BH448" s="207">
        <f>IF(N448="sníž. přenesená",J448,0)</f>
        <v>0</v>
      </c>
      <c r="BI448" s="207">
        <f>IF(N448="nulová",J448,0)</f>
        <v>0</v>
      </c>
      <c r="BJ448" s="19" t="s">
        <v>23</v>
      </c>
      <c r="BK448" s="207">
        <f>ROUND(I448*H448,2)</f>
        <v>0</v>
      </c>
      <c r="BL448" s="19" t="s">
        <v>99</v>
      </c>
      <c r="BM448" s="206" t="s">
        <v>2483</v>
      </c>
    </row>
    <row r="449" spans="1:65" s="2" customFormat="1" ht="58.5">
      <c r="A449" s="36"/>
      <c r="B449" s="37"/>
      <c r="C449" s="38"/>
      <c r="D449" s="208" t="s">
        <v>299</v>
      </c>
      <c r="E449" s="38"/>
      <c r="F449" s="209" t="s">
        <v>560</v>
      </c>
      <c r="G449" s="38"/>
      <c r="H449" s="38"/>
      <c r="I449" s="119"/>
      <c r="J449" s="38"/>
      <c r="K449" s="38"/>
      <c r="L449" s="41"/>
      <c r="M449" s="210"/>
      <c r="N449" s="211"/>
      <c r="O449" s="66"/>
      <c r="P449" s="66"/>
      <c r="Q449" s="66"/>
      <c r="R449" s="66"/>
      <c r="S449" s="66"/>
      <c r="T449" s="67"/>
      <c r="U449" s="36"/>
      <c r="V449" s="36"/>
      <c r="W449" s="36"/>
      <c r="X449" s="36"/>
      <c r="Y449" s="36"/>
      <c r="Z449" s="36"/>
      <c r="AA449" s="36"/>
      <c r="AB449" s="36"/>
      <c r="AC449" s="36"/>
      <c r="AD449" s="36"/>
      <c r="AE449" s="36"/>
      <c r="AT449" s="19" t="s">
        <v>299</v>
      </c>
      <c r="AU449" s="19" t="s">
        <v>84</v>
      </c>
    </row>
    <row r="450" spans="1:65" s="13" customFormat="1" ht="11.25">
      <c r="B450" s="212"/>
      <c r="C450" s="213"/>
      <c r="D450" s="208" t="s">
        <v>281</v>
      </c>
      <c r="E450" s="214" t="s">
        <v>22</v>
      </c>
      <c r="F450" s="215" t="s">
        <v>561</v>
      </c>
      <c r="G450" s="213"/>
      <c r="H450" s="214" t="s">
        <v>22</v>
      </c>
      <c r="I450" s="216"/>
      <c r="J450" s="213"/>
      <c r="K450" s="213"/>
      <c r="L450" s="217"/>
      <c r="M450" s="218"/>
      <c r="N450" s="219"/>
      <c r="O450" s="219"/>
      <c r="P450" s="219"/>
      <c r="Q450" s="219"/>
      <c r="R450" s="219"/>
      <c r="S450" s="219"/>
      <c r="T450" s="220"/>
      <c r="AT450" s="221" t="s">
        <v>281</v>
      </c>
      <c r="AU450" s="221" t="s">
        <v>84</v>
      </c>
      <c r="AV450" s="13" t="s">
        <v>23</v>
      </c>
      <c r="AW450" s="13" t="s">
        <v>38</v>
      </c>
      <c r="AX450" s="13" t="s">
        <v>77</v>
      </c>
      <c r="AY450" s="221" t="s">
        <v>273</v>
      </c>
    </row>
    <row r="451" spans="1:65" s="14" customFormat="1" ht="11.25">
      <c r="B451" s="222"/>
      <c r="C451" s="223"/>
      <c r="D451" s="208" t="s">
        <v>281</v>
      </c>
      <c r="E451" s="224" t="s">
        <v>22</v>
      </c>
      <c r="F451" s="225" t="s">
        <v>2484</v>
      </c>
      <c r="G451" s="223"/>
      <c r="H451" s="226">
        <v>13.4</v>
      </c>
      <c r="I451" s="227"/>
      <c r="J451" s="223"/>
      <c r="K451" s="223"/>
      <c r="L451" s="228"/>
      <c r="M451" s="229"/>
      <c r="N451" s="230"/>
      <c r="O451" s="230"/>
      <c r="P451" s="230"/>
      <c r="Q451" s="230"/>
      <c r="R451" s="230"/>
      <c r="S451" s="230"/>
      <c r="T451" s="231"/>
      <c r="AT451" s="232" t="s">
        <v>281</v>
      </c>
      <c r="AU451" s="232" t="s">
        <v>84</v>
      </c>
      <c r="AV451" s="14" t="s">
        <v>84</v>
      </c>
      <c r="AW451" s="14" t="s">
        <v>38</v>
      </c>
      <c r="AX451" s="14" t="s">
        <v>77</v>
      </c>
      <c r="AY451" s="232" t="s">
        <v>273</v>
      </c>
    </row>
    <row r="452" spans="1:65" s="14" customFormat="1" ht="11.25">
      <c r="B452" s="222"/>
      <c r="C452" s="223"/>
      <c r="D452" s="208" t="s">
        <v>281</v>
      </c>
      <c r="E452" s="224" t="s">
        <v>22</v>
      </c>
      <c r="F452" s="225" t="s">
        <v>2485</v>
      </c>
      <c r="G452" s="223"/>
      <c r="H452" s="226">
        <v>17.2</v>
      </c>
      <c r="I452" s="227"/>
      <c r="J452" s="223"/>
      <c r="K452" s="223"/>
      <c r="L452" s="228"/>
      <c r="M452" s="229"/>
      <c r="N452" s="230"/>
      <c r="O452" s="230"/>
      <c r="P452" s="230"/>
      <c r="Q452" s="230"/>
      <c r="R452" s="230"/>
      <c r="S452" s="230"/>
      <c r="T452" s="231"/>
      <c r="AT452" s="232" t="s">
        <v>281</v>
      </c>
      <c r="AU452" s="232" t="s">
        <v>84</v>
      </c>
      <c r="AV452" s="14" t="s">
        <v>84</v>
      </c>
      <c r="AW452" s="14" t="s">
        <v>38</v>
      </c>
      <c r="AX452" s="14" t="s">
        <v>77</v>
      </c>
      <c r="AY452" s="232" t="s">
        <v>273</v>
      </c>
    </row>
    <row r="453" spans="1:65" s="15" customFormat="1" ht="11.25">
      <c r="B453" s="233"/>
      <c r="C453" s="234"/>
      <c r="D453" s="208" t="s">
        <v>281</v>
      </c>
      <c r="E453" s="235" t="s">
        <v>22</v>
      </c>
      <c r="F453" s="236" t="s">
        <v>286</v>
      </c>
      <c r="G453" s="234"/>
      <c r="H453" s="237">
        <v>30.6</v>
      </c>
      <c r="I453" s="238"/>
      <c r="J453" s="234"/>
      <c r="K453" s="234"/>
      <c r="L453" s="239"/>
      <c r="M453" s="240"/>
      <c r="N453" s="241"/>
      <c r="O453" s="241"/>
      <c r="P453" s="241"/>
      <c r="Q453" s="241"/>
      <c r="R453" s="241"/>
      <c r="S453" s="241"/>
      <c r="T453" s="242"/>
      <c r="AT453" s="243" t="s">
        <v>281</v>
      </c>
      <c r="AU453" s="243" t="s">
        <v>84</v>
      </c>
      <c r="AV453" s="15" t="s">
        <v>92</v>
      </c>
      <c r="AW453" s="15" t="s">
        <v>38</v>
      </c>
      <c r="AX453" s="15" t="s">
        <v>77</v>
      </c>
      <c r="AY453" s="243" t="s">
        <v>273</v>
      </c>
    </row>
    <row r="454" spans="1:65" s="13" customFormat="1" ht="11.25">
      <c r="B454" s="212"/>
      <c r="C454" s="213"/>
      <c r="D454" s="208" t="s">
        <v>281</v>
      </c>
      <c r="E454" s="214" t="s">
        <v>22</v>
      </c>
      <c r="F454" s="215" t="s">
        <v>564</v>
      </c>
      <c r="G454" s="213"/>
      <c r="H454" s="214" t="s">
        <v>22</v>
      </c>
      <c r="I454" s="216"/>
      <c r="J454" s="213"/>
      <c r="K454" s="213"/>
      <c r="L454" s="217"/>
      <c r="M454" s="218"/>
      <c r="N454" s="219"/>
      <c r="O454" s="219"/>
      <c r="P454" s="219"/>
      <c r="Q454" s="219"/>
      <c r="R454" s="219"/>
      <c r="S454" s="219"/>
      <c r="T454" s="220"/>
      <c r="AT454" s="221" t="s">
        <v>281</v>
      </c>
      <c r="AU454" s="221" t="s">
        <v>84</v>
      </c>
      <c r="AV454" s="13" t="s">
        <v>23</v>
      </c>
      <c r="AW454" s="13" t="s">
        <v>38</v>
      </c>
      <c r="AX454" s="13" t="s">
        <v>77</v>
      </c>
      <c r="AY454" s="221" t="s">
        <v>273</v>
      </c>
    </row>
    <row r="455" spans="1:65" s="14" customFormat="1" ht="11.25">
      <c r="B455" s="222"/>
      <c r="C455" s="223"/>
      <c r="D455" s="208" t="s">
        <v>281</v>
      </c>
      <c r="E455" s="224" t="s">
        <v>22</v>
      </c>
      <c r="F455" s="225" t="s">
        <v>2486</v>
      </c>
      <c r="G455" s="223"/>
      <c r="H455" s="226">
        <v>13.1</v>
      </c>
      <c r="I455" s="227"/>
      <c r="J455" s="223"/>
      <c r="K455" s="223"/>
      <c r="L455" s="228"/>
      <c r="M455" s="229"/>
      <c r="N455" s="230"/>
      <c r="O455" s="230"/>
      <c r="P455" s="230"/>
      <c r="Q455" s="230"/>
      <c r="R455" s="230"/>
      <c r="S455" s="230"/>
      <c r="T455" s="231"/>
      <c r="AT455" s="232" t="s">
        <v>281</v>
      </c>
      <c r="AU455" s="232" t="s">
        <v>84</v>
      </c>
      <c r="AV455" s="14" t="s">
        <v>84</v>
      </c>
      <c r="AW455" s="14" t="s">
        <v>38</v>
      </c>
      <c r="AX455" s="14" t="s">
        <v>77</v>
      </c>
      <c r="AY455" s="232" t="s">
        <v>273</v>
      </c>
    </row>
    <row r="456" spans="1:65" s="15" customFormat="1" ht="11.25">
      <c r="B456" s="233"/>
      <c r="C456" s="234"/>
      <c r="D456" s="208" t="s">
        <v>281</v>
      </c>
      <c r="E456" s="235" t="s">
        <v>22</v>
      </c>
      <c r="F456" s="236" t="s">
        <v>286</v>
      </c>
      <c r="G456" s="234"/>
      <c r="H456" s="237">
        <v>13.1</v>
      </c>
      <c r="I456" s="238"/>
      <c r="J456" s="234"/>
      <c r="K456" s="234"/>
      <c r="L456" s="239"/>
      <c r="M456" s="240"/>
      <c r="N456" s="241"/>
      <c r="O456" s="241"/>
      <c r="P456" s="241"/>
      <c r="Q456" s="241"/>
      <c r="R456" s="241"/>
      <c r="S456" s="241"/>
      <c r="T456" s="242"/>
      <c r="AT456" s="243" t="s">
        <v>281</v>
      </c>
      <c r="AU456" s="243" t="s">
        <v>84</v>
      </c>
      <c r="AV456" s="15" t="s">
        <v>92</v>
      </c>
      <c r="AW456" s="15" t="s">
        <v>38</v>
      </c>
      <c r="AX456" s="15" t="s">
        <v>77</v>
      </c>
      <c r="AY456" s="243" t="s">
        <v>273</v>
      </c>
    </row>
    <row r="457" spans="1:65" s="14" customFormat="1" ht="11.25">
      <c r="B457" s="222"/>
      <c r="C457" s="223"/>
      <c r="D457" s="208" t="s">
        <v>281</v>
      </c>
      <c r="E457" s="224" t="s">
        <v>22</v>
      </c>
      <c r="F457" s="225" t="s">
        <v>2487</v>
      </c>
      <c r="G457" s="223"/>
      <c r="H457" s="226">
        <v>2.1850000000000001</v>
      </c>
      <c r="I457" s="227"/>
      <c r="J457" s="223"/>
      <c r="K457" s="223"/>
      <c r="L457" s="228"/>
      <c r="M457" s="229"/>
      <c r="N457" s="230"/>
      <c r="O457" s="230"/>
      <c r="P457" s="230"/>
      <c r="Q457" s="230"/>
      <c r="R457" s="230"/>
      <c r="S457" s="230"/>
      <c r="T457" s="231"/>
      <c r="AT457" s="232" t="s">
        <v>281</v>
      </c>
      <c r="AU457" s="232" t="s">
        <v>84</v>
      </c>
      <c r="AV457" s="14" t="s">
        <v>84</v>
      </c>
      <c r="AW457" s="14" t="s">
        <v>38</v>
      </c>
      <c r="AX457" s="14" t="s">
        <v>77</v>
      </c>
      <c r="AY457" s="232" t="s">
        <v>273</v>
      </c>
    </row>
    <row r="458" spans="1:65" s="16" customFormat="1" ht="11.25">
      <c r="B458" s="244"/>
      <c r="C458" s="245"/>
      <c r="D458" s="208" t="s">
        <v>281</v>
      </c>
      <c r="E458" s="246" t="s">
        <v>22</v>
      </c>
      <c r="F458" s="247" t="s">
        <v>288</v>
      </c>
      <c r="G458" s="245"/>
      <c r="H458" s="248">
        <v>45.884999999999998</v>
      </c>
      <c r="I458" s="249"/>
      <c r="J458" s="245"/>
      <c r="K458" s="245"/>
      <c r="L458" s="250"/>
      <c r="M458" s="251"/>
      <c r="N458" s="252"/>
      <c r="O458" s="252"/>
      <c r="P458" s="252"/>
      <c r="Q458" s="252"/>
      <c r="R458" s="252"/>
      <c r="S458" s="252"/>
      <c r="T458" s="253"/>
      <c r="AT458" s="254" t="s">
        <v>281</v>
      </c>
      <c r="AU458" s="254" t="s">
        <v>84</v>
      </c>
      <c r="AV458" s="16" t="s">
        <v>99</v>
      </c>
      <c r="AW458" s="16" t="s">
        <v>38</v>
      </c>
      <c r="AX458" s="16" t="s">
        <v>23</v>
      </c>
      <c r="AY458" s="254" t="s">
        <v>273</v>
      </c>
    </row>
    <row r="459" spans="1:65" s="2" customFormat="1" ht="21.75" customHeight="1">
      <c r="A459" s="36"/>
      <c r="B459" s="37"/>
      <c r="C459" s="255" t="s">
        <v>621</v>
      </c>
      <c r="D459" s="255" t="s">
        <v>568</v>
      </c>
      <c r="E459" s="256" t="s">
        <v>569</v>
      </c>
      <c r="F459" s="257" t="s">
        <v>570</v>
      </c>
      <c r="G459" s="258" t="s">
        <v>305</v>
      </c>
      <c r="H459" s="259">
        <v>48.179000000000002</v>
      </c>
      <c r="I459" s="260"/>
      <c r="J459" s="261">
        <f>ROUND(I459*H459,2)</f>
        <v>0</v>
      </c>
      <c r="K459" s="257" t="s">
        <v>22</v>
      </c>
      <c r="L459" s="262"/>
      <c r="M459" s="263" t="s">
        <v>22</v>
      </c>
      <c r="N459" s="264" t="s">
        <v>48</v>
      </c>
      <c r="O459" s="66"/>
      <c r="P459" s="204">
        <f>O459*H459</f>
        <v>0</v>
      </c>
      <c r="Q459" s="204">
        <v>1E-4</v>
      </c>
      <c r="R459" s="204">
        <f>Q459*H459</f>
        <v>4.8179000000000008E-3</v>
      </c>
      <c r="S459" s="204">
        <v>0</v>
      </c>
      <c r="T459" s="205">
        <f>S459*H459</f>
        <v>0</v>
      </c>
      <c r="U459" s="36"/>
      <c r="V459" s="36"/>
      <c r="W459" s="36"/>
      <c r="X459" s="36"/>
      <c r="Y459" s="36"/>
      <c r="Z459" s="36"/>
      <c r="AA459" s="36"/>
      <c r="AB459" s="36"/>
      <c r="AC459" s="36"/>
      <c r="AD459" s="36"/>
      <c r="AE459" s="36"/>
      <c r="AR459" s="206" t="s">
        <v>330</v>
      </c>
      <c r="AT459" s="206" t="s">
        <v>568</v>
      </c>
      <c r="AU459" s="206" t="s">
        <v>84</v>
      </c>
      <c r="AY459" s="19" t="s">
        <v>273</v>
      </c>
      <c r="BE459" s="207">
        <f>IF(N459="základní",J459,0)</f>
        <v>0</v>
      </c>
      <c r="BF459" s="207">
        <f>IF(N459="snížená",J459,0)</f>
        <v>0</v>
      </c>
      <c r="BG459" s="207">
        <f>IF(N459="zákl. přenesená",J459,0)</f>
        <v>0</v>
      </c>
      <c r="BH459" s="207">
        <f>IF(N459="sníž. přenesená",J459,0)</f>
        <v>0</v>
      </c>
      <c r="BI459" s="207">
        <f>IF(N459="nulová",J459,0)</f>
        <v>0</v>
      </c>
      <c r="BJ459" s="19" t="s">
        <v>23</v>
      </c>
      <c r="BK459" s="207">
        <f>ROUND(I459*H459,2)</f>
        <v>0</v>
      </c>
      <c r="BL459" s="19" t="s">
        <v>99</v>
      </c>
      <c r="BM459" s="206" t="s">
        <v>2488</v>
      </c>
    </row>
    <row r="460" spans="1:65" s="14" customFormat="1" ht="11.25">
      <c r="B460" s="222"/>
      <c r="C460" s="223"/>
      <c r="D460" s="208" t="s">
        <v>281</v>
      </c>
      <c r="E460" s="223"/>
      <c r="F460" s="225" t="s">
        <v>2489</v>
      </c>
      <c r="G460" s="223"/>
      <c r="H460" s="226">
        <v>48.179000000000002</v>
      </c>
      <c r="I460" s="227"/>
      <c r="J460" s="223"/>
      <c r="K460" s="223"/>
      <c r="L460" s="228"/>
      <c r="M460" s="229"/>
      <c r="N460" s="230"/>
      <c r="O460" s="230"/>
      <c r="P460" s="230"/>
      <c r="Q460" s="230"/>
      <c r="R460" s="230"/>
      <c r="S460" s="230"/>
      <c r="T460" s="231"/>
      <c r="AT460" s="232" t="s">
        <v>281</v>
      </c>
      <c r="AU460" s="232" t="s">
        <v>84</v>
      </c>
      <c r="AV460" s="14" t="s">
        <v>84</v>
      </c>
      <c r="AW460" s="14" t="s">
        <v>4</v>
      </c>
      <c r="AX460" s="14" t="s">
        <v>23</v>
      </c>
      <c r="AY460" s="232" t="s">
        <v>273</v>
      </c>
    </row>
    <row r="461" spans="1:65" s="2" customFormat="1" ht="21.75" customHeight="1">
      <c r="A461" s="36"/>
      <c r="B461" s="37"/>
      <c r="C461" s="195" t="s">
        <v>629</v>
      </c>
      <c r="D461" s="195" t="s">
        <v>275</v>
      </c>
      <c r="E461" s="196" t="s">
        <v>574</v>
      </c>
      <c r="F461" s="197" t="s">
        <v>575</v>
      </c>
      <c r="G461" s="198" t="s">
        <v>305</v>
      </c>
      <c r="H461" s="199">
        <v>500.11500000000001</v>
      </c>
      <c r="I461" s="200"/>
      <c r="J461" s="201">
        <f>ROUND(I461*H461,2)</f>
        <v>0</v>
      </c>
      <c r="K461" s="197" t="s">
        <v>306</v>
      </c>
      <c r="L461" s="41"/>
      <c r="M461" s="202" t="s">
        <v>22</v>
      </c>
      <c r="N461" s="203" t="s">
        <v>48</v>
      </c>
      <c r="O461" s="66"/>
      <c r="P461" s="204">
        <f>O461*H461</f>
        <v>0</v>
      </c>
      <c r="Q461" s="204">
        <v>0</v>
      </c>
      <c r="R461" s="204">
        <f>Q461*H461</f>
        <v>0</v>
      </c>
      <c r="S461" s="204">
        <v>0</v>
      </c>
      <c r="T461" s="205">
        <f>S461*H461</f>
        <v>0</v>
      </c>
      <c r="U461" s="36"/>
      <c r="V461" s="36"/>
      <c r="W461" s="36"/>
      <c r="X461" s="36"/>
      <c r="Y461" s="36"/>
      <c r="Z461" s="36"/>
      <c r="AA461" s="36"/>
      <c r="AB461" s="36"/>
      <c r="AC461" s="36"/>
      <c r="AD461" s="36"/>
      <c r="AE461" s="36"/>
      <c r="AR461" s="206" t="s">
        <v>99</v>
      </c>
      <c r="AT461" s="206" t="s">
        <v>275</v>
      </c>
      <c r="AU461" s="206" t="s">
        <v>84</v>
      </c>
      <c r="AY461" s="19" t="s">
        <v>273</v>
      </c>
      <c r="BE461" s="207">
        <f>IF(N461="základní",J461,0)</f>
        <v>0</v>
      </c>
      <c r="BF461" s="207">
        <f>IF(N461="snížená",J461,0)</f>
        <v>0</v>
      </c>
      <c r="BG461" s="207">
        <f>IF(N461="zákl. přenesená",J461,0)</f>
        <v>0</v>
      </c>
      <c r="BH461" s="207">
        <f>IF(N461="sníž. přenesená",J461,0)</f>
        <v>0</v>
      </c>
      <c r="BI461" s="207">
        <f>IF(N461="nulová",J461,0)</f>
        <v>0</v>
      </c>
      <c r="BJ461" s="19" t="s">
        <v>23</v>
      </c>
      <c r="BK461" s="207">
        <f>ROUND(I461*H461,2)</f>
        <v>0</v>
      </c>
      <c r="BL461" s="19" t="s">
        <v>99</v>
      </c>
      <c r="BM461" s="206" t="s">
        <v>2490</v>
      </c>
    </row>
    <row r="462" spans="1:65" s="2" customFormat="1" ht="58.5">
      <c r="A462" s="36"/>
      <c r="B462" s="37"/>
      <c r="C462" s="38"/>
      <c r="D462" s="208" t="s">
        <v>299</v>
      </c>
      <c r="E462" s="38"/>
      <c r="F462" s="209" t="s">
        <v>560</v>
      </c>
      <c r="G462" s="38"/>
      <c r="H462" s="38"/>
      <c r="I462" s="119"/>
      <c r="J462" s="38"/>
      <c r="K462" s="38"/>
      <c r="L462" s="41"/>
      <c r="M462" s="210"/>
      <c r="N462" s="211"/>
      <c r="O462" s="66"/>
      <c r="P462" s="66"/>
      <c r="Q462" s="66"/>
      <c r="R462" s="66"/>
      <c r="S462" s="66"/>
      <c r="T462" s="67"/>
      <c r="U462" s="36"/>
      <c r="V462" s="36"/>
      <c r="W462" s="36"/>
      <c r="X462" s="36"/>
      <c r="Y462" s="36"/>
      <c r="Z462" s="36"/>
      <c r="AA462" s="36"/>
      <c r="AB462" s="36"/>
      <c r="AC462" s="36"/>
      <c r="AD462" s="36"/>
      <c r="AE462" s="36"/>
      <c r="AT462" s="19" t="s">
        <v>299</v>
      </c>
      <c r="AU462" s="19" t="s">
        <v>84</v>
      </c>
    </row>
    <row r="463" spans="1:65" s="13" customFormat="1" ht="11.25">
      <c r="B463" s="212"/>
      <c r="C463" s="213"/>
      <c r="D463" s="208" t="s">
        <v>281</v>
      </c>
      <c r="E463" s="214" t="s">
        <v>22</v>
      </c>
      <c r="F463" s="215" t="s">
        <v>561</v>
      </c>
      <c r="G463" s="213"/>
      <c r="H463" s="214" t="s">
        <v>22</v>
      </c>
      <c r="I463" s="216"/>
      <c r="J463" s="213"/>
      <c r="K463" s="213"/>
      <c r="L463" s="217"/>
      <c r="M463" s="218"/>
      <c r="N463" s="219"/>
      <c r="O463" s="219"/>
      <c r="P463" s="219"/>
      <c r="Q463" s="219"/>
      <c r="R463" s="219"/>
      <c r="S463" s="219"/>
      <c r="T463" s="220"/>
      <c r="AT463" s="221" t="s">
        <v>281</v>
      </c>
      <c r="AU463" s="221" t="s">
        <v>84</v>
      </c>
      <c r="AV463" s="13" t="s">
        <v>23</v>
      </c>
      <c r="AW463" s="13" t="s">
        <v>38</v>
      </c>
      <c r="AX463" s="13" t="s">
        <v>77</v>
      </c>
      <c r="AY463" s="221" t="s">
        <v>273</v>
      </c>
    </row>
    <row r="464" spans="1:65" s="14" customFormat="1" ht="11.25">
      <c r="B464" s="222"/>
      <c r="C464" s="223"/>
      <c r="D464" s="208" t="s">
        <v>281</v>
      </c>
      <c r="E464" s="224" t="s">
        <v>22</v>
      </c>
      <c r="F464" s="225" t="s">
        <v>2491</v>
      </c>
      <c r="G464" s="223"/>
      <c r="H464" s="226">
        <v>105.05</v>
      </c>
      <c r="I464" s="227"/>
      <c r="J464" s="223"/>
      <c r="K464" s="223"/>
      <c r="L464" s="228"/>
      <c r="M464" s="229"/>
      <c r="N464" s="230"/>
      <c r="O464" s="230"/>
      <c r="P464" s="230"/>
      <c r="Q464" s="230"/>
      <c r="R464" s="230"/>
      <c r="S464" s="230"/>
      <c r="T464" s="231"/>
      <c r="AT464" s="232" t="s">
        <v>281</v>
      </c>
      <c r="AU464" s="232" t="s">
        <v>84</v>
      </c>
      <c r="AV464" s="14" t="s">
        <v>84</v>
      </c>
      <c r="AW464" s="14" t="s">
        <v>38</v>
      </c>
      <c r="AX464" s="14" t="s">
        <v>77</v>
      </c>
      <c r="AY464" s="232" t="s">
        <v>273</v>
      </c>
    </row>
    <row r="465" spans="1:65" s="14" customFormat="1" ht="11.25">
      <c r="B465" s="222"/>
      <c r="C465" s="223"/>
      <c r="D465" s="208" t="s">
        <v>281</v>
      </c>
      <c r="E465" s="224" t="s">
        <v>22</v>
      </c>
      <c r="F465" s="225" t="s">
        <v>2492</v>
      </c>
      <c r="G465" s="223"/>
      <c r="H465" s="226">
        <v>166</v>
      </c>
      <c r="I465" s="227"/>
      <c r="J465" s="223"/>
      <c r="K465" s="223"/>
      <c r="L465" s="228"/>
      <c r="M465" s="229"/>
      <c r="N465" s="230"/>
      <c r="O465" s="230"/>
      <c r="P465" s="230"/>
      <c r="Q465" s="230"/>
      <c r="R465" s="230"/>
      <c r="S465" s="230"/>
      <c r="T465" s="231"/>
      <c r="AT465" s="232" t="s">
        <v>281</v>
      </c>
      <c r="AU465" s="232" t="s">
        <v>84</v>
      </c>
      <c r="AV465" s="14" t="s">
        <v>84</v>
      </c>
      <c r="AW465" s="14" t="s">
        <v>38</v>
      </c>
      <c r="AX465" s="14" t="s">
        <v>77</v>
      </c>
      <c r="AY465" s="232" t="s">
        <v>273</v>
      </c>
    </row>
    <row r="466" spans="1:65" s="15" customFormat="1" ht="11.25">
      <c r="B466" s="233"/>
      <c r="C466" s="234"/>
      <c r="D466" s="208" t="s">
        <v>281</v>
      </c>
      <c r="E466" s="235" t="s">
        <v>22</v>
      </c>
      <c r="F466" s="236" t="s">
        <v>286</v>
      </c>
      <c r="G466" s="234"/>
      <c r="H466" s="237">
        <v>271.05</v>
      </c>
      <c r="I466" s="238"/>
      <c r="J466" s="234"/>
      <c r="K466" s="234"/>
      <c r="L466" s="239"/>
      <c r="M466" s="240"/>
      <c r="N466" s="241"/>
      <c r="O466" s="241"/>
      <c r="P466" s="241"/>
      <c r="Q466" s="241"/>
      <c r="R466" s="241"/>
      <c r="S466" s="241"/>
      <c r="T466" s="242"/>
      <c r="AT466" s="243" t="s">
        <v>281</v>
      </c>
      <c r="AU466" s="243" t="s">
        <v>84</v>
      </c>
      <c r="AV466" s="15" t="s">
        <v>92</v>
      </c>
      <c r="AW466" s="15" t="s">
        <v>38</v>
      </c>
      <c r="AX466" s="15" t="s">
        <v>77</v>
      </c>
      <c r="AY466" s="243" t="s">
        <v>273</v>
      </c>
    </row>
    <row r="467" spans="1:65" s="13" customFormat="1" ht="11.25">
      <c r="B467" s="212"/>
      <c r="C467" s="213"/>
      <c r="D467" s="208" t="s">
        <v>281</v>
      </c>
      <c r="E467" s="214" t="s">
        <v>22</v>
      </c>
      <c r="F467" s="215" t="s">
        <v>564</v>
      </c>
      <c r="G467" s="213"/>
      <c r="H467" s="214" t="s">
        <v>22</v>
      </c>
      <c r="I467" s="216"/>
      <c r="J467" s="213"/>
      <c r="K467" s="213"/>
      <c r="L467" s="217"/>
      <c r="M467" s="218"/>
      <c r="N467" s="219"/>
      <c r="O467" s="219"/>
      <c r="P467" s="219"/>
      <c r="Q467" s="219"/>
      <c r="R467" s="219"/>
      <c r="S467" s="219"/>
      <c r="T467" s="220"/>
      <c r="AT467" s="221" t="s">
        <v>281</v>
      </c>
      <c r="AU467" s="221" t="s">
        <v>84</v>
      </c>
      <c r="AV467" s="13" t="s">
        <v>23</v>
      </c>
      <c r="AW467" s="13" t="s">
        <v>38</v>
      </c>
      <c r="AX467" s="13" t="s">
        <v>77</v>
      </c>
      <c r="AY467" s="221" t="s">
        <v>273</v>
      </c>
    </row>
    <row r="468" spans="1:65" s="14" customFormat="1" ht="11.25">
      <c r="B468" s="222"/>
      <c r="C468" s="223"/>
      <c r="D468" s="208" t="s">
        <v>281</v>
      </c>
      <c r="E468" s="224" t="s">
        <v>22</v>
      </c>
      <c r="F468" s="225" t="s">
        <v>2493</v>
      </c>
      <c r="G468" s="223"/>
      <c r="H468" s="226">
        <v>20.399999999999999</v>
      </c>
      <c r="I468" s="227"/>
      <c r="J468" s="223"/>
      <c r="K468" s="223"/>
      <c r="L468" s="228"/>
      <c r="M468" s="229"/>
      <c r="N468" s="230"/>
      <c r="O468" s="230"/>
      <c r="P468" s="230"/>
      <c r="Q468" s="230"/>
      <c r="R468" s="230"/>
      <c r="S468" s="230"/>
      <c r="T468" s="231"/>
      <c r="AT468" s="232" t="s">
        <v>281</v>
      </c>
      <c r="AU468" s="232" t="s">
        <v>84</v>
      </c>
      <c r="AV468" s="14" t="s">
        <v>84</v>
      </c>
      <c r="AW468" s="14" t="s">
        <v>38</v>
      </c>
      <c r="AX468" s="14" t="s">
        <v>77</v>
      </c>
      <c r="AY468" s="232" t="s">
        <v>273</v>
      </c>
    </row>
    <row r="469" spans="1:65" s="13" customFormat="1" ht="11.25">
      <c r="B469" s="212"/>
      <c r="C469" s="213"/>
      <c r="D469" s="208" t="s">
        <v>281</v>
      </c>
      <c r="E469" s="214" t="s">
        <v>22</v>
      </c>
      <c r="F469" s="215" t="s">
        <v>580</v>
      </c>
      <c r="G469" s="213"/>
      <c r="H469" s="214" t="s">
        <v>22</v>
      </c>
      <c r="I469" s="216"/>
      <c r="J469" s="213"/>
      <c r="K469" s="213"/>
      <c r="L469" s="217"/>
      <c r="M469" s="218"/>
      <c r="N469" s="219"/>
      <c r="O469" s="219"/>
      <c r="P469" s="219"/>
      <c r="Q469" s="219"/>
      <c r="R469" s="219"/>
      <c r="S469" s="219"/>
      <c r="T469" s="220"/>
      <c r="AT469" s="221" t="s">
        <v>281</v>
      </c>
      <c r="AU469" s="221" t="s">
        <v>84</v>
      </c>
      <c r="AV469" s="13" t="s">
        <v>23</v>
      </c>
      <c r="AW469" s="13" t="s">
        <v>38</v>
      </c>
      <c r="AX469" s="13" t="s">
        <v>77</v>
      </c>
      <c r="AY469" s="221" t="s">
        <v>273</v>
      </c>
    </row>
    <row r="470" spans="1:65" s="14" customFormat="1" ht="11.25">
      <c r="B470" s="222"/>
      <c r="C470" s="223"/>
      <c r="D470" s="208" t="s">
        <v>281</v>
      </c>
      <c r="E470" s="224" t="s">
        <v>22</v>
      </c>
      <c r="F470" s="225" t="s">
        <v>2494</v>
      </c>
      <c r="G470" s="223"/>
      <c r="H470" s="226">
        <v>34.799999999999997</v>
      </c>
      <c r="I470" s="227"/>
      <c r="J470" s="223"/>
      <c r="K470" s="223"/>
      <c r="L470" s="228"/>
      <c r="M470" s="229"/>
      <c r="N470" s="230"/>
      <c r="O470" s="230"/>
      <c r="P470" s="230"/>
      <c r="Q470" s="230"/>
      <c r="R470" s="230"/>
      <c r="S470" s="230"/>
      <c r="T470" s="231"/>
      <c r="AT470" s="232" t="s">
        <v>281</v>
      </c>
      <c r="AU470" s="232" t="s">
        <v>84</v>
      </c>
      <c r="AV470" s="14" t="s">
        <v>84</v>
      </c>
      <c r="AW470" s="14" t="s">
        <v>38</v>
      </c>
      <c r="AX470" s="14" t="s">
        <v>77</v>
      </c>
      <c r="AY470" s="232" t="s">
        <v>273</v>
      </c>
    </row>
    <row r="471" spans="1:65" s="14" customFormat="1" ht="11.25">
      <c r="B471" s="222"/>
      <c r="C471" s="223"/>
      <c r="D471" s="208" t="s">
        <v>281</v>
      </c>
      <c r="E471" s="224" t="s">
        <v>22</v>
      </c>
      <c r="F471" s="225" t="s">
        <v>2495</v>
      </c>
      <c r="G471" s="223"/>
      <c r="H471" s="226">
        <v>128.4</v>
      </c>
      <c r="I471" s="227"/>
      <c r="J471" s="223"/>
      <c r="K471" s="223"/>
      <c r="L471" s="228"/>
      <c r="M471" s="229"/>
      <c r="N471" s="230"/>
      <c r="O471" s="230"/>
      <c r="P471" s="230"/>
      <c r="Q471" s="230"/>
      <c r="R471" s="230"/>
      <c r="S471" s="230"/>
      <c r="T471" s="231"/>
      <c r="AT471" s="232" t="s">
        <v>281</v>
      </c>
      <c r="AU471" s="232" t="s">
        <v>84</v>
      </c>
      <c r="AV471" s="14" t="s">
        <v>84</v>
      </c>
      <c r="AW471" s="14" t="s">
        <v>38</v>
      </c>
      <c r="AX471" s="14" t="s">
        <v>77</v>
      </c>
      <c r="AY471" s="232" t="s">
        <v>273</v>
      </c>
    </row>
    <row r="472" spans="1:65" s="15" customFormat="1" ht="11.25">
      <c r="B472" s="233"/>
      <c r="C472" s="234"/>
      <c r="D472" s="208" t="s">
        <v>281</v>
      </c>
      <c r="E472" s="235" t="s">
        <v>22</v>
      </c>
      <c r="F472" s="236" t="s">
        <v>286</v>
      </c>
      <c r="G472" s="234"/>
      <c r="H472" s="237">
        <v>183.6</v>
      </c>
      <c r="I472" s="238"/>
      <c r="J472" s="234"/>
      <c r="K472" s="234"/>
      <c r="L472" s="239"/>
      <c r="M472" s="240"/>
      <c r="N472" s="241"/>
      <c r="O472" s="241"/>
      <c r="P472" s="241"/>
      <c r="Q472" s="241"/>
      <c r="R472" s="241"/>
      <c r="S472" s="241"/>
      <c r="T472" s="242"/>
      <c r="AT472" s="243" t="s">
        <v>281</v>
      </c>
      <c r="AU472" s="243" t="s">
        <v>84</v>
      </c>
      <c r="AV472" s="15" t="s">
        <v>92</v>
      </c>
      <c r="AW472" s="15" t="s">
        <v>38</v>
      </c>
      <c r="AX472" s="15" t="s">
        <v>77</v>
      </c>
      <c r="AY472" s="243" t="s">
        <v>273</v>
      </c>
    </row>
    <row r="473" spans="1:65" s="14" customFormat="1" ht="11.25">
      <c r="B473" s="222"/>
      <c r="C473" s="223"/>
      <c r="D473" s="208" t="s">
        <v>281</v>
      </c>
      <c r="E473" s="224" t="s">
        <v>22</v>
      </c>
      <c r="F473" s="225" t="s">
        <v>2496</v>
      </c>
      <c r="G473" s="223"/>
      <c r="H473" s="226">
        <v>45.465000000000003</v>
      </c>
      <c r="I473" s="227"/>
      <c r="J473" s="223"/>
      <c r="K473" s="223"/>
      <c r="L473" s="228"/>
      <c r="M473" s="229"/>
      <c r="N473" s="230"/>
      <c r="O473" s="230"/>
      <c r="P473" s="230"/>
      <c r="Q473" s="230"/>
      <c r="R473" s="230"/>
      <c r="S473" s="230"/>
      <c r="T473" s="231"/>
      <c r="AT473" s="232" t="s">
        <v>281</v>
      </c>
      <c r="AU473" s="232" t="s">
        <v>84</v>
      </c>
      <c r="AV473" s="14" t="s">
        <v>84</v>
      </c>
      <c r="AW473" s="14" t="s">
        <v>38</v>
      </c>
      <c r="AX473" s="14" t="s">
        <v>77</v>
      </c>
      <c r="AY473" s="232" t="s">
        <v>273</v>
      </c>
    </row>
    <row r="474" spans="1:65" s="16" customFormat="1" ht="11.25">
      <c r="B474" s="244"/>
      <c r="C474" s="245"/>
      <c r="D474" s="208" t="s">
        <v>281</v>
      </c>
      <c r="E474" s="246" t="s">
        <v>22</v>
      </c>
      <c r="F474" s="247" t="s">
        <v>288</v>
      </c>
      <c r="G474" s="245"/>
      <c r="H474" s="248">
        <v>500.11500000000001</v>
      </c>
      <c r="I474" s="249"/>
      <c r="J474" s="245"/>
      <c r="K474" s="245"/>
      <c r="L474" s="250"/>
      <c r="M474" s="251"/>
      <c r="N474" s="252"/>
      <c r="O474" s="252"/>
      <c r="P474" s="252"/>
      <c r="Q474" s="252"/>
      <c r="R474" s="252"/>
      <c r="S474" s="252"/>
      <c r="T474" s="253"/>
      <c r="AT474" s="254" t="s">
        <v>281</v>
      </c>
      <c r="AU474" s="254" t="s">
        <v>84</v>
      </c>
      <c r="AV474" s="16" t="s">
        <v>99</v>
      </c>
      <c r="AW474" s="16" t="s">
        <v>38</v>
      </c>
      <c r="AX474" s="16" t="s">
        <v>23</v>
      </c>
      <c r="AY474" s="254" t="s">
        <v>273</v>
      </c>
    </row>
    <row r="475" spans="1:65" s="2" customFormat="1" ht="16.5" customHeight="1">
      <c r="A475" s="36"/>
      <c r="B475" s="37"/>
      <c r="C475" s="255" t="s">
        <v>634</v>
      </c>
      <c r="D475" s="255" t="s">
        <v>568</v>
      </c>
      <c r="E475" s="256" t="s">
        <v>585</v>
      </c>
      <c r="F475" s="257" t="s">
        <v>586</v>
      </c>
      <c r="G475" s="258" t="s">
        <v>305</v>
      </c>
      <c r="H475" s="259">
        <v>525.12099999999998</v>
      </c>
      <c r="I475" s="260"/>
      <c r="J475" s="261">
        <f>ROUND(I475*H475,2)</f>
        <v>0</v>
      </c>
      <c r="K475" s="257" t="s">
        <v>306</v>
      </c>
      <c r="L475" s="262"/>
      <c r="M475" s="263" t="s">
        <v>22</v>
      </c>
      <c r="N475" s="264" t="s">
        <v>48</v>
      </c>
      <c r="O475" s="66"/>
      <c r="P475" s="204">
        <f>O475*H475</f>
        <v>0</v>
      </c>
      <c r="Q475" s="204">
        <v>1E-4</v>
      </c>
      <c r="R475" s="204">
        <f>Q475*H475</f>
        <v>5.2512099999999999E-2</v>
      </c>
      <c r="S475" s="204">
        <v>0</v>
      </c>
      <c r="T475" s="205">
        <f>S475*H475</f>
        <v>0</v>
      </c>
      <c r="U475" s="36"/>
      <c r="V475" s="36"/>
      <c r="W475" s="36"/>
      <c r="X475" s="36"/>
      <c r="Y475" s="36"/>
      <c r="Z475" s="36"/>
      <c r="AA475" s="36"/>
      <c r="AB475" s="36"/>
      <c r="AC475" s="36"/>
      <c r="AD475" s="36"/>
      <c r="AE475" s="36"/>
      <c r="AR475" s="206" t="s">
        <v>330</v>
      </c>
      <c r="AT475" s="206" t="s">
        <v>568</v>
      </c>
      <c r="AU475" s="206" t="s">
        <v>84</v>
      </c>
      <c r="AY475" s="19" t="s">
        <v>273</v>
      </c>
      <c r="BE475" s="207">
        <f>IF(N475="základní",J475,0)</f>
        <v>0</v>
      </c>
      <c r="BF475" s="207">
        <f>IF(N475="snížená",J475,0)</f>
        <v>0</v>
      </c>
      <c r="BG475" s="207">
        <f>IF(N475="zákl. přenesená",J475,0)</f>
        <v>0</v>
      </c>
      <c r="BH475" s="207">
        <f>IF(N475="sníž. přenesená",J475,0)</f>
        <v>0</v>
      </c>
      <c r="BI475" s="207">
        <f>IF(N475="nulová",J475,0)</f>
        <v>0</v>
      </c>
      <c r="BJ475" s="19" t="s">
        <v>23</v>
      </c>
      <c r="BK475" s="207">
        <f>ROUND(I475*H475,2)</f>
        <v>0</v>
      </c>
      <c r="BL475" s="19" t="s">
        <v>99</v>
      </c>
      <c r="BM475" s="206" t="s">
        <v>2497</v>
      </c>
    </row>
    <row r="476" spans="1:65" s="14" customFormat="1" ht="11.25">
      <c r="B476" s="222"/>
      <c r="C476" s="223"/>
      <c r="D476" s="208" t="s">
        <v>281</v>
      </c>
      <c r="E476" s="223"/>
      <c r="F476" s="225" t="s">
        <v>2498</v>
      </c>
      <c r="G476" s="223"/>
      <c r="H476" s="226">
        <v>525.12099999999998</v>
      </c>
      <c r="I476" s="227"/>
      <c r="J476" s="223"/>
      <c r="K476" s="223"/>
      <c r="L476" s="228"/>
      <c r="M476" s="229"/>
      <c r="N476" s="230"/>
      <c r="O476" s="230"/>
      <c r="P476" s="230"/>
      <c r="Q476" s="230"/>
      <c r="R476" s="230"/>
      <c r="S476" s="230"/>
      <c r="T476" s="231"/>
      <c r="AT476" s="232" t="s">
        <v>281</v>
      </c>
      <c r="AU476" s="232" t="s">
        <v>84</v>
      </c>
      <c r="AV476" s="14" t="s">
        <v>84</v>
      </c>
      <c r="AW476" s="14" t="s">
        <v>4</v>
      </c>
      <c r="AX476" s="14" t="s">
        <v>23</v>
      </c>
      <c r="AY476" s="232" t="s">
        <v>273</v>
      </c>
    </row>
    <row r="477" spans="1:65" s="2" customFormat="1" ht="21.75" customHeight="1">
      <c r="A477" s="36"/>
      <c r="B477" s="37"/>
      <c r="C477" s="195" t="s">
        <v>641</v>
      </c>
      <c r="D477" s="195" t="s">
        <v>275</v>
      </c>
      <c r="E477" s="196" t="s">
        <v>2499</v>
      </c>
      <c r="F477" s="197" t="s">
        <v>2500</v>
      </c>
      <c r="G477" s="198" t="s">
        <v>224</v>
      </c>
      <c r="H477" s="199">
        <v>19.776</v>
      </c>
      <c r="I477" s="200"/>
      <c r="J477" s="201">
        <f>ROUND(I477*H477,2)</f>
        <v>0</v>
      </c>
      <c r="K477" s="197" t="s">
        <v>306</v>
      </c>
      <c r="L477" s="41"/>
      <c r="M477" s="202" t="s">
        <v>22</v>
      </c>
      <c r="N477" s="203" t="s">
        <v>48</v>
      </c>
      <c r="O477" s="66"/>
      <c r="P477" s="204">
        <f>O477*H477</f>
        <v>0</v>
      </c>
      <c r="Q477" s="204">
        <v>8.6E-3</v>
      </c>
      <c r="R477" s="204">
        <f>Q477*H477</f>
        <v>0.17007359999999999</v>
      </c>
      <c r="S477" s="204">
        <v>0</v>
      </c>
      <c r="T477" s="205">
        <f>S477*H477</f>
        <v>0</v>
      </c>
      <c r="U477" s="36"/>
      <c r="V477" s="36"/>
      <c r="W477" s="36"/>
      <c r="X477" s="36"/>
      <c r="Y477" s="36"/>
      <c r="Z477" s="36"/>
      <c r="AA477" s="36"/>
      <c r="AB477" s="36"/>
      <c r="AC477" s="36"/>
      <c r="AD477" s="36"/>
      <c r="AE477" s="36"/>
      <c r="AR477" s="206" t="s">
        <v>99</v>
      </c>
      <c r="AT477" s="206" t="s">
        <v>275</v>
      </c>
      <c r="AU477" s="206" t="s">
        <v>84</v>
      </c>
      <c r="AY477" s="19" t="s">
        <v>273</v>
      </c>
      <c r="BE477" s="207">
        <f>IF(N477="základní",J477,0)</f>
        <v>0</v>
      </c>
      <c r="BF477" s="207">
        <f>IF(N477="snížená",J477,0)</f>
        <v>0</v>
      </c>
      <c r="BG477" s="207">
        <f>IF(N477="zákl. přenesená",J477,0)</f>
        <v>0</v>
      </c>
      <c r="BH477" s="207">
        <f>IF(N477="sníž. přenesená",J477,0)</f>
        <v>0</v>
      </c>
      <c r="BI477" s="207">
        <f>IF(N477="nulová",J477,0)</f>
        <v>0</v>
      </c>
      <c r="BJ477" s="19" t="s">
        <v>23</v>
      </c>
      <c r="BK477" s="207">
        <f>ROUND(I477*H477,2)</f>
        <v>0</v>
      </c>
      <c r="BL477" s="19" t="s">
        <v>99</v>
      </c>
      <c r="BM477" s="206" t="s">
        <v>2501</v>
      </c>
    </row>
    <row r="478" spans="1:65" s="2" customFormat="1" ht="165.75">
      <c r="A478" s="36"/>
      <c r="B478" s="37"/>
      <c r="C478" s="38"/>
      <c r="D478" s="208" t="s">
        <v>299</v>
      </c>
      <c r="E478" s="38"/>
      <c r="F478" s="209" t="s">
        <v>593</v>
      </c>
      <c r="G478" s="38"/>
      <c r="H478" s="38"/>
      <c r="I478" s="119"/>
      <c r="J478" s="38"/>
      <c r="K478" s="38"/>
      <c r="L478" s="41"/>
      <c r="M478" s="210"/>
      <c r="N478" s="211"/>
      <c r="O478" s="66"/>
      <c r="P478" s="66"/>
      <c r="Q478" s="66"/>
      <c r="R478" s="66"/>
      <c r="S478" s="66"/>
      <c r="T478" s="67"/>
      <c r="U478" s="36"/>
      <c r="V478" s="36"/>
      <c r="W478" s="36"/>
      <c r="X478" s="36"/>
      <c r="Y478" s="36"/>
      <c r="Z478" s="36"/>
      <c r="AA478" s="36"/>
      <c r="AB478" s="36"/>
      <c r="AC478" s="36"/>
      <c r="AD478" s="36"/>
      <c r="AE478" s="36"/>
      <c r="AT478" s="19" t="s">
        <v>299</v>
      </c>
      <c r="AU478" s="19" t="s">
        <v>84</v>
      </c>
    </row>
    <row r="479" spans="1:65" s="13" customFormat="1" ht="11.25">
      <c r="B479" s="212"/>
      <c r="C479" s="213"/>
      <c r="D479" s="208" t="s">
        <v>281</v>
      </c>
      <c r="E479" s="214" t="s">
        <v>22</v>
      </c>
      <c r="F479" s="215" t="s">
        <v>2502</v>
      </c>
      <c r="G479" s="213"/>
      <c r="H479" s="214" t="s">
        <v>22</v>
      </c>
      <c r="I479" s="216"/>
      <c r="J479" s="213"/>
      <c r="K479" s="213"/>
      <c r="L479" s="217"/>
      <c r="M479" s="218"/>
      <c r="N479" s="219"/>
      <c r="O479" s="219"/>
      <c r="P479" s="219"/>
      <c r="Q479" s="219"/>
      <c r="R479" s="219"/>
      <c r="S479" s="219"/>
      <c r="T479" s="220"/>
      <c r="AT479" s="221" t="s">
        <v>281</v>
      </c>
      <c r="AU479" s="221" t="s">
        <v>84</v>
      </c>
      <c r="AV479" s="13" t="s">
        <v>23</v>
      </c>
      <c r="AW479" s="13" t="s">
        <v>38</v>
      </c>
      <c r="AX479" s="13" t="s">
        <v>77</v>
      </c>
      <c r="AY479" s="221" t="s">
        <v>273</v>
      </c>
    </row>
    <row r="480" spans="1:65" s="13" customFormat="1" ht="11.25">
      <c r="B480" s="212"/>
      <c r="C480" s="213"/>
      <c r="D480" s="208" t="s">
        <v>281</v>
      </c>
      <c r="E480" s="214" t="s">
        <v>22</v>
      </c>
      <c r="F480" s="215" t="s">
        <v>2503</v>
      </c>
      <c r="G480" s="213"/>
      <c r="H480" s="214" t="s">
        <v>22</v>
      </c>
      <c r="I480" s="216"/>
      <c r="J480" s="213"/>
      <c r="K480" s="213"/>
      <c r="L480" s="217"/>
      <c r="M480" s="218"/>
      <c r="N480" s="219"/>
      <c r="O480" s="219"/>
      <c r="P480" s="219"/>
      <c r="Q480" s="219"/>
      <c r="R480" s="219"/>
      <c r="S480" s="219"/>
      <c r="T480" s="220"/>
      <c r="AT480" s="221" t="s">
        <v>281</v>
      </c>
      <c r="AU480" s="221" t="s">
        <v>84</v>
      </c>
      <c r="AV480" s="13" t="s">
        <v>23</v>
      </c>
      <c r="AW480" s="13" t="s">
        <v>38</v>
      </c>
      <c r="AX480" s="13" t="s">
        <v>77</v>
      </c>
      <c r="AY480" s="221" t="s">
        <v>273</v>
      </c>
    </row>
    <row r="481" spans="1:65" s="14" customFormat="1" ht="11.25">
      <c r="B481" s="222"/>
      <c r="C481" s="223"/>
      <c r="D481" s="208" t="s">
        <v>281</v>
      </c>
      <c r="E481" s="224" t="s">
        <v>22</v>
      </c>
      <c r="F481" s="225" t="s">
        <v>2504</v>
      </c>
      <c r="G481" s="223"/>
      <c r="H481" s="226">
        <v>0.69</v>
      </c>
      <c r="I481" s="227"/>
      <c r="J481" s="223"/>
      <c r="K481" s="223"/>
      <c r="L481" s="228"/>
      <c r="M481" s="229"/>
      <c r="N481" s="230"/>
      <c r="O481" s="230"/>
      <c r="P481" s="230"/>
      <c r="Q481" s="230"/>
      <c r="R481" s="230"/>
      <c r="S481" s="230"/>
      <c r="T481" s="231"/>
      <c r="AT481" s="232" t="s">
        <v>281</v>
      </c>
      <c r="AU481" s="232" t="s">
        <v>84</v>
      </c>
      <c r="AV481" s="14" t="s">
        <v>84</v>
      </c>
      <c r="AW481" s="14" t="s">
        <v>38</v>
      </c>
      <c r="AX481" s="14" t="s">
        <v>77</v>
      </c>
      <c r="AY481" s="232" t="s">
        <v>273</v>
      </c>
    </row>
    <row r="482" spans="1:65" s="14" customFormat="1" ht="11.25">
      <c r="B482" s="222"/>
      <c r="C482" s="223"/>
      <c r="D482" s="208" t="s">
        <v>281</v>
      </c>
      <c r="E482" s="224" t="s">
        <v>22</v>
      </c>
      <c r="F482" s="225" t="s">
        <v>2505</v>
      </c>
      <c r="G482" s="223"/>
      <c r="H482" s="226">
        <v>5.8680000000000003</v>
      </c>
      <c r="I482" s="227"/>
      <c r="J482" s="223"/>
      <c r="K482" s="223"/>
      <c r="L482" s="228"/>
      <c r="M482" s="229"/>
      <c r="N482" s="230"/>
      <c r="O482" s="230"/>
      <c r="P482" s="230"/>
      <c r="Q482" s="230"/>
      <c r="R482" s="230"/>
      <c r="S482" s="230"/>
      <c r="T482" s="231"/>
      <c r="AT482" s="232" t="s">
        <v>281</v>
      </c>
      <c r="AU482" s="232" t="s">
        <v>84</v>
      </c>
      <c r="AV482" s="14" t="s">
        <v>84</v>
      </c>
      <c r="AW482" s="14" t="s">
        <v>38</v>
      </c>
      <c r="AX482" s="14" t="s">
        <v>77</v>
      </c>
      <c r="AY482" s="232" t="s">
        <v>273</v>
      </c>
    </row>
    <row r="483" spans="1:65" s="14" customFormat="1" ht="11.25">
      <c r="B483" s="222"/>
      <c r="C483" s="223"/>
      <c r="D483" s="208" t="s">
        <v>281</v>
      </c>
      <c r="E483" s="224" t="s">
        <v>22</v>
      </c>
      <c r="F483" s="225" t="s">
        <v>2506</v>
      </c>
      <c r="G483" s="223"/>
      <c r="H483" s="226">
        <v>6.2220000000000004</v>
      </c>
      <c r="I483" s="227"/>
      <c r="J483" s="223"/>
      <c r="K483" s="223"/>
      <c r="L483" s="228"/>
      <c r="M483" s="229"/>
      <c r="N483" s="230"/>
      <c r="O483" s="230"/>
      <c r="P483" s="230"/>
      <c r="Q483" s="230"/>
      <c r="R483" s="230"/>
      <c r="S483" s="230"/>
      <c r="T483" s="231"/>
      <c r="AT483" s="232" t="s">
        <v>281</v>
      </c>
      <c r="AU483" s="232" t="s">
        <v>84</v>
      </c>
      <c r="AV483" s="14" t="s">
        <v>84</v>
      </c>
      <c r="AW483" s="14" t="s">
        <v>38</v>
      </c>
      <c r="AX483" s="14" t="s">
        <v>77</v>
      </c>
      <c r="AY483" s="232" t="s">
        <v>273</v>
      </c>
    </row>
    <row r="484" spans="1:65" s="15" customFormat="1" ht="11.25">
      <c r="B484" s="233"/>
      <c r="C484" s="234"/>
      <c r="D484" s="208" t="s">
        <v>281</v>
      </c>
      <c r="E484" s="235" t="s">
        <v>22</v>
      </c>
      <c r="F484" s="236" t="s">
        <v>286</v>
      </c>
      <c r="G484" s="234"/>
      <c r="H484" s="237">
        <v>12.78</v>
      </c>
      <c r="I484" s="238"/>
      <c r="J484" s="234"/>
      <c r="K484" s="234"/>
      <c r="L484" s="239"/>
      <c r="M484" s="240"/>
      <c r="N484" s="241"/>
      <c r="O484" s="241"/>
      <c r="P484" s="241"/>
      <c r="Q484" s="241"/>
      <c r="R484" s="241"/>
      <c r="S484" s="241"/>
      <c r="T484" s="242"/>
      <c r="AT484" s="243" t="s">
        <v>281</v>
      </c>
      <c r="AU484" s="243" t="s">
        <v>84</v>
      </c>
      <c r="AV484" s="15" t="s">
        <v>92</v>
      </c>
      <c r="AW484" s="15" t="s">
        <v>38</v>
      </c>
      <c r="AX484" s="15" t="s">
        <v>77</v>
      </c>
      <c r="AY484" s="243" t="s">
        <v>273</v>
      </c>
    </row>
    <row r="485" spans="1:65" s="13" customFormat="1" ht="11.25">
      <c r="B485" s="212"/>
      <c r="C485" s="213"/>
      <c r="D485" s="208" t="s">
        <v>281</v>
      </c>
      <c r="E485" s="214" t="s">
        <v>22</v>
      </c>
      <c r="F485" s="215" t="s">
        <v>2507</v>
      </c>
      <c r="G485" s="213"/>
      <c r="H485" s="214" t="s">
        <v>22</v>
      </c>
      <c r="I485" s="216"/>
      <c r="J485" s="213"/>
      <c r="K485" s="213"/>
      <c r="L485" s="217"/>
      <c r="M485" s="218"/>
      <c r="N485" s="219"/>
      <c r="O485" s="219"/>
      <c r="P485" s="219"/>
      <c r="Q485" s="219"/>
      <c r="R485" s="219"/>
      <c r="S485" s="219"/>
      <c r="T485" s="220"/>
      <c r="AT485" s="221" t="s">
        <v>281</v>
      </c>
      <c r="AU485" s="221" t="s">
        <v>84</v>
      </c>
      <c r="AV485" s="13" t="s">
        <v>23</v>
      </c>
      <c r="AW485" s="13" t="s">
        <v>38</v>
      </c>
      <c r="AX485" s="13" t="s">
        <v>77</v>
      </c>
      <c r="AY485" s="221" t="s">
        <v>273</v>
      </c>
    </row>
    <row r="486" spans="1:65" s="14" customFormat="1" ht="11.25">
      <c r="B486" s="222"/>
      <c r="C486" s="223"/>
      <c r="D486" s="208" t="s">
        <v>281</v>
      </c>
      <c r="E486" s="224" t="s">
        <v>22</v>
      </c>
      <c r="F486" s="225" t="s">
        <v>2508</v>
      </c>
      <c r="G486" s="223"/>
      <c r="H486" s="226">
        <v>6.0540000000000003</v>
      </c>
      <c r="I486" s="227"/>
      <c r="J486" s="223"/>
      <c r="K486" s="223"/>
      <c r="L486" s="228"/>
      <c r="M486" s="229"/>
      <c r="N486" s="230"/>
      <c r="O486" s="230"/>
      <c r="P486" s="230"/>
      <c r="Q486" s="230"/>
      <c r="R486" s="230"/>
      <c r="S486" s="230"/>
      <c r="T486" s="231"/>
      <c r="AT486" s="232" t="s">
        <v>281</v>
      </c>
      <c r="AU486" s="232" t="s">
        <v>84</v>
      </c>
      <c r="AV486" s="14" t="s">
        <v>84</v>
      </c>
      <c r="AW486" s="14" t="s">
        <v>38</v>
      </c>
      <c r="AX486" s="14" t="s">
        <v>77</v>
      </c>
      <c r="AY486" s="232" t="s">
        <v>273</v>
      </c>
    </row>
    <row r="487" spans="1:65" s="15" customFormat="1" ht="11.25">
      <c r="B487" s="233"/>
      <c r="C487" s="234"/>
      <c r="D487" s="208" t="s">
        <v>281</v>
      </c>
      <c r="E487" s="235" t="s">
        <v>22</v>
      </c>
      <c r="F487" s="236" t="s">
        <v>286</v>
      </c>
      <c r="G487" s="234"/>
      <c r="H487" s="237">
        <v>6.0540000000000003</v>
      </c>
      <c r="I487" s="238"/>
      <c r="J487" s="234"/>
      <c r="K487" s="234"/>
      <c r="L487" s="239"/>
      <c r="M487" s="240"/>
      <c r="N487" s="241"/>
      <c r="O487" s="241"/>
      <c r="P487" s="241"/>
      <c r="Q487" s="241"/>
      <c r="R487" s="241"/>
      <c r="S487" s="241"/>
      <c r="T487" s="242"/>
      <c r="AT487" s="243" t="s">
        <v>281</v>
      </c>
      <c r="AU487" s="243" t="s">
        <v>84</v>
      </c>
      <c r="AV487" s="15" t="s">
        <v>92</v>
      </c>
      <c r="AW487" s="15" t="s">
        <v>38</v>
      </c>
      <c r="AX487" s="15" t="s">
        <v>77</v>
      </c>
      <c r="AY487" s="243" t="s">
        <v>273</v>
      </c>
    </row>
    <row r="488" spans="1:65" s="14" customFormat="1" ht="11.25">
      <c r="B488" s="222"/>
      <c r="C488" s="223"/>
      <c r="D488" s="208" t="s">
        <v>281</v>
      </c>
      <c r="E488" s="224" t="s">
        <v>22</v>
      </c>
      <c r="F488" s="225" t="s">
        <v>2509</v>
      </c>
      <c r="G488" s="223"/>
      <c r="H488" s="226">
        <v>0.94199999999999995</v>
      </c>
      <c r="I488" s="227"/>
      <c r="J488" s="223"/>
      <c r="K488" s="223"/>
      <c r="L488" s="228"/>
      <c r="M488" s="229"/>
      <c r="N488" s="230"/>
      <c r="O488" s="230"/>
      <c r="P488" s="230"/>
      <c r="Q488" s="230"/>
      <c r="R488" s="230"/>
      <c r="S488" s="230"/>
      <c r="T488" s="231"/>
      <c r="AT488" s="232" t="s">
        <v>281</v>
      </c>
      <c r="AU488" s="232" t="s">
        <v>84</v>
      </c>
      <c r="AV488" s="14" t="s">
        <v>84</v>
      </c>
      <c r="AW488" s="14" t="s">
        <v>38</v>
      </c>
      <c r="AX488" s="14" t="s">
        <v>77</v>
      </c>
      <c r="AY488" s="232" t="s">
        <v>273</v>
      </c>
    </row>
    <row r="489" spans="1:65" s="16" customFormat="1" ht="11.25">
      <c r="B489" s="244"/>
      <c r="C489" s="245"/>
      <c r="D489" s="208" t="s">
        <v>281</v>
      </c>
      <c r="E489" s="246" t="s">
        <v>22</v>
      </c>
      <c r="F489" s="247" t="s">
        <v>288</v>
      </c>
      <c r="G489" s="245"/>
      <c r="H489" s="248">
        <v>19.776</v>
      </c>
      <c r="I489" s="249"/>
      <c r="J489" s="245"/>
      <c r="K489" s="245"/>
      <c r="L489" s="250"/>
      <c r="M489" s="251"/>
      <c r="N489" s="252"/>
      <c r="O489" s="252"/>
      <c r="P489" s="252"/>
      <c r="Q489" s="252"/>
      <c r="R489" s="252"/>
      <c r="S489" s="252"/>
      <c r="T489" s="253"/>
      <c r="AT489" s="254" t="s">
        <v>281</v>
      </c>
      <c r="AU489" s="254" t="s">
        <v>84</v>
      </c>
      <c r="AV489" s="16" t="s">
        <v>99</v>
      </c>
      <c r="AW489" s="16" t="s">
        <v>38</v>
      </c>
      <c r="AX489" s="16" t="s">
        <v>23</v>
      </c>
      <c r="AY489" s="254" t="s">
        <v>273</v>
      </c>
    </row>
    <row r="490" spans="1:65" s="2" customFormat="1" ht="21.75" customHeight="1">
      <c r="A490" s="36"/>
      <c r="B490" s="37"/>
      <c r="C490" s="255" t="s">
        <v>648</v>
      </c>
      <c r="D490" s="255" t="s">
        <v>568</v>
      </c>
      <c r="E490" s="256" t="s">
        <v>2510</v>
      </c>
      <c r="F490" s="257" t="s">
        <v>2511</v>
      </c>
      <c r="G490" s="258" t="s">
        <v>224</v>
      </c>
      <c r="H490" s="259">
        <v>13.686999999999999</v>
      </c>
      <c r="I490" s="260"/>
      <c r="J490" s="261">
        <f>ROUND(I490*H490,2)</f>
        <v>0</v>
      </c>
      <c r="K490" s="257" t="s">
        <v>22</v>
      </c>
      <c r="L490" s="262"/>
      <c r="M490" s="263" t="s">
        <v>22</v>
      </c>
      <c r="N490" s="264" t="s">
        <v>48</v>
      </c>
      <c r="O490" s="66"/>
      <c r="P490" s="204">
        <f>O490*H490</f>
        <v>0</v>
      </c>
      <c r="Q490" s="204">
        <v>4.1000000000000003E-3</v>
      </c>
      <c r="R490" s="204">
        <f>Q490*H490</f>
        <v>5.6116700000000005E-2</v>
      </c>
      <c r="S490" s="204">
        <v>0</v>
      </c>
      <c r="T490" s="205">
        <f>S490*H490</f>
        <v>0</v>
      </c>
      <c r="U490" s="36"/>
      <c r="V490" s="36"/>
      <c r="W490" s="36"/>
      <c r="X490" s="36"/>
      <c r="Y490" s="36"/>
      <c r="Z490" s="36"/>
      <c r="AA490" s="36"/>
      <c r="AB490" s="36"/>
      <c r="AC490" s="36"/>
      <c r="AD490" s="36"/>
      <c r="AE490" s="36"/>
      <c r="AR490" s="206" t="s">
        <v>330</v>
      </c>
      <c r="AT490" s="206" t="s">
        <v>568</v>
      </c>
      <c r="AU490" s="206" t="s">
        <v>84</v>
      </c>
      <c r="AY490" s="19" t="s">
        <v>273</v>
      </c>
      <c r="BE490" s="207">
        <f>IF(N490="základní",J490,0)</f>
        <v>0</v>
      </c>
      <c r="BF490" s="207">
        <f>IF(N490="snížená",J490,0)</f>
        <v>0</v>
      </c>
      <c r="BG490" s="207">
        <f>IF(N490="zákl. přenesená",J490,0)</f>
        <v>0</v>
      </c>
      <c r="BH490" s="207">
        <f>IF(N490="sníž. přenesená",J490,0)</f>
        <v>0</v>
      </c>
      <c r="BI490" s="207">
        <f>IF(N490="nulová",J490,0)</f>
        <v>0</v>
      </c>
      <c r="BJ490" s="19" t="s">
        <v>23</v>
      </c>
      <c r="BK490" s="207">
        <f>ROUND(I490*H490,2)</f>
        <v>0</v>
      </c>
      <c r="BL490" s="19" t="s">
        <v>99</v>
      </c>
      <c r="BM490" s="206" t="s">
        <v>2512</v>
      </c>
    </row>
    <row r="491" spans="1:65" s="13" customFormat="1" ht="11.25">
      <c r="B491" s="212"/>
      <c r="C491" s="213"/>
      <c r="D491" s="208" t="s">
        <v>281</v>
      </c>
      <c r="E491" s="214" t="s">
        <v>22</v>
      </c>
      <c r="F491" s="215" t="s">
        <v>2502</v>
      </c>
      <c r="G491" s="213"/>
      <c r="H491" s="214" t="s">
        <v>22</v>
      </c>
      <c r="I491" s="216"/>
      <c r="J491" s="213"/>
      <c r="K491" s="213"/>
      <c r="L491" s="217"/>
      <c r="M491" s="218"/>
      <c r="N491" s="219"/>
      <c r="O491" s="219"/>
      <c r="P491" s="219"/>
      <c r="Q491" s="219"/>
      <c r="R491" s="219"/>
      <c r="S491" s="219"/>
      <c r="T491" s="220"/>
      <c r="AT491" s="221" t="s">
        <v>281</v>
      </c>
      <c r="AU491" s="221" t="s">
        <v>84</v>
      </c>
      <c r="AV491" s="13" t="s">
        <v>23</v>
      </c>
      <c r="AW491" s="13" t="s">
        <v>38</v>
      </c>
      <c r="AX491" s="13" t="s">
        <v>77</v>
      </c>
      <c r="AY491" s="221" t="s">
        <v>273</v>
      </c>
    </row>
    <row r="492" spans="1:65" s="13" customFormat="1" ht="11.25">
      <c r="B492" s="212"/>
      <c r="C492" s="213"/>
      <c r="D492" s="208" t="s">
        <v>281</v>
      </c>
      <c r="E492" s="214" t="s">
        <v>22</v>
      </c>
      <c r="F492" s="215" t="s">
        <v>2503</v>
      </c>
      <c r="G492" s="213"/>
      <c r="H492" s="214" t="s">
        <v>22</v>
      </c>
      <c r="I492" s="216"/>
      <c r="J492" s="213"/>
      <c r="K492" s="213"/>
      <c r="L492" s="217"/>
      <c r="M492" s="218"/>
      <c r="N492" s="219"/>
      <c r="O492" s="219"/>
      <c r="P492" s="219"/>
      <c r="Q492" s="219"/>
      <c r="R492" s="219"/>
      <c r="S492" s="219"/>
      <c r="T492" s="220"/>
      <c r="AT492" s="221" t="s">
        <v>281</v>
      </c>
      <c r="AU492" s="221" t="s">
        <v>84</v>
      </c>
      <c r="AV492" s="13" t="s">
        <v>23</v>
      </c>
      <c r="AW492" s="13" t="s">
        <v>38</v>
      </c>
      <c r="AX492" s="13" t="s">
        <v>77</v>
      </c>
      <c r="AY492" s="221" t="s">
        <v>273</v>
      </c>
    </row>
    <row r="493" spans="1:65" s="14" customFormat="1" ht="11.25">
      <c r="B493" s="222"/>
      <c r="C493" s="223"/>
      <c r="D493" s="208" t="s">
        <v>281</v>
      </c>
      <c r="E493" s="224" t="s">
        <v>22</v>
      </c>
      <c r="F493" s="225" t="s">
        <v>2504</v>
      </c>
      <c r="G493" s="223"/>
      <c r="H493" s="226">
        <v>0.69</v>
      </c>
      <c r="I493" s="227"/>
      <c r="J493" s="223"/>
      <c r="K493" s="223"/>
      <c r="L493" s="228"/>
      <c r="M493" s="229"/>
      <c r="N493" s="230"/>
      <c r="O493" s="230"/>
      <c r="P493" s="230"/>
      <c r="Q493" s="230"/>
      <c r="R493" s="230"/>
      <c r="S493" s="230"/>
      <c r="T493" s="231"/>
      <c r="AT493" s="232" t="s">
        <v>281</v>
      </c>
      <c r="AU493" s="232" t="s">
        <v>84</v>
      </c>
      <c r="AV493" s="14" t="s">
        <v>84</v>
      </c>
      <c r="AW493" s="14" t="s">
        <v>38</v>
      </c>
      <c r="AX493" s="14" t="s">
        <v>77</v>
      </c>
      <c r="AY493" s="232" t="s">
        <v>273</v>
      </c>
    </row>
    <row r="494" spans="1:65" s="14" customFormat="1" ht="11.25">
      <c r="B494" s="222"/>
      <c r="C494" s="223"/>
      <c r="D494" s="208" t="s">
        <v>281</v>
      </c>
      <c r="E494" s="224" t="s">
        <v>22</v>
      </c>
      <c r="F494" s="225" t="s">
        <v>2505</v>
      </c>
      <c r="G494" s="223"/>
      <c r="H494" s="226">
        <v>5.8680000000000003</v>
      </c>
      <c r="I494" s="227"/>
      <c r="J494" s="223"/>
      <c r="K494" s="223"/>
      <c r="L494" s="228"/>
      <c r="M494" s="229"/>
      <c r="N494" s="230"/>
      <c r="O494" s="230"/>
      <c r="P494" s="230"/>
      <c r="Q494" s="230"/>
      <c r="R494" s="230"/>
      <c r="S494" s="230"/>
      <c r="T494" s="231"/>
      <c r="AT494" s="232" t="s">
        <v>281</v>
      </c>
      <c r="AU494" s="232" t="s">
        <v>84</v>
      </c>
      <c r="AV494" s="14" t="s">
        <v>84</v>
      </c>
      <c r="AW494" s="14" t="s">
        <v>38</v>
      </c>
      <c r="AX494" s="14" t="s">
        <v>77</v>
      </c>
      <c r="AY494" s="232" t="s">
        <v>273</v>
      </c>
    </row>
    <row r="495" spans="1:65" s="14" customFormat="1" ht="11.25">
      <c r="B495" s="222"/>
      <c r="C495" s="223"/>
      <c r="D495" s="208" t="s">
        <v>281</v>
      </c>
      <c r="E495" s="224" t="s">
        <v>22</v>
      </c>
      <c r="F495" s="225" t="s">
        <v>2506</v>
      </c>
      <c r="G495" s="223"/>
      <c r="H495" s="226">
        <v>6.2220000000000004</v>
      </c>
      <c r="I495" s="227"/>
      <c r="J495" s="223"/>
      <c r="K495" s="223"/>
      <c r="L495" s="228"/>
      <c r="M495" s="229"/>
      <c r="N495" s="230"/>
      <c r="O495" s="230"/>
      <c r="P495" s="230"/>
      <c r="Q495" s="230"/>
      <c r="R495" s="230"/>
      <c r="S495" s="230"/>
      <c r="T495" s="231"/>
      <c r="AT495" s="232" t="s">
        <v>281</v>
      </c>
      <c r="AU495" s="232" t="s">
        <v>84</v>
      </c>
      <c r="AV495" s="14" t="s">
        <v>84</v>
      </c>
      <c r="AW495" s="14" t="s">
        <v>38</v>
      </c>
      <c r="AX495" s="14" t="s">
        <v>77</v>
      </c>
      <c r="AY495" s="232" t="s">
        <v>273</v>
      </c>
    </row>
    <row r="496" spans="1:65" s="15" customFormat="1" ht="11.25">
      <c r="B496" s="233"/>
      <c r="C496" s="234"/>
      <c r="D496" s="208" t="s">
        <v>281</v>
      </c>
      <c r="E496" s="235" t="s">
        <v>22</v>
      </c>
      <c r="F496" s="236" t="s">
        <v>286</v>
      </c>
      <c r="G496" s="234"/>
      <c r="H496" s="237">
        <v>12.78</v>
      </c>
      <c r="I496" s="238"/>
      <c r="J496" s="234"/>
      <c r="K496" s="234"/>
      <c r="L496" s="239"/>
      <c r="M496" s="240"/>
      <c r="N496" s="241"/>
      <c r="O496" s="241"/>
      <c r="P496" s="241"/>
      <c r="Q496" s="241"/>
      <c r="R496" s="241"/>
      <c r="S496" s="241"/>
      <c r="T496" s="242"/>
      <c r="AT496" s="243" t="s">
        <v>281</v>
      </c>
      <c r="AU496" s="243" t="s">
        <v>84</v>
      </c>
      <c r="AV496" s="15" t="s">
        <v>92</v>
      </c>
      <c r="AW496" s="15" t="s">
        <v>38</v>
      </c>
      <c r="AX496" s="15" t="s">
        <v>77</v>
      </c>
      <c r="AY496" s="243" t="s">
        <v>273</v>
      </c>
    </row>
    <row r="497" spans="1:65" s="14" customFormat="1" ht="11.25">
      <c r="B497" s="222"/>
      <c r="C497" s="223"/>
      <c r="D497" s="208" t="s">
        <v>281</v>
      </c>
      <c r="E497" s="224" t="s">
        <v>22</v>
      </c>
      <c r="F497" s="225" t="s">
        <v>2513</v>
      </c>
      <c r="G497" s="223"/>
      <c r="H497" s="226">
        <v>0.63900000000000001</v>
      </c>
      <c r="I497" s="227"/>
      <c r="J497" s="223"/>
      <c r="K497" s="223"/>
      <c r="L497" s="228"/>
      <c r="M497" s="229"/>
      <c r="N497" s="230"/>
      <c r="O497" s="230"/>
      <c r="P497" s="230"/>
      <c r="Q497" s="230"/>
      <c r="R497" s="230"/>
      <c r="S497" s="230"/>
      <c r="T497" s="231"/>
      <c r="AT497" s="232" t="s">
        <v>281</v>
      </c>
      <c r="AU497" s="232" t="s">
        <v>84</v>
      </c>
      <c r="AV497" s="14" t="s">
        <v>84</v>
      </c>
      <c r="AW497" s="14" t="s">
        <v>38</v>
      </c>
      <c r="AX497" s="14" t="s">
        <v>77</v>
      </c>
      <c r="AY497" s="232" t="s">
        <v>273</v>
      </c>
    </row>
    <row r="498" spans="1:65" s="16" customFormat="1" ht="11.25">
      <c r="B498" s="244"/>
      <c r="C498" s="245"/>
      <c r="D498" s="208" t="s">
        <v>281</v>
      </c>
      <c r="E498" s="246" t="s">
        <v>22</v>
      </c>
      <c r="F498" s="247" t="s">
        <v>288</v>
      </c>
      <c r="G498" s="245"/>
      <c r="H498" s="248">
        <v>13.419</v>
      </c>
      <c r="I498" s="249"/>
      <c r="J498" s="245"/>
      <c r="K498" s="245"/>
      <c r="L498" s="250"/>
      <c r="M498" s="251"/>
      <c r="N498" s="252"/>
      <c r="O498" s="252"/>
      <c r="P498" s="252"/>
      <c r="Q498" s="252"/>
      <c r="R498" s="252"/>
      <c r="S498" s="252"/>
      <c r="T498" s="253"/>
      <c r="AT498" s="254" t="s">
        <v>281</v>
      </c>
      <c r="AU498" s="254" t="s">
        <v>84</v>
      </c>
      <c r="AV498" s="16" t="s">
        <v>99</v>
      </c>
      <c r="AW498" s="16" t="s">
        <v>38</v>
      </c>
      <c r="AX498" s="16" t="s">
        <v>23</v>
      </c>
      <c r="AY498" s="254" t="s">
        <v>273</v>
      </c>
    </row>
    <row r="499" spans="1:65" s="14" customFormat="1" ht="11.25">
      <c r="B499" s="222"/>
      <c r="C499" s="223"/>
      <c r="D499" s="208" t="s">
        <v>281</v>
      </c>
      <c r="E499" s="223"/>
      <c r="F499" s="225" t="s">
        <v>2514</v>
      </c>
      <c r="G499" s="223"/>
      <c r="H499" s="226">
        <v>13.686999999999999</v>
      </c>
      <c r="I499" s="227"/>
      <c r="J499" s="223"/>
      <c r="K499" s="223"/>
      <c r="L499" s="228"/>
      <c r="M499" s="229"/>
      <c r="N499" s="230"/>
      <c r="O499" s="230"/>
      <c r="P499" s="230"/>
      <c r="Q499" s="230"/>
      <c r="R499" s="230"/>
      <c r="S499" s="230"/>
      <c r="T499" s="231"/>
      <c r="AT499" s="232" t="s">
        <v>281</v>
      </c>
      <c r="AU499" s="232" t="s">
        <v>84</v>
      </c>
      <c r="AV499" s="14" t="s">
        <v>84</v>
      </c>
      <c r="AW499" s="14" t="s">
        <v>4</v>
      </c>
      <c r="AX499" s="14" t="s">
        <v>23</v>
      </c>
      <c r="AY499" s="232" t="s">
        <v>273</v>
      </c>
    </row>
    <row r="500" spans="1:65" s="2" customFormat="1" ht="21.75" customHeight="1">
      <c r="A500" s="36"/>
      <c r="B500" s="37"/>
      <c r="C500" s="255" t="s">
        <v>654</v>
      </c>
      <c r="D500" s="255" t="s">
        <v>568</v>
      </c>
      <c r="E500" s="256" t="s">
        <v>2515</v>
      </c>
      <c r="F500" s="257" t="s">
        <v>2516</v>
      </c>
      <c r="G500" s="258" t="s">
        <v>224</v>
      </c>
      <c r="H500" s="259">
        <v>6.484</v>
      </c>
      <c r="I500" s="260"/>
      <c r="J500" s="261">
        <f>ROUND(I500*H500,2)</f>
        <v>0</v>
      </c>
      <c r="K500" s="257" t="s">
        <v>22</v>
      </c>
      <c r="L500" s="262"/>
      <c r="M500" s="263" t="s">
        <v>22</v>
      </c>
      <c r="N500" s="264" t="s">
        <v>48</v>
      </c>
      <c r="O500" s="66"/>
      <c r="P500" s="204">
        <f>O500*H500</f>
        <v>0</v>
      </c>
      <c r="Q500" s="204">
        <v>4.7999999999999996E-3</v>
      </c>
      <c r="R500" s="204">
        <f>Q500*H500</f>
        <v>3.1123199999999997E-2</v>
      </c>
      <c r="S500" s="204">
        <v>0</v>
      </c>
      <c r="T500" s="205">
        <f>S500*H500</f>
        <v>0</v>
      </c>
      <c r="U500" s="36"/>
      <c r="V500" s="36"/>
      <c r="W500" s="36"/>
      <c r="X500" s="36"/>
      <c r="Y500" s="36"/>
      <c r="Z500" s="36"/>
      <c r="AA500" s="36"/>
      <c r="AB500" s="36"/>
      <c r="AC500" s="36"/>
      <c r="AD500" s="36"/>
      <c r="AE500" s="36"/>
      <c r="AR500" s="206" t="s">
        <v>330</v>
      </c>
      <c r="AT500" s="206" t="s">
        <v>568</v>
      </c>
      <c r="AU500" s="206" t="s">
        <v>84</v>
      </c>
      <c r="AY500" s="19" t="s">
        <v>273</v>
      </c>
      <c r="BE500" s="207">
        <f>IF(N500="základní",J500,0)</f>
        <v>0</v>
      </c>
      <c r="BF500" s="207">
        <f>IF(N500="snížená",J500,0)</f>
        <v>0</v>
      </c>
      <c r="BG500" s="207">
        <f>IF(N500="zákl. přenesená",J500,0)</f>
        <v>0</v>
      </c>
      <c r="BH500" s="207">
        <f>IF(N500="sníž. přenesená",J500,0)</f>
        <v>0</v>
      </c>
      <c r="BI500" s="207">
        <f>IF(N500="nulová",J500,0)</f>
        <v>0</v>
      </c>
      <c r="BJ500" s="19" t="s">
        <v>23</v>
      </c>
      <c r="BK500" s="207">
        <f>ROUND(I500*H500,2)</f>
        <v>0</v>
      </c>
      <c r="BL500" s="19" t="s">
        <v>99</v>
      </c>
      <c r="BM500" s="206" t="s">
        <v>2517</v>
      </c>
    </row>
    <row r="501" spans="1:65" s="13" customFormat="1" ht="11.25">
      <c r="B501" s="212"/>
      <c r="C501" s="213"/>
      <c r="D501" s="208" t="s">
        <v>281</v>
      </c>
      <c r="E501" s="214" t="s">
        <v>22</v>
      </c>
      <c r="F501" s="215" t="s">
        <v>2502</v>
      </c>
      <c r="G501" s="213"/>
      <c r="H501" s="214" t="s">
        <v>22</v>
      </c>
      <c r="I501" s="216"/>
      <c r="J501" s="213"/>
      <c r="K501" s="213"/>
      <c r="L501" s="217"/>
      <c r="M501" s="218"/>
      <c r="N501" s="219"/>
      <c r="O501" s="219"/>
      <c r="P501" s="219"/>
      <c r="Q501" s="219"/>
      <c r="R501" s="219"/>
      <c r="S501" s="219"/>
      <c r="T501" s="220"/>
      <c r="AT501" s="221" t="s">
        <v>281</v>
      </c>
      <c r="AU501" s="221" t="s">
        <v>84</v>
      </c>
      <c r="AV501" s="13" t="s">
        <v>23</v>
      </c>
      <c r="AW501" s="13" t="s">
        <v>38</v>
      </c>
      <c r="AX501" s="13" t="s">
        <v>77</v>
      </c>
      <c r="AY501" s="221" t="s">
        <v>273</v>
      </c>
    </row>
    <row r="502" spans="1:65" s="13" customFormat="1" ht="11.25">
      <c r="B502" s="212"/>
      <c r="C502" s="213"/>
      <c r="D502" s="208" t="s">
        <v>281</v>
      </c>
      <c r="E502" s="214" t="s">
        <v>22</v>
      </c>
      <c r="F502" s="215" t="s">
        <v>2507</v>
      </c>
      <c r="G502" s="213"/>
      <c r="H502" s="214" t="s">
        <v>22</v>
      </c>
      <c r="I502" s="216"/>
      <c r="J502" s="213"/>
      <c r="K502" s="213"/>
      <c r="L502" s="217"/>
      <c r="M502" s="218"/>
      <c r="N502" s="219"/>
      <c r="O502" s="219"/>
      <c r="P502" s="219"/>
      <c r="Q502" s="219"/>
      <c r="R502" s="219"/>
      <c r="S502" s="219"/>
      <c r="T502" s="220"/>
      <c r="AT502" s="221" t="s">
        <v>281</v>
      </c>
      <c r="AU502" s="221" t="s">
        <v>84</v>
      </c>
      <c r="AV502" s="13" t="s">
        <v>23</v>
      </c>
      <c r="AW502" s="13" t="s">
        <v>38</v>
      </c>
      <c r="AX502" s="13" t="s">
        <v>77</v>
      </c>
      <c r="AY502" s="221" t="s">
        <v>273</v>
      </c>
    </row>
    <row r="503" spans="1:65" s="14" customFormat="1" ht="11.25">
      <c r="B503" s="222"/>
      <c r="C503" s="223"/>
      <c r="D503" s="208" t="s">
        <v>281</v>
      </c>
      <c r="E503" s="224" t="s">
        <v>22</v>
      </c>
      <c r="F503" s="225" t="s">
        <v>2508</v>
      </c>
      <c r="G503" s="223"/>
      <c r="H503" s="226">
        <v>6.0540000000000003</v>
      </c>
      <c r="I503" s="227"/>
      <c r="J503" s="223"/>
      <c r="K503" s="223"/>
      <c r="L503" s="228"/>
      <c r="M503" s="229"/>
      <c r="N503" s="230"/>
      <c r="O503" s="230"/>
      <c r="P503" s="230"/>
      <c r="Q503" s="230"/>
      <c r="R503" s="230"/>
      <c r="S503" s="230"/>
      <c r="T503" s="231"/>
      <c r="AT503" s="232" t="s">
        <v>281</v>
      </c>
      <c r="AU503" s="232" t="s">
        <v>84</v>
      </c>
      <c r="AV503" s="14" t="s">
        <v>84</v>
      </c>
      <c r="AW503" s="14" t="s">
        <v>38</v>
      </c>
      <c r="AX503" s="14" t="s">
        <v>77</v>
      </c>
      <c r="AY503" s="232" t="s">
        <v>273</v>
      </c>
    </row>
    <row r="504" spans="1:65" s="15" customFormat="1" ht="11.25">
      <c r="B504" s="233"/>
      <c r="C504" s="234"/>
      <c r="D504" s="208" t="s">
        <v>281</v>
      </c>
      <c r="E504" s="235" t="s">
        <v>22</v>
      </c>
      <c r="F504" s="236" t="s">
        <v>286</v>
      </c>
      <c r="G504" s="234"/>
      <c r="H504" s="237">
        <v>6.0540000000000003</v>
      </c>
      <c r="I504" s="238"/>
      <c r="J504" s="234"/>
      <c r="K504" s="234"/>
      <c r="L504" s="239"/>
      <c r="M504" s="240"/>
      <c r="N504" s="241"/>
      <c r="O504" s="241"/>
      <c r="P504" s="241"/>
      <c r="Q504" s="241"/>
      <c r="R504" s="241"/>
      <c r="S504" s="241"/>
      <c r="T504" s="242"/>
      <c r="AT504" s="243" t="s">
        <v>281</v>
      </c>
      <c r="AU504" s="243" t="s">
        <v>84</v>
      </c>
      <c r="AV504" s="15" t="s">
        <v>92</v>
      </c>
      <c r="AW504" s="15" t="s">
        <v>38</v>
      </c>
      <c r="AX504" s="15" t="s">
        <v>77</v>
      </c>
      <c r="AY504" s="243" t="s">
        <v>273</v>
      </c>
    </row>
    <row r="505" spans="1:65" s="14" customFormat="1" ht="11.25">
      <c r="B505" s="222"/>
      <c r="C505" s="223"/>
      <c r="D505" s="208" t="s">
        <v>281</v>
      </c>
      <c r="E505" s="224" t="s">
        <v>22</v>
      </c>
      <c r="F505" s="225" t="s">
        <v>2518</v>
      </c>
      <c r="G505" s="223"/>
      <c r="H505" s="226">
        <v>0.30299999999999999</v>
      </c>
      <c r="I505" s="227"/>
      <c r="J505" s="223"/>
      <c r="K505" s="223"/>
      <c r="L505" s="228"/>
      <c r="M505" s="229"/>
      <c r="N505" s="230"/>
      <c r="O505" s="230"/>
      <c r="P505" s="230"/>
      <c r="Q505" s="230"/>
      <c r="R505" s="230"/>
      <c r="S505" s="230"/>
      <c r="T505" s="231"/>
      <c r="AT505" s="232" t="s">
        <v>281</v>
      </c>
      <c r="AU505" s="232" t="s">
        <v>84</v>
      </c>
      <c r="AV505" s="14" t="s">
        <v>84</v>
      </c>
      <c r="AW505" s="14" t="s">
        <v>38</v>
      </c>
      <c r="AX505" s="14" t="s">
        <v>77</v>
      </c>
      <c r="AY505" s="232" t="s">
        <v>273</v>
      </c>
    </row>
    <row r="506" spans="1:65" s="16" customFormat="1" ht="11.25">
      <c r="B506" s="244"/>
      <c r="C506" s="245"/>
      <c r="D506" s="208" t="s">
        <v>281</v>
      </c>
      <c r="E506" s="246" t="s">
        <v>22</v>
      </c>
      <c r="F506" s="247" t="s">
        <v>288</v>
      </c>
      <c r="G506" s="245"/>
      <c r="H506" s="248">
        <v>6.3570000000000002</v>
      </c>
      <c r="I506" s="249"/>
      <c r="J506" s="245"/>
      <c r="K506" s="245"/>
      <c r="L506" s="250"/>
      <c r="M506" s="251"/>
      <c r="N506" s="252"/>
      <c r="O506" s="252"/>
      <c r="P506" s="252"/>
      <c r="Q506" s="252"/>
      <c r="R506" s="252"/>
      <c r="S506" s="252"/>
      <c r="T506" s="253"/>
      <c r="AT506" s="254" t="s">
        <v>281</v>
      </c>
      <c r="AU506" s="254" t="s">
        <v>84</v>
      </c>
      <c r="AV506" s="16" t="s">
        <v>99</v>
      </c>
      <c r="AW506" s="16" t="s">
        <v>38</v>
      </c>
      <c r="AX506" s="16" t="s">
        <v>23</v>
      </c>
      <c r="AY506" s="254" t="s">
        <v>273</v>
      </c>
    </row>
    <row r="507" spans="1:65" s="14" customFormat="1" ht="11.25">
      <c r="B507" s="222"/>
      <c r="C507" s="223"/>
      <c r="D507" s="208" t="s">
        <v>281</v>
      </c>
      <c r="E507" s="223"/>
      <c r="F507" s="225" t="s">
        <v>2519</v>
      </c>
      <c r="G507" s="223"/>
      <c r="H507" s="226">
        <v>6.484</v>
      </c>
      <c r="I507" s="227"/>
      <c r="J507" s="223"/>
      <c r="K507" s="223"/>
      <c r="L507" s="228"/>
      <c r="M507" s="229"/>
      <c r="N507" s="230"/>
      <c r="O507" s="230"/>
      <c r="P507" s="230"/>
      <c r="Q507" s="230"/>
      <c r="R507" s="230"/>
      <c r="S507" s="230"/>
      <c r="T507" s="231"/>
      <c r="AT507" s="232" t="s">
        <v>281</v>
      </c>
      <c r="AU507" s="232" t="s">
        <v>84</v>
      </c>
      <c r="AV507" s="14" t="s">
        <v>84</v>
      </c>
      <c r="AW507" s="14" t="s">
        <v>4</v>
      </c>
      <c r="AX507" s="14" t="s">
        <v>23</v>
      </c>
      <c r="AY507" s="232" t="s">
        <v>273</v>
      </c>
    </row>
    <row r="508" spans="1:65" s="2" customFormat="1" ht="21.75" customHeight="1">
      <c r="A508" s="36"/>
      <c r="B508" s="37"/>
      <c r="C508" s="195" t="s">
        <v>660</v>
      </c>
      <c r="D508" s="195" t="s">
        <v>275</v>
      </c>
      <c r="E508" s="196" t="s">
        <v>601</v>
      </c>
      <c r="F508" s="197" t="s">
        <v>602</v>
      </c>
      <c r="G508" s="198" t="s">
        <v>224</v>
      </c>
      <c r="H508" s="199">
        <v>359.62200000000001</v>
      </c>
      <c r="I508" s="200"/>
      <c r="J508" s="201">
        <f>ROUND(I508*H508,2)</f>
        <v>0</v>
      </c>
      <c r="K508" s="197" t="s">
        <v>306</v>
      </c>
      <c r="L508" s="41"/>
      <c r="M508" s="202" t="s">
        <v>22</v>
      </c>
      <c r="N508" s="203" t="s">
        <v>48</v>
      </c>
      <c r="O508" s="66"/>
      <c r="P508" s="204">
        <f>O508*H508</f>
        <v>0</v>
      </c>
      <c r="Q508" s="204">
        <v>1.1679999999999999E-2</v>
      </c>
      <c r="R508" s="204">
        <f>Q508*H508</f>
        <v>4.2003849600000001</v>
      </c>
      <c r="S508" s="204">
        <v>0</v>
      </c>
      <c r="T508" s="205">
        <f>S508*H508</f>
        <v>0</v>
      </c>
      <c r="U508" s="36"/>
      <c r="V508" s="36"/>
      <c r="W508" s="36"/>
      <c r="X508" s="36"/>
      <c r="Y508" s="36"/>
      <c r="Z508" s="36"/>
      <c r="AA508" s="36"/>
      <c r="AB508" s="36"/>
      <c r="AC508" s="36"/>
      <c r="AD508" s="36"/>
      <c r="AE508" s="36"/>
      <c r="AR508" s="206" t="s">
        <v>99</v>
      </c>
      <c r="AT508" s="206" t="s">
        <v>275</v>
      </c>
      <c r="AU508" s="206" t="s">
        <v>84</v>
      </c>
      <c r="AY508" s="19" t="s">
        <v>273</v>
      </c>
      <c r="BE508" s="207">
        <f>IF(N508="základní",J508,0)</f>
        <v>0</v>
      </c>
      <c r="BF508" s="207">
        <f>IF(N508="snížená",J508,0)</f>
        <v>0</v>
      </c>
      <c r="BG508" s="207">
        <f>IF(N508="zákl. přenesená",J508,0)</f>
        <v>0</v>
      </c>
      <c r="BH508" s="207">
        <f>IF(N508="sníž. přenesená",J508,0)</f>
        <v>0</v>
      </c>
      <c r="BI508" s="207">
        <f>IF(N508="nulová",J508,0)</f>
        <v>0</v>
      </c>
      <c r="BJ508" s="19" t="s">
        <v>23</v>
      </c>
      <c r="BK508" s="207">
        <f>ROUND(I508*H508,2)</f>
        <v>0</v>
      </c>
      <c r="BL508" s="19" t="s">
        <v>99</v>
      </c>
      <c r="BM508" s="206" t="s">
        <v>2520</v>
      </c>
    </row>
    <row r="509" spans="1:65" s="2" customFormat="1" ht="165.75">
      <c r="A509" s="36"/>
      <c r="B509" s="37"/>
      <c r="C509" s="38"/>
      <c r="D509" s="208" t="s">
        <v>299</v>
      </c>
      <c r="E509" s="38"/>
      <c r="F509" s="209" t="s">
        <v>593</v>
      </c>
      <c r="G509" s="38"/>
      <c r="H509" s="38"/>
      <c r="I509" s="119"/>
      <c r="J509" s="38"/>
      <c r="K509" s="38"/>
      <c r="L509" s="41"/>
      <c r="M509" s="210"/>
      <c r="N509" s="211"/>
      <c r="O509" s="66"/>
      <c r="P509" s="66"/>
      <c r="Q509" s="66"/>
      <c r="R509" s="66"/>
      <c r="S509" s="66"/>
      <c r="T509" s="67"/>
      <c r="U509" s="36"/>
      <c r="V509" s="36"/>
      <c r="W509" s="36"/>
      <c r="X509" s="36"/>
      <c r="Y509" s="36"/>
      <c r="Z509" s="36"/>
      <c r="AA509" s="36"/>
      <c r="AB509" s="36"/>
      <c r="AC509" s="36"/>
      <c r="AD509" s="36"/>
      <c r="AE509" s="36"/>
      <c r="AT509" s="19" t="s">
        <v>299</v>
      </c>
      <c r="AU509" s="19" t="s">
        <v>84</v>
      </c>
    </row>
    <row r="510" spans="1:65" s="13" customFormat="1" ht="11.25">
      <c r="B510" s="212"/>
      <c r="C510" s="213"/>
      <c r="D510" s="208" t="s">
        <v>281</v>
      </c>
      <c r="E510" s="214" t="s">
        <v>22</v>
      </c>
      <c r="F510" s="215" t="s">
        <v>2521</v>
      </c>
      <c r="G510" s="213"/>
      <c r="H510" s="214" t="s">
        <v>22</v>
      </c>
      <c r="I510" s="216"/>
      <c r="J510" s="213"/>
      <c r="K510" s="213"/>
      <c r="L510" s="217"/>
      <c r="M510" s="218"/>
      <c r="N510" s="219"/>
      <c r="O510" s="219"/>
      <c r="P510" s="219"/>
      <c r="Q510" s="219"/>
      <c r="R510" s="219"/>
      <c r="S510" s="219"/>
      <c r="T510" s="220"/>
      <c r="AT510" s="221" t="s">
        <v>281</v>
      </c>
      <c r="AU510" s="221" t="s">
        <v>84</v>
      </c>
      <c r="AV510" s="13" t="s">
        <v>23</v>
      </c>
      <c r="AW510" s="13" t="s">
        <v>38</v>
      </c>
      <c r="AX510" s="13" t="s">
        <v>77</v>
      </c>
      <c r="AY510" s="221" t="s">
        <v>273</v>
      </c>
    </row>
    <row r="511" spans="1:65" s="13" customFormat="1" ht="11.25">
      <c r="B511" s="212"/>
      <c r="C511" s="213"/>
      <c r="D511" s="208" t="s">
        <v>281</v>
      </c>
      <c r="E511" s="214" t="s">
        <v>22</v>
      </c>
      <c r="F511" s="215" t="s">
        <v>605</v>
      </c>
      <c r="G511" s="213"/>
      <c r="H511" s="214" t="s">
        <v>22</v>
      </c>
      <c r="I511" s="216"/>
      <c r="J511" s="213"/>
      <c r="K511" s="213"/>
      <c r="L511" s="217"/>
      <c r="M511" s="218"/>
      <c r="N511" s="219"/>
      <c r="O511" s="219"/>
      <c r="P511" s="219"/>
      <c r="Q511" s="219"/>
      <c r="R511" s="219"/>
      <c r="S511" s="219"/>
      <c r="T511" s="220"/>
      <c r="AT511" s="221" t="s">
        <v>281</v>
      </c>
      <c r="AU511" s="221" t="s">
        <v>84</v>
      </c>
      <c r="AV511" s="13" t="s">
        <v>23</v>
      </c>
      <c r="AW511" s="13" t="s">
        <v>38</v>
      </c>
      <c r="AX511" s="13" t="s">
        <v>77</v>
      </c>
      <c r="AY511" s="221" t="s">
        <v>273</v>
      </c>
    </row>
    <row r="512" spans="1:65" s="14" customFormat="1" ht="11.25">
      <c r="B512" s="222"/>
      <c r="C512" s="223"/>
      <c r="D512" s="208" t="s">
        <v>281</v>
      </c>
      <c r="E512" s="224" t="s">
        <v>22</v>
      </c>
      <c r="F512" s="225" t="s">
        <v>2522</v>
      </c>
      <c r="G512" s="223"/>
      <c r="H512" s="226">
        <v>16.79</v>
      </c>
      <c r="I512" s="227"/>
      <c r="J512" s="223"/>
      <c r="K512" s="223"/>
      <c r="L512" s="228"/>
      <c r="M512" s="229"/>
      <c r="N512" s="230"/>
      <c r="O512" s="230"/>
      <c r="P512" s="230"/>
      <c r="Q512" s="230"/>
      <c r="R512" s="230"/>
      <c r="S512" s="230"/>
      <c r="T512" s="231"/>
      <c r="AT512" s="232" t="s">
        <v>281</v>
      </c>
      <c r="AU512" s="232" t="s">
        <v>84</v>
      </c>
      <c r="AV512" s="14" t="s">
        <v>84</v>
      </c>
      <c r="AW512" s="14" t="s">
        <v>38</v>
      </c>
      <c r="AX512" s="14" t="s">
        <v>77</v>
      </c>
      <c r="AY512" s="232" t="s">
        <v>273</v>
      </c>
    </row>
    <row r="513" spans="1:65" s="14" customFormat="1" ht="11.25">
      <c r="B513" s="222"/>
      <c r="C513" s="223"/>
      <c r="D513" s="208" t="s">
        <v>281</v>
      </c>
      <c r="E513" s="224" t="s">
        <v>22</v>
      </c>
      <c r="F513" s="225" t="s">
        <v>2523</v>
      </c>
      <c r="G513" s="223"/>
      <c r="H513" s="226">
        <v>118.19799999999999</v>
      </c>
      <c r="I513" s="227"/>
      <c r="J513" s="223"/>
      <c r="K513" s="223"/>
      <c r="L513" s="228"/>
      <c r="M513" s="229"/>
      <c r="N513" s="230"/>
      <c r="O513" s="230"/>
      <c r="P513" s="230"/>
      <c r="Q513" s="230"/>
      <c r="R513" s="230"/>
      <c r="S513" s="230"/>
      <c r="T513" s="231"/>
      <c r="AT513" s="232" t="s">
        <v>281</v>
      </c>
      <c r="AU513" s="232" t="s">
        <v>84</v>
      </c>
      <c r="AV513" s="14" t="s">
        <v>84</v>
      </c>
      <c r="AW513" s="14" t="s">
        <v>38</v>
      </c>
      <c r="AX513" s="14" t="s">
        <v>77</v>
      </c>
      <c r="AY513" s="232" t="s">
        <v>273</v>
      </c>
    </row>
    <row r="514" spans="1:65" s="14" customFormat="1" ht="11.25">
      <c r="B514" s="222"/>
      <c r="C514" s="223"/>
      <c r="D514" s="208" t="s">
        <v>281</v>
      </c>
      <c r="E514" s="224" t="s">
        <v>22</v>
      </c>
      <c r="F514" s="225" t="s">
        <v>2524</v>
      </c>
      <c r="G514" s="223"/>
      <c r="H514" s="226">
        <v>89.965999999999994</v>
      </c>
      <c r="I514" s="227"/>
      <c r="J514" s="223"/>
      <c r="K514" s="223"/>
      <c r="L514" s="228"/>
      <c r="M514" s="229"/>
      <c r="N514" s="230"/>
      <c r="O514" s="230"/>
      <c r="P514" s="230"/>
      <c r="Q514" s="230"/>
      <c r="R514" s="230"/>
      <c r="S514" s="230"/>
      <c r="T514" s="231"/>
      <c r="AT514" s="232" t="s">
        <v>281</v>
      </c>
      <c r="AU514" s="232" t="s">
        <v>84</v>
      </c>
      <c r="AV514" s="14" t="s">
        <v>84</v>
      </c>
      <c r="AW514" s="14" t="s">
        <v>38</v>
      </c>
      <c r="AX514" s="14" t="s">
        <v>77</v>
      </c>
      <c r="AY514" s="232" t="s">
        <v>273</v>
      </c>
    </row>
    <row r="515" spans="1:65" s="14" customFormat="1" ht="11.25">
      <c r="B515" s="222"/>
      <c r="C515" s="223"/>
      <c r="D515" s="208" t="s">
        <v>281</v>
      </c>
      <c r="E515" s="224" t="s">
        <v>22</v>
      </c>
      <c r="F515" s="225" t="s">
        <v>2525</v>
      </c>
      <c r="G515" s="223"/>
      <c r="H515" s="226">
        <v>-13.686999999999999</v>
      </c>
      <c r="I515" s="227"/>
      <c r="J515" s="223"/>
      <c r="K515" s="223"/>
      <c r="L515" s="228"/>
      <c r="M515" s="229"/>
      <c r="N515" s="230"/>
      <c r="O515" s="230"/>
      <c r="P515" s="230"/>
      <c r="Q515" s="230"/>
      <c r="R515" s="230"/>
      <c r="S515" s="230"/>
      <c r="T515" s="231"/>
      <c r="AT515" s="232" t="s">
        <v>281</v>
      </c>
      <c r="AU515" s="232" t="s">
        <v>84</v>
      </c>
      <c r="AV515" s="14" t="s">
        <v>84</v>
      </c>
      <c r="AW515" s="14" t="s">
        <v>38</v>
      </c>
      <c r="AX515" s="14" t="s">
        <v>77</v>
      </c>
      <c r="AY515" s="232" t="s">
        <v>273</v>
      </c>
    </row>
    <row r="516" spans="1:65" s="15" customFormat="1" ht="11.25">
      <c r="B516" s="233"/>
      <c r="C516" s="234"/>
      <c r="D516" s="208" t="s">
        <v>281</v>
      </c>
      <c r="E516" s="235" t="s">
        <v>22</v>
      </c>
      <c r="F516" s="236" t="s">
        <v>286</v>
      </c>
      <c r="G516" s="234"/>
      <c r="H516" s="237">
        <v>211.267</v>
      </c>
      <c r="I516" s="238"/>
      <c r="J516" s="234"/>
      <c r="K516" s="234"/>
      <c r="L516" s="239"/>
      <c r="M516" s="240"/>
      <c r="N516" s="241"/>
      <c r="O516" s="241"/>
      <c r="P516" s="241"/>
      <c r="Q516" s="241"/>
      <c r="R516" s="241"/>
      <c r="S516" s="241"/>
      <c r="T516" s="242"/>
      <c r="AT516" s="243" t="s">
        <v>281</v>
      </c>
      <c r="AU516" s="243" t="s">
        <v>84</v>
      </c>
      <c r="AV516" s="15" t="s">
        <v>92</v>
      </c>
      <c r="AW516" s="15" t="s">
        <v>38</v>
      </c>
      <c r="AX516" s="15" t="s">
        <v>77</v>
      </c>
      <c r="AY516" s="243" t="s">
        <v>273</v>
      </c>
    </row>
    <row r="517" spans="1:65" s="13" customFormat="1" ht="11.25">
      <c r="B517" s="212"/>
      <c r="C517" s="213"/>
      <c r="D517" s="208" t="s">
        <v>281</v>
      </c>
      <c r="E517" s="214" t="s">
        <v>22</v>
      </c>
      <c r="F517" s="215" t="s">
        <v>609</v>
      </c>
      <c r="G517" s="213"/>
      <c r="H517" s="214" t="s">
        <v>22</v>
      </c>
      <c r="I517" s="216"/>
      <c r="J517" s="213"/>
      <c r="K517" s="213"/>
      <c r="L517" s="217"/>
      <c r="M517" s="218"/>
      <c r="N517" s="219"/>
      <c r="O517" s="219"/>
      <c r="P517" s="219"/>
      <c r="Q517" s="219"/>
      <c r="R517" s="219"/>
      <c r="S517" s="219"/>
      <c r="T517" s="220"/>
      <c r="AT517" s="221" t="s">
        <v>281</v>
      </c>
      <c r="AU517" s="221" t="s">
        <v>84</v>
      </c>
      <c r="AV517" s="13" t="s">
        <v>23</v>
      </c>
      <c r="AW517" s="13" t="s">
        <v>38</v>
      </c>
      <c r="AX517" s="13" t="s">
        <v>77</v>
      </c>
      <c r="AY517" s="221" t="s">
        <v>273</v>
      </c>
    </row>
    <row r="518" spans="1:65" s="14" customFormat="1" ht="11.25">
      <c r="B518" s="222"/>
      <c r="C518" s="223"/>
      <c r="D518" s="208" t="s">
        <v>281</v>
      </c>
      <c r="E518" s="224" t="s">
        <v>22</v>
      </c>
      <c r="F518" s="225" t="s">
        <v>2526</v>
      </c>
      <c r="G518" s="223"/>
      <c r="H518" s="226">
        <v>137.714</v>
      </c>
      <c r="I518" s="227"/>
      <c r="J518" s="223"/>
      <c r="K518" s="223"/>
      <c r="L518" s="228"/>
      <c r="M518" s="229"/>
      <c r="N518" s="230"/>
      <c r="O518" s="230"/>
      <c r="P518" s="230"/>
      <c r="Q518" s="230"/>
      <c r="R518" s="230"/>
      <c r="S518" s="230"/>
      <c r="T518" s="231"/>
      <c r="AT518" s="232" t="s">
        <v>281</v>
      </c>
      <c r="AU518" s="232" t="s">
        <v>84</v>
      </c>
      <c r="AV518" s="14" t="s">
        <v>84</v>
      </c>
      <c r="AW518" s="14" t="s">
        <v>38</v>
      </c>
      <c r="AX518" s="14" t="s">
        <v>77</v>
      </c>
      <c r="AY518" s="232" t="s">
        <v>273</v>
      </c>
    </row>
    <row r="519" spans="1:65" s="14" customFormat="1" ht="11.25">
      <c r="B519" s="222"/>
      <c r="C519" s="223"/>
      <c r="D519" s="208" t="s">
        <v>281</v>
      </c>
      <c r="E519" s="224" t="s">
        <v>22</v>
      </c>
      <c r="F519" s="225" t="s">
        <v>2527</v>
      </c>
      <c r="G519" s="223"/>
      <c r="H519" s="226">
        <v>-6.484</v>
      </c>
      <c r="I519" s="227"/>
      <c r="J519" s="223"/>
      <c r="K519" s="223"/>
      <c r="L519" s="228"/>
      <c r="M519" s="229"/>
      <c r="N519" s="230"/>
      <c r="O519" s="230"/>
      <c r="P519" s="230"/>
      <c r="Q519" s="230"/>
      <c r="R519" s="230"/>
      <c r="S519" s="230"/>
      <c r="T519" s="231"/>
      <c r="AT519" s="232" t="s">
        <v>281</v>
      </c>
      <c r="AU519" s="232" t="s">
        <v>84</v>
      </c>
      <c r="AV519" s="14" t="s">
        <v>84</v>
      </c>
      <c r="AW519" s="14" t="s">
        <v>38</v>
      </c>
      <c r="AX519" s="14" t="s">
        <v>77</v>
      </c>
      <c r="AY519" s="232" t="s">
        <v>273</v>
      </c>
    </row>
    <row r="520" spans="1:65" s="15" customFormat="1" ht="11.25">
      <c r="B520" s="233"/>
      <c r="C520" s="234"/>
      <c r="D520" s="208" t="s">
        <v>281</v>
      </c>
      <c r="E520" s="235" t="s">
        <v>22</v>
      </c>
      <c r="F520" s="236" t="s">
        <v>286</v>
      </c>
      <c r="G520" s="234"/>
      <c r="H520" s="237">
        <v>131.22999999999999</v>
      </c>
      <c r="I520" s="238"/>
      <c r="J520" s="234"/>
      <c r="K520" s="234"/>
      <c r="L520" s="239"/>
      <c r="M520" s="240"/>
      <c r="N520" s="241"/>
      <c r="O520" s="241"/>
      <c r="P520" s="241"/>
      <c r="Q520" s="241"/>
      <c r="R520" s="241"/>
      <c r="S520" s="241"/>
      <c r="T520" s="242"/>
      <c r="AT520" s="243" t="s">
        <v>281</v>
      </c>
      <c r="AU520" s="243" t="s">
        <v>84</v>
      </c>
      <c r="AV520" s="15" t="s">
        <v>92</v>
      </c>
      <c r="AW520" s="15" t="s">
        <v>38</v>
      </c>
      <c r="AX520" s="15" t="s">
        <v>77</v>
      </c>
      <c r="AY520" s="243" t="s">
        <v>273</v>
      </c>
    </row>
    <row r="521" spans="1:65" s="14" customFormat="1" ht="11.25">
      <c r="B521" s="222"/>
      <c r="C521" s="223"/>
      <c r="D521" s="208" t="s">
        <v>281</v>
      </c>
      <c r="E521" s="224" t="s">
        <v>22</v>
      </c>
      <c r="F521" s="225" t="s">
        <v>2528</v>
      </c>
      <c r="G521" s="223"/>
      <c r="H521" s="226">
        <v>17.125</v>
      </c>
      <c r="I521" s="227"/>
      <c r="J521" s="223"/>
      <c r="K521" s="223"/>
      <c r="L521" s="228"/>
      <c r="M521" s="229"/>
      <c r="N521" s="230"/>
      <c r="O521" s="230"/>
      <c r="P521" s="230"/>
      <c r="Q521" s="230"/>
      <c r="R521" s="230"/>
      <c r="S521" s="230"/>
      <c r="T521" s="231"/>
      <c r="AT521" s="232" t="s">
        <v>281</v>
      </c>
      <c r="AU521" s="232" t="s">
        <v>84</v>
      </c>
      <c r="AV521" s="14" t="s">
        <v>84</v>
      </c>
      <c r="AW521" s="14" t="s">
        <v>38</v>
      </c>
      <c r="AX521" s="14" t="s">
        <v>77</v>
      </c>
      <c r="AY521" s="232" t="s">
        <v>273</v>
      </c>
    </row>
    <row r="522" spans="1:65" s="16" customFormat="1" ht="11.25">
      <c r="B522" s="244"/>
      <c r="C522" s="245"/>
      <c r="D522" s="208" t="s">
        <v>281</v>
      </c>
      <c r="E522" s="246" t="s">
        <v>22</v>
      </c>
      <c r="F522" s="247" t="s">
        <v>288</v>
      </c>
      <c r="G522" s="245"/>
      <c r="H522" s="248">
        <v>359.62200000000001</v>
      </c>
      <c r="I522" s="249"/>
      <c r="J522" s="245"/>
      <c r="K522" s="245"/>
      <c r="L522" s="250"/>
      <c r="M522" s="251"/>
      <c r="N522" s="252"/>
      <c r="O522" s="252"/>
      <c r="P522" s="252"/>
      <c r="Q522" s="252"/>
      <c r="R522" s="252"/>
      <c r="S522" s="252"/>
      <c r="T522" s="253"/>
      <c r="AT522" s="254" t="s">
        <v>281</v>
      </c>
      <c r="AU522" s="254" t="s">
        <v>84</v>
      </c>
      <c r="AV522" s="16" t="s">
        <v>99</v>
      </c>
      <c r="AW522" s="16" t="s">
        <v>38</v>
      </c>
      <c r="AX522" s="16" t="s">
        <v>23</v>
      </c>
      <c r="AY522" s="254" t="s">
        <v>273</v>
      </c>
    </row>
    <row r="523" spans="1:65" s="2" customFormat="1" ht="21.75" customHeight="1">
      <c r="A523" s="36"/>
      <c r="B523" s="37"/>
      <c r="C523" s="255" t="s">
        <v>664</v>
      </c>
      <c r="D523" s="255" t="s">
        <v>568</v>
      </c>
      <c r="E523" s="256" t="s">
        <v>612</v>
      </c>
      <c r="F523" s="257" t="s">
        <v>613</v>
      </c>
      <c r="G523" s="258" t="s">
        <v>224</v>
      </c>
      <c r="H523" s="259">
        <v>226.28200000000001</v>
      </c>
      <c r="I523" s="260"/>
      <c r="J523" s="261">
        <f>ROUND(I523*H523,2)</f>
        <v>0</v>
      </c>
      <c r="K523" s="257" t="s">
        <v>22</v>
      </c>
      <c r="L523" s="262"/>
      <c r="M523" s="263" t="s">
        <v>22</v>
      </c>
      <c r="N523" s="264" t="s">
        <v>48</v>
      </c>
      <c r="O523" s="66"/>
      <c r="P523" s="204">
        <f>O523*H523</f>
        <v>0</v>
      </c>
      <c r="Q523" s="204">
        <v>1.4E-2</v>
      </c>
      <c r="R523" s="204">
        <f>Q523*H523</f>
        <v>3.1679480000000004</v>
      </c>
      <c r="S523" s="204">
        <v>0</v>
      </c>
      <c r="T523" s="205">
        <f>S523*H523</f>
        <v>0</v>
      </c>
      <c r="U523" s="36"/>
      <c r="V523" s="36"/>
      <c r="W523" s="36"/>
      <c r="X523" s="36"/>
      <c r="Y523" s="36"/>
      <c r="Z523" s="36"/>
      <c r="AA523" s="36"/>
      <c r="AB523" s="36"/>
      <c r="AC523" s="36"/>
      <c r="AD523" s="36"/>
      <c r="AE523" s="36"/>
      <c r="AR523" s="206" t="s">
        <v>330</v>
      </c>
      <c r="AT523" s="206" t="s">
        <v>568</v>
      </c>
      <c r="AU523" s="206" t="s">
        <v>84</v>
      </c>
      <c r="AY523" s="19" t="s">
        <v>273</v>
      </c>
      <c r="BE523" s="207">
        <f>IF(N523="základní",J523,0)</f>
        <v>0</v>
      </c>
      <c r="BF523" s="207">
        <f>IF(N523="snížená",J523,0)</f>
        <v>0</v>
      </c>
      <c r="BG523" s="207">
        <f>IF(N523="zákl. přenesená",J523,0)</f>
        <v>0</v>
      </c>
      <c r="BH523" s="207">
        <f>IF(N523="sníž. přenesená",J523,0)</f>
        <v>0</v>
      </c>
      <c r="BI523" s="207">
        <f>IF(N523="nulová",J523,0)</f>
        <v>0</v>
      </c>
      <c r="BJ523" s="19" t="s">
        <v>23</v>
      </c>
      <c r="BK523" s="207">
        <f>ROUND(I523*H523,2)</f>
        <v>0</v>
      </c>
      <c r="BL523" s="19" t="s">
        <v>99</v>
      </c>
      <c r="BM523" s="206" t="s">
        <v>2529</v>
      </c>
    </row>
    <row r="524" spans="1:65" s="13" customFormat="1" ht="11.25">
      <c r="B524" s="212"/>
      <c r="C524" s="213"/>
      <c r="D524" s="208" t="s">
        <v>281</v>
      </c>
      <c r="E524" s="214" t="s">
        <v>22</v>
      </c>
      <c r="F524" s="215" t="s">
        <v>2521</v>
      </c>
      <c r="G524" s="213"/>
      <c r="H524" s="214" t="s">
        <v>22</v>
      </c>
      <c r="I524" s="216"/>
      <c r="J524" s="213"/>
      <c r="K524" s="213"/>
      <c r="L524" s="217"/>
      <c r="M524" s="218"/>
      <c r="N524" s="219"/>
      <c r="O524" s="219"/>
      <c r="P524" s="219"/>
      <c r="Q524" s="219"/>
      <c r="R524" s="219"/>
      <c r="S524" s="219"/>
      <c r="T524" s="220"/>
      <c r="AT524" s="221" t="s">
        <v>281</v>
      </c>
      <c r="AU524" s="221" t="s">
        <v>84</v>
      </c>
      <c r="AV524" s="13" t="s">
        <v>23</v>
      </c>
      <c r="AW524" s="13" t="s">
        <v>38</v>
      </c>
      <c r="AX524" s="13" t="s">
        <v>77</v>
      </c>
      <c r="AY524" s="221" t="s">
        <v>273</v>
      </c>
    </row>
    <row r="525" spans="1:65" s="13" customFormat="1" ht="11.25">
      <c r="B525" s="212"/>
      <c r="C525" s="213"/>
      <c r="D525" s="208" t="s">
        <v>281</v>
      </c>
      <c r="E525" s="214" t="s">
        <v>22</v>
      </c>
      <c r="F525" s="215" t="s">
        <v>605</v>
      </c>
      <c r="G525" s="213"/>
      <c r="H525" s="214" t="s">
        <v>22</v>
      </c>
      <c r="I525" s="216"/>
      <c r="J525" s="213"/>
      <c r="K525" s="213"/>
      <c r="L525" s="217"/>
      <c r="M525" s="218"/>
      <c r="N525" s="219"/>
      <c r="O525" s="219"/>
      <c r="P525" s="219"/>
      <c r="Q525" s="219"/>
      <c r="R525" s="219"/>
      <c r="S525" s="219"/>
      <c r="T525" s="220"/>
      <c r="AT525" s="221" t="s">
        <v>281</v>
      </c>
      <c r="AU525" s="221" t="s">
        <v>84</v>
      </c>
      <c r="AV525" s="13" t="s">
        <v>23</v>
      </c>
      <c r="AW525" s="13" t="s">
        <v>38</v>
      </c>
      <c r="AX525" s="13" t="s">
        <v>77</v>
      </c>
      <c r="AY525" s="221" t="s">
        <v>273</v>
      </c>
    </row>
    <row r="526" spans="1:65" s="14" customFormat="1" ht="11.25">
      <c r="B526" s="222"/>
      <c r="C526" s="223"/>
      <c r="D526" s="208" t="s">
        <v>281</v>
      </c>
      <c r="E526" s="224" t="s">
        <v>22</v>
      </c>
      <c r="F526" s="225" t="s">
        <v>2522</v>
      </c>
      <c r="G526" s="223"/>
      <c r="H526" s="226">
        <v>16.79</v>
      </c>
      <c r="I526" s="227"/>
      <c r="J526" s="223"/>
      <c r="K526" s="223"/>
      <c r="L526" s="228"/>
      <c r="M526" s="229"/>
      <c r="N526" s="230"/>
      <c r="O526" s="230"/>
      <c r="P526" s="230"/>
      <c r="Q526" s="230"/>
      <c r="R526" s="230"/>
      <c r="S526" s="230"/>
      <c r="T526" s="231"/>
      <c r="AT526" s="232" t="s">
        <v>281</v>
      </c>
      <c r="AU526" s="232" t="s">
        <v>84</v>
      </c>
      <c r="AV526" s="14" t="s">
        <v>84</v>
      </c>
      <c r="AW526" s="14" t="s">
        <v>38</v>
      </c>
      <c r="AX526" s="14" t="s">
        <v>77</v>
      </c>
      <c r="AY526" s="232" t="s">
        <v>273</v>
      </c>
    </row>
    <row r="527" spans="1:65" s="14" customFormat="1" ht="11.25">
      <c r="B527" s="222"/>
      <c r="C527" s="223"/>
      <c r="D527" s="208" t="s">
        <v>281</v>
      </c>
      <c r="E527" s="224" t="s">
        <v>22</v>
      </c>
      <c r="F527" s="225" t="s">
        <v>2523</v>
      </c>
      <c r="G527" s="223"/>
      <c r="H527" s="226">
        <v>118.19799999999999</v>
      </c>
      <c r="I527" s="227"/>
      <c r="J527" s="223"/>
      <c r="K527" s="223"/>
      <c r="L527" s="228"/>
      <c r="M527" s="229"/>
      <c r="N527" s="230"/>
      <c r="O527" s="230"/>
      <c r="P527" s="230"/>
      <c r="Q527" s="230"/>
      <c r="R527" s="230"/>
      <c r="S527" s="230"/>
      <c r="T527" s="231"/>
      <c r="AT527" s="232" t="s">
        <v>281</v>
      </c>
      <c r="AU527" s="232" t="s">
        <v>84</v>
      </c>
      <c r="AV527" s="14" t="s">
        <v>84</v>
      </c>
      <c r="AW527" s="14" t="s">
        <v>38</v>
      </c>
      <c r="AX527" s="14" t="s">
        <v>77</v>
      </c>
      <c r="AY527" s="232" t="s">
        <v>273</v>
      </c>
    </row>
    <row r="528" spans="1:65" s="14" customFormat="1" ht="11.25">
      <c r="B528" s="222"/>
      <c r="C528" s="223"/>
      <c r="D528" s="208" t="s">
        <v>281</v>
      </c>
      <c r="E528" s="224" t="s">
        <v>22</v>
      </c>
      <c r="F528" s="225" t="s">
        <v>2524</v>
      </c>
      <c r="G528" s="223"/>
      <c r="H528" s="226">
        <v>89.965999999999994</v>
      </c>
      <c r="I528" s="227"/>
      <c r="J528" s="223"/>
      <c r="K528" s="223"/>
      <c r="L528" s="228"/>
      <c r="M528" s="229"/>
      <c r="N528" s="230"/>
      <c r="O528" s="230"/>
      <c r="P528" s="230"/>
      <c r="Q528" s="230"/>
      <c r="R528" s="230"/>
      <c r="S528" s="230"/>
      <c r="T528" s="231"/>
      <c r="AT528" s="232" t="s">
        <v>281</v>
      </c>
      <c r="AU528" s="232" t="s">
        <v>84</v>
      </c>
      <c r="AV528" s="14" t="s">
        <v>84</v>
      </c>
      <c r="AW528" s="14" t="s">
        <v>38</v>
      </c>
      <c r="AX528" s="14" t="s">
        <v>77</v>
      </c>
      <c r="AY528" s="232" t="s">
        <v>273</v>
      </c>
    </row>
    <row r="529" spans="1:65" s="14" customFormat="1" ht="11.25">
      <c r="B529" s="222"/>
      <c r="C529" s="223"/>
      <c r="D529" s="208" t="s">
        <v>281</v>
      </c>
      <c r="E529" s="224" t="s">
        <v>22</v>
      </c>
      <c r="F529" s="225" t="s">
        <v>2525</v>
      </c>
      <c r="G529" s="223"/>
      <c r="H529" s="226">
        <v>-13.686999999999999</v>
      </c>
      <c r="I529" s="227"/>
      <c r="J529" s="223"/>
      <c r="K529" s="223"/>
      <c r="L529" s="228"/>
      <c r="M529" s="229"/>
      <c r="N529" s="230"/>
      <c r="O529" s="230"/>
      <c r="P529" s="230"/>
      <c r="Q529" s="230"/>
      <c r="R529" s="230"/>
      <c r="S529" s="230"/>
      <c r="T529" s="231"/>
      <c r="AT529" s="232" t="s">
        <v>281</v>
      </c>
      <c r="AU529" s="232" t="s">
        <v>84</v>
      </c>
      <c r="AV529" s="14" t="s">
        <v>84</v>
      </c>
      <c r="AW529" s="14" t="s">
        <v>38</v>
      </c>
      <c r="AX529" s="14" t="s">
        <v>77</v>
      </c>
      <c r="AY529" s="232" t="s">
        <v>273</v>
      </c>
    </row>
    <row r="530" spans="1:65" s="15" customFormat="1" ht="11.25">
      <c r="B530" s="233"/>
      <c r="C530" s="234"/>
      <c r="D530" s="208" t="s">
        <v>281</v>
      </c>
      <c r="E530" s="235" t="s">
        <v>22</v>
      </c>
      <c r="F530" s="236" t="s">
        <v>286</v>
      </c>
      <c r="G530" s="234"/>
      <c r="H530" s="237">
        <v>211.267</v>
      </c>
      <c r="I530" s="238"/>
      <c r="J530" s="234"/>
      <c r="K530" s="234"/>
      <c r="L530" s="239"/>
      <c r="M530" s="240"/>
      <c r="N530" s="241"/>
      <c r="O530" s="241"/>
      <c r="P530" s="241"/>
      <c r="Q530" s="241"/>
      <c r="R530" s="241"/>
      <c r="S530" s="241"/>
      <c r="T530" s="242"/>
      <c r="AT530" s="243" t="s">
        <v>281</v>
      </c>
      <c r="AU530" s="243" t="s">
        <v>84</v>
      </c>
      <c r="AV530" s="15" t="s">
        <v>92</v>
      </c>
      <c r="AW530" s="15" t="s">
        <v>38</v>
      </c>
      <c r="AX530" s="15" t="s">
        <v>77</v>
      </c>
      <c r="AY530" s="243" t="s">
        <v>273</v>
      </c>
    </row>
    <row r="531" spans="1:65" s="14" customFormat="1" ht="11.25">
      <c r="B531" s="222"/>
      <c r="C531" s="223"/>
      <c r="D531" s="208" t="s">
        <v>281</v>
      </c>
      <c r="E531" s="224" t="s">
        <v>22</v>
      </c>
      <c r="F531" s="225" t="s">
        <v>2530</v>
      </c>
      <c r="G531" s="223"/>
      <c r="H531" s="226">
        <v>10.577999999999999</v>
      </c>
      <c r="I531" s="227"/>
      <c r="J531" s="223"/>
      <c r="K531" s="223"/>
      <c r="L531" s="228"/>
      <c r="M531" s="229"/>
      <c r="N531" s="230"/>
      <c r="O531" s="230"/>
      <c r="P531" s="230"/>
      <c r="Q531" s="230"/>
      <c r="R531" s="230"/>
      <c r="S531" s="230"/>
      <c r="T531" s="231"/>
      <c r="AT531" s="232" t="s">
        <v>281</v>
      </c>
      <c r="AU531" s="232" t="s">
        <v>84</v>
      </c>
      <c r="AV531" s="14" t="s">
        <v>84</v>
      </c>
      <c r="AW531" s="14" t="s">
        <v>38</v>
      </c>
      <c r="AX531" s="14" t="s">
        <v>77</v>
      </c>
      <c r="AY531" s="232" t="s">
        <v>273</v>
      </c>
    </row>
    <row r="532" spans="1:65" s="16" customFormat="1" ht="11.25">
      <c r="B532" s="244"/>
      <c r="C532" s="245"/>
      <c r="D532" s="208" t="s">
        <v>281</v>
      </c>
      <c r="E532" s="246" t="s">
        <v>22</v>
      </c>
      <c r="F532" s="247" t="s">
        <v>288</v>
      </c>
      <c r="G532" s="245"/>
      <c r="H532" s="248">
        <v>221.845</v>
      </c>
      <c r="I532" s="249"/>
      <c r="J532" s="245"/>
      <c r="K532" s="245"/>
      <c r="L532" s="250"/>
      <c r="M532" s="251"/>
      <c r="N532" s="252"/>
      <c r="O532" s="252"/>
      <c r="P532" s="252"/>
      <c r="Q532" s="252"/>
      <c r="R532" s="252"/>
      <c r="S532" s="252"/>
      <c r="T532" s="253"/>
      <c r="AT532" s="254" t="s">
        <v>281</v>
      </c>
      <c r="AU532" s="254" t="s">
        <v>84</v>
      </c>
      <c r="AV532" s="16" t="s">
        <v>99</v>
      </c>
      <c r="AW532" s="16" t="s">
        <v>38</v>
      </c>
      <c r="AX532" s="16" t="s">
        <v>23</v>
      </c>
      <c r="AY532" s="254" t="s">
        <v>273</v>
      </c>
    </row>
    <row r="533" spans="1:65" s="14" customFormat="1" ht="11.25">
      <c r="B533" s="222"/>
      <c r="C533" s="223"/>
      <c r="D533" s="208" t="s">
        <v>281</v>
      </c>
      <c r="E533" s="223"/>
      <c r="F533" s="225" t="s">
        <v>2531</v>
      </c>
      <c r="G533" s="223"/>
      <c r="H533" s="226">
        <v>226.28200000000001</v>
      </c>
      <c r="I533" s="227"/>
      <c r="J533" s="223"/>
      <c r="K533" s="223"/>
      <c r="L533" s="228"/>
      <c r="M533" s="229"/>
      <c r="N533" s="230"/>
      <c r="O533" s="230"/>
      <c r="P533" s="230"/>
      <c r="Q533" s="230"/>
      <c r="R533" s="230"/>
      <c r="S533" s="230"/>
      <c r="T533" s="231"/>
      <c r="AT533" s="232" t="s">
        <v>281</v>
      </c>
      <c r="AU533" s="232" t="s">
        <v>84</v>
      </c>
      <c r="AV533" s="14" t="s">
        <v>84</v>
      </c>
      <c r="AW533" s="14" t="s">
        <v>4</v>
      </c>
      <c r="AX533" s="14" t="s">
        <v>23</v>
      </c>
      <c r="AY533" s="232" t="s">
        <v>273</v>
      </c>
    </row>
    <row r="534" spans="1:65" s="2" customFormat="1" ht="21.75" customHeight="1">
      <c r="A534" s="36"/>
      <c r="B534" s="37"/>
      <c r="C534" s="255" t="s">
        <v>671</v>
      </c>
      <c r="D534" s="255" t="s">
        <v>568</v>
      </c>
      <c r="E534" s="256" t="s">
        <v>617</v>
      </c>
      <c r="F534" s="257" t="s">
        <v>618</v>
      </c>
      <c r="G534" s="258" t="s">
        <v>224</v>
      </c>
      <c r="H534" s="259">
        <v>140.548</v>
      </c>
      <c r="I534" s="260"/>
      <c r="J534" s="261">
        <f>ROUND(I534*H534,2)</f>
        <v>0</v>
      </c>
      <c r="K534" s="257" t="s">
        <v>22</v>
      </c>
      <c r="L534" s="262"/>
      <c r="M534" s="263" t="s">
        <v>22</v>
      </c>
      <c r="N534" s="264" t="s">
        <v>48</v>
      </c>
      <c r="O534" s="66"/>
      <c r="P534" s="204">
        <f>O534*H534</f>
        <v>0</v>
      </c>
      <c r="Q534" s="204">
        <v>1.6E-2</v>
      </c>
      <c r="R534" s="204">
        <f>Q534*H534</f>
        <v>2.2487680000000001</v>
      </c>
      <c r="S534" s="204">
        <v>0</v>
      </c>
      <c r="T534" s="205">
        <f>S534*H534</f>
        <v>0</v>
      </c>
      <c r="U534" s="36"/>
      <c r="V534" s="36"/>
      <c r="W534" s="36"/>
      <c r="X534" s="36"/>
      <c r="Y534" s="36"/>
      <c r="Z534" s="36"/>
      <c r="AA534" s="36"/>
      <c r="AB534" s="36"/>
      <c r="AC534" s="36"/>
      <c r="AD534" s="36"/>
      <c r="AE534" s="36"/>
      <c r="AR534" s="206" t="s">
        <v>330</v>
      </c>
      <c r="AT534" s="206" t="s">
        <v>568</v>
      </c>
      <c r="AU534" s="206" t="s">
        <v>84</v>
      </c>
      <c r="AY534" s="19" t="s">
        <v>273</v>
      </c>
      <c r="BE534" s="207">
        <f>IF(N534="základní",J534,0)</f>
        <v>0</v>
      </c>
      <c r="BF534" s="207">
        <f>IF(N534="snížená",J534,0)</f>
        <v>0</v>
      </c>
      <c r="BG534" s="207">
        <f>IF(N534="zákl. přenesená",J534,0)</f>
        <v>0</v>
      </c>
      <c r="BH534" s="207">
        <f>IF(N534="sníž. přenesená",J534,0)</f>
        <v>0</v>
      </c>
      <c r="BI534" s="207">
        <f>IF(N534="nulová",J534,0)</f>
        <v>0</v>
      </c>
      <c r="BJ534" s="19" t="s">
        <v>23</v>
      </c>
      <c r="BK534" s="207">
        <f>ROUND(I534*H534,2)</f>
        <v>0</v>
      </c>
      <c r="BL534" s="19" t="s">
        <v>99</v>
      </c>
      <c r="BM534" s="206" t="s">
        <v>2532</v>
      </c>
    </row>
    <row r="535" spans="1:65" s="13" customFormat="1" ht="11.25">
      <c r="B535" s="212"/>
      <c r="C535" s="213"/>
      <c r="D535" s="208" t="s">
        <v>281</v>
      </c>
      <c r="E535" s="214" t="s">
        <v>22</v>
      </c>
      <c r="F535" s="215" t="s">
        <v>609</v>
      </c>
      <c r="G535" s="213"/>
      <c r="H535" s="214" t="s">
        <v>22</v>
      </c>
      <c r="I535" s="216"/>
      <c r="J535" s="213"/>
      <c r="K535" s="213"/>
      <c r="L535" s="217"/>
      <c r="M535" s="218"/>
      <c r="N535" s="219"/>
      <c r="O535" s="219"/>
      <c r="P535" s="219"/>
      <c r="Q535" s="219"/>
      <c r="R535" s="219"/>
      <c r="S535" s="219"/>
      <c r="T535" s="220"/>
      <c r="AT535" s="221" t="s">
        <v>281</v>
      </c>
      <c r="AU535" s="221" t="s">
        <v>84</v>
      </c>
      <c r="AV535" s="13" t="s">
        <v>23</v>
      </c>
      <c r="AW535" s="13" t="s">
        <v>38</v>
      </c>
      <c r="AX535" s="13" t="s">
        <v>77</v>
      </c>
      <c r="AY535" s="221" t="s">
        <v>273</v>
      </c>
    </row>
    <row r="536" spans="1:65" s="14" customFormat="1" ht="11.25">
      <c r="B536" s="222"/>
      <c r="C536" s="223"/>
      <c r="D536" s="208" t="s">
        <v>281</v>
      </c>
      <c r="E536" s="224" t="s">
        <v>22</v>
      </c>
      <c r="F536" s="225" t="s">
        <v>2526</v>
      </c>
      <c r="G536" s="223"/>
      <c r="H536" s="226">
        <v>137.714</v>
      </c>
      <c r="I536" s="227"/>
      <c r="J536" s="223"/>
      <c r="K536" s="223"/>
      <c r="L536" s="228"/>
      <c r="M536" s="229"/>
      <c r="N536" s="230"/>
      <c r="O536" s="230"/>
      <c r="P536" s="230"/>
      <c r="Q536" s="230"/>
      <c r="R536" s="230"/>
      <c r="S536" s="230"/>
      <c r="T536" s="231"/>
      <c r="AT536" s="232" t="s">
        <v>281</v>
      </c>
      <c r="AU536" s="232" t="s">
        <v>84</v>
      </c>
      <c r="AV536" s="14" t="s">
        <v>84</v>
      </c>
      <c r="AW536" s="14" t="s">
        <v>38</v>
      </c>
      <c r="AX536" s="14" t="s">
        <v>77</v>
      </c>
      <c r="AY536" s="232" t="s">
        <v>273</v>
      </c>
    </row>
    <row r="537" spans="1:65" s="14" customFormat="1" ht="11.25">
      <c r="B537" s="222"/>
      <c r="C537" s="223"/>
      <c r="D537" s="208" t="s">
        <v>281</v>
      </c>
      <c r="E537" s="224" t="s">
        <v>22</v>
      </c>
      <c r="F537" s="225" t="s">
        <v>2527</v>
      </c>
      <c r="G537" s="223"/>
      <c r="H537" s="226">
        <v>-6.484</v>
      </c>
      <c r="I537" s="227"/>
      <c r="J537" s="223"/>
      <c r="K537" s="223"/>
      <c r="L537" s="228"/>
      <c r="M537" s="229"/>
      <c r="N537" s="230"/>
      <c r="O537" s="230"/>
      <c r="P537" s="230"/>
      <c r="Q537" s="230"/>
      <c r="R537" s="230"/>
      <c r="S537" s="230"/>
      <c r="T537" s="231"/>
      <c r="AT537" s="232" t="s">
        <v>281</v>
      </c>
      <c r="AU537" s="232" t="s">
        <v>84</v>
      </c>
      <c r="AV537" s="14" t="s">
        <v>84</v>
      </c>
      <c r="AW537" s="14" t="s">
        <v>38</v>
      </c>
      <c r="AX537" s="14" t="s">
        <v>77</v>
      </c>
      <c r="AY537" s="232" t="s">
        <v>273</v>
      </c>
    </row>
    <row r="538" spans="1:65" s="15" customFormat="1" ht="11.25">
      <c r="B538" s="233"/>
      <c r="C538" s="234"/>
      <c r="D538" s="208" t="s">
        <v>281</v>
      </c>
      <c r="E538" s="235" t="s">
        <v>22</v>
      </c>
      <c r="F538" s="236" t="s">
        <v>286</v>
      </c>
      <c r="G538" s="234"/>
      <c r="H538" s="237">
        <v>131.22999999999999</v>
      </c>
      <c r="I538" s="238"/>
      <c r="J538" s="234"/>
      <c r="K538" s="234"/>
      <c r="L538" s="239"/>
      <c r="M538" s="240"/>
      <c r="N538" s="241"/>
      <c r="O538" s="241"/>
      <c r="P538" s="241"/>
      <c r="Q538" s="241"/>
      <c r="R538" s="241"/>
      <c r="S538" s="241"/>
      <c r="T538" s="242"/>
      <c r="AT538" s="243" t="s">
        <v>281</v>
      </c>
      <c r="AU538" s="243" t="s">
        <v>84</v>
      </c>
      <c r="AV538" s="15" t="s">
        <v>92</v>
      </c>
      <c r="AW538" s="15" t="s">
        <v>38</v>
      </c>
      <c r="AX538" s="15" t="s">
        <v>77</v>
      </c>
      <c r="AY538" s="243" t="s">
        <v>273</v>
      </c>
    </row>
    <row r="539" spans="1:65" s="14" customFormat="1" ht="11.25">
      <c r="B539" s="222"/>
      <c r="C539" s="223"/>
      <c r="D539" s="208" t="s">
        <v>281</v>
      </c>
      <c r="E539" s="224" t="s">
        <v>22</v>
      </c>
      <c r="F539" s="225" t="s">
        <v>2533</v>
      </c>
      <c r="G539" s="223"/>
      <c r="H539" s="226">
        <v>6.5620000000000003</v>
      </c>
      <c r="I539" s="227"/>
      <c r="J539" s="223"/>
      <c r="K539" s="223"/>
      <c r="L539" s="228"/>
      <c r="M539" s="229"/>
      <c r="N539" s="230"/>
      <c r="O539" s="230"/>
      <c r="P539" s="230"/>
      <c r="Q539" s="230"/>
      <c r="R539" s="230"/>
      <c r="S539" s="230"/>
      <c r="T539" s="231"/>
      <c r="AT539" s="232" t="s">
        <v>281</v>
      </c>
      <c r="AU539" s="232" t="s">
        <v>84</v>
      </c>
      <c r="AV539" s="14" t="s">
        <v>84</v>
      </c>
      <c r="AW539" s="14" t="s">
        <v>38</v>
      </c>
      <c r="AX539" s="14" t="s">
        <v>77</v>
      </c>
      <c r="AY539" s="232" t="s">
        <v>273</v>
      </c>
    </row>
    <row r="540" spans="1:65" s="16" customFormat="1" ht="11.25">
      <c r="B540" s="244"/>
      <c r="C540" s="245"/>
      <c r="D540" s="208" t="s">
        <v>281</v>
      </c>
      <c r="E540" s="246" t="s">
        <v>22</v>
      </c>
      <c r="F540" s="247" t="s">
        <v>288</v>
      </c>
      <c r="G540" s="245"/>
      <c r="H540" s="248">
        <v>137.792</v>
      </c>
      <c r="I540" s="249"/>
      <c r="J540" s="245"/>
      <c r="K540" s="245"/>
      <c r="L540" s="250"/>
      <c r="M540" s="251"/>
      <c r="N540" s="252"/>
      <c r="O540" s="252"/>
      <c r="P540" s="252"/>
      <c r="Q540" s="252"/>
      <c r="R540" s="252"/>
      <c r="S540" s="252"/>
      <c r="T540" s="253"/>
      <c r="AT540" s="254" t="s">
        <v>281</v>
      </c>
      <c r="AU540" s="254" t="s">
        <v>84</v>
      </c>
      <c r="AV540" s="16" t="s">
        <v>99</v>
      </c>
      <c r="AW540" s="16" t="s">
        <v>38</v>
      </c>
      <c r="AX540" s="16" t="s">
        <v>23</v>
      </c>
      <c r="AY540" s="254" t="s">
        <v>273</v>
      </c>
    </row>
    <row r="541" spans="1:65" s="14" customFormat="1" ht="11.25">
      <c r="B541" s="222"/>
      <c r="C541" s="223"/>
      <c r="D541" s="208" t="s">
        <v>281</v>
      </c>
      <c r="E541" s="223"/>
      <c r="F541" s="225" t="s">
        <v>2534</v>
      </c>
      <c r="G541" s="223"/>
      <c r="H541" s="226">
        <v>140.548</v>
      </c>
      <c r="I541" s="227"/>
      <c r="J541" s="223"/>
      <c r="K541" s="223"/>
      <c r="L541" s="228"/>
      <c r="M541" s="229"/>
      <c r="N541" s="230"/>
      <c r="O541" s="230"/>
      <c r="P541" s="230"/>
      <c r="Q541" s="230"/>
      <c r="R541" s="230"/>
      <c r="S541" s="230"/>
      <c r="T541" s="231"/>
      <c r="AT541" s="232" t="s">
        <v>281</v>
      </c>
      <c r="AU541" s="232" t="s">
        <v>84</v>
      </c>
      <c r="AV541" s="14" t="s">
        <v>84</v>
      </c>
      <c r="AW541" s="14" t="s">
        <v>4</v>
      </c>
      <c r="AX541" s="14" t="s">
        <v>23</v>
      </c>
      <c r="AY541" s="232" t="s">
        <v>273</v>
      </c>
    </row>
    <row r="542" spans="1:65" s="2" customFormat="1" ht="21.75" customHeight="1">
      <c r="A542" s="36"/>
      <c r="B542" s="37"/>
      <c r="C542" s="195" t="s">
        <v>677</v>
      </c>
      <c r="D542" s="195" t="s">
        <v>275</v>
      </c>
      <c r="E542" s="196" t="s">
        <v>2535</v>
      </c>
      <c r="F542" s="197" t="s">
        <v>2536</v>
      </c>
      <c r="G542" s="198" t="s">
        <v>224</v>
      </c>
      <c r="H542" s="199">
        <v>19.776</v>
      </c>
      <c r="I542" s="200"/>
      <c r="J542" s="201">
        <f>ROUND(I542*H542,2)</f>
        <v>0</v>
      </c>
      <c r="K542" s="197" t="s">
        <v>306</v>
      </c>
      <c r="L542" s="41"/>
      <c r="M542" s="202" t="s">
        <v>22</v>
      </c>
      <c r="N542" s="203" t="s">
        <v>48</v>
      </c>
      <c r="O542" s="66"/>
      <c r="P542" s="204">
        <f>O542*H542</f>
        <v>0</v>
      </c>
      <c r="Q542" s="204">
        <v>6.0000000000000002E-5</v>
      </c>
      <c r="R542" s="204">
        <f>Q542*H542</f>
        <v>1.1865599999999999E-3</v>
      </c>
      <c r="S542" s="204">
        <v>0</v>
      </c>
      <c r="T542" s="205">
        <f>S542*H542</f>
        <v>0</v>
      </c>
      <c r="U542" s="36"/>
      <c r="V542" s="36"/>
      <c r="W542" s="36"/>
      <c r="X542" s="36"/>
      <c r="Y542" s="36"/>
      <c r="Z542" s="36"/>
      <c r="AA542" s="36"/>
      <c r="AB542" s="36"/>
      <c r="AC542" s="36"/>
      <c r="AD542" s="36"/>
      <c r="AE542" s="36"/>
      <c r="AR542" s="206" t="s">
        <v>99</v>
      </c>
      <c r="AT542" s="206" t="s">
        <v>275</v>
      </c>
      <c r="AU542" s="206" t="s">
        <v>84</v>
      </c>
      <c r="AY542" s="19" t="s">
        <v>273</v>
      </c>
      <c r="BE542" s="207">
        <f>IF(N542="základní",J542,0)</f>
        <v>0</v>
      </c>
      <c r="BF542" s="207">
        <f>IF(N542="snížená",J542,0)</f>
        <v>0</v>
      </c>
      <c r="BG542" s="207">
        <f>IF(N542="zákl. přenesená",J542,0)</f>
        <v>0</v>
      </c>
      <c r="BH542" s="207">
        <f>IF(N542="sníž. přenesená",J542,0)</f>
        <v>0</v>
      </c>
      <c r="BI542" s="207">
        <f>IF(N542="nulová",J542,0)</f>
        <v>0</v>
      </c>
      <c r="BJ542" s="19" t="s">
        <v>23</v>
      </c>
      <c r="BK542" s="207">
        <f>ROUND(I542*H542,2)</f>
        <v>0</v>
      </c>
      <c r="BL542" s="19" t="s">
        <v>99</v>
      </c>
      <c r="BM542" s="206" t="s">
        <v>2537</v>
      </c>
    </row>
    <row r="543" spans="1:65" s="2" customFormat="1" ht="165.75">
      <c r="A543" s="36"/>
      <c r="B543" s="37"/>
      <c r="C543" s="38"/>
      <c r="D543" s="208" t="s">
        <v>299</v>
      </c>
      <c r="E543" s="38"/>
      <c r="F543" s="209" t="s">
        <v>593</v>
      </c>
      <c r="G543" s="38"/>
      <c r="H543" s="38"/>
      <c r="I543" s="119"/>
      <c r="J543" s="38"/>
      <c r="K543" s="38"/>
      <c r="L543" s="41"/>
      <c r="M543" s="210"/>
      <c r="N543" s="211"/>
      <c r="O543" s="66"/>
      <c r="P543" s="66"/>
      <c r="Q543" s="66"/>
      <c r="R543" s="66"/>
      <c r="S543" s="66"/>
      <c r="T543" s="67"/>
      <c r="U543" s="36"/>
      <c r="V543" s="36"/>
      <c r="W543" s="36"/>
      <c r="X543" s="36"/>
      <c r="Y543" s="36"/>
      <c r="Z543" s="36"/>
      <c r="AA543" s="36"/>
      <c r="AB543" s="36"/>
      <c r="AC543" s="36"/>
      <c r="AD543" s="36"/>
      <c r="AE543" s="36"/>
      <c r="AT543" s="19" t="s">
        <v>299</v>
      </c>
      <c r="AU543" s="19" t="s">
        <v>84</v>
      </c>
    </row>
    <row r="544" spans="1:65" s="14" customFormat="1" ht="11.25">
      <c r="B544" s="222"/>
      <c r="C544" s="223"/>
      <c r="D544" s="208" t="s">
        <v>281</v>
      </c>
      <c r="E544" s="224" t="s">
        <v>22</v>
      </c>
      <c r="F544" s="225" t="s">
        <v>2538</v>
      </c>
      <c r="G544" s="223"/>
      <c r="H544" s="226">
        <v>19.776</v>
      </c>
      <c r="I544" s="227"/>
      <c r="J544" s="223"/>
      <c r="K544" s="223"/>
      <c r="L544" s="228"/>
      <c r="M544" s="229"/>
      <c r="N544" s="230"/>
      <c r="O544" s="230"/>
      <c r="P544" s="230"/>
      <c r="Q544" s="230"/>
      <c r="R544" s="230"/>
      <c r="S544" s="230"/>
      <c r="T544" s="231"/>
      <c r="AT544" s="232" t="s">
        <v>281</v>
      </c>
      <c r="AU544" s="232" t="s">
        <v>84</v>
      </c>
      <c r="AV544" s="14" t="s">
        <v>84</v>
      </c>
      <c r="AW544" s="14" t="s">
        <v>38</v>
      </c>
      <c r="AX544" s="14" t="s">
        <v>23</v>
      </c>
      <c r="AY544" s="232" t="s">
        <v>273</v>
      </c>
    </row>
    <row r="545" spans="1:65" s="2" customFormat="1" ht="21.75" customHeight="1">
      <c r="A545" s="36"/>
      <c r="B545" s="37"/>
      <c r="C545" s="195" t="s">
        <v>681</v>
      </c>
      <c r="D545" s="195" t="s">
        <v>275</v>
      </c>
      <c r="E545" s="196" t="s">
        <v>635</v>
      </c>
      <c r="F545" s="197" t="s">
        <v>636</v>
      </c>
      <c r="G545" s="198" t="s">
        <v>224</v>
      </c>
      <c r="H545" s="199">
        <v>359.62200000000001</v>
      </c>
      <c r="I545" s="200"/>
      <c r="J545" s="201">
        <f>ROUND(I545*H545,2)</f>
        <v>0</v>
      </c>
      <c r="K545" s="197" t="s">
        <v>306</v>
      </c>
      <c r="L545" s="41"/>
      <c r="M545" s="202" t="s">
        <v>22</v>
      </c>
      <c r="N545" s="203" t="s">
        <v>48</v>
      </c>
      <c r="O545" s="66"/>
      <c r="P545" s="204">
        <f>O545*H545</f>
        <v>0</v>
      </c>
      <c r="Q545" s="204">
        <v>6.0000000000000002E-5</v>
      </c>
      <c r="R545" s="204">
        <f>Q545*H545</f>
        <v>2.1577320000000001E-2</v>
      </c>
      <c r="S545" s="204">
        <v>0</v>
      </c>
      <c r="T545" s="205">
        <f>S545*H545</f>
        <v>0</v>
      </c>
      <c r="U545" s="36"/>
      <c r="V545" s="36"/>
      <c r="W545" s="36"/>
      <c r="X545" s="36"/>
      <c r="Y545" s="36"/>
      <c r="Z545" s="36"/>
      <c r="AA545" s="36"/>
      <c r="AB545" s="36"/>
      <c r="AC545" s="36"/>
      <c r="AD545" s="36"/>
      <c r="AE545" s="36"/>
      <c r="AR545" s="206" t="s">
        <v>99</v>
      </c>
      <c r="AT545" s="206" t="s">
        <v>275</v>
      </c>
      <c r="AU545" s="206" t="s">
        <v>84</v>
      </c>
      <c r="AY545" s="19" t="s">
        <v>273</v>
      </c>
      <c r="BE545" s="207">
        <f>IF(N545="základní",J545,0)</f>
        <v>0</v>
      </c>
      <c r="BF545" s="207">
        <f>IF(N545="snížená",J545,0)</f>
        <v>0</v>
      </c>
      <c r="BG545" s="207">
        <f>IF(N545="zákl. přenesená",J545,0)</f>
        <v>0</v>
      </c>
      <c r="BH545" s="207">
        <f>IF(N545="sníž. přenesená",J545,0)</f>
        <v>0</v>
      </c>
      <c r="BI545" s="207">
        <f>IF(N545="nulová",J545,0)</f>
        <v>0</v>
      </c>
      <c r="BJ545" s="19" t="s">
        <v>23</v>
      </c>
      <c r="BK545" s="207">
        <f>ROUND(I545*H545,2)</f>
        <v>0</v>
      </c>
      <c r="BL545" s="19" t="s">
        <v>99</v>
      </c>
      <c r="BM545" s="206" t="s">
        <v>2539</v>
      </c>
    </row>
    <row r="546" spans="1:65" s="2" customFormat="1" ht="165.75">
      <c r="A546" s="36"/>
      <c r="B546" s="37"/>
      <c r="C546" s="38"/>
      <c r="D546" s="208" t="s">
        <v>299</v>
      </c>
      <c r="E546" s="38"/>
      <c r="F546" s="209" t="s">
        <v>593</v>
      </c>
      <c r="G546" s="38"/>
      <c r="H546" s="38"/>
      <c r="I546" s="119"/>
      <c r="J546" s="38"/>
      <c r="K546" s="38"/>
      <c r="L546" s="41"/>
      <c r="M546" s="210"/>
      <c r="N546" s="211"/>
      <c r="O546" s="66"/>
      <c r="P546" s="66"/>
      <c r="Q546" s="66"/>
      <c r="R546" s="66"/>
      <c r="S546" s="66"/>
      <c r="T546" s="67"/>
      <c r="U546" s="36"/>
      <c r="V546" s="36"/>
      <c r="W546" s="36"/>
      <c r="X546" s="36"/>
      <c r="Y546" s="36"/>
      <c r="Z546" s="36"/>
      <c r="AA546" s="36"/>
      <c r="AB546" s="36"/>
      <c r="AC546" s="36"/>
      <c r="AD546" s="36"/>
      <c r="AE546" s="36"/>
      <c r="AT546" s="19" t="s">
        <v>299</v>
      </c>
      <c r="AU546" s="19" t="s">
        <v>84</v>
      </c>
    </row>
    <row r="547" spans="1:65" s="14" customFormat="1" ht="11.25">
      <c r="B547" s="222"/>
      <c r="C547" s="223"/>
      <c r="D547" s="208" t="s">
        <v>281</v>
      </c>
      <c r="E547" s="224" t="s">
        <v>22</v>
      </c>
      <c r="F547" s="225" t="s">
        <v>2540</v>
      </c>
      <c r="G547" s="223"/>
      <c r="H547" s="226">
        <v>359.62200000000001</v>
      </c>
      <c r="I547" s="227"/>
      <c r="J547" s="223"/>
      <c r="K547" s="223"/>
      <c r="L547" s="228"/>
      <c r="M547" s="229"/>
      <c r="N547" s="230"/>
      <c r="O547" s="230"/>
      <c r="P547" s="230"/>
      <c r="Q547" s="230"/>
      <c r="R547" s="230"/>
      <c r="S547" s="230"/>
      <c r="T547" s="231"/>
      <c r="AT547" s="232" t="s">
        <v>281</v>
      </c>
      <c r="AU547" s="232" t="s">
        <v>84</v>
      </c>
      <c r="AV547" s="14" t="s">
        <v>84</v>
      </c>
      <c r="AW547" s="14" t="s">
        <v>38</v>
      </c>
      <c r="AX547" s="14" t="s">
        <v>23</v>
      </c>
      <c r="AY547" s="232" t="s">
        <v>273</v>
      </c>
    </row>
    <row r="548" spans="1:65" s="2" customFormat="1" ht="21.75" customHeight="1">
      <c r="A548" s="36"/>
      <c r="B548" s="37"/>
      <c r="C548" s="195" t="s">
        <v>689</v>
      </c>
      <c r="D548" s="195" t="s">
        <v>275</v>
      </c>
      <c r="E548" s="196" t="s">
        <v>2541</v>
      </c>
      <c r="F548" s="197" t="s">
        <v>2542</v>
      </c>
      <c r="G548" s="198" t="s">
        <v>224</v>
      </c>
      <c r="H548" s="199">
        <v>140.09100000000001</v>
      </c>
      <c r="I548" s="200"/>
      <c r="J548" s="201">
        <f>ROUND(I548*H548,2)</f>
        <v>0</v>
      </c>
      <c r="K548" s="197" t="s">
        <v>306</v>
      </c>
      <c r="L548" s="41"/>
      <c r="M548" s="202" t="s">
        <v>22</v>
      </c>
      <c r="N548" s="203" t="s">
        <v>48</v>
      </c>
      <c r="O548" s="66"/>
      <c r="P548" s="204">
        <f>O548*H548</f>
        <v>0</v>
      </c>
      <c r="Q548" s="204">
        <v>6.28E-3</v>
      </c>
      <c r="R548" s="204">
        <f>Q548*H548</f>
        <v>0.87977148000000005</v>
      </c>
      <c r="S548" s="204">
        <v>0</v>
      </c>
      <c r="T548" s="205">
        <f>S548*H548</f>
        <v>0</v>
      </c>
      <c r="U548" s="36"/>
      <c r="V548" s="36"/>
      <c r="W548" s="36"/>
      <c r="X548" s="36"/>
      <c r="Y548" s="36"/>
      <c r="Z548" s="36"/>
      <c r="AA548" s="36"/>
      <c r="AB548" s="36"/>
      <c r="AC548" s="36"/>
      <c r="AD548" s="36"/>
      <c r="AE548" s="36"/>
      <c r="AR548" s="206" t="s">
        <v>99</v>
      </c>
      <c r="AT548" s="206" t="s">
        <v>275</v>
      </c>
      <c r="AU548" s="206" t="s">
        <v>84</v>
      </c>
      <c r="AY548" s="19" t="s">
        <v>273</v>
      </c>
      <c r="BE548" s="207">
        <f>IF(N548="základní",J548,0)</f>
        <v>0</v>
      </c>
      <c r="BF548" s="207">
        <f>IF(N548="snížená",J548,0)</f>
        <v>0</v>
      </c>
      <c r="BG548" s="207">
        <f>IF(N548="zákl. přenesená",J548,0)</f>
        <v>0</v>
      </c>
      <c r="BH548" s="207">
        <f>IF(N548="sníž. přenesená",J548,0)</f>
        <v>0</v>
      </c>
      <c r="BI548" s="207">
        <f>IF(N548="nulová",J548,0)</f>
        <v>0</v>
      </c>
      <c r="BJ548" s="19" t="s">
        <v>23</v>
      </c>
      <c r="BK548" s="207">
        <f>ROUND(I548*H548,2)</f>
        <v>0</v>
      </c>
      <c r="BL548" s="19" t="s">
        <v>99</v>
      </c>
      <c r="BM548" s="206" t="s">
        <v>2543</v>
      </c>
    </row>
    <row r="549" spans="1:65" s="13" customFormat="1" ht="11.25">
      <c r="B549" s="212"/>
      <c r="C549" s="213"/>
      <c r="D549" s="208" t="s">
        <v>281</v>
      </c>
      <c r="E549" s="214" t="s">
        <v>22</v>
      </c>
      <c r="F549" s="215" t="s">
        <v>2544</v>
      </c>
      <c r="G549" s="213"/>
      <c r="H549" s="214" t="s">
        <v>22</v>
      </c>
      <c r="I549" s="216"/>
      <c r="J549" s="213"/>
      <c r="K549" s="213"/>
      <c r="L549" s="217"/>
      <c r="M549" s="218"/>
      <c r="N549" s="219"/>
      <c r="O549" s="219"/>
      <c r="P549" s="219"/>
      <c r="Q549" s="219"/>
      <c r="R549" s="219"/>
      <c r="S549" s="219"/>
      <c r="T549" s="220"/>
      <c r="AT549" s="221" t="s">
        <v>281</v>
      </c>
      <c r="AU549" s="221" t="s">
        <v>84</v>
      </c>
      <c r="AV549" s="13" t="s">
        <v>23</v>
      </c>
      <c r="AW549" s="13" t="s">
        <v>38</v>
      </c>
      <c r="AX549" s="13" t="s">
        <v>77</v>
      </c>
      <c r="AY549" s="221" t="s">
        <v>273</v>
      </c>
    </row>
    <row r="550" spans="1:65" s="14" customFormat="1" ht="11.25">
      <c r="B550" s="222"/>
      <c r="C550" s="223"/>
      <c r="D550" s="208" t="s">
        <v>281</v>
      </c>
      <c r="E550" s="224" t="s">
        <v>22</v>
      </c>
      <c r="F550" s="225" t="s">
        <v>2545</v>
      </c>
      <c r="G550" s="223"/>
      <c r="H550" s="226">
        <v>6.5549999999999997</v>
      </c>
      <c r="I550" s="227"/>
      <c r="J550" s="223"/>
      <c r="K550" s="223"/>
      <c r="L550" s="228"/>
      <c r="M550" s="229"/>
      <c r="N550" s="230"/>
      <c r="O550" s="230"/>
      <c r="P550" s="230"/>
      <c r="Q550" s="230"/>
      <c r="R550" s="230"/>
      <c r="S550" s="230"/>
      <c r="T550" s="231"/>
      <c r="AT550" s="232" t="s">
        <v>281</v>
      </c>
      <c r="AU550" s="232" t="s">
        <v>84</v>
      </c>
      <c r="AV550" s="14" t="s">
        <v>84</v>
      </c>
      <c r="AW550" s="14" t="s">
        <v>38</v>
      </c>
      <c r="AX550" s="14" t="s">
        <v>77</v>
      </c>
      <c r="AY550" s="232" t="s">
        <v>273</v>
      </c>
    </row>
    <row r="551" spans="1:65" s="14" customFormat="1" ht="11.25">
      <c r="B551" s="222"/>
      <c r="C551" s="223"/>
      <c r="D551" s="208" t="s">
        <v>281</v>
      </c>
      <c r="E551" s="224" t="s">
        <v>22</v>
      </c>
      <c r="F551" s="225" t="s">
        <v>2546</v>
      </c>
      <c r="G551" s="223"/>
      <c r="H551" s="226">
        <v>57.512999999999998</v>
      </c>
      <c r="I551" s="227"/>
      <c r="J551" s="223"/>
      <c r="K551" s="223"/>
      <c r="L551" s="228"/>
      <c r="M551" s="229"/>
      <c r="N551" s="230"/>
      <c r="O551" s="230"/>
      <c r="P551" s="230"/>
      <c r="Q551" s="230"/>
      <c r="R551" s="230"/>
      <c r="S551" s="230"/>
      <c r="T551" s="231"/>
      <c r="AT551" s="232" t="s">
        <v>281</v>
      </c>
      <c r="AU551" s="232" t="s">
        <v>84</v>
      </c>
      <c r="AV551" s="14" t="s">
        <v>84</v>
      </c>
      <c r="AW551" s="14" t="s">
        <v>38</v>
      </c>
      <c r="AX551" s="14" t="s">
        <v>77</v>
      </c>
      <c r="AY551" s="232" t="s">
        <v>273</v>
      </c>
    </row>
    <row r="552" spans="1:65" s="14" customFormat="1" ht="11.25">
      <c r="B552" s="222"/>
      <c r="C552" s="223"/>
      <c r="D552" s="208" t="s">
        <v>281</v>
      </c>
      <c r="E552" s="224" t="s">
        <v>22</v>
      </c>
      <c r="F552" s="225" t="s">
        <v>2547</v>
      </c>
      <c r="G552" s="223"/>
      <c r="H552" s="226">
        <v>40.134</v>
      </c>
      <c r="I552" s="227"/>
      <c r="J552" s="223"/>
      <c r="K552" s="223"/>
      <c r="L552" s="228"/>
      <c r="M552" s="229"/>
      <c r="N552" s="230"/>
      <c r="O552" s="230"/>
      <c r="P552" s="230"/>
      <c r="Q552" s="230"/>
      <c r="R552" s="230"/>
      <c r="S552" s="230"/>
      <c r="T552" s="231"/>
      <c r="AT552" s="232" t="s">
        <v>281</v>
      </c>
      <c r="AU552" s="232" t="s">
        <v>84</v>
      </c>
      <c r="AV552" s="14" t="s">
        <v>84</v>
      </c>
      <c r="AW552" s="14" t="s">
        <v>38</v>
      </c>
      <c r="AX552" s="14" t="s">
        <v>77</v>
      </c>
      <c r="AY552" s="232" t="s">
        <v>273</v>
      </c>
    </row>
    <row r="553" spans="1:65" s="14" customFormat="1" ht="11.25">
      <c r="B553" s="222"/>
      <c r="C553" s="223"/>
      <c r="D553" s="208" t="s">
        <v>281</v>
      </c>
      <c r="E553" s="224" t="s">
        <v>22</v>
      </c>
      <c r="F553" s="225" t="s">
        <v>2548</v>
      </c>
      <c r="G553" s="223"/>
      <c r="H553" s="226">
        <v>23.457999999999998</v>
      </c>
      <c r="I553" s="227"/>
      <c r="J553" s="223"/>
      <c r="K553" s="223"/>
      <c r="L553" s="228"/>
      <c r="M553" s="229"/>
      <c r="N553" s="230"/>
      <c r="O553" s="230"/>
      <c r="P553" s="230"/>
      <c r="Q553" s="230"/>
      <c r="R553" s="230"/>
      <c r="S553" s="230"/>
      <c r="T553" s="231"/>
      <c r="AT553" s="232" t="s">
        <v>281</v>
      </c>
      <c r="AU553" s="232" t="s">
        <v>84</v>
      </c>
      <c r="AV553" s="14" t="s">
        <v>84</v>
      </c>
      <c r="AW553" s="14" t="s">
        <v>38</v>
      </c>
      <c r="AX553" s="14" t="s">
        <v>77</v>
      </c>
      <c r="AY553" s="232" t="s">
        <v>273</v>
      </c>
    </row>
    <row r="554" spans="1:65" s="14" customFormat="1" ht="11.25">
      <c r="B554" s="222"/>
      <c r="C554" s="223"/>
      <c r="D554" s="208" t="s">
        <v>281</v>
      </c>
      <c r="E554" s="224" t="s">
        <v>22</v>
      </c>
      <c r="F554" s="225" t="s">
        <v>2549</v>
      </c>
      <c r="G554" s="223"/>
      <c r="H554" s="226">
        <v>5.76</v>
      </c>
      <c r="I554" s="227"/>
      <c r="J554" s="223"/>
      <c r="K554" s="223"/>
      <c r="L554" s="228"/>
      <c r="M554" s="229"/>
      <c r="N554" s="230"/>
      <c r="O554" s="230"/>
      <c r="P554" s="230"/>
      <c r="Q554" s="230"/>
      <c r="R554" s="230"/>
      <c r="S554" s="230"/>
      <c r="T554" s="231"/>
      <c r="AT554" s="232" t="s">
        <v>281</v>
      </c>
      <c r="AU554" s="232" t="s">
        <v>84</v>
      </c>
      <c r="AV554" s="14" t="s">
        <v>84</v>
      </c>
      <c r="AW554" s="14" t="s">
        <v>38</v>
      </c>
      <c r="AX554" s="14" t="s">
        <v>77</v>
      </c>
      <c r="AY554" s="232" t="s">
        <v>273</v>
      </c>
    </row>
    <row r="555" spans="1:65" s="15" customFormat="1" ht="11.25">
      <c r="B555" s="233"/>
      <c r="C555" s="234"/>
      <c r="D555" s="208" t="s">
        <v>281</v>
      </c>
      <c r="E555" s="235" t="s">
        <v>22</v>
      </c>
      <c r="F555" s="236" t="s">
        <v>286</v>
      </c>
      <c r="G555" s="234"/>
      <c r="H555" s="237">
        <v>133.41999999999999</v>
      </c>
      <c r="I555" s="238"/>
      <c r="J555" s="234"/>
      <c r="K555" s="234"/>
      <c r="L555" s="239"/>
      <c r="M555" s="240"/>
      <c r="N555" s="241"/>
      <c r="O555" s="241"/>
      <c r="P555" s="241"/>
      <c r="Q555" s="241"/>
      <c r="R555" s="241"/>
      <c r="S555" s="241"/>
      <c r="T555" s="242"/>
      <c r="AT555" s="243" t="s">
        <v>281</v>
      </c>
      <c r="AU555" s="243" t="s">
        <v>84</v>
      </c>
      <c r="AV555" s="15" t="s">
        <v>92</v>
      </c>
      <c r="AW555" s="15" t="s">
        <v>38</v>
      </c>
      <c r="AX555" s="15" t="s">
        <v>77</v>
      </c>
      <c r="AY555" s="243" t="s">
        <v>273</v>
      </c>
    </row>
    <row r="556" spans="1:65" s="14" customFormat="1" ht="11.25">
      <c r="B556" s="222"/>
      <c r="C556" s="223"/>
      <c r="D556" s="208" t="s">
        <v>281</v>
      </c>
      <c r="E556" s="224" t="s">
        <v>22</v>
      </c>
      <c r="F556" s="225" t="s">
        <v>2550</v>
      </c>
      <c r="G556" s="223"/>
      <c r="H556" s="226">
        <v>6.6710000000000003</v>
      </c>
      <c r="I556" s="227"/>
      <c r="J556" s="223"/>
      <c r="K556" s="223"/>
      <c r="L556" s="228"/>
      <c r="M556" s="229"/>
      <c r="N556" s="230"/>
      <c r="O556" s="230"/>
      <c r="P556" s="230"/>
      <c r="Q556" s="230"/>
      <c r="R556" s="230"/>
      <c r="S556" s="230"/>
      <c r="T556" s="231"/>
      <c r="AT556" s="232" t="s">
        <v>281</v>
      </c>
      <c r="AU556" s="232" t="s">
        <v>84</v>
      </c>
      <c r="AV556" s="14" t="s">
        <v>84</v>
      </c>
      <c r="AW556" s="14" t="s">
        <v>38</v>
      </c>
      <c r="AX556" s="14" t="s">
        <v>77</v>
      </c>
      <c r="AY556" s="232" t="s">
        <v>273</v>
      </c>
    </row>
    <row r="557" spans="1:65" s="16" customFormat="1" ht="11.25">
      <c r="B557" s="244"/>
      <c r="C557" s="245"/>
      <c r="D557" s="208" t="s">
        <v>281</v>
      </c>
      <c r="E557" s="246" t="s">
        <v>22</v>
      </c>
      <c r="F557" s="247" t="s">
        <v>288</v>
      </c>
      <c r="G557" s="245"/>
      <c r="H557" s="248">
        <v>140.09100000000001</v>
      </c>
      <c r="I557" s="249"/>
      <c r="J557" s="245"/>
      <c r="K557" s="245"/>
      <c r="L557" s="250"/>
      <c r="M557" s="251"/>
      <c r="N557" s="252"/>
      <c r="O557" s="252"/>
      <c r="P557" s="252"/>
      <c r="Q557" s="252"/>
      <c r="R557" s="252"/>
      <c r="S557" s="252"/>
      <c r="T557" s="253"/>
      <c r="AT557" s="254" t="s">
        <v>281</v>
      </c>
      <c r="AU557" s="254" t="s">
        <v>84</v>
      </c>
      <c r="AV557" s="16" t="s">
        <v>99</v>
      </c>
      <c r="AW557" s="16" t="s">
        <v>38</v>
      </c>
      <c r="AX557" s="16" t="s">
        <v>23</v>
      </c>
      <c r="AY557" s="254" t="s">
        <v>273</v>
      </c>
    </row>
    <row r="558" spans="1:65" s="2" customFormat="1" ht="21.75" customHeight="1">
      <c r="A558" s="36"/>
      <c r="B558" s="37"/>
      <c r="C558" s="195" t="s">
        <v>696</v>
      </c>
      <c r="D558" s="195" t="s">
        <v>275</v>
      </c>
      <c r="E558" s="196" t="s">
        <v>665</v>
      </c>
      <c r="F558" s="197" t="s">
        <v>666</v>
      </c>
      <c r="G558" s="198" t="s">
        <v>224</v>
      </c>
      <c r="H558" s="199">
        <v>270.46600000000001</v>
      </c>
      <c r="I558" s="200"/>
      <c r="J558" s="201">
        <f>ROUND(I558*H558,2)</f>
        <v>0</v>
      </c>
      <c r="K558" s="197" t="s">
        <v>22</v>
      </c>
      <c r="L558" s="41"/>
      <c r="M558" s="202" t="s">
        <v>22</v>
      </c>
      <c r="N558" s="203" t="s">
        <v>48</v>
      </c>
      <c r="O558" s="66"/>
      <c r="P558" s="204">
        <f>O558*H558</f>
        <v>0</v>
      </c>
      <c r="Q558" s="204">
        <v>3.48E-3</v>
      </c>
      <c r="R558" s="204">
        <f>Q558*H558</f>
        <v>0.94122168000000006</v>
      </c>
      <c r="S558" s="204">
        <v>0</v>
      </c>
      <c r="T558" s="205">
        <f>S558*H558</f>
        <v>0</v>
      </c>
      <c r="U558" s="36"/>
      <c r="V558" s="36"/>
      <c r="W558" s="36"/>
      <c r="X558" s="36"/>
      <c r="Y558" s="36"/>
      <c r="Z558" s="36"/>
      <c r="AA558" s="36"/>
      <c r="AB558" s="36"/>
      <c r="AC558" s="36"/>
      <c r="AD558" s="36"/>
      <c r="AE558" s="36"/>
      <c r="AR558" s="206" t="s">
        <v>99</v>
      </c>
      <c r="AT558" s="206" t="s">
        <v>275</v>
      </c>
      <c r="AU558" s="206" t="s">
        <v>84</v>
      </c>
      <c r="AY558" s="19" t="s">
        <v>273</v>
      </c>
      <c r="BE558" s="207">
        <f>IF(N558="základní",J558,0)</f>
        <v>0</v>
      </c>
      <c r="BF558" s="207">
        <f>IF(N558="snížená",J558,0)</f>
        <v>0</v>
      </c>
      <c r="BG558" s="207">
        <f>IF(N558="zákl. přenesená",J558,0)</f>
        <v>0</v>
      </c>
      <c r="BH558" s="207">
        <f>IF(N558="sníž. přenesená",J558,0)</f>
        <v>0</v>
      </c>
      <c r="BI558" s="207">
        <f>IF(N558="nulová",J558,0)</f>
        <v>0</v>
      </c>
      <c r="BJ558" s="19" t="s">
        <v>23</v>
      </c>
      <c r="BK558" s="207">
        <f>ROUND(I558*H558,2)</f>
        <v>0</v>
      </c>
      <c r="BL558" s="19" t="s">
        <v>99</v>
      </c>
      <c r="BM558" s="206" t="s">
        <v>2551</v>
      </c>
    </row>
    <row r="559" spans="1:65" s="14" customFormat="1" ht="11.25">
      <c r="B559" s="222"/>
      <c r="C559" s="223"/>
      <c r="D559" s="208" t="s">
        <v>281</v>
      </c>
      <c r="E559" s="224" t="s">
        <v>22</v>
      </c>
      <c r="F559" s="225" t="s">
        <v>2552</v>
      </c>
      <c r="G559" s="223"/>
      <c r="H559" s="226">
        <v>19.776</v>
      </c>
      <c r="I559" s="227"/>
      <c r="J559" s="223"/>
      <c r="K559" s="223"/>
      <c r="L559" s="228"/>
      <c r="M559" s="229"/>
      <c r="N559" s="230"/>
      <c r="O559" s="230"/>
      <c r="P559" s="230"/>
      <c r="Q559" s="230"/>
      <c r="R559" s="230"/>
      <c r="S559" s="230"/>
      <c r="T559" s="231"/>
      <c r="AT559" s="232" t="s">
        <v>281</v>
      </c>
      <c r="AU559" s="232" t="s">
        <v>84</v>
      </c>
      <c r="AV559" s="14" t="s">
        <v>84</v>
      </c>
      <c r="AW559" s="14" t="s">
        <v>38</v>
      </c>
      <c r="AX559" s="14" t="s">
        <v>77</v>
      </c>
      <c r="AY559" s="232" t="s">
        <v>273</v>
      </c>
    </row>
    <row r="560" spans="1:65" s="14" customFormat="1" ht="11.25">
      <c r="B560" s="222"/>
      <c r="C560" s="223"/>
      <c r="D560" s="208" t="s">
        <v>281</v>
      </c>
      <c r="E560" s="224" t="s">
        <v>22</v>
      </c>
      <c r="F560" s="225" t="s">
        <v>2553</v>
      </c>
      <c r="G560" s="223"/>
      <c r="H560" s="226">
        <v>359.62200000000001</v>
      </c>
      <c r="I560" s="227"/>
      <c r="J560" s="223"/>
      <c r="K560" s="223"/>
      <c r="L560" s="228"/>
      <c r="M560" s="229"/>
      <c r="N560" s="230"/>
      <c r="O560" s="230"/>
      <c r="P560" s="230"/>
      <c r="Q560" s="230"/>
      <c r="R560" s="230"/>
      <c r="S560" s="230"/>
      <c r="T560" s="231"/>
      <c r="AT560" s="232" t="s">
        <v>281</v>
      </c>
      <c r="AU560" s="232" t="s">
        <v>84</v>
      </c>
      <c r="AV560" s="14" t="s">
        <v>84</v>
      </c>
      <c r="AW560" s="14" t="s">
        <v>38</v>
      </c>
      <c r="AX560" s="14" t="s">
        <v>77</v>
      </c>
      <c r="AY560" s="232" t="s">
        <v>273</v>
      </c>
    </row>
    <row r="561" spans="1:65" s="14" customFormat="1" ht="11.25">
      <c r="B561" s="222"/>
      <c r="C561" s="223"/>
      <c r="D561" s="208" t="s">
        <v>281</v>
      </c>
      <c r="E561" s="224" t="s">
        <v>22</v>
      </c>
      <c r="F561" s="225" t="s">
        <v>2554</v>
      </c>
      <c r="G561" s="223"/>
      <c r="H561" s="226">
        <v>-140.09100000000001</v>
      </c>
      <c r="I561" s="227"/>
      <c r="J561" s="223"/>
      <c r="K561" s="223"/>
      <c r="L561" s="228"/>
      <c r="M561" s="229"/>
      <c r="N561" s="230"/>
      <c r="O561" s="230"/>
      <c r="P561" s="230"/>
      <c r="Q561" s="230"/>
      <c r="R561" s="230"/>
      <c r="S561" s="230"/>
      <c r="T561" s="231"/>
      <c r="AT561" s="232" t="s">
        <v>281</v>
      </c>
      <c r="AU561" s="232" t="s">
        <v>84</v>
      </c>
      <c r="AV561" s="14" t="s">
        <v>84</v>
      </c>
      <c r="AW561" s="14" t="s">
        <v>38</v>
      </c>
      <c r="AX561" s="14" t="s">
        <v>77</v>
      </c>
      <c r="AY561" s="232" t="s">
        <v>273</v>
      </c>
    </row>
    <row r="562" spans="1:65" s="13" customFormat="1" ht="11.25">
      <c r="B562" s="212"/>
      <c r="C562" s="213"/>
      <c r="D562" s="208" t="s">
        <v>281</v>
      </c>
      <c r="E562" s="214" t="s">
        <v>22</v>
      </c>
      <c r="F562" s="215" t="s">
        <v>2555</v>
      </c>
      <c r="G562" s="213"/>
      <c r="H562" s="214" t="s">
        <v>22</v>
      </c>
      <c r="I562" s="216"/>
      <c r="J562" s="213"/>
      <c r="K562" s="213"/>
      <c r="L562" s="217"/>
      <c r="M562" s="218"/>
      <c r="N562" s="219"/>
      <c r="O562" s="219"/>
      <c r="P562" s="219"/>
      <c r="Q562" s="219"/>
      <c r="R562" s="219"/>
      <c r="S562" s="219"/>
      <c r="T562" s="220"/>
      <c r="AT562" s="221" t="s">
        <v>281</v>
      </c>
      <c r="AU562" s="221" t="s">
        <v>84</v>
      </c>
      <c r="AV562" s="13" t="s">
        <v>23</v>
      </c>
      <c r="AW562" s="13" t="s">
        <v>38</v>
      </c>
      <c r="AX562" s="13" t="s">
        <v>77</v>
      </c>
      <c r="AY562" s="221" t="s">
        <v>273</v>
      </c>
    </row>
    <row r="563" spans="1:65" s="14" customFormat="1" ht="11.25">
      <c r="B563" s="222"/>
      <c r="C563" s="223"/>
      <c r="D563" s="208" t="s">
        <v>281</v>
      </c>
      <c r="E563" s="224" t="s">
        <v>22</v>
      </c>
      <c r="F563" s="225" t="s">
        <v>2556</v>
      </c>
      <c r="G563" s="223"/>
      <c r="H563" s="226">
        <v>18.28</v>
      </c>
      <c r="I563" s="227"/>
      <c r="J563" s="223"/>
      <c r="K563" s="223"/>
      <c r="L563" s="228"/>
      <c r="M563" s="229"/>
      <c r="N563" s="230"/>
      <c r="O563" s="230"/>
      <c r="P563" s="230"/>
      <c r="Q563" s="230"/>
      <c r="R563" s="230"/>
      <c r="S563" s="230"/>
      <c r="T563" s="231"/>
      <c r="AT563" s="232" t="s">
        <v>281</v>
      </c>
      <c r="AU563" s="232" t="s">
        <v>84</v>
      </c>
      <c r="AV563" s="14" t="s">
        <v>84</v>
      </c>
      <c r="AW563" s="14" t="s">
        <v>38</v>
      </c>
      <c r="AX563" s="14" t="s">
        <v>77</v>
      </c>
      <c r="AY563" s="232" t="s">
        <v>273</v>
      </c>
    </row>
    <row r="564" spans="1:65" s="15" customFormat="1" ht="11.25">
      <c r="B564" s="233"/>
      <c r="C564" s="234"/>
      <c r="D564" s="208" t="s">
        <v>281</v>
      </c>
      <c r="E564" s="235" t="s">
        <v>22</v>
      </c>
      <c r="F564" s="236" t="s">
        <v>286</v>
      </c>
      <c r="G564" s="234"/>
      <c r="H564" s="237">
        <v>257.58699999999999</v>
      </c>
      <c r="I564" s="238"/>
      <c r="J564" s="234"/>
      <c r="K564" s="234"/>
      <c r="L564" s="239"/>
      <c r="M564" s="240"/>
      <c r="N564" s="241"/>
      <c r="O564" s="241"/>
      <c r="P564" s="241"/>
      <c r="Q564" s="241"/>
      <c r="R564" s="241"/>
      <c r="S564" s="241"/>
      <c r="T564" s="242"/>
      <c r="AT564" s="243" t="s">
        <v>281</v>
      </c>
      <c r="AU564" s="243" t="s">
        <v>84</v>
      </c>
      <c r="AV564" s="15" t="s">
        <v>92</v>
      </c>
      <c r="AW564" s="15" t="s">
        <v>38</v>
      </c>
      <c r="AX564" s="15" t="s">
        <v>77</v>
      </c>
      <c r="AY564" s="243" t="s">
        <v>273</v>
      </c>
    </row>
    <row r="565" spans="1:65" s="14" customFormat="1" ht="11.25">
      <c r="B565" s="222"/>
      <c r="C565" s="223"/>
      <c r="D565" s="208" t="s">
        <v>281</v>
      </c>
      <c r="E565" s="224" t="s">
        <v>22</v>
      </c>
      <c r="F565" s="225" t="s">
        <v>2557</v>
      </c>
      <c r="G565" s="223"/>
      <c r="H565" s="226">
        <v>12.879</v>
      </c>
      <c r="I565" s="227"/>
      <c r="J565" s="223"/>
      <c r="K565" s="223"/>
      <c r="L565" s="228"/>
      <c r="M565" s="229"/>
      <c r="N565" s="230"/>
      <c r="O565" s="230"/>
      <c r="P565" s="230"/>
      <c r="Q565" s="230"/>
      <c r="R565" s="230"/>
      <c r="S565" s="230"/>
      <c r="T565" s="231"/>
      <c r="AT565" s="232" t="s">
        <v>281</v>
      </c>
      <c r="AU565" s="232" t="s">
        <v>84</v>
      </c>
      <c r="AV565" s="14" t="s">
        <v>84</v>
      </c>
      <c r="AW565" s="14" t="s">
        <v>38</v>
      </c>
      <c r="AX565" s="14" t="s">
        <v>77</v>
      </c>
      <c r="AY565" s="232" t="s">
        <v>273</v>
      </c>
    </row>
    <row r="566" spans="1:65" s="16" customFormat="1" ht="11.25">
      <c r="B566" s="244"/>
      <c r="C566" s="245"/>
      <c r="D566" s="208" t="s">
        <v>281</v>
      </c>
      <c r="E566" s="246" t="s">
        <v>22</v>
      </c>
      <c r="F566" s="247" t="s">
        <v>288</v>
      </c>
      <c r="G566" s="245"/>
      <c r="H566" s="248">
        <v>270.46600000000001</v>
      </c>
      <c r="I566" s="249"/>
      <c r="J566" s="245"/>
      <c r="K566" s="245"/>
      <c r="L566" s="250"/>
      <c r="M566" s="251"/>
      <c r="N566" s="252"/>
      <c r="O566" s="252"/>
      <c r="P566" s="252"/>
      <c r="Q566" s="252"/>
      <c r="R566" s="252"/>
      <c r="S566" s="252"/>
      <c r="T566" s="253"/>
      <c r="AT566" s="254" t="s">
        <v>281</v>
      </c>
      <c r="AU566" s="254" t="s">
        <v>84</v>
      </c>
      <c r="AV566" s="16" t="s">
        <v>99</v>
      </c>
      <c r="AW566" s="16" t="s">
        <v>38</v>
      </c>
      <c r="AX566" s="16" t="s">
        <v>23</v>
      </c>
      <c r="AY566" s="254" t="s">
        <v>273</v>
      </c>
    </row>
    <row r="567" spans="1:65" s="2" customFormat="1" ht="21.75" customHeight="1">
      <c r="A567" s="36"/>
      <c r="B567" s="37"/>
      <c r="C567" s="195" t="s">
        <v>701</v>
      </c>
      <c r="D567" s="195" t="s">
        <v>275</v>
      </c>
      <c r="E567" s="196" t="s">
        <v>678</v>
      </c>
      <c r="F567" s="197" t="s">
        <v>679</v>
      </c>
      <c r="G567" s="198" t="s">
        <v>224</v>
      </c>
      <c r="H567" s="199">
        <v>50.6</v>
      </c>
      <c r="I567" s="200"/>
      <c r="J567" s="201">
        <f>ROUND(I567*H567,2)</f>
        <v>0</v>
      </c>
      <c r="K567" s="197" t="s">
        <v>306</v>
      </c>
      <c r="L567" s="41"/>
      <c r="M567" s="202" t="s">
        <v>22</v>
      </c>
      <c r="N567" s="203" t="s">
        <v>48</v>
      </c>
      <c r="O567" s="66"/>
      <c r="P567" s="204">
        <f>O567*H567</f>
        <v>0</v>
      </c>
      <c r="Q567" s="204">
        <v>0</v>
      </c>
      <c r="R567" s="204">
        <f>Q567*H567</f>
        <v>0</v>
      </c>
      <c r="S567" s="204">
        <v>0</v>
      </c>
      <c r="T567" s="205">
        <f>S567*H567</f>
        <v>0</v>
      </c>
      <c r="U567" s="36"/>
      <c r="V567" s="36"/>
      <c r="W567" s="36"/>
      <c r="X567" s="36"/>
      <c r="Y567" s="36"/>
      <c r="Z567" s="36"/>
      <c r="AA567" s="36"/>
      <c r="AB567" s="36"/>
      <c r="AC567" s="36"/>
      <c r="AD567" s="36"/>
      <c r="AE567" s="36"/>
      <c r="AR567" s="206" t="s">
        <v>99</v>
      </c>
      <c r="AT567" s="206" t="s">
        <v>275</v>
      </c>
      <c r="AU567" s="206" t="s">
        <v>84</v>
      </c>
      <c r="AY567" s="19" t="s">
        <v>273</v>
      </c>
      <c r="BE567" s="207">
        <f>IF(N567="základní",J567,0)</f>
        <v>0</v>
      </c>
      <c r="BF567" s="207">
        <f>IF(N567="snížená",J567,0)</f>
        <v>0</v>
      </c>
      <c r="BG567" s="207">
        <f>IF(N567="zákl. přenesená",J567,0)</f>
        <v>0</v>
      </c>
      <c r="BH567" s="207">
        <f>IF(N567="sníž. přenesená",J567,0)</f>
        <v>0</v>
      </c>
      <c r="BI567" s="207">
        <f>IF(N567="nulová",J567,0)</f>
        <v>0</v>
      </c>
      <c r="BJ567" s="19" t="s">
        <v>23</v>
      </c>
      <c r="BK567" s="207">
        <f>ROUND(I567*H567,2)</f>
        <v>0</v>
      </c>
      <c r="BL567" s="19" t="s">
        <v>99</v>
      </c>
      <c r="BM567" s="206" t="s">
        <v>2558</v>
      </c>
    </row>
    <row r="568" spans="1:65" s="2" customFormat="1" ht="39">
      <c r="A568" s="36"/>
      <c r="B568" s="37"/>
      <c r="C568" s="38"/>
      <c r="D568" s="208" t="s">
        <v>299</v>
      </c>
      <c r="E568" s="38"/>
      <c r="F568" s="209" t="s">
        <v>675</v>
      </c>
      <c r="G568" s="38"/>
      <c r="H568" s="38"/>
      <c r="I568" s="119"/>
      <c r="J568" s="38"/>
      <c r="K568" s="38"/>
      <c r="L568" s="41"/>
      <c r="M568" s="210"/>
      <c r="N568" s="211"/>
      <c r="O568" s="66"/>
      <c r="P568" s="66"/>
      <c r="Q568" s="66"/>
      <c r="R568" s="66"/>
      <c r="S568" s="66"/>
      <c r="T568" s="67"/>
      <c r="U568" s="36"/>
      <c r="V568" s="36"/>
      <c r="W568" s="36"/>
      <c r="X568" s="36"/>
      <c r="Y568" s="36"/>
      <c r="Z568" s="36"/>
      <c r="AA568" s="36"/>
      <c r="AB568" s="36"/>
      <c r="AC568" s="36"/>
      <c r="AD568" s="36"/>
      <c r="AE568" s="36"/>
      <c r="AT568" s="19" t="s">
        <v>299</v>
      </c>
      <c r="AU568" s="19" t="s">
        <v>84</v>
      </c>
    </row>
    <row r="569" spans="1:65" s="13" customFormat="1" ht="11.25">
      <c r="B569" s="212"/>
      <c r="C569" s="213"/>
      <c r="D569" s="208" t="s">
        <v>281</v>
      </c>
      <c r="E569" s="214" t="s">
        <v>22</v>
      </c>
      <c r="F569" s="215" t="s">
        <v>551</v>
      </c>
      <c r="G569" s="213"/>
      <c r="H569" s="214" t="s">
        <v>22</v>
      </c>
      <c r="I569" s="216"/>
      <c r="J569" s="213"/>
      <c r="K569" s="213"/>
      <c r="L569" s="217"/>
      <c r="M569" s="218"/>
      <c r="N569" s="219"/>
      <c r="O569" s="219"/>
      <c r="P569" s="219"/>
      <c r="Q569" s="219"/>
      <c r="R569" s="219"/>
      <c r="S569" s="219"/>
      <c r="T569" s="220"/>
      <c r="AT569" s="221" t="s">
        <v>281</v>
      </c>
      <c r="AU569" s="221" t="s">
        <v>84</v>
      </c>
      <c r="AV569" s="13" t="s">
        <v>23</v>
      </c>
      <c r="AW569" s="13" t="s">
        <v>38</v>
      </c>
      <c r="AX569" s="13" t="s">
        <v>77</v>
      </c>
      <c r="AY569" s="221" t="s">
        <v>273</v>
      </c>
    </row>
    <row r="570" spans="1:65" s="14" customFormat="1" ht="11.25">
      <c r="B570" s="222"/>
      <c r="C570" s="223"/>
      <c r="D570" s="208" t="s">
        <v>281</v>
      </c>
      <c r="E570" s="224" t="s">
        <v>22</v>
      </c>
      <c r="F570" s="225" t="s">
        <v>2559</v>
      </c>
      <c r="G570" s="223"/>
      <c r="H570" s="226">
        <v>7.68</v>
      </c>
      <c r="I570" s="227"/>
      <c r="J570" s="223"/>
      <c r="K570" s="223"/>
      <c r="L570" s="228"/>
      <c r="M570" s="229"/>
      <c r="N570" s="230"/>
      <c r="O570" s="230"/>
      <c r="P570" s="230"/>
      <c r="Q570" s="230"/>
      <c r="R570" s="230"/>
      <c r="S570" s="230"/>
      <c r="T570" s="231"/>
      <c r="AT570" s="232" t="s">
        <v>281</v>
      </c>
      <c r="AU570" s="232" t="s">
        <v>84</v>
      </c>
      <c r="AV570" s="14" t="s">
        <v>84</v>
      </c>
      <c r="AW570" s="14" t="s">
        <v>38</v>
      </c>
      <c r="AX570" s="14" t="s">
        <v>77</v>
      </c>
      <c r="AY570" s="232" t="s">
        <v>273</v>
      </c>
    </row>
    <row r="571" spans="1:65" s="14" customFormat="1" ht="11.25">
      <c r="B571" s="222"/>
      <c r="C571" s="223"/>
      <c r="D571" s="208" t="s">
        <v>281</v>
      </c>
      <c r="E571" s="224" t="s">
        <v>22</v>
      </c>
      <c r="F571" s="225" t="s">
        <v>2481</v>
      </c>
      <c r="G571" s="223"/>
      <c r="H571" s="226">
        <v>42.92</v>
      </c>
      <c r="I571" s="227"/>
      <c r="J571" s="223"/>
      <c r="K571" s="223"/>
      <c r="L571" s="228"/>
      <c r="M571" s="229"/>
      <c r="N571" s="230"/>
      <c r="O571" s="230"/>
      <c r="P571" s="230"/>
      <c r="Q571" s="230"/>
      <c r="R571" s="230"/>
      <c r="S571" s="230"/>
      <c r="T571" s="231"/>
      <c r="AT571" s="232" t="s">
        <v>281</v>
      </c>
      <c r="AU571" s="232" t="s">
        <v>84</v>
      </c>
      <c r="AV571" s="14" t="s">
        <v>84</v>
      </c>
      <c r="AW571" s="14" t="s">
        <v>38</v>
      </c>
      <c r="AX571" s="14" t="s">
        <v>77</v>
      </c>
      <c r="AY571" s="232" t="s">
        <v>273</v>
      </c>
    </row>
    <row r="572" spans="1:65" s="15" customFormat="1" ht="11.25">
      <c r="B572" s="233"/>
      <c r="C572" s="234"/>
      <c r="D572" s="208" t="s">
        <v>281</v>
      </c>
      <c r="E572" s="235" t="s">
        <v>22</v>
      </c>
      <c r="F572" s="236" t="s">
        <v>286</v>
      </c>
      <c r="G572" s="234"/>
      <c r="H572" s="237">
        <v>50.6</v>
      </c>
      <c r="I572" s="238"/>
      <c r="J572" s="234"/>
      <c r="K572" s="234"/>
      <c r="L572" s="239"/>
      <c r="M572" s="240"/>
      <c r="N572" s="241"/>
      <c r="O572" s="241"/>
      <c r="P572" s="241"/>
      <c r="Q572" s="241"/>
      <c r="R572" s="241"/>
      <c r="S572" s="241"/>
      <c r="T572" s="242"/>
      <c r="AT572" s="243" t="s">
        <v>281</v>
      </c>
      <c r="AU572" s="243" t="s">
        <v>84</v>
      </c>
      <c r="AV572" s="15" t="s">
        <v>92</v>
      </c>
      <c r="AW572" s="15" t="s">
        <v>38</v>
      </c>
      <c r="AX572" s="15" t="s">
        <v>23</v>
      </c>
      <c r="AY572" s="243" t="s">
        <v>273</v>
      </c>
    </row>
    <row r="573" spans="1:65" s="2" customFormat="1" ht="16.5" customHeight="1">
      <c r="A573" s="36"/>
      <c r="B573" s="37"/>
      <c r="C573" s="195" t="s">
        <v>706</v>
      </c>
      <c r="D573" s="195" t="s">
        <v>275</v>
      </c>
      <c r="E573" s="196" t="s">
        <v>682</v>
      </c>
      <c r="F573" s="197" t="s">
        <v>683</v>
      </c>
      <c r="G573" s="198" t="s">
        <v>305</v>
      </c>
      <c r="H573" s="199">
        <v>95.171999999999997</v>
      </c>
      <c r="I573" s="200"/>
      <c r="J573" s="201">
        <f>ROUND(I573*H573,2)</f>
        <v>0</v>
      </c>
      <c r="K573" s="197" t="s">
        <v>306</v>
      </c>
      <c r="L573" s="41"/>
      <c r="M573" s="202" t="s">
        <v>22</v>
      </c>
      <c r="N573" s="203" t="s">
        <v>48</v>
      </c>
      <c r="O573" s="66"/>
      <c r="P573" s="204">
        <f>O573*H573</f>
        <v>0</v>
      </c>
      <c r="Q573" s="204">
        <v>0</v>
      </c>
      <c r="R573" s="204">
        <f>Q573*H573</f>
        <v>0</v>
      </c>
      <c r="S573" s="204">
        <v>0</v>
      </c>
      <c r="T573" s="205">
        <f>S573*H573</f>
        <v>0</v>
      </c>
      <c r="U573" s="36"/>
      <c r="V573" s="36"/>
      <c r="W573" s="36"/>
      <c r="X573" s="36"/>
      <c r="Y573" s="36"/>
      <c r="Z573" s="36"/>
      <c r="AA573" s="36"/>
      <c r="AB573" s="36"/>
      <c r="AC573" s="36"/>
      <c r="AD573" s="36"/>
      <c r="AE573" s="36"/>
      <c r="AR573" s="206" t="s">
        <v>99</v>
      </c>
      <c r="AT573" s="206" t="s">
        <v>275</v>
      </c>
      <c r="AU573" s="206" t="s">
        <v>84</v>
      </c>
      <c r="AY573" s="19" t="s">
        <v>273</v>
      </c>
      <c r="BE573" s="207">
        <f>IF(N573="základní",J573,0)</f>
        <v>0</v>
      </c>
      <c r="BF573" s="207">
        <f>IF(N573="snížená",J573,0)</f>
        <v>0</v>
      </c>
      <c r="BG573" s="207">
        <f>IF(N573="zákl. přenesená",J573,0)</f>
        <v>0</v>
      </c>
      <c r="BH573" s="207">
        <f>IF(N573="sníž. přenesená",J573,0)</f>
        <v>0</v>
      </c>
      <c r="BI573" s="207">
        <f>IF(N573="nulová",J573,0)</f>
        <v>0</v>
      </c>
      <c r="BJ573" s="19" t="s">
        <v>23</v>
      </c>
      <c r="BK573" s="207">
        <f>ROUND(I573*H573,2)</f>
        <v>0</v>
      </c>
      <c r="BL573" s="19" t="s">
        <v>99</v>
      </c>
      <c r="BM573" s="206" t="s">
        <v>2560</v>
      </c>
    </row>
    <row r="574" spans="1:65" s="2" customFormat="1" ht="165.75">
      <c r="A574" s="36"/>
      <c r="B574" s="37"/>
      <c r="C574" s="38"/>
      <c r="D574" s="208" t="s">
        <v>299</v>
      </c>
      <c r="E574" s="38"/>
      <c r="F574" s="209" t="s">
        <v>685</v>
      </c>
      <c r="G574" s="38"/>
      <c r="H574" s="38"/>
      <c r="I574" s="119"/>
      <c r="J574" s="38"/>
      <c r="K574" s="38"/>
      <c r="L574" s="41"/>
      <c r="M574" s="210"/>
      <c r="N574" s="211"/>
      <c r="O574" s="66"/>
      <c r="P574" s="66"/>
      <c r="Q574" s="66"/>
      <c r="R574" s="66"/>
      <c r="S574" s="66"/>
      <c r="T574" s="67"/>
      <c r="U574" s="36"/>
      <c r="V574" s="36"/>
      <c r="W574" s="36"/>
      <c r="X574" s="36"/>
      <c r="Y574" s="36"/>
      <c r="Z574" s="36"/>
      <c r="AA574" s="36"/>
      <c r="AB574" s="36"/>
      <c r="AC574" s="36"/>
      <c r="AD574" s="36"/>
      <c r="AE574" s="36"/>
      <c r="AT574" s="19" t="s">
        <v>299</v>
      </c>
      <c r="AU574" s="19" t="s">
        <v>84</v>
      </c>
    </row>
    <row r="575" spans="1:65" s="13" customFormat="1" ht="11.25">
      <c r="B575" s="212"/>
      <c r="C575" s="213"/>
      <c r="D575" s="208" t="s">
        <v>281</v>
      </c>
      <c r="E575" s="214" t="s">
        <v>22</v>
      </c>
      <c r="F575" s="215" t="s">
        <v>668</v>
      </c>
      <c r="G575" s="213"/>
      <c r="H575" s="214" t="s">
        <v>22</v>
      </c>
      <c r="I575" s="216"/>
      <c r="J575" s="213"/>
      <c r="K575" s="213"/>
      <c r="L575" s="217"/>
      <c r="M575" s="218"/>
      <c r="N575" s="219"/>
      <c r="O575" s="219"/>
      <c r="P575" s="219"/>
      <c r="Q575" s="219"/>
      <c r="R575" s="219"/>
      <c r="S575" s="219"/>
      <c r="T575" s="220"/>
      <c r="AT575" s="221" t="s">
        <v>281</v>
      </c>
      <c r="AU575" s="221" t="s">
        <v>84</v>
      </c>
      <c r="AV575" s="13" t="s">
        <v>23</v>
      </c>
      <c r="AW575" s="13" t="s">
        <v>38</v>
      </c>
      <c r="AX575" s="13" t="s">
        <v>77</v>
      </c>
      <c r="AY575" s="221" t="s">
        <v>273</v>
      </c>
    </row>
    <row r="576" spans="1:65" s="14" customFormat="1" ht="11.25">
      <c r="B576" s="222"/>
      <c r="C576" s="223"/>
      <c r="D576" s="208" t="s">
        <v>281</v>
      </c>
      <c r="E576" s="224" t="s">
        <v>22</v>
      </c>
      <c r="F576" s="225" t="s">
        <v>2561</v>
      </c>
      <c r="G576" s="223"/>
      <c r="H576" s="226">
        <v>28.1</v>
      </c>
      <c r="I576" s="227"/>
      <c r="J576" s="223"/>
      <c r="K576" s="223"/>
      <c r="L576" s="228"/>
      <c r="M576" s="229"/>
      <c r="N576" s="230"/>
      <c r="O576" s="230"/>
      <c r="P576" s="230"/>
      <c r="Q576" s="230"/>
      <c r="R576" s="230"/>
      <c r="S576" s="230"/>
      <c r="T576" s="231"/>
      <c r="AT576" s="232" t="s">
        <v>281</v>
      </c>
      <c r="AU576" s="232" t="s">
        <v>84</v>
      </c>
      <c r="AV576" s="14" t="s">
        <v>84</v>
      </c>
      <c r="AW576" s="14" t="s">
        <v>38</v>
      </c>
      <c r="AX576" s="14" t="s">
        <v>77</v>
      </c>
      <c r="AY576" s="232" t="s">
        <v>273</v>
      </c>
    </row>
    <row r="577" spans="1:65" s="14" customFormat="1" ht="11.25">
      <c r="B577" s="222"/>
      <c r="C577" s="223"/>
      <c r="D577" s="208" t="s">
        <v>281</v>
      </c>
      <c r="E577" s="224" t="s">
        <v>22</v>
      </c>
      <c r="F577" s="225" t="s">
        <v>2562</v>
      </c>
      <c r="G577" s="223"/>
      <c r="H577" s="226">
        <v>19.559999999999999</v>
      </c>
      <c r="I577" s="227"/>
      <c r="J577" s="223"/>
      <c r="K577" s="223"/>
      <c r="L577" s="228"/>
      <c r="M577" s="229"/>
      <c r="N577" s="230"/>
      <c r="O577" s="230"/>
      <c r="P577" s="230"/>
      <c r="Q577" s="230"/>
      <c r="R577" s="230"/>
      <c r="S577" s="230"/>
      <c r="T577" s="231"/>
      <c r="AT577" s="232" t="s">
        <v>281</v>
      </c>
      <c r="AU577" s="232" t="s">
        <v>84</v>
      </c>
      <c r="AV577" s="14" t="s">
        <v>84</v>
      </c>
      <c r="AW577" s="14" t="s">
        <v>38</v>
      </c>
      <c r="AX577" s="14" t="s">
        <v>77</v>
      </c>
      <c r="AY577" s="232" t="s">
        <v>273</v>
      </c>
    </row>
    <row r="578" spans="1:65" s="14" customFormat="1" ht="11.25">
      <c r="B578" s="222"/>
      <c r="C578" s="223"/>
      <c r="D578" s="208" t="s">
        <v>281</v>
      </c>
      <c r="E578" s="224" t="s">
        <v>22</v>
      </c>
      <c r="F578" s="225" t="s">
        <v>2563</v>
      </c>
      <c r="G578" s="223"/>
      <c r="H578" s="226">
        <v>36.56</v>
      </c>
      <c r="I578" s="227"/>
      <c r="J578" s="223"/>
      <c r="K578" s="223"/>
      <c r="L578" s="228"/>
      <c r="M578" s="229"/>
      <c r="N578" s="230"/>
      <c r="O578" s="230"/>
      <c r="P578" s="230"/>
      <c r="Q578" s="230"/>
      <c r="R578" s="230"/>
      <c r="S578" s="230"/>
      <c r="T578" s="231"/>
      <c r="AT578" s="232" t="s">
        <v>281</v>
      </c>
      <c r="AU578" s="232" t="s">
        <v>84</v>
      </c>
      <c r="AV578" s="14" t="s">
        <v>84</v>
      </c>
      <c r="AW578" s="14" t="s">
        <v>38</v>
      </c>
      <c r="AX578" s="14" t="s">
        <v>77</v>
      </c>
      <c r="AY578" s="232" t="s">
        <v>273</v>
      </c>
    </row>
    <row r="579" spans="1:65" s="14" customFormat="1" ht="11.25">
      <c r="B579" s="222"/>
      <c r="C579" s="223"/>
      <c r="D579" s="208" t="s">
        <v>281</v>
      </c>
      <c r="E579" s="224" t="s">
        <v>22</v>
      </c>
      <c r="F579" s="225" t="s">
        <v>2564</v>
      </c>
      <c r="G579" s="223"/>
      <c r="H579" s="226">
        <v>2.2999999999999998</v>
      </c>
      <c r="I579" s="227"/>
      <c r="J579" s="223"/>
      <c r="K579" s="223"/>
      <c r="L579" s="228"/>
      <c r="M579" s="229"/>
      <c r="N579" s="230"/>
      <c r="O579" s="230"/>
      <c r="P579" s="230"/>
      <c r="Q579" s="230"/>
      <c r="R579" s="230"/>
      <c r="S579" s="230"/>
      <c r="T579" s="231"/>
      <c r="AT579" s="232" t="s">
        <v>281</v>
      </c>
      <c r="AU579" s="232" t="s">
        <v>84</v>
      </c>
      <c r="AV579" s="14" t="s">
        <v>84</v>
      </c>
      <c r="AW579" s="14" t="s">
        <v>38</v>
      </c>
      <c r="AX579" s="14" t="s">
        <v>77</v>
      </c>
      <c r="AY579" s="232" t="s">
        <v>273</v>
      </c>
    </row>
    <row r="580" spans="1:65" s="15" customFormat="1" ht="11.25">
      <c r="B580" s="233"/>
      <c r="C580" s="234"/>
      <c r="D580" s="208" t="s">
        <v>281</v>
      </c>
      <c r="E580" s="235" t="s">
        <v>22</v>
      </c>
      <c r="F580" s="236" t="s">
        <v>286</v>
      </c>
      <c r="G580" s="234"/>
      <c r="H580" s="237">
        <v>86.52</v>
      </c>
      <c r="I580" s="238"/>
      <c r="J580" s="234"/>
      <c r="K580" s="234"/>
      <c r="L580" s="239"/>
      <c r="M580" s="240"/>
      <c r="N580" s="241"/>
      <c r="O580" s="241"/>
      <c r="P580" s="241"/>
      <c r="Q580" s="241"/>
      <c r="R580" s="241"/>
      <c r="S580" s="241"/>
      <c r="T580" s="242"/>
      <c r="AT580" s="243" t="s">
        <v>281</v>
      </c>
      <c r="AU580" s="243" t="s">
        <v>84</v>
      </c>
      <c r="AV580" s="15" t="s">
        <v>92</v>
      </c>
      <c r="AW580" s="15" t="s">
        <v>38</v>
      </c>
      <c r="AX580" s="15" t="s">
        <v>77</v>
      </c>
      <c r="AY580" s="243" t="s">
        <v>273</v>
      </c>
    </row>
    <row r="581" spans="1:65" s="14" customFormat="1" ht="11.25">
      <c r="B581" s="222"/>
      <c r="C581" s="223"/>
      <c r="D581" s="208" t="s">
        <v>281</v>
      </c>
      <c r="E581" s="224" t="s">
        <v>22</v>
      </c>
      <c r="F581" s="225" t="s">
        <v>2565</v>
      </c>
      <c r="G581" s="223"/>
      <c r="H581" s="226">
        <v>8.6519999999999992</v>
      </c>
      <c r="I581" s="227"/>
      <c r="J581" s="223"/>
      <c r="K581" s="223"/>
      <c r="L581" s="228"/>
      <c r="M581" s="229"/>
      <c r="N581" s="230"/>
      <c r="O581" s="230"/>
      <c r="P581" s="230"/>
      <c r="Q581" s="230"/>
      <c r="R581" s="230"/>
      <c r="S581" s="230"/>
      <c r="T581" s="231"/>
      <c r="AT581" s="232" t="s">
        <v>281</v>
      </c>
      <c r="AU581" s="232" t="s">
        <v>84</v>
      </c>
      <c r="AV581" s="14" t="s">
        <v>84</v>
      </c>
      <c r="AW581" s="14" t="s">
        <v>38</v>
      </c>
      <c r="AX581" s="14" t="s">
        <v>77</v>
      </c>
      <c r="AY581" s="232" t="s">
        <v>273</v>
      </c>
    </row>
    <row r="582" spans="1:65" s="16" customFormat="1" ht="11.25">
      <c r="B582" s="244"/>
      <c r="C582" s="245"/>
      <c r="D582" s="208" t="s">
        <v>281</v>
      </c>
      <c r="E582" s="246" t="s">
        <v>22</v>
      </c>
      <c r="F582" s="247" t="s">
        <v>288</v>
      </c>
      <c r="G582" s="245"/>
      <c r="H582" s="248">
        <v>95.171999999999997</v>
      </c>
      <c r="I582" s="249"/>
      <c r="J582" s="245"/>
      <c r="K582" s="245"/>
      <c r="L582" s="250"/>
      <c r="M582" s="251"/>
      <c r="N582" s="252"/>
      <c r="O582" s="252"/>
      <c r="P582" s="252"/>
      <c r="Q582" s="252"/>
      <c r="R582" s="252"/>
      <c r="S582" s="252"/>
      <c r="T582" s="253"/>
      <c r="AT582" s="254" t="s">
        <v>281</v>
      </c>
      <c r="AU582" s="254" t="s">
        <v>84</v>
      </c>
      <c r="AV582" s="16" t="s">
        <v>99</v>
      </c>
      <c r="AW582" s="16" t="s">
        <v>38</v>
      </c>
      <c r="AX582" s="16" t="s">
        <v>23</v>
      </c>
      <c r="AY582" s="254" t="s">
        <v>273</v>
      </c>
    </row>
    <row r="583" spans="1:65" s="2" customFormat="1" ht="16.5" customHeight="1">
      <c r="A583" s="36"/>
      <c r="B583" s="37"/>
      <c r="C583" s="195" t="s">
        <v>710</v>
      </c>
      <c r="D583" s="195" t="s">
        <v>275</v>
      </c>
      <c r="E583" s="196" t="s">
        <v>690</v>
      </c>
      <c r="F583" s="197" t="s">
        <v>691</v>
      </c>
      <c r="G583" s="198" t="s">
        <v>333</v>
      </c>
      <c r="H583" s="199">
        <v>1.901</v>
      </c>
      <c r="I583" s="200"/>
      <c r="J583" s="201">
        <f>ROUND(I583*H583,2)</f>
        <v>0</v>
      </c>
      <c r="K583" s="197" t="s">
        <v>306</v>
      </c>
      <c r="L583" s="41"/>
      <c r="M583" s="202" t="s">
        <v>22</v>
      </c>
      <c r="N583" s="203" t="s">
        <v>48</v>
      </c>
      <c r="O583" s="66"/>
      <c r="P583" s="204">
        <f>O583*H583</f>
        <v>0</v>
      </c>
      <c r="Q583" s="204">
        <v>1.06277</v>
      </c>
      <c r="R583" s="204">
        <f>Q583*H583</f>
        <v>2.0203257699999999</v>
      </c>
      <c r="S583" s="204">
        <v>0</v>
      </c>
      <c r="T583" s="205">
        <f>S583*H583</f>
        <v>0</v>
      </c>
      <c r="U583" s="36"/>
      <c r="V583" s="36"/>
      <c r="W583" s="36"/>
      <c r="X583" s="36"/>
      <c r="Y583" s="36"/>
      <c r="Z583" s="36"/>
      <c r="AA583" s="36"/>
      <c r="AB583" s="36"/>
      <c r="AC583" s="36"/>
      <c r="AD583" s="36"/>
      <c r="AE583" s="36"/>
      <c r="AR583" s="206" t="s">
        <v>99</v>
      </c>
      <c r="AT583" s="206" t="s">
        <v>275</v>
      </c>
      <c r="AU583" s="206" t="s">
        <v>84</v>
      </c>
      <c r="AY583" s="19" t="s">
        <v>273</v>
      </c>
      <c r="BE583" s="207">
        <f>IF(N583="základní",J583,0)</f>
        <v>0</v>
      </c>
      <c r="BF583" s="207">
        <f>IF(N583="snížená",J583,0)</f>
        <v>0</v>
      </c>
      <c r="BG583" s="207">
        <f>IF(N583="zákl. přenesená",J583,0)</f>
        <v>0</v>
      </c>
      <c r="BH583" s="207">
        <f>IF(N583="sníž. přenesená",J583,0)</f>
        <v>0</v>
      </c>
      <c r="BI583" s="207">
        <f>IF(N583="nulová",J583,0)</f>
        <v>0</v>
      </c>
      <c r="BJ583" s="19" t="s">
        <v>23</v>
      </c>
      <c r="BK583" s="207">
        <f>ROUND(I583*H583,2)</f>
        <v>0</v>
      </c>
      <c r="BL583" s="19" t="s">
        <v>99</v>
      </c>
      <c r="BM583" s="206" t="s">
        <v>2566</v>
      </c>
    </row>
    <row r="584" spans="1:65" s="2" customFormat="1" ht="29.25">
      <c r="A584" s="36"/>
      <c r="B584" s="37"/>
      <c r="C584" s="38"/>
      <c r="D584" s="208" t="s">
        <v>299</v>
      </c>
      <c r="E584" s="38"/>
      <c r="F584" s="209" t="s">
        <v>693</v>
      </c>
      <c r="G584" s="38"/>
      <c r="H584" s="38"/>
      <c r="I584" s="119"/>
      <c r="J584" s="38"/>
      <c r="K584" s="38"/>
      <c r="L584" s="41"/>
      <c r="M584" s="210"/>
      <c r="N584" s="211"/>
      <c r="O584" s="66"/>
      <c r="P584" s="66"/>
      <c r="Q584" s="66"/>
      <c r="R584" s="66"/>
      <c r="S584" s="66"/>
      <c r="T584" s="67"/>
      <c r="U584" s="36"/>
      <c r="V584" s="36"/>
      <c r="W584" s="36"/>
      <c r="X584" s="36"/>
      <c r="Y584" s="36"/>
      <c r="Z584" s="36"/>
      <c r="AA584" s="36"/>
      <c r="AB584" s="36"/>
      <c r="AC584" s="36"/>
      <c r="AD584" s="36"/>
      <c r="AE584" s="36"/>
      <c r="AT584" s="19" t="s">
        <v>299</v>
      </c>
      <c r="AU584" s="19" t="s">
        <v>84</v>
      </c>
    </row>
    <row r="585" spans="1:65" s="13" customFormat="1" ht="11.25">
      <c r="B585" s="212"/>
      <c r="C585" s="213"/>
      <c r="D585" s="208" t="s">
        <v>281</v>
      </c>
      <c r="E585" s="214" t="s">
        <v>22</v>
      </c>
      <c r="F585" s="215" t="s">
        <v>694</v>
      </c>
      <c r="G585" s="213"/>
      <c r="H585" s="214" t="s">
        <v>22</v>
      </c>
      <c r="I585" s="216"/>
      <c r="J585" s="213"/>
      <c r="K585" s="213"/>
      <c r="L585" s="217"/>
      <c r="M585" s="218"/>
      <c r="N585" s="219"/>
      <c r="O585" s="219"/>
      <c r="P585" s="219"/>
      <c r="Q585" s="219"/>
      <c r="R585" s="219"/>
      <c r="S585" s="219"/>
      <c r="T585" s="220"/>
      <c r="AT585" s="221" t="s">
        <v>281</v>
      </c>
      <c r="AU585" s="221" t="s">
        <v>84</v>
      </c>
      <c r="AV585" s="13" t="s">
        <v>23</v>
      </c>
      <c r="AW585" s="13" t="s">
        <v>38</v>
      </c>
      <c r="AX585" s="13" t="s">
        <v>77</v>
      </c>
      <c r="AY585" s="221" t="s">
        <v>273</v>
      </c>
    </row>
    <row r="586" spans="1:65" s="14" customFormat="1" ht="11.25">
      <c r="B586" s="222"/>
      <c r="C586" s="223"/>
      <c r="D586" s="208" t="s">
        <v>281</v>
      </c>
      <c r="E586" s="224" t="s">
        <v>22</v>
      </c>
      <c r="F586" s="225" t="s">
        <v>2567</v>
      </c>
      <c r="G586" s="223"/>
      <c r="H586" s="226">
        <v>1.901</v>
      </c>
      <c r="I586" s="227"/>
      <c r="J586" s="223"/>
      <c r="K586" s="223"/>
      <c r="L586" s="228"/>
      <c r="M586" s="229"/>
      <c r="N586" s="230"/>
      <c r="O586" s="230"/>
      <c r="P586" s="230"/>
      <c r="Q586" s="230"/>
      <c r="R586" s="230"/>
      <c r="S586" s="230"/>
      <c r="T586" s="231"/>
      <c r="AT586" s="232" t="s">
        <v>281</v>
      </c>
      <c r="AU586" s="232" t="s">
        <v>84</v>
      </c>
      <c r="AV586" s="14" t="s">
        <v>84</v>
      </c>
      <c r="AW586" s="14" t="s">
        <v>38</v>
      </c>
      <c r="AX586" s="14" t="s">
        <v>23</v>
      </c>
      <c r="AY586" s="232" t="s">
        <v>273</v>
      </c>
    </row>
    <row r="587" spans="1:65" s="2" customFormat="1" ht="16.5" customHeight="1">
      <c r="A587" s="36"/>
      <c r="B587" s="37"/>
      <c r="C587" s="195" t="s">
        <v>731</v>
      </c>
      <c r="D587" s="195" t="s">
        <v>275</v>
      </c>
      <c r="E587" s="196" t="s">
        <v>697</v>
      </c>
      <c r="F587" s="197" t="s">
        <v>698</v>
      </c>
      <c r="G587" s="198" t="s">
        <v>224</v>
      </c>
      <c r="H587" s="199">
        <v>543.05999999999995</v>
      </c>
      <c r="I587" s="200"/>
      <c r="J587" s="201">
        <f>ROUND(I587*H587,2)</f>
        <v>0</v>
      </c>
      <c r="K587" s="197" t="s">
        <v>306</v>
      </c>
      <c r="L587" s="41"/>
      <c r="M587" s="202" t="s">
        <v>22</v>
      </c>
      <c r="N587" s="203" t="s">
        <v>48</v>
      </c>
      <c r="O587" s="66"/>
      <c r="P587" s="204">
        <f>O587*H587</f>
        <v>0</v>
      </c>
      <c r="Q587" s="204">
        <v>0.11</v>
      </c>
      <c r="R587" s="204">
        <f>Q587*H587</f>
        <v>59.736599999999996</v>
      </c>
      <c r="S587" s="204">
        <v>0</v>
      </c>
      <c r="T587" s="205">
        <f>S587*H587</f>
        <v>0</v>
      </c>
      <c r="U587" s="36"/>
      <c r="V587" s="36"/>
      <c r="W587" s="36"/>
      <c r="X587" s="36"/>
      <c r="Y587" s="36"/>
      <c r="Z587" s="36"/>
      <c r="AA587" s="36"/>
      <c r="AB587" s="36"/>
      <c r="AC587" s="36"/>
      <c r="AD587" s="36"/>
      <c r="AE587" s="36"/>
      <c r="AR587" s="206" t="s">
        <v>99</v>
      </c>
      <c r="AT587" s="206" t="s">
        <v>275</v>
      </c>
      <c r="AU587" s="206" t="s">
        <v>84</v>
      </c>
      <c r="AY587" s="19" t="s">
        <v>273</v>
      </c>
      <c r="BE587" s="207">
        <f>IF(N587="základní",J587,0)</f>
        <v>0</v>
      </c>
      <c r="BF587" s="207">
        <f>IF(N587="snížená",J587,0)</f>
        <v>0</v>
      </c>
      <c r="BG587" s="207">
        <f>IF(N587="zákl. přenesená",J587,0)</f>
        <v>0</v>
      </c>
      <c r="BH587" s="207">
        <f>IF(N587="sníž. přenesená",J587,0)</f>
        <v>0</v>
      </c>
      <c r="BI587" s="207">
        <f>IF(N587="nulová",J587,0)</f>
        <v>0</v>
      </c>
      <c r="BJ587" s="19" t="s">
        <v>23</v>
      </c>
      <c r="BK587" s="207">
        <f>ROUND(I587*H587,2)</f>
        <v>0</v>
      </c>
      <c r="BL587" s="19" t="s">
        <v>99</v>
      </c>
      <c r="BM587" s="206" t="s">
        <v>2568</v>
      </c>
    </row>
    <row r="588" spans="1:65" s="14" customFormat="1" ht="11.25">
      <c r="B588" s="222"/>
      <c r="C588" s="223"/>
      <c r="D588" s="208" t="s">
        <v>281</v>
      </c>
      <c r="E588" s="224" t="s">
        <v>22</v>
      </c>
      <c r="F588" s="225" t="s">
        <v>2569</v>
      </c>
      <c r="G588" s="223"/>
      <c r="H588" s="226">
        <v>196.97</v>
      </c>
      <c r="I588" s="227"/>
      <c r="J588" s="223"/>
      <c r="K588" s="223"/>
      <c r="L588" s="228"/>
      <c r="M588" s="229"/>
      <c r="N588" s="230"/>
      <c r="O588" s="230"/>
      <c r="P588" s="230"/>
      <c r="Q588" s="230"/>
      <c r="R588" s="230"/>
      <c r="S588" s="230"/>
      <c r="T588" s="231"/>
      <c r="AT588" s="232" t="s">
        <v>281</v>
      </c>
      <c r="AU588" s="232" t="s">
        <v>84</v>
      </c>
      <c r="AV588" s="14" t="s">
        <v>84</v>
      </c>
      <c r="AW588" s="14" t="s">
        <v>38</v>
      </c>
      <c r="AX588" s="14" t="s">
        <v>77</v>
      </c>
      <c r="AY588" s="232" t="s">
        <v>273</v>
      </c>
    </row>
    <row r="589" spans="1:65" s="14" customFormat="1" ht="11.25">
      <c r="B589" s="222"/>
      <c r="C589" s="223"/>
      <c r="D589" s="208" t="s">
        <v>281</v>
      </c>
      <c r="E589" s="224" t="s">
        <v>22</v>
      </c>
      <c r="F589" s="225" t="s">
        <v>2570</v>
      </c>
      <c r="G589" s="223"/>
      <c r="H589" s="226">
        <v>60.41</v>
      </c>
      <c r="I589" s="227"/>
      <c r="J589" s="223"/>
      <c r="K589" s="223"/>
      <c r="L589" s="228"/>
      <c r="M589" s="229"/>
      <c r="N589" s="230"/>
      <c r="O589" s="230"/>
      <c r="P589" s="230"/>
      <c r="Q589" s="230"/>
      <c r="R589" s="230"/>
      <c r="S589" s="230"/>
      <c r="T589" s="231"/>
      <c r="AT589" s="232" t="s">
        <v>281</v>
      </c>
      <c r="AU589" s="232" t="s">
        <v>84</v>
      </c>
      <c r="AV589" s="14" t="s">
        <v>84</v>
      </c>
      <c r="AW589" s="14" t="s">
        <v>38</v>
      </c>
      <c r="AX589" s="14" t="s">
        <v>77</v>
      </c>
      <c r="AY589" s="232" t="s">
        <v>273</v>
      </c>
    </row>
    <row r="590" spans="1:65" s="13" customFormat="1" ht="11.25">
      <c r="B590" s="212"/>
      <c r="C590" s="213"/>
      <c r="D590" s="208" t="s">
        <v>281</v>
      </c>
      <c r="E590" s="214" t="s">
        <v>22</v>
      </c>
      <c r="F590" s="215" t="s">
        <v>2571</v>
      </c>
      <c r="G590" s="213"/>
      <c r="H590" s="214" t="s">
        <v>22</v>
      </c>
      <c r="I590" s="216"/>
      <c r="J590" s="213"/>
      <c r="K590" s="213"/>
      <c r="L590" s="217"/>
      <c r="M590" s="218"/>
      <c r="N590" s="219"/>
      <c r="O590" s="219"/>
      <c r="P590" s="219"/>
      <c r="Q590" s="219"/>
      <c r="R590" s="219"/>
      <c r="S590" s="219"/>
      <c r="T590" s="220"/>
      <c r="AT590" s="221" t="s">
        <v>281</v>
      </c>
      <c r="AU590" s="221" t="s">
        <v>84</v>
      </c>
      <c r="AV590" s="13" t="s">
        <v>23</v>
      </c>
      <c r="AW590" s="13" t="s">
        <v>38</v>
      </c>
      <c r="AX590" s="13" t="s">
        <v>77</v>
      </c>
      <c r="AY590" s="221" t="s">
        <v>273</v>
      </c>
    </row>
    <row r="591" spans="1:65" s="14" customFormat="1" ht="11.25">
      <c r="B591" s="222"/>
      <c r="C591" s="223"/>
      <c r="D591" s="208" t="s">
        <v>281</v>
      </c>
      <c r="E591" s="224" t="s">
        <v>22</v>
      </c>
      <c r="F591" s="225" t="s">
        <v>2572</v>
      </c>
      <c r="G591" s="223"/>
      <c r="H591" s="226">
        <v>285.68</v>
      </c>
      <c r="I591" s="227"/>
      <c r="J591" s="223"/>
      <c r="K591" s="223"/>
      <c r="L591" s="228"/>
      <c r="M591" s="229"/>
      <c r="N591" s="230"/>
      <c r="O591" s="230"/>
      <c r="P591" s="230"/>
      <c r="Q591" s="230"/>
      <c r="R591" s="230"/>
      <c r="S591" s="230"/>
      <c r="T591" s="231"/>
      <c r="AT591" s="232" t="s">
        <v>281</v>
      </c>
      <c r="AU591" s="232" t="s">
        <v>84</v>
      </c>
      <c r="AV591" s="14" t="s">
        <v>84</v>
      </c>
      <c r="AW591" s="14" t="s">
        <v>38</v>
      </c>
      <c r="AX591" s="14" t="s">
        <v>77</v>
      </c>
      <c r="AY591" s="232" t="s">
        <v>273</v>
      </c>
    </row>
    <row r="592" spans="1:65" s="15" customFormat="1" ht="11.25">
      <c r="B592" s="233"/>
      <c r="C592" s="234"/>
      <c r="D592" s="208" t="s">
        <v>281</v>
      </c>
      <c r="E592" s="235" t="s">
        <v>22</v>
      </c>
      <c r="F592" s="236" t="s">
        <v>286</v>
      </c>
      <c r="G592" s="234"/>
      <c r="H592" s="237">
        <v>543.05999999999995</v>
      </c>
      <c r="I592" s="238"/>
      <c r="J592" s="234"/>
      <c r="K592" s="234"/>
      <c r="L592" s="239"/>
      <c r="M592" s="240"/>
      <c r="N592" s="241"/>
      <c r="O592" s="241"/>
      <c r="P592" s="241"/>
      <c r="Q592" s="241"/>
      <c r="R592" s="241"/>
      <c r="S592" s="241"/>
      <c r="T592" s="242"/>
      <c r="AT592" s="243" t="s">
        <v>281</v>
      </c>
      <c r="AU592" s="243" t="s">
        <v>84</v>
      </c>
      <c r="AV592" s="15" t="s">
        <v>92</v>
      </c>
      <c r="AW592" s="15" t="s">
        <v>38</v>
      </c>
      <c r="AX592" s="15" t="s">
        <v>23</v>
      </c>
      <c r="AY592" s="243" t="s">
        <v>273</v>
      </c>
    </row>
    <row r="593" spans="1:65" s="2" customFormat="1" ht="21.75" customHeight="1">
      <c r="A593" s="36"/>
      <c r="B593" s="37"/>
      <c r="C593" s="195" t="s">
        <v>737</v>
      </c>
      <c r="D593" s="195" t="s">
        <v>275</v>
      </c>
      <c r="E593" s="196" t="s">
        <v>702</v>
      </c>
      <c r="F593" s="197" t="s">
        <v>703</v>
      </c>
      <c r="G593" s="198" t="s">
        <v>224</v>
      </c>
      <c r="H593" s="199">
        <v>3435.78</v>
      </c>
      <c r="I593" s="200"/>
      <c r="J593" s="201">
        <f>ROUND(I593*H593,2)</f>
        <v>0</v>
      </c>
      <c r="K593" s="197" t="s">
        <v>306</v>
      </c>
      <c r="L593" s="41"/>
      <c r="M593" s="202" t="s">
        <v>22</v>
      </c>
      <c r="N593" s="203" t="s">
        <v>48</v>
      </c>
      <c r="O593" s="66"/>
      <c r="P593" s="204">
        <f>O593*H593</f>
        <v>0</v>
      </c>
      <c r="Q593" s="204">
        <v>1.0999999999999999E-2</v>
      </c>
      <c r="R593" s="204">
        <f>Q593*H593</f>
        <v>37.793579999999999</v>
      </c>
      <c r="S593" s="204">
        <v>0</v>
      </c>
      <c r="T593" s="205">
        <f>S593*H593</f>
        <v>0</v>
      </c>
      <c r="U593" s="36"/>
      <c r="V593" s="36"/>
      <c r="W593" s="36"/>
      <c r="X593" s="36"/>
      <c r="Y593" s="36"/>
      <c r="Z593" s="36"/>
      <c r="AA593" s="36"/>
      <c r="AB593" s="36"/>
      <c r="AC593" s="36"/>
      <c r="AD593" s="36"/>
      <c r="AE593" s="36"/>
      <c r="AR593" s="206" t="s">
        <v>99</v>
      </c>
      <c r="AT593" s="206" t="s">
        <v>275</v>
      </c>
      <c r="AU593" s="206" t="s">
        <v>84</v>
      </c>
      <c r="AY593" s="19" t="s">
        <v>273</v>
      </c>
      <c r="BE593" s="207">
        <f>IF(N593="základní",J593,0)</f>
        <v>0</v>
      </c>
      <c r="BF593" s="207">
        <f>IF(N593="snížená",J593,0)</f>
        <v>0</v>
      </c>
      <c r="BG593" s="207">
        <f>IF(N593="zákl. přenesená",J593,0)</f>
        <v>0</v>
      </c>
      <c r="BH593" s="207">
        <f>IF(N593="sníž. přenesená",J593,0)</f>
        <v>0</v>
      </c>
      <c r="BI593" s="207">
        <f>IF(N593="nulová",J593,0)</f>
        <v>0</v>
      </c>
      <c r="BJ593" s="19" t="s">
        <v>23</v>
      </c>
      <c r="BK593" s="207">
        <f>ROUND(I593*H593,2)</f>
        <v>0</v>
      </c>
      <c r="BL593" s="19" t="s">
        <v>99</v>
      </c>
      <c r="BM593" s="206" t="s">
        <v>2573</v>
      </c>
    </row>
    <row r="594" spans="1:65" s="14" customFormat="1" ht="11.25">
      <c r="B594" s="222"/>
      <c r="C594" s="223"/>
      <c r="D594" s="208" t="s">
        <v>281</v>
      </c>
      <c r="E594" s="224" t="s">
        <v>22</v>
      </c>
      <c r="F594" s="225" t="s">
        <v>2574</v>
      </c>
      <c r="G594" s="223"/>
      <c r="H594" s="226">
        <v>787.88</v>
      </c>
      <c r="I594" s="227"/>
      <c r="J594" s="223"/>
      <c r="K594" s="223"/>
      <c r="L594" s="228"/>
      <c r="M594" s="229"/>
      <c r="N594" s="230"/>
      <c r="O594" s="230"/>
      <c r="P594" s="230"/>
      <c r="Q594" s="230"/>
      <c r="R594" s="230"/>
      <c r="S594" s="230"/>
      <c r="T594" s="231"/>
      <c r="AT594" s="232" t="s">
        <v>281</v>
      </c>
      <c r="AU594" s="232" t="s">
        <v>84</v>
      </c>
      <c r="AV594" s="14" t="s">
        <v>84</v>
      </c>
      <c r="AW594" s="14" t="s">
        <v>38</v>
      </c>
      <c r="AX594" s="14" t="s">
        <v>77</v>
      </c>
      <c r="AY594" s="232" t="s">
        <v>273</v>
      </c>
    </row>
    <row r="595" spans="1:65" s="14" customFormat="1" ht="11.25">
      <c r="B595" s="222"/>
      <c r="C595" s="223"/>
      <c r="D595" s="208" t="s">
        <v>281</v>
      </c>
      <c r="E595" s="224" t="s">
        <v>22</v>
      </c>
      <c r="F595" s="225" t="s">
        <v>2575</v>
      </c>
      <c r="G595" s="223"/>
      <c r="H595" s="226">
        <v>362.46</v>
      </c>
      <c r="I595" s="227"/>
      <c r="J595" s="223"/>
      <c r="K595" s="223"/>
      <c r="L595" s="228"/>
      <c r="M595" s="229"/>
      <c r="N595" s="230"/>
      <c r="O595" s="230"/>
      <c r="P595" s="230"/>
      <c r="Q595" s="230"/>
      <c r="R595" s="230"/>
      <c r="S595" s="230"/>
      <c r="T595" s="231"/>
      <c r="AT595" s="232" t="s">
        <v>281</v>
      </c>
      <c r="AU595" s="232" t="s">
        <v>84</v>
      </c>
      <c r="AV595" s="14" t="s">
        <v>84</v>
      </c>
      <c r="AW595" s="14" t="s">
        <v>38</v>
      </c>
      <c r="AX595" s="14" t="s">
        <v>77</v>
      </c>
      <c r="AY595" s="232" t="s">
        <v>273</v>
      </c>
    </row>
    <row r="596" spans="1:65" s="13" customFormat="1" ht="11.25">
      <c r="B596" s="212"/>
      <c r="C596" s="213"/>
      <c r="D596" s="208" t="s">
        <v>281</v>
      </c>
      <c r="E596" s="214" t="s">
        <v>22</v>
      </c>
      <c r="F596" s="215" t="s">
        <v>2571</v>
      </c>
      <c r="G596" s="213"/>
      <c r="H596" s="214" t="s">
        <v>22</v>
      </c>
      <c r="I596" s="216"/>
      <c r="J596" s="213"/>
      <c r="K596" s="213"/>
      <c r="L596" s="217"/>
      <c r="M596" s="218"/>
      <c r="N596" s="219"/>
      <c r="O596" s="219"/>
      <c r="P596" s="219"/>
      <c r="Q596" s="219"/>
      <c r="R596" s="219"/>
      <c r="S596" s="219"/>
      <c r="T596" s="220"/>
      <c r="AT596" s="221" t="s">
        <v>281</v>
      </c>
      <c r="AU596" s="221" t="s">
        <v>84</v>
      </c>
      <c r="AV596" s="13" t="s">
        <v>23</v>
      </c>
      <c r="AW596" s="13" t="s">
        <v>38</v>
      </c>
      <c r="AX596" s="13" t="s">
        <v>77</v>
      </c>
      <c r="AY596" s="221" t="s">
        <v>273</v>
      </c>
    </row>
    <row r="597" spans="1:65" s="14" customFormat="1" ht="11.25">
      <c r="B597" s="222"/>
      <c r="C597" s="223"/>
      <c r="D597" s="208" t="s">
        <v>281</v>
      </c>
      <c r="E597" s="224" t="s">
        <v>22</v>
      </c>
      <c r="F597" s="225" t="s">
        <v>2576</v>
      </c>
      <c r="G597" s="223"/>
      <c r="H597" s="226">
        <v>2285.44</v>
      </c>
      <c r="I597" s="227"/>
      <c r="J597" s="223"/>
      <c r="K597" s="223"/>
      <c r="L597" s="228"/>
      <c r="M597" s="229"/>
      <c r="N597" s="230"/>
      <c r="O597" s="230"/>
      <c r="P597" s="230"/>
      <c r="Q597" s="230"/>
      <c r="R597" s="230"/>
      <c r="S597" s="230"/>
      <c r="T597" s="231"/>
      <c r="AT597" s="232" t="s">
        <v>281</v>
      </c>
      <c r="AU597" s="232" t="s">
        <v>84</v>
      </c>
      <c r="AV597" s="14" t="s">
        <v>84</v>
      </c>
      <c r="AW597" s="14" t="s">
        <v>38</v>
      </c>
      <c r="AX597" s="14" t="s">
        <v>77</v>
      </c>
      <c r="AY597" s="232" t="s">
        <v>273</v>
      </c>
    </row>
    <row r="598" spans="1:65" s="15" customFormat="1" ht="11.25">
      <c r="B598" s="233"/>
      <c r="C598" s="234"/>
      <c r="D598" s="208" t="s">
        <v>281</v>
      </c>
      <c r="E598" s="235" t="s">
        <v>22</v>
      </c>
      <c r="F598" s="236" t="s">
        <v>286</v>
      </c>
      <c r="G598" s="234"/>
      <c r="H598" s="237">
        <v>3435.78</v>
      </c>
      <c r="I598" s="238"/>
      <c r="J598" s="234"/>
      <c r="K598" s="234"/>
      <c r="L598" s="239"/>
      <c r="M598" s="240"/>
      <c r="N598" s="241"/>
      <c r="O598" s="241"/>
      <c r="P598" s="241"/>
      <c r="Q598" s="241"/>
      <c r="R598" s="241"/>
      <c r="S598" s="241"/>
      <c r="T598" s="242"/>
      <c r="AT598" s="243" t="s">
        <v>281</v>
      </c>
      <c r="AU598" s="243" t="s">
        <v>84</v>
      </c>
      <c r="AV598" s="15" t="s">
        <v>92</v>
      </c>
      <c r="AW598" s="15" t="s">
        <v>38</v>
      </c>
      <c r="AX598" s="15" t="s">
        <v>23</v>
      </c>
      <c r="AY598" s="243" t="s">
        <v>273</v>
      </c>
    </row>
    <row r="599" spans="1:65" s="2" customFormat="1" ht="16.5" customHeight="1">
      <c r="A599" s="36"/>
      <c r="B599" s="37"/>
      <c r="C599" s="195" t="s">
        <v>747</v>
      </c>
      <c r="D599" s="195" t="s">
        <v>275</v>
      </c>
      <c r="E599" s="196" t="s">
        <v>707</v>
      </c>
      <c r="F599" s="197" t="s">
        <v>2577</v>
      </c>
      <c r="G599" s="198" t="s">
        <v>224</v>
      </c>
      <c r="H599" s="199">
        <v>514.54</v>
      </c>
      <c r="I599" s="200"/>
      <c r="J599" s="201">
        <f>ROUND(I599*H599,2)</f>
        <v>0</v>
      </c>
      <c r="K599" s="197" t="s">
        <v>306</v>
      </c>
      <c r="L599" s="41"/>
      <c r="M599" s="202" t="s">
        <v>22</v>
      </c>
      <c r="N599" s="203" t="s">
        <v>48</v>
      </c>
      <c r="O599" s="66"/>
      <c r="P599" s="204">
        <f>O599*H599</f>
        <v>0</v>
      </c>
      <c r="Q599" s="204">
        <v>1.2999999999999999E-4</v>
      </c>
      <c r="R599" s="204">
        <f>Q599*H599</f>
        <v>6.6890199999999983E-2</v>
      </c>
      <c r="S599" s="204">
        <v>0</v>
      </c>
      <c r="T599" s="205">
        <f>S599*H599</f>
        <v>0</v>
      </c>
      <c r="U599" s="36"/>
      <c r="V599" s="36"/>
      <c r="W599" s="36"/>
      <c r="X599" s="36"/>
      <c r="Y599" s="36"/>
      <c r="Z599" s="36"/>
      <c r="AA599" s="36"/>
      <c r="AB599" s="36"/>
      <c r="AC599" s="36"/>
      <c r="AD599" s="36"/>
      <c r="AE599" s="36"/>
      <c r="AR599" s="206" t="s">
        <v>99</v>
      </c>
      <c r="AT599" s="206" t="s">
        <v>275</v>
      </c>
      <c r="AU599" s="206" t="s">
        <v>84</v>
      </c>
      <c r="AY599" s="19" t="s">
        <v>273</v>
      </c>
      <c r="BE599" s="207">
        <f>IF(N599="základní",J599,0)</f>
        <v>0</v>
      </c>
      <c r="BF599" s="207">
        <f>IF(N599="snížená",J599,0)</f>
        <v>0</v>
      </c>
      <c r="BG599" s="207">
        <f>IF(N599="zákl. přenesená",J599,0)</f>
        <v>0</v>
      </c>
      <c r="BH599" s="207">
        <f>IF(N599="sníž. přenesená",J599,0)</f>
        <v>0</v>
      </c>
      <c r="BI599" s="207">
        <f>IF(N599="nulová",J599,0)</f>
        <v>0</v>
      </c>
      <c r="BJ599" s="19" t="s">
        <v>23</v>
      </c>
      <c r="BK599" s="207">
        <f>ROUND(I599*H599,2)</f>
        <v>0</v>
      </c>
      <c r="BL599" s="19" t="s">
        <v>99</v>
      </c>
      <c r="BM599" s="206" t="s">
        <v>2578</v>
      </c>
    </row>
    <row r="600" spans="1:65" s="14" customFormat="1" ht="11.25">
      <c r="B600" s="222"/>
      <c r="C600" s="223"/>
      <c r="D600" s="208" t="s">
        <v>281</v>
      </c>
      <c r="E600" s="224" t="s">
        <v>22</v>
      </c>
      <c r="F600" s="225" t="s">
        <v>2579</v>
      </c>
      <c r="G600" s="223"/>
      <c r="H600" s="226">
        <v>514.54</v>
      </c>
      <c r="I600" s="227"/>
      <c r="J600" s="223"/>
      <c r="K600" s="223"/>
      <c r="L600" s="228"/>
      <c r="M600" s="229"/>
      <c r="N600" s="230"/>
      <c r="O600" s="230"/>
      <c r="P600" s="230"/>
      <c r="Q600" s="230"/>
      <c r="R600" s="230"/>
      <c r="S600" s="230"/>
      <c r="T600" s="231"/>
      <c r="AT600" s="232" t="s">
        <v>281</v>
      </c>
      <c r="AU600" s="232" t="s">
        <v>84</v>
      </c>
      <c r="AV600" s="14" t="s">
        <v>84</v>
      </c>
      <c r="AW600" s="14" t="s">
        <v>38</v>
      </c>
      <c r="AX600" s="14" t="s">
        <v>23</v>
      </c>
      <c r="AY600" s="232" t="s">
        <v>273</v>
      </c>
    </row>
    <row r="601" spans="1:65" s="2" customFormat="1" ht="16.5" customHeight="1">
      <c r="A601" s="36"/>
      <c r="B601" s="37"/>
      <c r="C601" s="195" t="s">
        <v>757</v>
      </c>
      <c r="D601" s="195" t="s">
        <v>275</v>
      </c>
      <c r="E601" s="196" t="s">
        <v>2580</v>
      </c>
      <c r="F601" s="197" t="s">
        <v>2581</v>
      </c>
      <c r="G601" s="198" t="s">
        <v>224</v>
      </c>
      <c r="H601" s="199">
        <v>28.52</v>
      </c>
      <c r="I601" s="200"/>
      <c r="J601" s="201">
        <f>ROUND(I601*H601,2)</f>
        <v>0</v>
      </c>
      <c r="K601" s="197" t="s">
        <v>306</v>
      </c>
      <c r="L601" s="41"/>
      <c r="M601" s="202" t="s">
        <v>22</v>
      </c>
      <c r="N601" s="203" t="s">
        <v>48</v>
      </c>
      <c r="O601" s="66"/>
      <c r="P601" s="204">
        <f>O601*H601</f>
        <v>0</v>
      </c>
      <c r="Q601" s="204">
        <v>1.2999999999999999E-4</v>
      </c>
      <c r="R601" s="204">
        <f>Q601*H601</f>
        <v>3.7075999999999997E-3</v>
      </c>
      <c r="S601" s="204">
        <v>0</v>
      </c>
      <c r="T601" s="205">
        <f>S601*H601</f>
        <v>0</v>
      </c>
      <c r="U601" s="36"/>
      <c r="V601" s="36"/>
      <c r="W601" s="36"/>
      <c r="X601" s="36"/>
      <c r="Y601" s="36"/>
      <c r="Z601" s="36"/>
      <c r="AA601" s="36"/>
      <c r="AB601" s="36"/>
      <c r="AC601" s="36"/>
      <c r="AD601" s="36"/>
      <c r="AE601" s="36"/>
      <c r="AR601" s="206" t="s">
        <v>99</v>
      </c>
      <c r="AT601" s="206" t="s">
        <v>275</v>
      </c>
      <c r="AU601" s="206" t="s">
        <v>84</v>
      </c>
      <c r="AY601" s="19" t="s">
        <v>273</v>
      </c>
      <c r="BE601" s="207">
        <f>IF(N601="základní",J601,0)</f>
        <v>0</v>
      </c>
      <c r="BF601" s="207">
        <f>IF(N601="snížená",J601,0)</f>
        <v>0</v>
      </c>
      <c r="BG601" s="207">
        <f>IF(N601="zákl. přenesená",J601,0)</f>
        <v>0</v>
      </c>
      <c r="BH601" s="207">
        <f>IF(N601="sníž. přenesená",J601,0)</f>
        <v>0</v>
      </c>
      <c r="BI601" s="207">
        <f>IF(N601="nulová",J601,0)</f>
        <v>0</v>
      </c>
      <c r="BJ601" s="19" t="s">
        <v>23</v>
      </c>
      <c r="BK601" s="207">
        <f>ROUND(I601*H601,2)</f>
        <v>0</v>
      </c>
      <c r="BL601" s="19" t="s">
        <v>99</v>
      </c>
      <c r="BM601" s="206" t="s">
        <v>2582</v>
      </c>
    </row>
    <row r="602" spans="1:65" s="14" customFormat="1" ht="11.25">
      <c r="B602" s="222"/>
      <c r="C602" s="223"/>
      <c r="D602" s="208" t="s">
        <v>281</v>
      </c>
      <c r="E602" s="224" t="s">
        <v>22</v>
      </c>
      <c r="F602" s="225" t="s">
        <v>2583</v>
      </c>
      <c r="G602" s="223"/>
      <c r="H602" s="226">
        <v>28.52</v>
      </c>
      <c r="I602" s="227"/>
      <c r="J602" s="223"/>
      <c r="K602" s="223"/>
      <c r="L602" s="228"/>
      <c r="M602" s="229"/>
      <c r="N602" s="230"/>
      <c r="O602" s="230"/>
      <c r="P602" s="230"/>
      <c r="Q602" s="230"/>
      <c r="R602" s="230"/>
      <c r="S602" s="230"/>
      <c r="T602" s="231"/>
      <c r="AT602" s="232" t="s">
        <v>281</v>
      </c>
      <c r="AU602" s="232" t="s">
        <v>84</v>
      </c>
      <c r="AV602" s="14" t="s">
        <v>84</v>
      </c>
      <c r="AW602" s="14" t="s">
        <v>38</v>
      </c>
      <c r="AX602" s="14" t="s">
        <v>23</v>
      </c>
      <c r="AY602" s="232" t="s">
        <v>273</v>
      </c>
    </row>
    <row r="603" spans="1:65" s="2" customFormat="1" ht="21.75" customHeight="1">
      <c r="A603" s="36"/>
      <c r="B603" s="37"/>
      <c r="C603" s="195" t="s">
        <v>762</v>
      </c>
      <c r="D603" s="195" t="s">
        <v>275</v>
      </c>
      <c r="E603" s="196" t="s">
        <v>711</v>
      </c>
      <c r="F603" s="197" t="s">
        <v>712</v>
      </c>
      <c r="G603" s="198" t="s">
        <v>305</v>
      </c>
      <c r="H603" s="199">
        <v>374.37099999999998</v>
      </c>
      <c r="I603" s="200"/>
      <c r="J603" s="201">
        <f>ROUND(I603*H603,2)</f>
        <v>0</v>
      </c>
      <c r="K603" s="197" t="s">
        <v>306</v>
      </c>
      <c r="L603" s="41"/>
      <c r="M603" s="202" t="s">
        <v>22</v>
      </c>
      <c r="N603" s="203" t="s">
        <v>48</v>
      </c>
      <c r="O603" s="66"/>
      <c r="P603" s="204">
        <f>O603*H603</f>
        <v>0</v>
      </c>
      <c r="Q603" s="204">
        <v>2.0000000000000002E-5</v>
      </c>
      <c r="R603" s="204">
        <f>Q603*H603</f>
        <v>7.4874199999999998E-3</v>
      </c>
      <c r="S603" s="204">
        <v>0</v>
      </c>
      <c r="T603" s="205">
        <f>S603*H603</f>
        <v>0</v>
      </c>
      <c r="U603" s="36"/>
      <c r="V603" s="36"/>
      <c r="W603" s="36"/>
      <c r="X603" s="36"/>
      <c r="Y603" s="36"/>
      <c r="Z603" s="36"/>
      <c r="AA603" s="36"/>
      <c r="AB603" s="36"/>
      <c r="AC603" s="36"/>
      <c r="AD603" s="36"/>
      <c r="AE603" s="36"/>
      <c r="AR603" s="206" t="s">
        <v>99</v>
      </c>
      <c r="AT603" s="206" t="s">
        <v>275</v>
      </c>
      <c r="AU603" s="206" t="s">
        <v>84</v>
      </c>
      <c r="AY603" s="19" t="s">
        <v>273</v>
      </c>
      <c r="BE603" s="207">
        <f>IF(N603="základní",J603,0)</f>
        <v>0</v>
      </c>
      <c r="BF603" s="207">
        <f>IF(N603="snížená",J603,0)</f>
        <v>0</v>
      </c>
      <c r="BG603" s="207">
        <f>IF(N603="zákl. přenesená",J603,0)</f>
        <v>0</v>
      </c>
      <c r="BH603" s="207">
        <f>IF(N603="sníž. přenesená",J603,0)</f>
        <v>0</v>
      </c>
      <c r="BI603" s="207">
        <f>IF(N603="nulová",J603,0)</f>
        <v>0</v>
      </c>
      <c r="BJ603" s="19" t="s">
        <v>23</v>
      </c>
      <c r="BK603" s="207">
        <f>ROUND(I603*H603,2)</f>
        <v>0</v>
      </c>
      <c r="BL603" s="19" t="s">
        <v>99</v>
      </c>
      <c r="BM603" s="206" t="s">
        <v>2584</v>
      </c>
    </row>
    <row r="604" spans="1:65" s="13" customFormat="1" ht="11.25">
      <c r="B604" s="212"/>
      <c r="C604" s="213"/>
      <c r="D604" s="208" t="s">
        <v>281</v>
      </c>
      <c r="E604" s="214" t="s">
        <v>22</v>
      </c>
      <c r="F604" s="215" t="s">
        <v>2282</v>
      </c>
      <c r="G604" s="213"/>
      <c r="H604" s="214" t="s">
        <v>22</v>
      </c>
      <c r="I604" s="216"/>
      <c r="J604" s="213"/>
      <c r="K604" s="213"/>
      <c r="L604" s="217"/>
      <c r="M604" s="218"/>
      <c r="N604" s="219"/>
      <c r="O604" s="219"/>
      <c r="P604" s="219"/>
      <c r="Q604" s="219"/>
      <c r="R604" s="219"/>
      <c r="S604" s="219"/>
      <c r="T604" s="220"/>
      <c r="AT604" s="221" t="s">
        <v>281</v>
      </c>
      <c r="AU604" s="221" t="s">
        <v>84</v>
      </c>
      <c r="AV604" s="13" t="s">
        <v>23</v>
      </c>
      <c r="AW604" s="13" t="s">
        <v>38</v>
      </c>
      <c r="AX604" s="13" t="s">
        <v>77</v>
      </c>
      <c r="AY604" s="221" t="s">
        <v>273</v>
      </c>
    </row>
    <row r="605" spans="1:65" s="14" customFormat="1" ht="11.25">
      <c r="B605" s="222"/>
      <c r="C605" s="223"/>
      <c r="D605" s="208" t="s">
        <v>281</v>
      </c>
      <c r="E605" s="224" t="s">
        <v>22</v>
      </c>
      <c r="F605" s="225" t="s">
        <v>2585</v>
      </c>
      <c r="G605" s="223"/>
      <c r="H605" s="226">
        <v>26.9</v>
      </c>
      <c r="I605" s="227"/>
      <c r="J605" s="223"/>
      <c r="K605" s="223"/>
      <c r="L605" s="228"/>
      <c r="M605" s="229"/>
      <c r="N605" s="230"/>
      <c r="O605" s="230"/>
      <c r="P605" s="230"/>
      <c r="Q605" s="230"/>
      <c r="R605" s="230"/>
      <c r="S605" s="230"/>
      <c r="T605" s="231"/>
      <c r="AT605" s="232" t="s">
        <v>281</v>
      </c>
      <c r="AU605" s="232" t="s">
        <v>84</v>
      </c>
      <c r="AV605" s="14" t="s">
        <v>84</v>
      </c>
      <c r="AW605" s="14" t="s">
        <v>38</v>
      </c>
      <c r="AX605" s="14" t="s">
        <v>77</v>
      </c>
      <c r="AY605" s="232" t="s">
        <v>273</v>
      </c>
    </row>
    <row r="606" spans="1:65" s="14" customFormat="1" ht="11.25">
      <c r="B606" s="222"/>
      <c r="C606" s="223"/>
      <c r="D606" s="208" t="s">
        <v>281</v>
      </c>
      <c r="E606" s="224" t="s">
        <v>22</v>
      </c>
      <c r="F606" s="225" t="s">
        <v>2586</v>
      </c>
      <c r="G606" s="223"/>
      <c r="H606" s="226">
        <v>15.12</v>
      </c>
      <c r="I606" s="227"/>
      <c r="J606" s="223"/>
      <c r="K606" s="223"/>
      <c r="L606" s="228"/>
      <c r="M606" s="229"/>
      <c r="N606" s="230"/>
      <c r="O606" s="230"/>
      <c r="P606" s="230"/>
      <c r="Q606" s="230"/>
      <c r="R606" s="230"/>
      <c r="S606" s="230"/>
      <c r="T606" s="231"/>
      <c r="AT606" s="232" t="s">
        <v>281</v>
      </c>
      <c r="AU606" s="232" t="s">
        <v>84</v>
      </c>
      <c r="AV606" s="14" t="s">
        <v>84</v>
      </c>
      <c r="AW606" s="14" t="s">
        <v>38</v>
      </c>
      <c r="AX606" s="14" t="s">
        <v>77</v>
      </c>
      <c r="AY606" s="232" t="s">
        <v>273</v>
      </c>
    </row>
    <row r="607" spans="1:65" s="14" customFormat="1" ht="11.25">
      <c r="B607" s="222"/>
      <c r="C607" s="223"/>
      <c r="D607" s="208" t="s">
        <v>281</v>
      </c>
      <c r="E607" s="224" t="s">
        <v>22</v>
      </c>
      <c r="F607" s="225" t="s">
        <v>2587</v>
      </c>
      <c r="G607" s="223"/>
      <c r="H607" s="226">
        <v>15.12</v>
      </c>
      <c r="I607" s="227"/>
      <c r="J607" s="223"/>
      <c r="K607" s="223"/>
      <c r="L607" s="228"/>
      <c r="M607" s="229"/>
      <c r="N607" s="230"/>
      <c r="O607" s="230"/>
      <c r="P607" s="230"/>
      <c r="Q607" s="230"/>
      <c r="R607" s="230"/>
      <c r="S607" s="230"/>
      <c r="T607" s="231"/>
      <c r="AT607" s="232" t="s">
        <v>281</v>
      </c>
      <c r="AU607" s="232" t="s">
        <v>84</v>
      </c>
      <c r="AV607" s="14" t="s">
        <v>84</v>
      </c>
      <c r="AW607" s="14" t="s">
        <v>38</v>
      </c>
      <c r="AX607" s="14" t="s">
        <v>77</v>
      </c>
      <c r="AY607" s="232" t="s">
        <v>273</v>
      </c>
    </row>
    <row r="608" spans="1:65" s="14" customFormat="1" ht="11.25">
      <c r="B608" s="222"/>
      <c r="C608" s="223"/>
      <c r="D608" s="208" t="s">
        <v>281</v>
      </c>
      <c r="E608" s="224" t="s">
        <v>22</v>
      </c>
      <c r="F608" s="225" t="s">
        <v>2588</v>
      </c>
      <c r="G608" s="223"/>
      <c r="H608" s="226">
        <v>14.12</v>
      </c>
      <c r="I608" s="227"/>
      <c r="J608" s="223"/>
      <c r="K608" s="223"/>
      <c r="L608" s="228"/>
      <c r="M608" s="229"/>
      <c r="N608" s="230"/>
      <c r="O608" s="230"/>
      <c r="P608" s="230"/>
      <c r="Q608" s="230"/>
      <c r="R608" s="230"/>
      <c r="S608" s="230"/>
      <c r="T608" s="231"/>
      <c r="AT608" s="232" t="s">
        <v>281</v>
      </c>
      <c r="AU608" s="232" t="s">
        <v>84</v>
      </c>
      <c r="AV608" s="14" t="s">
        <v>84</v>
      </c>
      <c r="AW608" s="14" t="s">
        <v>38</v>
      </c>
      <c r="AX608" s="14" t="s">
        <v>77</v>
      </c>
      <c r="AY608" s="232" t="s">
        <v>273</v>
      </c>
    </row>
    <row r="609" spans="2:51" s="14" customFormat="1" ht="11.25">
      <c r="B609" s="222"/>
      <c r="C609" s="223"/>
      <c r="D609" s="208" t="s">
        <v>281</v>
      </c>
      <c r="E609" s="224" t="s">
        <v>22</v>
      </c>
      <c r="F609" s="225" t="s">
        <v>2589</v>
      </c>
      <c r="G609" s="223"/>
      <c r="H609" s="226">
        <v>9.2200000000000006</v>
      </c>
      <c r="I609" s="227"/>
      <c r="J609" s="223"/>
      <c r="K609" s="223"/>
      <c r="L609" s="228"/>
      <c r="M609" s="229"/>
      <c r="N609" s="230"/>
      <c r="O609" s="230"/>
      <c r="P609" s="230"/>
      <c r="Q609" s="230"/>
      <c r="R609" s="230"/>
      <c r="S609" s="230"/>
      <c r="T609" s="231"/>
      <c r="AT609" s="232" t="s">
        <v>281</v>
      </c>
      <c r="AU609" s="232" t="s">
        <v>84</v>
      </c>
      <c r="AV609" s="14" t="s">
        <v>84</v>
      </c>
      <c r="AW609" s="14" t="s">
        <v>38</v>
      </c>
      <c r="AX609" s="14" t="s">
        <v>77</v>
      </c>
      <c r="AY609" s="232" t="s">
        <v>273</v>
      </c>
    </row>
    <row r="610" spans="2:51" s="14" customFormat="1" ht="11.25">
      <c r="B610" s="222"/>
      <c r="C610" s="223"/>
      <c r="D610" s="208" t="s">
        <v>281</v>
      </c>
      <c r="E610" s="224" t="s">
        <v>22</v>
      </c>
      <c r="F610" s="225" t="s">
        <v>2590</v>
      </c>
      <c r="G610" s="223"/>
      <c r="H610" s="226">
        <v>52.82</v>
      </c>
      <c r="I610" s="227"/>
      <c r="J610" s="223"/>
      <c r="K610" s="223"/>
      <c r="L610" s="228"/>
      <c r="M610" s="229"/>
      <c r="N610" s="230"/>
      <c r="O610" s="230"/>
      <c r="P610" s="230"/>
      <c r="Q610" s="230"/>
      <c r="R610" s="230"/>
      <c r="S610" s="230"/>
      <c r="T610" s="231"/>
      <c r="AT610" s="232" t="s">
        <v>281</v>
      </c>
      <c r="AU610" s="232" t="s">
        <v>84</v>
      </c>
      <c r="AV610" s="14" t="s">
        <v>84</v>
      </c>
      <c r="AW610" s="14" t="s">
        <v>38</v>
      </c>
      <c r="AX610" s="14" t="s">
        <v>77</v>
      </c>
      <c r="AY610" s="232" t="s">
        <v>273</v>
      </c>
    </row>
    <row r="611" spans="2:51" s="14" customFormat="1" ht="11.25">
      <c r="B611" s="222"/>
      <c r="C611" s="223"/>
      <c r="D611" s="208" t="s">
        <v>281</v>
      </c>
      <c r="E611" s="224" t="s">
        <v>22</v>
      </c>
      <c r="F611" s="225" t="s">
        <v>2591</v>
      </c>
      <c r="G611" s="223"/>
      <c r="H611" s="226">
        <v>14.3</v>
      </c>
      <c r="I611" s="227"/>
      <c r="J611" s="223"/>
      <c r="K611" s="223"/>
      <c r="L611" s="228"/>
      <c r="M611" s="229"/>
      <c r="N611" s="230"/>
      <c r="O611" s="230"/>
      <c r="P611" s="230"/>
      <c r="Q611" s="230"/>
      <c r="R611" s="230"/>
      <c r="S611" s="230"/>
      <c r="T611" s="231"/>
      <c r="AT611" s="232" t="s">
        <v>281</v>
      </c>
      <c r="AU611" s="232" t="s">
        <v>84</v>
      </c>
      <c r="AV611" s="14" t="s">
        <v>84</v>
      </c>
      <c r="AW611" s="14" t="s">
        <v>38</v>
      </c>
      <c r="AX611" s="14" t="s">
        <v>77</v>
      </c>
      <c r="AY611" s="232" t="s">
        <v>273</v>
      </c>
    </row>
    <row r="612" spans="2:51" s="14" customFormat="1" ht="11.25">
      <c r="B612" s="222"/>
      <c r="C612" s="223"/>
      <c r="D612" s="208" t="s">
        <v>281</v>
      </c>
      <c r="E612" s="224" t="s">
        <v>22</v>
      </c>
      <c r="F612" s="225" t="s">
        <v>2592</v>
      </c>
      <c r="G612" s="223"/>
      <c r="H612" s="226">
        <v>7.6</v>
      </c>
      <c r="I612" s="227"/>
      <c r="J612" s="223"/>
      <c r="K612" s="223"/>
      <c r="L612" s="228"/>
      <c r="M612" s="229"/>
      <c r="N612" s="230"/>
      <c r="O612" s="230"/>
      <c r="P612" s="230"/>
      <c r="Q612" s="230"/>
      <c r="R612" s="230"/>
      <c r="S612" s="230"/>
      <c r="T612" s="231"/>
      <c r="AT612" s="232" t="s">
        <v>281</v>
      </c>
      <c r="AU612" s="232" t="s">
        <v>84</v>
      </c>
      <c r="AV612" s="14" t="s">
        <v>84</v>
      </c>
      <c r="AW612" s="14" t="s">
        <v>38</v>
      </c>
      <c r="AX612" s="14" t="s">
        <v>77</v>
      </c>
      <c r="AY612" s="232" t="s">
        <v>273</v>
      </c>
    </row>
    <row r="613" spans="2:51" s="14" customFormat="1" ht="11.25">
      <c r="B613" s="222"/>
      <c r="C613" s="223"/>
      <c r="D613" s="208" t="s">
        <v>281</v>
      </c>
      <c r="E613" s="224" t="s">
        <v>22</v>
      </c>
      <c r="F613" s="225" t="s">
        <v>2593</v>
      </c>
      <c r="G613" s="223"/>
      <c r="H613" s="226">
        <v>7.6</v>
      </c>
      <c r="I613" s="227"/>
      <c r="J613" s="223"/>
      <c r="K613" s="223"/>
      <c r="L613" s="228"/>
      <c r="M613" s="229"/>
      <c r="N613" s="230"/>
      <c r="O613" s="230"/>
      <c r="P613" s="230"/>
      <c r="Q613" s="230"/>
      <c r="R613" s="230"/>
      <c r="S613" s="230"/>
      <c r="T613" s="231"/>
      <c r="AT613" s="232" t="s">
        <v>281</v>
      </c>
      <c r="AU613" s="232" t="s">
        <v>84</v>
      </c>
      <c r="AV613" s="14" t="s">
        <v>84</v>
      </c>
      <c r="AW613" s="14" t="s">
        <v>38</v>
      </c>
      <c r="AX613" s="14" t="s">
        <v>77</v>
      </c>
      <c r="AY613" s="232" t="s">
        <v>273</v>
      </c>
    </row>
    <row r="614" spans="2:51" s="14" customFormat="1" ht="11.25">
      <c r="B614" s="222"/>
      <c r="C614" s="223"/>
      <c r="D614" s="208" t="s">
        <v>281</v>
      </c>
      <c r="E614" s="224" t="s">
        <v>22</v>
      </c>
      <c r="F614" s="225" t="s">
        <v>2594</v>
      </c>
      <c r="G614" s="223"/>
      <c r="H614" s="226">
        <v>14.3</v>
      </c>
      <c r="I614" s="227"/>
      <c r="J614" s="223"/>
      <c r="K614" s="223"/>
      <c r="L614" s="228"/>
      <c r="M614" s="229"/>
      <c r="N614" s="230"/>
      <c r="O614" s="230"/>
      <c r="P614" s="230"/>
      <c r="Q614" s="230"/>
      <c r="R614" s="230"/>
      <c r="S614" s="230"/>
      <c r="T614" s="231"/>
      <c r="AT614" s="232" t="s">
        <v>281</v>
      </c>
      <c r="AU614" s="232" t="s">
        <v>84</v>
      </c>
      <c r="AV614" s="14" t="s">
        <v>84</v>
      </c>
      <c r="AW614" s="14" t="s">
        <v>38</v>
      </c>
      <c r="AX614" s="14" t="s">
        <v>77</v>
      </c>
      <c r="AY614" s="232" t="s">
        <v>273</v>
      </c>
    </row>
    <row r="615" spans="2:51" s="14" customFormat="1" ht="11.25">
      <c r="B615" s="222"/>
      <c r="C615" s="223"/>
      <c r="D615" s="208" t="s">
        <v>281</v>
      </c>
      <c r="E615" s="224" t="s">
        <v>22</v>
      </c>
      <c r="F615" s="225" t="s">
        <v>2595</v>
      </c>
      <c r="G615" s="223"/>
      <c r="H615" s="226">
        <v>8.6999999999999993</v>
      </c>
      <c r="I615" s="227"/>
      <c r="J615" s="223"/>
      <c r="K615" s="223"/>
      <c r="L615" s="228"/>
      <c r="M615" s="229"/>
      <c r="N615" s="230"/>
      <c r="O615" s="230"/>
      <c r="P615" s="230"/>
      <c r="Q615" s="230"/>
      <c r="R615" s="230"/>
      <c r="S615" s="230"/>
      <c r="T615" s="231"/>
      <c r="AT615" s="232" t="s">
        <v>281</v>
      </c>
      <c r="AU615" s="232" t="s">
        <v>84</v>
      </c>
      <c r="AV615" s="14" t="s">
        <v>84</v>
      </c>
      <c r="AW615" s="14" t="s">
        <v>38</v>
      </c>
      <c r="AX615" s="14" t="s">
        <v>77</v>
      </c>
      <c r="AY615" s="232" t="s">
        <v>273</v>
      </c>
    </row>
    <row r="616" spans="2:51" s="14" customFormat="1" ht="11.25">
      <c r="B616" s="222"/>
      <c r="C616" s="223"/>
      <c r="D616" s="208" t="s">
        <v>281</v>
      </c>
      <c r="E616" s="224" t="s">
        <v>22</v>
      </c>
      <c r="F616" s="225" t="s">
        <v>2596</v>
      </c>
      <c r="G616" s="223"/>
      <c r="H616" s="226">
        <v>20.32</v>
      </c>
      <c r="I616" s="227"/>
      <c r="J616" s="223"/>
      <c r="K616" s="223"/>
      <c r="L616" s="228"/>
      <c r="M616" s="229"/>
      <c r="N616" s="230"/>
      <c r="O616" s="230"/>
      <c r="P616" s="230"/>
      <c r="Q616" s="230"/>
      <c r="R616" s="230"/>
      <c r="S616" s="230"/>
      <c r="T616" s="231"/>
      <c r="AT616" s="232" t="s">
        <v>281</v>
      </c>
      <c r="AU616" s="232" t="s">
        <v>84</v>
      </c>
      <c r="AV616" s="14" t="s">
        <v>84</v>
      </c>
      <c r="AW616" s="14" t="s">
        <v>38</v>
      </c>
      <c r="AX616" s="14" t="s">
        <v>77</v>
      </c>
      <c r="AY616" s="232" t="s">
        <v>273</v>
      </c>
    </row>
    <row r="617" spans="2:51" s="14" customFormat="1" ht="11.25">
      <c r="B617" s="222"/>
      <c r="C617" s="223"/>
      <c r="D617" s="208" t="s">
        <v>281</v>
      </c>
      <c r="E617" s="224" t="s">
        <v>22</v>
      </c>
      <c r="F617" s="225" t="s">
        <v>2597</v>
      </c>
      <c r="G617" s="223"/>
      <c r="H617" s="226">
        <v>62.4</v>
      </c>
      <c r="I617" s="227"/>
      <c r="J617" s="223"/>
      <c r="K617" s="223"/>
      <c r="L617" s="228"/>
      <c r="M617" s="229"/>
      <c r="N617" s="230"/>
      <c r="O617" s="230"/>
      <c r="P617" s="230"/>
      <c r="Q617" s="230"/>
      <c r="R617" s="230"/>
      <c r="S617" s="230"/>
      <c r="T617" s="231"/>
      <c r="AT617" s="232" t="s">
        <v>281</v>
      </c>
      <c r="AU617" s="232" t="s">
        <v>84</v>
      </c>
      <c r="AV617" s="14" t="s">
        <v>84</v>
      </c>
      <c r="AW617" s="14" t="s">
        <v>38</v>
      </c>
      <c r="AX617" s="14" t="s">
        <v>77</v>
      </c>
      <c r="AY617" s="232" t="s">
        <v>273</v>
      </c>
    </row>
    <row r="618" spans="2:51" s="15" customFormat="1" ht="11.25">
      <c r="B618" s="233"/>
      <c r="C618" s="234"/>
      <c r="D618" s="208" t="s">
        <v>281</v>
      </c>
      <c r="E618" s="235" t="s">
        <v>22</v>
      </c>
      <c r="F618" s="236" t="s">
        <v>286</v>
      </c>
      <c r="G618" s="234"/>
      <c r="H618" s="237">
        <v>268.52</v>
      </c>
      <c r="I618" s="238"/>
      <c r="J618" s="234"/>
      <c r="K618" s="234"/>
      <c r="L618" s="239"/>
      <c r="M618" s="240"/>
      <c r="N618" s="241"/>
      <c r="O618" s="241"/>
      <c r="P618" s="241"/>
      <c r="Q618" s="241"/>
      <c r="R618" s="241"/>
      <c r="S618" s="241"/>
      <c r="T618" s="242"/>
      <c r="AT618" s="243" t="s">
        <v>281</v>
      </c>
      <c r="AU618" s="243" t="s">
        <v>84</v>
      </c>
      <c r="AV618" s="15" t="s">
        <v>92</v>
      </c>
      <c r="AW618" s="15" t="s">
        <v>38</v>
      </c>
      <c r="AX618" s="15" t="s">
        <v>77</v>
      </c>
      <c r="AY618" s="243" t="s">
        <v>273</v>
      </c>
    </row>
    <row r="619" spans="2:51" s="13" customFormat="1" ht="11.25">
      <c r="B619" s="212"/>
      <c r="C619" s="213"/>
      <c r="D619" s="208" t="s">
        <v>281</v>
      </c>
      <c r="E619" s="214" t="s">
        <v>22</v>
      </c>
      <c r="F619" s="215" t="s">
        <v>2285</v>
      </c>
      <c r="G619" s="213"/>
      <c r="H619" s="214" t="s">
        <v>22</v>
      </c>
      <c r="I619" s="216"/>
      <c r="J619" s="213"/>
      <c r="K619" s="213"/>
      <c r="L619" s="217"/>
      <c r="M619" s="218"/>
      <c r="N619" s="219"/>
      <c r="O619" s="219"/>
      <c r="P619" s="219"/>
      <c r="Q619" s="219"/>
      <c r="R619" s="219"/>
      <c r="S619" s="219"/>
      <c r="T619" s="220"/>
      <c r="AT619" s="221" t="s">
        <v>281</v>
      </c>
      <c r="AU619" s="221" t="s">
        <v>84</v>
      </c>
      <c r="AV619" s="13" t="s">
        <v>23</v>
      </c>
      <c r="AW619" s="13" t="s">
        <v>38</v>
      </c>
      <c r="AX619" s="13" t="s">
        <v>77</v>
      </c>
      <c r="AY619" s="221" t="s">
        <v>273</v>
      </c>
    </row>
    <row r="620" spans="2:51" s="14" customFormat="1" ht="11.25">
      <c r="B620" s="222"/>
      <c r="C620" s="223"/>
      <c r="D620" s="208" t="s">
        <v>281</v>
      </c>
      <c r="E620" s="224" t="s">
        <v>22</v>
      </c>
      <c r="F620" s="225" t="s">
        <v>2590</v>
      </c>
      <c r="G620" s="223"/>
      <c r="H620" s="226">
        <v>52.82</v>
      </c>
      <c r="I620" s="227"/>
      <c r="J620" s="223"/>
      <c r="K620" s="223"/>
      <c r="L620" s="228"/>
      <c r="M620" s="229"/>
      <c r="N620" s="230"/>
      <c r="O620" s="230"/>
      <c r="P620" s="230"/>
      <c r="Q620" s="230"/>
      <c r="R620" s="230"/>
      <c r="S620" s="230"/>
      <c r="T620" s="231"/>
      <c r="AT620" s="232" t="s">
        <v>281</v>
      </c>
      <c r="AU620" s="232" t="s">
        <v>84</v>
      </c>
      <c r="AV620" s="14" t="s">
        <v>84</v>
      </c>
      <c r="AW620" s="14" t="s">
        <v>38</v>
      </c>
      <c r="AX620" s="14" t="s">
        <v>77</v>
      </c>
      <c r="AY620" s="232" t="s">
        <v>273</v>
      </c>
    </row>
    <row r="621" spans="2:51" s="13" customFormat="1" ht="11.25">
      <c r="B621" s="212"/>
      <c r="C621" s="213"/>
      <c r="D621" s="208" t="s">
        <v>281</v>
      </c>
      <c r="E621" s="214" t="s">
        <v>22</v>
      </c>
      <c r="F621" s="215" t="s">
        <v>282</v>
      </c>
      <c r="G621" s="213"/>
      <c r="H621" s="214" t="s">
        <v>22</v>
      </c>
      <c r="I621" s="216"/>
      <c r="J621" s="213"/>
      <c r="K621" s="213"/>
      <c r="L621" s="217"/>
      <c r="M621" s="218"/>
      <c r="N621" s="219"/>
      <c r="O621" s="219"/>
      <c r="P621" s="219"/>
      <c r="Q621" s="219"/>
      <c r="R621" s="219"/>
      <c r="S621" s="219"/>
      <c r="T621" s="220"/>
      <c r="AT621" s="221" t="s">
        <v>281</v>
      </c>
      <c r="AU621" s="221" t="s">
        <v>84</v>
      </c>
      <c r="AV621" s="13" t="s">
        <v>23</v>
      </c>
      <c r="AW621" s="13" t="s">
        <v>38</v>
      </c>
      <c r="AX621" s="13" t="s">
        <v>77</v>
      </c>
      <c r="AY621" s="221" t="s">
        <v>273</v>
      </c>
    </row>
    <row r="622" spans="2:51" s="14" customFormat="1" ht="11.25">
      <c r="B622" s="222"/>
      <c r="C622" s="223"/>
      <c r="D622" s="208" t="s">
        <v>281</v>
      </c>
      <c r="E622" s="224" t="s">
        <v>22</v>
      </c>
      <c r="F622" s="225" t="s">
        <v>722</v>
      </c>
      <c r="G622" s="223"/>
      <c r="H622" s="226">
        <v>31.55</v>
      </c>
      <c r="I622" s="227"/>
      <c r="J622" s="223"/>
      <c r="K622" s="223"/>
      <c r="L622" s="228"/>
      <c r="M622" s="229"/>
      <c r="N622" s="230"/>
      <c r="O622" s="230"/>
      <c r="P622" s="230"/>
      <c r="Q622" s="230"/>
      <c r="R622" s="230"/>
      <c r="S622" s="230"/>
      <c r="T622" s="231"/>
      <c r="AT622" s="232" t="s">
        <v>281</v>
      </c>
      <c r="AU622" s="232" t="s">
        <v>84</v>
      </c>
      <c r="AV622" s="14" t="s">
        <v>84</v>
      </c>
      <c r="AW622" s="14" t="s">
        <v>38</v>
      </c>
      <c r="AX622" s="14" t="s">
        <v>77</v>
      </c>
      <c r="AY622" s="232" t="s">
        <v>273</v>
      </c>
    </row>
    <row r="623" spans="2:51" s="14" customFormat="1" ht="11.25">
      <c r="B623" s="222"/>
      <c r="C623" s="223"/>
      <c r="D623" s="208" t="s">
        <v>281</v>
      </c>
      <c r="E623" s="224" t="s">
        <v>22</v>
      </c>
      <c r="F623" s="225" t="s">
        <v>725</v>
      </c>
      <c r="G623" s="223"/>
      <c r="H623" s="226">
        <v>16.440000000000001</v>
      </c>
      <c r="I623" s="227"/>
      <c r="J623" s="223"/>
      <c r="K623" s="223"/>
      <c r="L623" s="228"/>
      <c r="M623" s="229"/>
      <c r="N623" s="230"/>
      <c r="O623" s="230"/>
      <c r="P623" s="230"/>
      <c r="Q623" s="230"/>
      <c r="R623" s="230"/>
      <c r="S623" s="230"/>
      <c r="T623" s="231"/>
      <c r="AT623" s="232" t="s">
        <v>281</v>
      </c>
      <c r="AU623" s="232" t="s">
        <v>84</v>
      </c>
      <c r="AV623" s="14" t="s">
        <v>84</v>
      </c>
      <c r="AW623" s="14" t="s">
        <v>38</v>
      </c>
      <c r="AX623" s="14" t="s">
        <v>77</v>
      </c>
      <c r="AY623" s="232" t="s">
        <v>273</v>
      </c>
    </row>
    <row r="624" spans="2:51" s="15" customFormat="1" ht="11.25">
      <c r="B624" s="233"/>
      <c r="C624" s="234"/>
      <c r="D624" s="208" t="s">
        <v>281</v>
      </c>
      <c r="E624" s="235" t="s">
        <v>22</v>
      </c>
      <c r="F624" s="236" t="s">
        <v>286</v>
      </c>
      <c r="G624" s="234"/>
      <c r="H624" s="237">
        <v>100.81</v>
      </c>
      <c r="I624" s="238"/>
      <c r="J624" s="234"/>
      <c r="K624" s="234"/>
      <c r="L624" s="239"/>
      <c r="M624" s="240"/>
      <c r="N624" s="241"/>
      <c r="O624" s="241"/>
      <c r="P624" s="241"/>
      <c r="Q624" s="241"/>
      <c r="R624" s="241"/>
      <c r="S624" s="241"/>
      <c r="T624" s="242"/>
      <c r="AT624" s="243" t="s">
        <v>281</v>
      </c>
      <c r="AU624" s="243" t="s">
        <v>84</v>
      </c>
      <c r="AV624" s="15" t="s">
        <v>92</v>
      </c>
      <c r="AW624" s="15" t="s">
        <v>38</v>
      </c>
      <c r="AX624" s="15" t="s">
        <v>77</v>
      </c>
      <c r="AY624" s="243" t="s">
        <v>273</v>
      </c>
    </row>
    <row r="625" spans="1:65" s="14" customFormat="1" ht="11.25">
      <c r="B625" s="222"/>
      <c r="C625" s="223"/>
      <c r="D625" s="208" t="s">
        <v>281</v>
      </c>
      <c r="E625" s="224" t="s">
        <v>22</v>
      </c>
      <c r="F625" s="225" t="s">
        <v>2598</v>
      </c>
      <c r="G625" s="223"/>
      <c r="H625" s="226">
        <v>5.0410000000000004</v>
      </c>
      <c r="I625" s="227"/>
      <c r="J625" s="223"/>
      <c r="K625" s="223"/>
      <c r="L625" s="228"/>
      <c r="M625" s="229"/>
      <c r="N625" s="230"/>
      <c r="O625" s="230"/>
      <c r="P625" s="230"/>
      <c r="Q625" s="230"/>
      <c r="R625" s="230"/>
      <c r="S625" s="230"/>
      <c r="T625" s="231"/>
      <c r="AT625" s="232" t="s">
        <v>281</v>
      </c>
      <c r="AU625" s="232" t="s">
        <v>84</v>
      </c>
      <c r="AV625" s="14" t="s">
        <v>84</v>
      </c>
      <c r="AW625" s="14" t="s">
        <v>38</v>
      </c>
      <c r="AX625" s="14" t="s">
        <v>77</v>
      </c>
      <c r="AY625" s="232" t="s">
        <v>273</v>
      </c>
    </row>
    <row r="626" spans="1:65" s="16" customFormat="1" ht="11.25">
      <c r="B626" s="244"/>
      <c r="C626" s="245"/>
      <c r="D626" s="208" t="s">
        <v>281</v>
      </c>
      <c r="E626" s="246" t="s">
        <v>22</v>
      </c>
      <c r="F626" s="247" t="s">
        <v>288</v>
      </c>
      <c r="G626" s="245"/>
      <c r="H626" s="248">
        <v>374.37099999999998</v>
      </c>
      <c r="I626" s="249"/>
      <c r="J626" s="245"/>
      <c r="K626" s="245"/>
      <c r="L626" s="250"/>
      <c r="M626" s="251"/>
      <c r="N626" s="252"/>
      <c r="O626" s="252"/>
      <c r="P626" s="252"/>
      <c r="Q626" s="252"/>
      <c r="R626" s="252"/>
      <c r="S626" s="252"/>
      <c r="T626" s="253"/>
      <c r="AT626" s="254" t="s">
        <v>281</v>
      </c>
      <c r="AU626" s="254" t="s">
        <v>84</v>
      </c>
      <c r="AV626" s="16" t="s">
        <v>99</v>
      </c>
      <c r="AW626" s="16" t="s">
        <v>38</v>
      </c>
      <c r="AX626" s="16" t="s">
        <v>23</v>
      </c>
      <c r="AY626" s="254" t="s">
        <v>273</v>
      </c>
    </row>
    <row r="627" spans="1:65" s="2" customFormat="1" ht="16.5" customHeight="1">
      <c r="A627" s="36"/>
      <c r="B627" s="37"/>
      <c r="C627" s="195" t="s">
        <v>771</v>
      </c>
      <c r="D627" s="195" t="s">
        <v>275</v>
      </c>
      <c r="E627" s="196" t="s">
        <v>732</v>
      </c>
      <c r="F627" s="197" t="s">
        <v>733</v>
      </c>
      <c r="G627" s="198" t="s">
        <v>305</v>
      </c>
      <c r="H627" s="199">
        <v>270.41699999999997</v>
      </c>
      <c r="I627" s="200"/>
      <c r="J627" s="201">
        <f>ROUND(I627*H627,2)</f>
        <v>0</v>
      </c>
      <c r="K627" s="197" t="s">
        <v>306</v>
      </c>
      <c r="L627" s="41"/>
      <c r="M627" s="202" t="s">
        <v>22</v>
      </c>
      <c r="N627" s="203" t="s">
        <v>48</v>
      </c>
      <c r="O627" s="66"/>
      <c r="P627" s="204">
        <f>O627*H627</f>
        <v>0</v>
      </c>
      <c r="Q627" s="204">
        <v>8.0000000000000007E-5</v>
      </c>
      <c r="R627" s="204">
        <f>Q627*H627</f>
        <v>2.1633360000000001E-2</v>
      </c>
      <c r="S627" s="204">
        <v>0</v>
      </c>
      <c r="T627" s="205">
        <f>S627*H627</f>
        <v>0</v>
      </c>
      <c r="U627" s="36"/>
      <c r="V627" s="36"/>
      <c r="W627" s="36"/>
      <c r="X627" s="36"/>
      <c r="Y627" s="36"/>
      <c r="Z627" s="36"/>
      <c r="AA627" s="36"/>
      <c r="AB627" s="36"/>
      <c r="AC627" s="36"/>
      <c r="AD627" s="36"/>
      <c r="AE627" s="36"/>
      <c r="AR627" s="206" t="s">
        <v>99</v>
      </c>
      <c r="AT627" s="206" t="s">
        <v>275</v>
      </c>
      <c r="AU627" s="206" t="s">
        <v>84</v>
      </c>
      <c r="AY627" s="19" t="s">
        <v>273</v>
      </c>
      <c r="BE627" s="207">
        <f>IF(N627="základní",J627,0)</f>
        <v>0</v>
      </c>
      <c r="BF627" s="207">
        <f>IF(N627="snížená",J627,0)</f>
        <v>0</v>
      </c>
      <c r="BG627" s="207">
        <f>IF(N627="zákl. přenesená",J627,0)</f>
        <v>0</v>
      </c>
      <c r="BH627" s="207">
        <f>IF(N627="sníž. přenesená",J627,0)</f>
        <v>0</v>
      </c>
      <c r="BI627" s="207">
        <f>IF(N627="nulová",J627,0)</f>
        <v>0</v>
      </c>
      <c r="BJ627" s="19" t="s">
        <v>23</v>
      </c>
      <c r="BK627" s="207">
        <f>ROUND(I627*H627,2)</f>
        <v>0</v>
      </c>
      <c r="BL627" s="19" t="s">
        <v>99</v>
      </c>
      <c r="BM627" s="206" t="s">
        <v>2599</v>
      </c>
    </row>
    <row r="628" spans="1:65" s="2" customFormat="1" ht="39">
      <c r="A628" s="36"/>
      <c r="B628" s="37"/>
      <c r="C628" s="38"/>
      <c r="D628" s="208" t="s">
        <v>299</v>
      </c>
      <c r="E628" s="38"/>
      <c r="F628" s="209" t="s">
        <v>735</v>
      </c>
      <c r="G628" s="38"/>
      <c r="H628" s="38"/>
      <c r="I628" s="119"/>
      <c r="J628" s="38"/>
      <c r="K628" s="38"/>
      <c r="L628" s="41"/>
      <c r="M628" s="210"/>
      <c r="N628" s="211"/>
      <c r="O628" s="66"/>
      <c r="P628" s="66"/>
      <c r="Q628" s="66"/>
      <c r="R628" s="66"/>
      <c r="S628" s="66"/>
      <c r="T628" s="67"/>
      <c r="U628" s="36"/>
      <c r="V628" s="36"/>
      <c r="W628" s="36"/>
      <c r="X628" s="36"/>
      <c r="Y628" s="36"/>
      <c r="Z628" s="36"/>
      <c r="AA628" s="36"/>
      <c r="AB628" s="36"/>
      <c r="AC628" s="36"/>
      <c r="AD628" s="36"/>
      <c r="AE628" s="36"/>
      <c r="AT628" s="19" t="s">
        <v>299</v>
      </c>
      <c r="AU628" s="19" t="s">
        <v>84</v>
      </c>
    </row>
    <row r="629" spans="1:65" s="14" customFormat="1" ht="11.25">
      <c r="B629" s="222"/>
      <c r="C629" s="223"/>
      <c r="D629" s="208" t="s">
        <v>281</v>
      </c>
      <c r="E629" s="224" t="s">
        <v>22</v>
      </c>
      <c r="F629" s="225" t="s">
        <v>2600</v>
      </c>
      <c r="G629" s="223"/>
      <c r="H629" s="226">
        <v>174.97</v>
      </c>
      <c r="I629" s="227"/>
      <c r="J629" s="223"/>
      <c r="K629" s="223"/>
      <c r="L629" s="228"/>
      <c r="M629" s="229"/>
      <c r="N629" s="230"/>
      <c r="O629" s="230"/>
      <c r="P629" s="230"/>
      <c r="Q629" s="230"/>
      <c r="R629" s="230"/>
      <c r="S629" s="230"/>
      <c r="T629" s="231"/>
      <c r="AT629" s="232" t="s">
        <v>281</v>
      </c>
      <c r="AU629" s="232" t="s">
        <v>84</v>
      </c>
      <c r="AV629" s="14" t="s">
        <v>84</v>
      </c>
      <c r="AW629" s="14" t="s">
        <v>38</v>
      </c>
      <c r="AX629" s="14" t="s">
        <v>77</v>
      </c>
      <c r="AY629" s="232" t="s">
        <v>273</v>
      </c>
    </row>
    <row r="630" spans="1:65" s="14" customFormat="1" ht="11.25">
      <c r="B630" s="222"/>
      <c r="C630" s="223"/>
      <c r="D630" s="208" t="s">
        <v>281</v>
      </c>
      <c r="E630" s="224" t="s">
        <v>22</v>
      </c>
      <c r="F630" s="225" t="s">
        <v>2601</v>
      </c>
      <c r="G630" s="223"/>
      <c r="H630" s="226">
        <v>62.77</v>
      </c>
      <c r="I630" s="227"/>
      <c r="J630" s="223"/>
      <c r="K630" s="223"/>
      <c r="L630" s="228"/>
      <c r="M630" s="229"/>
      <c r="N630" s="230"/>
      <c r="O630" s="230"/>
      <c r="P630" s="230"/>
      <c r="Q630" s="230"/>
      <c r="R630" s="230"/>
      <c r="S630" s="230"/>
      <c r="T630" s="231"/>
      <c r="AT630" s="232" t="s">
        <v>281</v>
      </c>
      <c r="AU630" s="232" t="s">
        <v>84</v>
      </c>
      <c r="AV630" s="14" t="s">
        <v>84</v>
      </c>
      <c r="AW630" s="14" t="s">
        <v>38</v>
      </c>
      <c r="AX630" s="14" t="s">
        <v>77</v>
      </c>
      <c r="AY630" s="232" t="s">
        <v>273</v>
      </c>
    </row>
    <row r="631" spans="1:65" s="14" customFormat="1" ht="11.25">
      <c r="B631" s="222"/>
      <c r="C631" s="223"/>
      <c r="D631" s="208" t="s">
        <v>281</v>
      </c>
      <c r="E631" s="224" t="s">
        <v>22</v>
      </c>
      <c r="F631" s="225" t="s">
        <v>2602</v>
      </c>
      <c r="G631" s="223"/>
      <c r="H631" s="226">
        <v>19.8</v>
      </c>
      <c r="I631" s="227"/>
      <c r="J631" s="223"/>
      <c r="K631" s="223"/>
      <c r="L631" s="228"/>
      <c r="M631" s="229"/>
      <c r="N631" s="230"/>
      <c r="O631" s="230"/>
      <c r="P631" s="230"/>
      <c r="Q631" s="230"/>
      <c r="R631" s="230"/>
      <c r="S631" s="230"/>
      <c r="T631" s="231"/>
      <c r="AT631" s="232" t="s">
        <v>281</v>
      </c>
      <c r="AU631" s="232" t="s">
        <v>84</v>
      </c>
      <c r="AV631" s="14" t="s">
        <v>84</v>
      </c>
      <c r="AW631" s="14" t="s">
        <v>38</v>
      </c>
      <c r="AX631" s="14" t="s">
        <v>77</v>
      </c>
      <c r="AY631" s="232" t="s">
        <v>273</v>
      </c>
    </row>
    <row r="632" spans="1:65" s="15" customFormat="1" ht="11.25">
      <c r="B632" s="233"/>
      <c r="C632" s="234"/>
      <c r="D632" s="208" t="s">
        <v>281</v>
      </c>
      <c r="E632" s="235" t="s">
        <v>22</v>
      </c>
      <c r="F632" s="236" t="s">
        <v>286</v>
      </c>
      <c r="G632" s="234"/>
      <c r="H632" s="237">
        <v>257.54000000000002</v>
      </c>
      <c r="I632" s="238"/>
      <c r="J632" s="234"/>
      <c r="K632" s="234"/>
      <c r="L632" s="239"/>
      <c r="M632" s="240"/>
      <c r="N632" s="241"/>
      <c r="O632" s="241"/>
      <c r="P632" s="241"/>
      <c r="Q632" s="241"/>
      <c r="R632" s="241"/>
      <c r="S632" s="241"/>
      <c r="T632" s="242"/>
      <c r="AT632" s="243" t="s">
        <v>281</v>
      </c>
      <c r="AU632" s="243" t="s">
        <v>84</v>
      </c>
      <c r="AV632" s="15" t="s">
        <v>92</v>
      </c>
      <c r="AW632" s="15" t="s">
        <v>38</v>
      </c>
      <c r="AX632" s="15" t="s">
        <v>77</v>
      </c>
      <c r="AY632" s="243" t="s">
        <v>273</v>
      </c>
    </row>
    <row r="633" spans="1:65" s="14" customFormat="1" ht="11.25">
      <c r="B633" s="222"/>
      <c r="C633" s="223"/>
      <c r="D633" s="208" t="s">
        <v>281</v>
      </c>
      <c r="E633" s="224" t="s">
        <v>22</v>
      </c>
      <c r="F633" s="225" t="s">
        <v>2603</v>
      </c>
      <c r="G633" s="223"/>
      <c r="H633" s="226">
        <v>12.877000000000001</v>
      </c>
      <c r="I633" s="227"/>
      <c r="J633" s="223"/>
      <c r="K633" s="223"/>
      <c r="L633" s="228"/>
      <c r="M633" s="229"/>
      <c r="N633" s="230"/>
      <c r="O633" s="230"/>
      <c r="P633" s="230"/>
      <c r="Q633" s="230"/>
      <c r="R633" s="230"/>
      <c r="S633" s="230"/>
      <c r="T633" s="231"/>
      <c r="AT633" s="232" t="s">
        <v>281</v>
      </c>
      <c r="AU633" s="232" t="s">
        <v>84</v>
      </c>
      <c r="AV633" s="14" t="s">
        <v>84</v>
      </c>
      <c r="AW633" s="14" t="s">
        <v>38</v>
      </c>
      <c r="AX633" s="14" t="s">
        <v>77</v>
      </c>
      <c r="AY633" s="232" t="s">
        <v>273</v>
      </c>
    </row>
    <row r="634" spans="1:65" s="16" customFormat="1" ht="11.25">
      <c r="B634" s="244"/>
      <c r="C634" s="245"/>
      <c r="D634" s="208" t="s">
        <v>281</v>
      </c>
      <c r="E634" s="246" t="s">
        <v>22</v>
      </c>
      <c r="F634" s="247" t="s">
        <v>288</v>
      </c>
      <c r="G634" s="245"/>
      <c r="H634" s="248">
        <v>270.41699999999997</v>
      </c>
      <c r="I634" s="249"/>
      <c r="J634" s="245"/>
      <c r="K634" s="245"/>
      <c r="L634" s="250"/>
      <c r="M634" s="251"/>
      <c r="N634" s="252"/>
      <c r="O634" s="252"/>
      <c r="P634" s="252"/>
      <c r="Q634" s="252"/>
      <c r="R634" s="252"/>
      <c r="S634" s="252"/>
      <c r="T634" s="253"/>
      <c r="AT634" s="254" t="s">
        <v>281</v>
      </c>
      <c r="AU634" s="254" t="s">
        <v>84</v>
      </c>
      <c r="AV634" s="16" t="s">
        <v>99</v>
      </c>
      <c r="AW634" s="16" t="s">
        <v>38</v>
      </c>
      <c r="AX634" s="16" t="s">
        <v>23</v>
      </c>
      <c r="AY634" s="254" t="s">
        <v>273</v>
      </c>
    </row>
    <row r="635" spans="1:65" s="2" customFormat="1" ht="21.75" customHeight="1">
      <c r="A635" s="36"/>
      <c r="B635" s="37"/>
      <c r="C635" s="195" t="s">
        <v>780</v>
      </c>
      <c r="D635" s="195" t="s">
        <v>275</v>
      </c>
      <c r="E635" s="196" t="s">
        <v>2604</v>
      </c>
      <c r="F635" s="197" t="s">
        <v>2605</v>
      </c>
      <c r="G635" s="198" t="s">
        <v>305</v>
      </c>
      <c r="H635" s="199">
        <v>270.41699999999997</v>
      </c>
      <c r="I635" s="200"/>
      <c r="J635" s="201">
        <f>ROUND(I635*H635,2)</f>
        <v>0</v>
      </c>
      <c r="K635" s="197" t="s">
        <v>306</v>
      </c>
      <c r="L635" s="41"/>
      <c r="M635" s="202" t="s">
        <v>22</v>
      </c>
      <c r="N635" s="203" t="s">
        <v>48</v>
      </c>
      <c r="O635" s="66"/>
      <c r="P635" s="204">
        <f>O635*H635</f>
        <v>0</v>
      </c>
      <c r="Q635" s="204">
        <v>1.0000000000000001E-5</v>
      </c>
      <c r="R635" s="204">
        <f>Q635*H635</f>
        <v>2.7041700000000001E-3</v>
      </c>
      <c r="S635" s="204">
        <v>0</v>
      </c>
      <c r="T635" s="205">
        <f>S635*H635</f>
        <v>0</v>
      </c>
      <c r="U635" s="36"/>
      <c r="V635" s="36"/>
      <c r="W635" s="36"/>
      <c r="X635" s="36"/>
      <c r="Y635" s="36"/>
      <c r="Z635" s="36"/>
      <c r="AA635" s="36"/>
      <c r="AB635" s="36"/>
      <c r="AC635" s="36"/>
      <c r="AD635" s="36"/>
      <c r="AE635" s="36"/>
      <c r="AR635" s="206" t="s">
        <v>99</v>
      </c>
      <c r="AT635" s="206" t="s">
        <v>275</v>
      </c>
      <c r="AU635" s="206" t="s">
        <v>84</v>
      </c>
      <c r="AY635" s="19" t="s">
        <v>273</v>
      </c>
      <c r="BE635" s="207">
        <f>IF(N635="základní",J635,0)</f>
        <v>0</v>
      </c>
      <c r="BF635" s="207">
        <f>IF(N635="snížená",J635,0)</f>
        <v>0</v>
      </c>
      <c r="BG635" s="207">
        <f>IF(N635="zákl. přenesená",J635,0)</f>
        <v>0</v>
      </c>
      <c r="BH635" s="207">
        <f>IF(N635="sníž. přenesená",J635,0)</f>
        <v>0</v>
      </c>
      <c r="BI635" s="207">
        <f>IF(N635="nulová",J635,0)</f>
        <v>0</v>
      </c>
      <c r="BJ635" s="19" t="s">
        <v>23</v>
      </c>
      <c r="BK635" s="207">
        <f>ROUND(I635*H635,2)</f>
        <v>0</v>
      </c>
      <c r="BL635" s="19" t="s">
        <v>99</v>
      </c>
      <c r="BM635" s="206" t="s">
        <v>2606</v>
      </c>
    </row>
    <row r="636" spans="1:65" s="2" customFormat="1" ht="29.25">
      <c r="A636" s="36"/>
      <c r="B636" s="37"/>
      <c r="C636" s="38"/>
      <c r="D636" s="208" t="s">
        <v>299</v>
      </c>
      <c r="E636" s="38"/>
      <c r="F636" s="209" t="s">
        <v>741</v>
      </c>
      <c r="G636" s="38"/>
      <c r="H636" s="38"/>
      <c r="I636" s="119"/>
      <c r="J636" s="38"/>
      <c r="K636" s="38"/>
      <c r="L636" s="41"/>
      <c r="M636" s="210"/>
      <c r="N636" s="211"/>
      <c r="O636" s="66"/>
      <c r="P636" s="66"/>
      <c r="Q636" s="66"/>
      <c r="R636" s="66"/>
      <c r="S636" s="66"/>
      <c r="T636" s="67"/>
      <c r="U636" s="36"/>
      <c r="V636" s="36"/>
      <c r="W636" s="36"/>
      <c r="X636" s="36"/>
      <c r="Y636" s="36"/>
      <c r="Z636" s="36"/>
      <c r="AA636" s="36"/>
      <c r="AB636" s="36"/>
      <c r="AC636" s="36"/>
      <c r="AD636" s="36"/>
      <c r="AE636" s="36"/>
      <c r="AT636" s="19" t="s">
        <v>299</v>
      </c>
      <c r="AU636" s="19" t="s">
        <v>84</v>
      </c>
    </row>
    <row r="637" spans="1:65" s="14" customFormat="1" ht="11.25">
      <c r="B637" s="222"/>
      <c r="C637" s="223"/>
      <c r="D637" s="208" t="s">
        <v>281</v>
      </c>
      <c r="E637" s="224" t="s">
        <v>22</v>
      </c>
      <c r="F637" s="225" t="s">
        <v>2607</v>
      </c>
      <c r="G637" s="223"/>
      <c r="H637" s="226">
        <v>270.41699999999997</v>
      </c>
      <c r="I637" s="227"/>
      <c r="J637" s="223"/>
      <c r="K637" s="223"/>
      <c r="L637" s="228"/>
      <c r="M637" s="229"/>
      <c r="N637" s="230"/>
      <c r="O637" s="230"/>
      <c r="P637" s="230"/>
      <c r="Q637" s="230"/>
      <c r="R637" s="230"/>
      <c r="S637" s="230"/>
      <c r="T637" s="231"/>
      <c r="AT637" s="232" t="s">
        <v>281</v>
      </c>
      <c r="AU637" s="232" t="s">
        <v>84</v>
      </c>
      <c r="AV637" s="14" t="s">
        <v>84</v>
      </c>
      <c r="AW637" s="14" t="s">
        <v>38</v>
      </c>
      <c r="AX637" s="14" t="s">
        <v>23</v>
      </c>
      <c r="AY637" s="232" t="s">
        <v>273</v>
      </c>
    </row>
    <row r="638" spans="1:65" s="12" customFormat="1" ht="22.9" customHeight="1">
      <c r="B638" s="179"/>
      <c r="C638" s="180"/>
      <c r="D638" s="181" t="s">
        <v>76</v>
      </c>
      <c r="E638" s="193" t="s">
        <v>337</v>
      </c>
      <c r="F638" s="193" t="s">
        <v>746</v>
      </c>
      <c r="G638" s="180"/>
      <c r="H638" s="180"/>
      <c r="I638" s="183"/>
      <c r="J638" s="194">
        <f>BK638</f>
        <v>0</v>
      </c>
      <c r="K638" s="180"/>
      <c r="L638" s="185"/>
      <c r="M638" s="186"/>
      <c r="N638" s="187"/>
      <c r="O638" s="187"/>
      <c r="P638" s="188">
        <f>SUM(P639:P691)</f>
        <v>0</v>
      </c>
      <c r="Q638" s="187"/>
      <c r="R638" s="188">
        <f>SUM(R639:R691)</f>
        <v>7.8572210000000003E-2</v>
      </c>
      <c r="S638" s="187"/>
      <c r="T638" s="189">
        <f>SUM(T639:T691)</f>
        <v>0</v>
      </c>
      <c r="AR638" s="190" t="s">
        <v>23</v>
      </c>
      <c r="AT638" s="191" t="s">
        <v>76</v>
      </c>
      <c r="AU638" s="191" t="s">
        <v>23</v>
      </c>
      <c r="AY638" s="190" t="s">
        <v>273</v>
      </c>
      <c r="BK638" s="192">
        <f>SUM(BK639:BK691)</f>
        <v>0</v>
      </c>
    </row>
    <row r="639" spans="1:65" s="2" customFormat="1" ht="21.75" customHeight="1">
      <c r="A639" s="36"/>
      <c r="B639" s="37"/>
      <c r="C639" s="195" t="s">
        <v>790</v>
      </c>
      <c r="D639" s="195" t="s">
        <v>275</v>
      </c>
      <c r="E639" s="196" t="s">
        <v>2608</v>
      </c>
      <c r="F639" s="197" t="s">
        <v>2609</v>
      </c>
      <c r="G639" s="198" t="s">
        <v>224</v>
      </c>
      <c r="H639" s="199">
        <v>361.92</v>
      </c>
      <c r="I639" s="200"/>
      <c r="J639" s="201">
        <f>ROUND(I639*H639,2)</f>
        <v>0</v>
      </c>
      <c r="K639" s="197" t="s">
        <v>306</v>
      </c>
      <c r="L639" s="41"/>
      <c r="M639" s="202" t="s">
        <v>22</v>
      </c>
      <c r="N639" s="203" t="s">
        <v>48</v>
      </c>
      <c r="O639" s="66"/>
      <c r="P639" s="204">
        <f>O639*H639</f>
        <v>0</v>
      </c>
      <c r="Q639" s="204">
        <v>0</v>
      </c>
      <c r="R639" s="204">
        <f>Q639*H639</f>
        <v>0</v>
      </c>
      <c r="S639" s="204">
        <v>0</v>
      </c>
      <c r="T639" s="205">
        <f>S639*H639</f>
        <v>0</v>
      </c>
      <c r="U639" s="36"/>
      <c r="V639" s="36"/>
      <c r="W639" s="36"/>
      <c r="X639" s="36"/>
      <c r="Y639" s="36"/>
      <c r="Z639" s="36"/>
      <c r="AA639" s="36"/>
      <c r="AB639" s="36"/>
      <c r="AC639" s="36"/>
      <c r="AD639" s="36"/>
      <c r="AE639" s="36"/>
      <c r="AR639" s="206" t="s">
        <v>99</v>
      </c>
      <c r="AT639" s="206" t="s">
        <v>275</v>
      </c>
      <c r="AU639" s="206" t="s">
        <v>84</v>
      </c>
      <c r="AY639" s="19" t="s">
        <v>273</v>
      </c>
      <c r="BE639" s="207">
        <f>IF(N639="základní",J639,0)</f>
        <v>0</v>
      </c>
      <c r="BF639" s="207">
        <f>IF(N639="snížená",J639,0)</f>
        <v>0</v>
      </c>
      <c r="BG639" s="207">
        <f>IF(N639="zákl. přenesená",J639,0)</f>
        <v>0</v>
      </c>
      <c r="BH639" s="207">
        <f>IF(N639="sníž. přenesená",J639,0)</f>
        <v>0</v>
      </c>
      <c r="BI639" s="207">
        <f>IF(N639="nulová",J639,0)</f>
        <v>0</v>
      </c>
      <c r="BJ639" s="19" t="s">
        <v>23</v>
      </c>
      <c r="BK639" s="207">
        <f>ROUND(I639*H639,2)</f>
        <v>0</v>
      </c>
      <c r="BL639" s="19" t="s">
        <v>99</v>
      </c>
      <c r="BM639" s="206" t="s">
        <v>2610</v>
      </c>
    </row>
    <row r="640" spans="1:65" s="2" customFormat="1" ht="58.5">
      <c r="A640" s="36"/>
      <c r="B640" s="37"/>
      <c r="C640" s="38"/>
      <c r="D640" s="208" t="s">
        <v>299</v>
      </c>
      <c r="E640" s="38"/>
      <c r="F640" s="209" t="s">
        <v>2611</v>
      </c>
      <c r="G640" s="38"/>
      <c r="H640" s="38"/>
      <c r="I640" s="119"/>
      <c r="J640" s="38"/>
      <c r="K640" s="38"/>
      <c r="L640" s="41"/>
      <c r="M640" s="210"/>
      <c r="N640" s="211"/>
      <c r="O640" s="66"/>
      <c r="P640" s="66"/>
      <c r="Q640" s="66"/>
      <c r="R640" s="66"/>
      <c r="S640" s="66"/>
      <c r="T640" s="67"/>
      <c r="U640" s="36"/>
      <c r="V640" s="36"/>
      <c r="W640" s="36"/>
      <c r="X640" s="36"/>
      <c r="Y640" s="36"/>
      <c r="Z640" s="36"/>
      <c r="AA640" s="36"/>
      <c r="AB640" s="36"/>
      <c r="AC640" s="36"/>
      <c r="AD640" s="36"/>
      <c r="AE640" s="36"/>
      <c r="AT640" s="19" t="s">
        <v>299</v>
      </c>
      <c r="AU640" s="19" t="s">
        <v>84</v>
      </c>
    </row>
    <row r="641" spans="1:65" s="13" customFormat="1" ht="11.25">
      <c r="B641" s="212"/>
      <c r="C641" s="213"/>
      <c r="D641" s="208" t="s">
        <v>281</v>
      </c>
      <c r="E641" s="214" t="s">
        <v>22</v>
      </c>
      <c r="F641" s="215" t="s">
        <v>2612</v>
      </c>
      <c r="G641" s="213"/>
      <c r="H641" s="214" t="s">
        <v>22</v>
      </c>
      <c r="I641" s="216"/>
      <c r="J641" s="213"/>
      <c r="K641" s="213"/>
      <c r="L641" s="217"/>
      <c r="M641" s="218"/>
      <c r="N641" s="219"/>
      <c r="O641" s="219"/>
      <c r="P641" s="219"/>
      <c r="Q641" s="219"/>
      <c r="R641" s="219"/>
      <c r="S641" s="219"/>
      <c r="T641" s="220"/>
      <c r="AT641" s="221" t="s">
        <v>281</v>
      </c>
      <c r="AU641" s="221" t="s">
        <v>84</v>
      </c>
      <c r="AV641" s="13" t="s">
        <v>23</v>
      </c>
      <c r="AW641" s="13" t="s">
        <v>38</v>
      </c>
      <c r="AX641" s="13" t="s">
        <v>77</v>
      </c>
      <c r="AY641" s="221" t="s">
        <v>273</v>
      </c>
    </row>
    <row r="642" spans="1:65" s="14" customFormat="1" ht="11.25">
      <c r="B642" s="222"/>
      <c r="C642" s="223"/>
      <c r="D642" s="208" t="s">
        <v>281</v>
      </c>
      <c r="E642" s="224" t="s">
        <v>22</v>
      </c>
      <c r="F642" s="225" t="s">
        <v>2613</v>
      </c>
      <c r="G642" s="223"/>
      <c r="H642" s="226">
        <v>361.92</v>
      </c>
      <c r="I642" s="227"/>
      <c r="J642" s="223"/>
      <c r="K642" s="223"/>
      <c r="L642" s="228"/>
      <c r="M642" s="229"/>
      <c r="N642" s="230"/>
      <c r="O642" s="230"/>
      <c r="P642" s="230"/>
      <c r="Q642" s="230"/>
      <c r="R642" s="230"/>
      <c r="S642" s="230"/>
      <c r="T642" s="231"/>
      <c r="AT642" s="232" t="s">
        <v>281</v>
      </c>
      <c r="AU642" s="232" t="s">
        <v>84</v>
      </c>
      <c r="AV642" s="14" t="s">
        <v>84</v>
      </c>
      <c r="AW642" s="14" t="s">
        <v>38</v>
      </c>
      <c r="AX642" s="14" t="s">
        <v>23</v>
      </c>
      <c r="AY642" s="232" t="s">
        <v>273</v>
      </c>
    </row>
    <row r="643" spans="1:65" s="2" customFormat="1" ht="21.75" customHeight="1">
      <c r="A643" s="36"/>
      <c r="B643" s="37"/>
      <c r="C643" s="195" t="s">
        <v>799</v>
      </c>
      <c r="D643" s="195" t="s">
        <v>275</v>
      </c>
      <c r="E643" s="196" t="s">
        <v>2614</v>
      </c>
      <c r="F643" s="197" t="s">
        <v>2615</v>
      </c>
      <c r="G643" s="198" t="s">
        <v>224</v>
      </c>
      <c r="H643" s="199">
        <v>7238.4</v>
      </c>
      <c r="I643" s="200"/>
      <c r="J643" s="201">
        <f>ROUND(I643*H643,2)</f>
        <v>0</v>
      </c>
      <c r="K643" s="197" t="s">
        <v>306</v>
      </c>
      <c r="L643" s="41"/>
      <c r="M643" s="202" t="s">
        <v>22</v>
      </c>
      <c r="N643" s="203" t="s">
        <v>48</v>
      </c>
      <c r="O643" s="66"/>
      <c r="P643" s="204">
        <f>O643*H643</f>
        <v>0</v>
      </c>
      <c r="Q643" s="204">
        <v>0</v>
      </c>
      <c r="R643" s="204">
        <f>Q643*H643</f>
        <v>0</v>
      </c>
      <c r="S643" s="204">
        <v>0</v>
      </c>
      <c r="T643" s="205">
        <f>S643*H643</f>
        <v>0</v>
      </c>
      <c r="U643" s="36"/>
      <c r="V643" s="36"/>
      <c r="W643" s="36"/>
      <c r="X643" s="36"/>
      <c r="Y643" s="36"/>
      <c r="Z643" s="36"/>
      <c r="AA643" s="36"/>
      <c r="AB643" s="36"/>
      <c r="AC643" s="36"/>
      <c r="AD643" s="36"/>
      <c r="AE643" s="36"/>
      <c r="AR643" s="206" t="s">
        <v>99</v>
      </c>
      <c r="AT643" s="206" t="s">
        <v>275</v>
      </c>
      <c r="AU643" s="206" t="s">
        <v>84</v>
      </c>
      <c r="AY643" s="19" t="s">
        <v>273</v>
      </c>
      <c r="BE643" s="207">
        <f>IF(N643="základní",J643,0)</f>
        <v>0</v>
      </c>
      <c r="BF643" s="207">
        <f>IF(N643="snížená",J643,0)</f>
        <v>0</v>
      </c>
      <c r="BG643" s="207">
        <f>IF(N643="zákl. přenesená",J643,0)</f>
        <v>0</v>
      </c>
      <c r="BH643" s="207">
        <f>IF(N643="sníž. přenesená",J643,0)</f>
        <v>0</v>
      </c>
      <c r="BI643" s="207">
        <f>IF(N643="nulová",J643,0)</f>
        <v>0</v>
      </c>
      <c r="BJ643" s="19" t="s">
        <v>23</v>
      </c>
      <c r="BK643" s="207">
        <f>ROUND(I643*H643,2)</f>
        <v>0</v>
      </c>
      <c r="BL643" s="19" t="s">
        <v>99</v>
      </c>
      <c r="BM643" s="206" t="s">
        <v>2616</v>
      </c>
    </row>
    <row r="644" spans="1:65" s="2" customFormat="1" ht="58.5">
      <c r="A644" s="36"/>
      <c r="B644" s="37"/>
      <c r="C644" s="38"/>
      <c r="D644" s="208" t="s">
        <v>299</v>
      </c>
      <c r="E644" s="38"/>
      <c r="F644" s="209" t="s">
        <v>2611</v>
      </c>
      <c r="G644" s="38"/>
      <c r="H644" s="38"/>
      <c r="I644" s="119"/>
      <c r="J644" s="38"/>
      <c r="K644" s="38"/>
      <c r="L644" s="41"/>
      <c r="M644" s="210"/>
      <c r="N644" s="211"/>
      <c r="O644" s="66"/>
      <c r="P644" s="66"/>
      <c r="Q644" s="66"/>
      <c r="R644" s="66"/>
      <c r="S644" s="66"/>
      <c r="T644" s="67"/>
      <c r="U644" s="36"/>
      <c r="V644" s="36"/>
      <c r="W644" s="36"/>
      <c r="X644" s="36"/>
      <c r="Y644" s="36"/>
      <c r="Z644" s="36"/>
      <c r="AA644" s="36"/>
      <c r="AB644" s="36"/>
      <c r="AC644" s="36"/>
      <c r="AD644" s="36"/>
      <c r="AE644" s="36"/>
      <c r="AT644" s="19" t="s">
        <v>299</v>
      </c>
      <c r="AU644" s="19" t="s">
        <v>84</v>
      </c>
    </row>
    <row r="645" spans="1:65" s="2" customFormat="1" ht="19.5">
      <c r="A645" s="36"/>
      <c r="B645" s="37"/>
      <c r="C645" s="38"/>
      <c r="D645" s="208" t="s">
        <v>279</v>
      </c>
      <c r="E645" s="38"/>
      <c r="F645" s="209" t="s">
        <v>2617</v>
      </c>
      <c r="G645" s="38"/>
      <c r="H645" s="38"/>
      <c r="I645" s="119"/>
      <c r="J645" s="38"/>
      <c r="K645" s="38"/>
      <c r="L645" s="41"/>
      <c r="M645" s="210"/>
      <c r="N645" s="211"/>
      <c r="O645" s="66"/>
      <c r="P645" s="66"/>
      <c r="Q645" s="66"/>
      <c r="R645" s="66"/>
      <c r="S645" s="66"/>
      <c r="T645" s="67"/>
      <c r="U645" s="36"/>
      <c r="V645" s="36"/>
      <c r="W645" s="36"/>
      <c r="X645" s="36"/>
      <c r="Y645" s="36"/>
      <c r="Z645" s="36"/>
      <c r="AA645" s="36"/>
      <c r="AB645" s="36"/>
      <c r="AC645" s="36"/>
      <c r="AD645" s="36"/>
      <c r="AE645" s="36"/>
      <c r="AT645" s="19" t="s">
        <v>279</v>
      </c>
      <c r="AU645" s="19" t="s">
        <v>84</v>
      </c>
    </row>
    <row r="646" spans="1:65" s="14" customFormat="1" ht="11.25">
      <c r="B646" s="222"/>
      <c r="C646" s="223"/>
      <c r="D646" s="208" t="s">
        <v>281</v>
      </c>
      <c r="E646" s="224" t="s">
        <v>22</v>
      </c>
      <c r="F646" s="225" t="s">
        <v>2618</v>
      </c>
      <c r="G646" s="223"/>
      <c r="H646" s="226">
        <v>7238.4</v>
      </c>
      <c r="I646" s="227"/>
      <c r="J646" s="223"/>
      <c r="K646" s="223"/>
      <c r="L646" s="228"/>
      <c r="M646" s="229"/>
      <c r="N646" s="230"/>
      <c r="O646" s="230"/>
      <c r="P646" s="230"/>
      <c r="Q646" s="230"/>
      <c r="R646" s="230"/>
      <c r="S646" s="230"/>
      <c r="T646" s="231"/>
      <c r="AT646" s="232" t="s">
        <v>281</v>
      </c>
      <c r="AU646" s="232" t="s">
        <v>84</v>
      </c>
      <c r="AV646" s="14" t="s">
        <v>84</v>
      </c>
      <c r="AW646" s="14" t="s">
        <v>38</v>
      </c>
      <c r="AX646" s="14" t="s">
        <v>23</v>
      </c>
      <c r="AY646" s="232" t="s">
        <v>273</v>
      </c>
    </row>
    <row r="647" spans="1:65" s="2" customFormat="1" ht="21.75" customHeight="1">
      <c r="A647" s="36"/>
      <c r="B647" s="37"/>
      <c r="C647" s="195" t="s">
        <v>805</v>
      </c>
      <c r="D647" s="195" t="s">
        <v>275</v>
      </c>
      <c r="E647" s="196" t="s">
        <v>2619</v>
      </c>
      <c r="F647" s="197" t="s">
        <v>2620</v>
      </c>
      <c r="G647" s="198" t="s">
        <v>224</v>
      </c>
      <c r="H647" s="199">
        <v>361.92</v>
      </c>
      <c r="I647" s="200"/>
      <c r="J647" s="201">
        <f>ROUND(I647*H647,2)</f>
        <v>0</v>
      </c>
      <c r="K647" s="197" t="s">
        <v>306</v>
      </c>
      <c r="L647" s="41"/>
      <c r="M647" s="202" t="s">
        <v>22</v>
      </c>
      <c r="N647" s="203" t="s">
        <v>48</v>
      </c>
      <c r="O647" s="66"/>
      <c r="P647" s="204">
        <f>O647*H647</f>
        <v>0</v>
      </c>
      <c r="Q647" s="204">
        <v>0</v>
      </c>
      <c r="R647" s="204">
        <f>Q647*H647</f>
        <v>0</v>
      </c>
      <c r="S647" s="204">
        <v>0</v>
      </c>
      <c r="T647" s="205">
        <f>S647*H647</f>
        <v>0</v>
      </c>
      <c r="U647" s="36"/>
      <c r="V647" s="36"/>
      <c r="W647" s="36"/>
      <c r="X647" s="36"/>
      <c r="Y647" s="36"/>
      <c r="Z647" s="36"/>
      <c r="AA647" s="36"/>
      <c r="AB647" s="36"/>
      <c r="AC647" s="36"/>
      <c r="AD647" s="36"/>
      <c r="AE647" s="36"/>
      <c r="AR647" s="206" t="s">
        <v>99</v>
      </c>
      <c r="AT647" s="206" t="s">
        <v>275</v>
      </c>
      <c r="AU647" s="206" t="s">
        <v>84</v>
      </c>
      <c r="AY647" s="19" t="s">
        <v>273</v>
      </c>
      <c r="BE647" s="207">
        <f>IF(N647="základní",J647,0)</f>
        <v>0</v>
      </c>
      <c r="BF647" s="207">
        <f>IF(N647="snížená",J647,0)</f>
        <v>0</v>
      </c>
      <c r="BG647" s="207">
        <f>IF(N647="zákl. přenesená",J647,0)</f>
        <v>0</v>
      </c>
      <c r="BH647" s="207">
        <f>IF(N647="sníž. přenesená",J647,0)</f>
        <v>0</v>
      </c>
      <c r="BI647" s="207">
        <f>IF(N647="nulová",J647,0)</f>
        <v>0</v>
      </c>
      <c r="BJ647" s="19" t="s">
        <v>23</v>
      </c>
      <c r="BK647" s="207">
        <f>ROUND(I647*H647,2)</f>
        <v>0</v>
      </c>
      <c r="BL647" s="19" t="s">
        <v>99</v>
      </c>
      <c r="BM647" s="206" t="s">
        <v>2621</v>
      </c>
    </row>
    <row r="648" spans="1:65" s="2" customFormat="1" ht="29.25">
      <c r="A648" s="36"/>
      <c r="B648" s="37"/>
      <c r="C648" s="38"/>
      <c r="D648" s="208" t="s">
        <v>299</v>
      </c>
      <c r="E648" s="38"/>
      <c r="F648" s="209" t="s">
        <v>2622</v>
      </c>
      <c r="G648" s="38"/>
      <c r="H648" s="38"/>
      <c r="I648" s="119"/>
      <c r="J648" s="38"/>
      <c r="K648" s="38"/>
      <c r="L648" s="41"/>
      <c r="M648" s="210"/>
      <c r="N648" s="211"/>
      <c r="O648" s="66"/>
      <c r="P648" s="66"/>
      <c r="Q648" s="66"/>
      <c r="R648" s="66"/>
      <c r="S648" s="66"/>
      <c r="T648" s="67"/>
      <c r="U648" s="36"/>
      <c r="V648" s="36"/>
      <c r="W648" s="36"/>
      <c r="X648" s="36"/>
      <c r="Y648" s="36"/>
      <c r="Z648" s="36"/>
      <c r="AA648" s="36"/>
      <c r="AB648" s="36"/>
      <c r="AC648" s="36"/>
      <c r="AD648" s="36"/>
      <c r="AE648" s="36"/>
      <c r="AT648" s="19" t="s">
        <v>299</v>
      </c>
      <c r="AU648" s="19" t="s">
        <v>84</v>
      </c>
    </row>
    <row r="649" spans="1:65" s="14" customFormat="1" ht="11.25">
      <c r="B649" s="222"/>
      <c r="C649" s="223"/>
      <c r="D649" s="208" t="s">
        <v>281</v>
      </c>
      <c r="E649" s="224" t="s">
        <v>22</v>
      </c>
      <c r="F649" s="225" t="s">
        <v>2623</v>
      </c>
      <c r="G649" s="223"/>
      <c r="H649" s="226">
        <v>361.92</v>
      </c>
      <c r="I649" s="227"/>
      <c r="J649" s="223"/>
      <c r="K649" s="223"/>
      <c r="L649" s="228"/>
      <c r="M649" s="229"/>
      <c r="N649" s="230"/>
      <c r="O649" s="230"/>
      <c r="P649" s="230"/>
      <c r="Q649" s="230"/>
      <c r="R649" s="230"/>
      <c r="S649" s="230"/>
      <c r="T649" s="231"/>
      <c r="AT649" s="232" t="s">
        <v>281</v>
      </c>
      <c r="AU649" s="232" t="s">
        <v>84</v>
      </c>
      <c r="AV649" s="14" t="s">
        <v>84</v>
      </c>
      <c r="AW649" s="14" t="s">
        <v>38</v>
      </c>
      <c r="AX649" s="14" t="s">
        <v>23</v>
      </c>
      <c r="AY649" s="232" t="s">
        <v>273</v>
      </c>
    </row>
    <row r="650" spans="1:65" s="2" customFormat="1" ht="16.5" customHeight="1">
      <c r="A650" s="36"/>
      <c r="B650" s="37"/>
      <c r="C650" s="195" t="s">
        <v>812</v>
      </c>
      <c r="D650" s="195" t="s">
        <v>275</v>
      </c>
      <c r="E650" s="196" t="s">
        <v>2624</v>
      </c>
      <c r="F650" s="197" t="s">
        <v>2625</v>
      </c>
      <c r="G650" s="198" t="s">
        <v>305</v>
      </c>
      <c r="H650" s="199">
        <v>62.4</v>
      </c>
      <c r="I650" s="200"/>
      <c r="J650" s="201">
        <f>ROUND(I650*H650,2)</f>
        <v>0</v>
      </c>
      <c r="K650" s="197" t="s">
        <v>306</v>
      </c>
      <c r="L650" s="41"/>
      <c r="M650" s="202" t="s">
        <v>22</v>
      </c>
      <c r="N650" s="203" t="s">
        <v>48</v>
      </c>
      <c r="O650" s="66"/>
      <c r="P650" s="204">
        <f>O650*H650</f>
        <v>0</v>
      </c>
      <c r="Q650" s="204">
        <v>0</v>
      </c>
      <c r="R650" s="204">
        <f>Q650*H650</f>
        <v>0</v>
      </c>
      <c r="S650" s="204">
        <v>0</v>
      </c>
      <c r="T650" s="205">
        <f>S650*H650</f>
        <v>0</v>
      </c>
      <c r="U650" s="36"/>
      <c r="V650" s="36"/>
      <c r="W650" s="36"/>
      <c r="X650" s="36"/>
      <c r="Y650" s="36"/>
      <c r="Z650" s="36"/>
      <c r="AA650" s="36"/>
      <c r="AB650" s="36"/>
      <c r="AC650" s="36"/>
      <c r="AD650" s="36"/>
      <c r="AE650" s="36"/>
      <c r="AR650" s="206" t="s">
        <v>99</v>
      </c>
      <c r="AT650" s="206" t="s">
        <v>275</v>
      </c>
      <c r="AU650" s="206" t="s">
        <v>84</v>
      </c>
      <c r="AY650" s="19" t="s">
        <v>273</v>
      </c>
      <c r="BE650" s="207">
        <f>IF(N650="základní",J650,0)</f>
        <v>0</v>
      </c>
      <c r="BF650" s="207">
        <f>IF(N650="snížená",J650,0)</f>
        <v>0</v>
      </c>
      <c r="BG650" s="207">
        <f>IF(N650="zákl. přenesená",J650,0)</f>
        <v>0</v>
      </c>
      <c r="BH650" s="207">
        <f>IF(N650="sníž. přenesená",J650,0)</f>
        <v>0</v>
      </c>
      <c r="BI650" s="207">
        <f>IF(N650="nulová",J650,0)</f>
        <v>0</v>
      </c>
      <c r="BJ650" s="19" t="s">
        <v>23</v>
      </c>
      <c r="BK650" s="207">
        <f>ROUND(I650*H650,2)</f>
        <v>0</v>
      </c>
      <c r="BL650" s="19" t="s">
        <v>99</v>
      </c>
      <c r="BM650" s="206" t="s">
        <v>2626</v>
      </c>
    </row>
    <row r="651" spans="1:65" s="2" customFormat="1" ht="68.25">
      <c r="A651" s="36"/>
      <c r="B651" s="37"/>
      <c r="C651" s="38"/>
      <c r="D651" s="208" t="s">
        <v>299</v>
      </c>
      <c r="E651" s="38"/>
      <c r="F651" s="209" t="s">
        <v>2627</v>
      </c>
      <c r="G651" s="38"/>
      <c r="H651" s="38"/>
      <c r="I651" s="119"/>
      <c r="J651" s="38"/>
      <c r="K651" s="38"/>
      <c r="L651" s="41"/>
      <c r="M651" s="210"/>
      <c r="N651" s="211"/>
      <c r="O651" s="66"/>
      <c r="P651" s="66"/>
      <c r="Q651" s="66"/>
      <c r="R651" s="66"/>
      <c r="S651" s="66"/>
      <c r="T651" s="67"/>
      <c r="U651" s="36"/>
      <c r="V651" s="36"/>
      <c r="W651" s="36"/>
      <c r="X651" s="36"/>
      <c r="Y651" s="36"/>
      <c r="Z651" s="36"/>
      <c r="AA651" s="36"/>
      <c r="AB651" s="36"/>
      <c r="AC651" s="36"/>
      <c r="AD651" s="36"/>
      <c r="AE651" s="36"/>
      <c r="AT651" s="19" t="s">
        <v>299</v>
      </c>
      <c r="AU651" s="19" t="s">
        <v>84</v>
      </c>
    </row>
    <row r="652" spans="1:65" s="13" customFormat="1" ht="11.25">
      <c r="B652" s="212"/>
      <c r="C652" s="213"/>
      <c r="D652" s="208" t="s">
        <v>281</v>
      </c>
      <c r="E652" s="214" t="s">
        <v>22</v>
      </c>
      <c r="F652" s="215" t="s">
        <v>2612</v>
      </c>
      <c r="G652" s="213"/>
      <c r="H652" s="214" t="s">
        <v>22</v>
      </c>
      <c r="I652" s="216"/>
      <c r="J652" s="213"/>
      <c r="K652" s="213"/>
      <c r="L652" s="217"/>
      <c r="M652" s="218"/>
      <c r="N652" s="219"/>
      <c r="O652" s="219"/>
      <c r="P652" s="219"/>
      <c r="Q652" s="219"/>
      <c r="R652" s="219"/>
      <c r="S652" s="219"/>
      <c r="T652" s="220"/>
      <c r="AT652" s="221" t="s">
        <v>281</v>
      </c>
      <c r="AU652" s="221" t="s">
        <v>84</v>
      </c>
      <c r="AV652" s="13" t="s">
        <v>23</v>
      </c>
      <c r="AW652" s="13" t="s">
        <v>38</v>
      </c>
      <c r="AX652" s="13" t="s">
        <v>77</v>
      </c>
      <c r="AY652" s="221" t="s">
        <v>273</v>
      </c>
    </row>
    <row r="653" spans="1:65" s="14" customFormat="1" ht="11.25">
      <c r="B653" s="222"/>
      <c r="C653" s="223"/>
      <c r="D653" s="208" t="s">
        <v>281</v>
      </c>
      <c r="E653" s="224" t="s">
        <v>22</v>
      </c>
      <c r="F653" s="225" t="s">
        <v>2628</v>
      </c>
      <c r="G653" s="223"/>
      <c r="H653" s="226">
        <v>62.4</v>
      </c>
      <c r="I653" s="227"/>
      <c r="J653" s="223"/>
      <c r="K653" s="223"/>
      <c r="L653" s="228"/>
      <c r="M653" s="229"/>
      <c r="N653" s="230"/>
      <c r="O653" s="230"/>
      <c r="P653" s="230"/>
      <c r="Q653" s="230"/>
      <c r="R653" s="230"/>
      <c r="S653" s="230"/>
      <c r="T653" s="231"/>
      <c r="AT653" s="232" t="s">
        <v>281</v>
      </c>
      <c r="AU653" s="232" t="s">
        <v>84</v>
      </c>
      <c r="AV653" s="14" t="s">
        <v>84</v>
      </c>
      <c r="AW653" s="14" t="s">
        <v>38</v>
      </c>
      <c r="AX653" s="14" t="s">
        <v>23</v>
      </c>
      <c r="AY653" s="232" t="s">
        <v>273</v>
      </c>
    </row>
    <row r="654" spans="1:65" s="2" customFormat="1" ht="16.5" customHeight="1">
      <c r="A654" s="36"/>
      <c r="B654" s="37"/>
      <c r="C654" s="195" t="s">
        <v>828</v>
      </c>
      <c r="D654" s="195" t="s">
        <v>275</v>
      </c>
      <c r="E654" s="196" t="s">
        <v>2629</v>
      </c>
      <c r="F654" s="197" t="s">
        <v>2630</v>
      </c>
      <c r="G654" s="198" t="s">
        <v>305</v>
      </c>
      <c r="H654" s="199">
        <v>1248</v>
      </c>
      <c r="I654" s="200"/>
      <c r="J654" s="201">
        <f>ROUND(I654*H654,2)</f>
        <v>0</v>
      </c>
      <c r="K654" s="197" t="s">
        <v>306</v>
      </c>
      <c r="L654" s="41"/>
      <c r="M654" s="202" t="s">
        <v>22</v>
      </c>
      <c r="N654" s="203" t="s">
        <v>48</v>
      </c>
      <c r="O654" s="66"/>
      <c r="P654" s="204">
        <f>O654*H654</f>
        <v>0</v>
      </c>
      <c r="Q654" s="204">
        <v>0</v>
      </c>
      <c r="R654" s="204">
        <f>Q654*H654</f>
        <v>0</v>
      </c>
      <c r="S654" s="204">
        <v>0</v>
      </c>
      <c r="T654" s="205">
        <f>S654*H654</f>
        <v>0</v>
      </c>
      <c r="U654" s="36"/>
      <c r="V654" s="36"/>
      <c r="W654" s="36"/>
      <c r="X654" s="36"/>
      <c r="Y654" s="36"/>
      <c r="Z654" s="36"/>
      <c r="AA654" s="36"/>
      <c r="AB654" s="36"/>
      <c r="AC654" s="36"/>
      <c r="AD654" s="36"/>
      <c r="AE654" s="36"/>
      <c r="AR654" s="206" t="s">
        <v>99</v>
      </c>
      <c r="AT654" s="206" t="s">
        <v>275</v>
      </c>
      <c r="AU654" s="206" t="s">
        <v>84</v>
      </c>
      <c r="AY654" s="19" t="s">
        <v>273</v>
      </c>
      <c r="BE654" s="207">
        <f>IF(N654="základní",J654,0)</f>
        <v>0</v>
      </c>
      <c r="BF654" s="207">
        <f>IF(N654="snížená",J654,0)</f>
        <v>0</v>
      </c>
      <c r="BG654" s="207">
        <f>IF(N654="zákl. přenesená",J654,0)</f>
        <v>0</v>
      </c>
      <c r="BH654" s="207">
        <f>IF(N654="sníž. přenesená",J654,0)</f>
        <v>0</v>
      </c>
      <c r="BI654" s="207">
        <f>IF(N654="nulová",J654,0)</f>
        <v>0</v>
      </c>
      <c r="BJ654" s="19" t="s">
        <v>23</v>
      </c>
      <c r="BK654" s="207">
        <f>ROUND(I654*H654,2)</f>
        <v>0</v>
      </c>
      <c r="BL654" s="19" t="s">
        <v>99</v>
      </c>
      <c r="BM654" s="206" t="s">
        <v>2631</v>
      </c>
    </row>
    <row r="655" spans="1:65" s="2" customFormat="1" ht="68.25">
      <c r="A655" s="36"/>
      <c r="B655" s="37"/>
      <c r="C655" s="38"/>
      <c r="D655" s="208" t="s">
        <v>299</v>
      </c>
      <c r="E655" s="38"/>
      <c r="F655" s="209" t="s">
        <v>2627</v>
      </c>
      <c r="G655" s="38"/>
      <c r="H655" s="38"/>
      <c r="I655" s="119"/>
      <c r="J655" s="38"/>
      <c r="K655" s="38"/>
      <c r="L655" s="41"/>
      <c r="M655" s="210"/>
      <c r="N655" s="211"/>
      <c r="O655" s="66"/>
      <c r="P655" s="66"/>
      <c r="Q655" s="66"/>
      <c r="R655" s="66"/>
      <c r="S655" s="66"/>
      <c r="T655" s="67"/>
      <c r="U655" s="36"/>
      <c r="V655" s="36"/>
      <c r="W655" s="36"/>
      <c r="X655" s="36"/>
      <c r="Y655" s="36"/>
      <c r="Z655" s="36"/>
      <c r="AA655" s="36"/>
      <c r="AB655" s="36"/>
      <c r="AC655" s="36"/>
      <c r="AD655" s="36"/>
      <c r="AE655" s="36"/>
      <c r="AT655" s="19" t="s">
        <v>299</v>
      </c>
      <c r="AU655" s="19" t="s">
        <v>84</v>
      </c>
    </row>
    <row r="656" spans="1:65" s="2" customFormat="1" ht="19.5">
      <c r="A656" s="36"/>
      <c r="B656" s="37"/>
      <c r="C656" s="38"/>
      <c r="D656" s="208" t="s">
        <v>279</v>
      </c>
      <c r="E656" s="38"/>
      <c r="F656" s="209" t="s">
        <v>2617</v>
      </c>
      <c r="G656" s="38"/>
      <c r="H656" s="38"/>
      <c r="I656" s="119"/>
      <c r="J656" s="38"/>
      <c r="K656" s="38"/>
      <c r="L656" s="41"/>
      <c r="M656" s="210"/>
      <c r="N656" s="211"/>
      <c r="O656" s="66"/>
      <c r="P656" s="66"/>
      <c r="Q656" s="66"/>
      <c r="R656" s="66"/>
      <c r="S656" s="66"/>
      <c r="T656" s="67"/>
      <c r="U656" s="36"/>
      <c r="V656" s="36"/>
      <c r="W656" s="36"/>
      <c r="X656" s="36"/>
      <c r="Y656" s="36"/>
      <c r="Z656" s="36"/>
      <c r="AA656" s="36"/>
      <c r="AB656" s="36"/>
      <c r="AC656" s="36"/>
      <c r="AD656" s="36"/>
      <c r="AE656" s="36"/>
      <c r="AT656" s="19" t="s">
        <v>279</v>
      </c>
      <c r="AU656" s="19" t="s">
        <v>84</v>
      </c>
    </row>
    <row r="657" spans="1:65" s="14" customFormat="1" ht="11.25">
      <c r="B657" s="222"/>
      <c r="C657" s="223"/>
      <c r="D657" s="208" t="s">
        <v>281</v>
      </c>
      <c r="E657" s="224" t="s">
        <v>22</v>
      </c>
      <c r="F657" s="225" t="s">
        <v>2632</v>
      </c>
      <c r="G657" s="223"/>
      <c r="H657" s="226">
        <v>1248</v>
      </c>
      <c r="I657" s="227"/>
      <c r="J657" s="223"/>
      <c r="K657" s="223"/>
      <c r="L657" s="228"/>
      <c r="M657" s="229"/>
      <c r="N657" s="230"/>
      <c r="O657" s="230"/>
      <c r="P657" s="230"/>
      <c r="Q657" s="230"/>
      <c r="R657" s="230"/>
      <c r="S657" s="230"/>
      <c r="T657" s="231"/>
      <c r="AT657" s="232" t="s">
        <v>281</v>
      </c>
      <c r="AU657" s="232" t="s">
        <v>84</v>
      </c>
      <c r="AV657" s="14" t="s">
        <v>84</v>
      </c>
      <c r="AW657" s="14" t="s">
        <v>38</v>
      </c>
      <c r="AX657" s="14" t="s">
        <v>23</v>
      </c>
      <c r="AY657" s="232" t="s">
        <v>273</v>
      </c>
    </row>
    <row r="658" spans="1:65" s="2" customFormat="1" ht="16.5" customHeight="1">
      <c r="A658" s="36"/>
      <c r="B658" s="37"/>
      <c r="C658" s="195" t="s">
        <v>835</v>
      </c>
      <c r="D658" s="195" t="s">
        <v>275</v>
      </c>
      <c r="E658" s="196" t="s">
        <v>2633</v>
      </c>
      <c r="F658" s="197" t="s">
        <v>2634</v>
      </c>
      <c r="G658" s="198" t="s">
        <v>305</v>
      </c>
      <c r="H658" s="199">
        <v>62.4</v>
      </c>
      <c r="I658" s="200"/>
      <c r="J658" s="201">
        <f>ROUND(I658*H658,2)</f>
        <v>0</v>
      </c>
      <c r="K658" s="197" t="s">
        <v>306</v>
      </c>
      <c r="L658" s="41"/>
      <c r="M658" s="202" t="s">
        <v>22</v>
      </c>
      <c r="N658" s="203" t="s">
        <v>48</v>
      </c>
      <c r="O658" s="66"/>
      <c r="P658" s="204">
        <f>O658*H658</f>
        <v>0</v>
      </c>
      <c r="Q658" s="204">
        <v>0</v>
      </c>
      <c r="R658" s="204">
        <f>Q658*H658</f>
        <v>0</v>
      </c>
      <c r="S658" s="204">
        <v>0</v>
      </c>
      <c r="T658" s="205">
        <f>S658*H658</f>
        <v>0</v>
      </c>
      <c r="U658" s="36"/>
      <c r="V658" s="36"/>
      <c r="W658" s="36"/>
      <c r="X658" s="36"/>
      <c r="Y658" s="36"/>
      <c r="Z658" s="36"/>
      <c r="AA658" s="36"/>
      <c r="AB658" s="36"/>
      <c r="AC658" s="36"/>
      <c r="AD658" s="36"/>
      <c r="AE658" s="36"/>
      <c r="AR658" s="206" t="s">
        <v>99</v>
      </c>
      <c r="AT658" s="206" t="s">
        <v>275</v>
      </c>
      <c r="AU658" s="206" t="s">
        <v>84</v>
      </c>
      <c r="AY658" s="19" t="s">
        <v>273</v>
      </c>
      <c r="BE658" s="207">
        <f>IF(N658="základní",J658,0)</f>
        <v>0</v>
      </c>
      <c r="BF658" s="207">
        <f>IF(N658="snížená",J658,0)</f>
        <v>0</v>
      </c>
      <c r="BG658" s="207">
        <f>IF(N658="zákl. přenesená",J658,0)</f>
        <v>0</v>
      </c>
      <c r="BH658" s="207">
        <f>IF(N658="sníž. přenesená",J658,0)</f>
        <v>0</v>
      </c>
      <c r="BI658" s="207">
        <f>IF(N658="nulová",J658,0)</f>
        <v>0</v>
      </c>
      <c r="BJ658" s="19" t="s">
        <v>23</v>
      </c>
      <c r="BK658" s="207">
        <f>ROUND(I658*H658,2)</f>
        <v>0</v>
      </c>
      <c r="BL658" s="19" t="s">
        <v>99</v>
      </c>
      <c r="BM658" s="206" t="s">
        <v>2635</v>
      </c>
    </row>
    <row r="659" spans="1:65" s="2" customFormat="1" ht="39">
      <c r="A659" s="36"/>
      <c r="B659" s="37"/>
      <c r="C659" s="38"/>
      <c r="D659" s="208" t="s">
        <v>299</v>
      </c>
      <c r="E659" s="38"/>
      <c r="F659" s="209" t="s">
        <v>2636</v>
      </c>
      <c r="G659" s="38"/>
      <c r="H659" s="38"/>
      <c r="I659" s="119"/>
      <c r="J659" s="38"/>
      <c r="K659" s="38"/>
      <c r="L659" s="41"/>
      <c r="M659" s="210"/>
      <c r="N659" s="211"/>
      <c r="O659" s="66"/>
      <c r="P659" s="66"/>
      <c r="Q659" s="66"/>
      <c r="R659" s="66"/>
      <c r="S659" s="66"/>
      <c r="T659" s="67"/>
      <c r="U659" s="36"/>
      <c r="V659" s="36"/>
      <c r="W659" s="36"/>
      <c r="X659" s="36"/>
      <c r="Y659" s="36"/>
      <c r="Z659" s="36"/>
      <c r="AA659" s="36"/>
      <c r="AB659" s="36"/>
      <c r="AC659" s="36"/>
      <c r="AD659" s="36"/>
      <c r="AE659" s="36"/>
      <c r="AT659" s="19" t="s">
        <v>299</v>
      </c>
      <c r="AU659" s="19" t="s">
        <v>84</v>
      </c>
    </row>
    <row r="660" spans="1:65" s="14" customFormat="1" ht="11.25">
      <c r="B660" s="222"/>
      <c r="C660" s="223"/>
      <c r="D660" s="208" t="s">
        <v>281</v>
      </c>
      <c r="E660" s="224" t="s">
        <v>22</v>
      </c>
      <c r="F660" s="225" t="s">
        <v>2637</v>
      </c>
      <c r="G660" s="223"/>
      <c r="H660" s="226">
        <v>62.4</v>
      </c>
      <c r="I660" s="227"/>
      <c r="J660" s="223"/>
      <c r="K660" s="223"/>
      <c r="L660" s="228"/>
      <c r="M660" s="229"/>
      <c r="N660" s="230"/>
      <c r="O660" s="230"/>
      <c r="P660" s="230"/>
      <c r="Q660" s="230"/>
      <c r="R660" s="230"/>
      <c r="S660" s="230"/>
      <c r="T660" s="231"/>
      <c r="AT660" s="232" t="s">
        <v>281</v>
      </c>
      <c r="AU660" s="232" t="s">
        <v>84</v>
      </c>
      <c r="AV660" s="14" t="s">
        <v>84</v>
      </c>
      <c r="AW660" s="14" t="s">
        <v>38</v>
      </c>
      <c r="AX660" s="14" t="s">
        <v>23</v>
      </c>
      <c r="AY660" s="232" t="s">
        <v>273</v>
      </c>
    </row>
    <row r="661" spans="1:65" s="2" customFormat="1" ht="16.5" customHeight="1">
      <c r="A661" s="36"/>
      <c r="B661" s="37"/>
      <c r="C661" s="195" t="s">
        <v>840</v>
      </c>
      <c r="D661" s="195" t="s">
        <v>275</v>
      </c>
      <c r="E661" s="196" t="s">
        <v>2638</v>
      </c>
      <c r="F661" s="197" t="s">
        <v>2639</v>
      </c>
      <c r="G661" s="198" t="s">
        <v>2640</v>
      </c>
      <c r="H661" s="199">
        <v>10</v>
      </c>
      <c r="I661" s="200"/>
      <c r="J661" s="201">
        <f>ROUND(I661*H661,2)</f>
        <v>0</v>
      </c>
      <c r="K661" s="197" t="s">
        <v>306</v>
      </c>
      <c r="L661" s="41"/>
      <c r="M661" s="202" t="s">
        <v>22</v>
      </c>
      <c r="N661" s="203" t="s">
        <v>48</v>
      </c>
      <c r="O661" s="66"/>
      <c r="P661" s="204">
        <f>O661*H661</f>
        <v>0</v>
      </c>
      <c r="Q661" s="204">
        <v>0</v>
      </c>
      <c r="R661" s="204">
        <f>Q661*H661</f>
        <v>0</v>
      </c>
      <c r="S661" s="204">
        <v>0</v>
      </c>
      <c r="T661" s="205">
        <f>S661*H661</f>
        <v>0</v>
      </c>
      <c r="U661" s="36"/>
      <c r="V661" s="36"/>
      <c r="W661" s="36"/>
      <c r="X661" s="36"/>
      <c r="Y661" s="36"/>
      <c r="Z661" s="36"/>
      <c r="AA661" s="36"/>
      <c r="AB661" s="36"/>
      <c r="AC661" s="36"/>
      <c r="AD661" s="36"/>
      <c r="AE661" s="36"/>
      <c r="AR661" s="206" t="s">
        <v>99</v>
      </c>
      <c r="AT661" s="206" t="s">
        <v>275</v>
      </c>
      <c r="AU661" s="206" t="s">
        <v>84</v>
      </c>
      <c r="AY661" s="19" t="s">
        <v>273</v>
      </c>
      <c r="BE661" s="207">
        <f>IF(N661="základní",J661,0)</f>
        <v>0</v>
      </c>
      <c r="BF661" s="207">
        <f>IF(N661="snížená",J661,0)</f>
        <v>0</v>
      </c>
      <c r="BG661" s="207">
        <f>IF(N661="zákl. přenesená",J661,0)</f>
        <v>0</v>
      </c>
      <c r="BH661" s="207">
        <f>IF(N661="sníž. přenesená",J661,0)</f>
        <v>0</v>
      </c>
      <c r="BI661" s="207">
        <f>IF(N661="nulová",J661,0)</f>
        <v>0</v>
      </c>
      <c r="BJ661" s="19" t="s">
        <v>23</v>
      </c>
      <c r="BK661" s="207">
        <f>ROUND(I661*H661,2)</f>
        <v>0</v>
      </c>
      <c r="BL661" s="19" t="s">
        <v>99</v>
      </c>
      <c r="BM661" s="206" t="s">
        <v>2641</v>
      </c>
    </row>
    <row r="662" spans="1:65" s="2" customFormat="1" ht="19.5">
      <c r="A662" s="36"/>
      <c r="B662" s="37"/>
      <c r="C662" s="38"/>
      <c r="D662" s="208" t="s">
        <v>279</v>
      </c>
      <c r="E662" s="38"/>
      <c r="F662" s="209" t="s">
        <v>2617</v>
      </c>
      <c r="G662" s="38"/>
      <c r="H662" s="38"/>
      <c r="I662" s="119"/>
      <c r="J662" s="38"/>
      <c r="K662" s="38"/>
      <c r="L662" s="41"/>
      <c r="M662" s="210"/>
      <c r="N662" s="211"/>
      <c r="O662" s="66"/>
      <c r="P662" s="66"/>
      <c r="Q662" s="66"/>
      <c r="R662" s="66"/>
      <c r="S662" s="66"/>
      <c r="T662" s="67"/>
      <c r="U662" s="36"/>
      <c r="V662" s="36"/>
      <c r="W662" s="36"/>
      <c r="X662" s="36"/>
      <c r="Y662" s="36"/>
      <c r="Z662" s="36"/>
      <c r="AA662" s="36"/>
      <c r="AB662" s="36"/>
      <c r="AC662" s="36"/>
      <c r="AD662" s="36"/>
      <c r="AE662" s="36"/>
      <c r="AT662" s="19" t="s">
        <v>279</v>
      </c>
      <c r="AU662" s="19" t="s">
        <v>84</v>
      </c>
    </row>
    <row r="663" spans="1:65" s="14" customFormat="1" ht="11.25">
      <c r="B663" s="222"/>
      <c r="C663" s="223"/>
      <c r="D663" s="208" t="s">
        <v>281</v>
      </c>
      <c r="E663" s="224" t="s">
        <v>22</v>
      </c>
      <c r="F663" s="225" t="s">
        <v>2642</v>
      </c>
      <c r="G663" s="223"/>
      <c r="H663" s="226">
        <v>10</v>
      </c>
      <c r="I663" s="227"/>
      <c r="J663" s="223"/>
      <c r="K663" s="223"/>
      <c r="L663" s="228"/>
      <c r="M663" s="229"/>
      <c r="N663" s="230"/>
      <c r="O663" s="230"/>
      <c r="P663" s="230"/>
      <c r="Q663" s="230"/>
      <c r="R663" s="230"/>
      <c r="S663" s="230"/>
      <c r="T663" s="231"/>
      <c r="AT663" s="232" t="s">
        <v>281</v>
      </c>
      <c r="AU663" s="232" t="s">
        <v>84</v>
      </c>
      <c r="AV663" s="14" t="s">
        <v>84</v>
      </c>
      <c r="AW663" s="14" t="s">
        <v>38</v>
      </c>
      <c r="AX663" s="14" t="s">
        <v>23</v>
      </c>
      <c r="AY663" s="232" t="s">
        <v>273</v>
      </c>
    </row>
    <row r="664" spans="1:65" s="2" customFormat="1" ht="21.75" customHeight="1">
      <c r="A664" s="36"/>
      <c r="B664" s="37"/>
      <c r="C664" s="195" t="s">
        <v>846</v>
      </c>
      <c r="D664" s="195" t="s">
        <v>275</v>
      </c>
      <c r="E664" s="196" t="s">
        <v>748</v>
      </c>
      <c r="F664" s="197" t="s">
        <v>749</v>
      </c>
      <c r="G664" s="198" t="s">
        <v>224</v>
      </c>
      <c r="H664" s="199">
        <v>296.37200000000001</v>
      </c>
      <c r="I664" s="200"/>
      <c r="J664" s="201">
        <f>ROUND(I664*H664,2)</f>
        <v>0</v>
      </c>
      <c r="K664" s="197" t="s">
        <v>306</v>
      </c>
      <c r="L664" s="41"/>
      <c r="M664" s="202" t="s">
        <v>22</v>
      </c>
      <c r="N664" s="203" t="s">
        <v>48</v>
      </c>
      <c r="O664" s="66"/>
      <c r="P664" s="204">
        <f>O664*H664</f>
        <v>0</v>
      </c>
      <c r="Q664" s="204">
        <v>1.2999999999999999E-4</v>
      </c>
      <c r="R664" s="204">
        <f>Q664*H664</f>
        <v>3.8528359999999998E-2</v>
      </c>
      <c r="S664" s="204">
        <v>0</v>
      </c>
      <c r="T664" s="205">
        <f>S664*H664</f>
        <v>0</v>
      </c>
      <c r="U664" s="36"/>
      <c r="V664" s="36"/>
      <c r="W664" s="36"/>
      <c r="X664" s="36"/>
      <c r="Y664" s="36"/>
      <c r="Z664" s="36"/>
      <c r="AA664" s="36"/>
      <c r="AB664" s="36"/>
      <c r="AC664" s="36"/>
      <c r="AD664" s="36"/>
      <c r="AE664" s="36"/>
      <c r="AR664" s="206" t="s">
        <v>99</v>
      </c>
      <c r="AT664" s="206" t="s">
        <v>275</v>
      </c>
      <c r="AU664" s="206" t="s">
        <v>84</v>
      </c>
      <c r="AY664" s="19" t="s">
        <v>273</v>
      </c>
      <c r="BE664" s="207">
        <f>IF(N664="základní",J664,0)</f>
        <v>0</v>
      </c>
      <c r="BF664" s="207">
        <f>IF(N664="snížená",J664,0)</f>
        <v>0</v>
      </c>
      <c r="BG664" s="207">
        <f>IF(N664="zákl. přenesená",J664,0)</f>
        <v>0</v>
      </c>
      <c r="BH664" s="207">
        <f>IF(N664="sníž. přenesená",J664,0)</f>
        <v>0</v>
      </c>
      <c r="BI664" s="207">
        <f>IF(N664="nulová",J664,0)</f>
        <v>0</v>
      </c>
      <c r="BJ664" s="19" t="s">
        <v>23</v>
      </c>
      <c r="BK664" s="207">
        <f>ROUND(I664*H664,2)</f>
        <v>0</v>
      </c>
      <c r="BL664" s="19" t="s">
        <v>99</v>
      </c>
      <c r="BM664" s="206" t="s">
        <v>2643</v>
      </c>
    </row>
    <row r="665" spans="1:65" s="2" customFormat="1" ht="48.75">
      <c r="A665" s="36"/>
      <c r="B665" s="37"/>
      <c r="C665" s="38"/>
      <c r="D665" s="208" t="s">
        <v>299</v>
      </c>
      <c r="E665" s="38"/>
      <c r="F665" s="209" t="s">
        <v>751</v>
      </c>
      <c r="G665" s="38"/>
      <c r="H665" s="38"/>
      <c r="I665" s="119"/>
      <c r="J665" s="38"/>
      <c r="K665" s="38"/>
      <c r="L665" s="41"/>
      <c r="M665" s="210"/>
      <c r="N665" s="211"/>
      <c r="O665" s="66"/>
      <c r="P665" s="66"/>
      <c r="Q665" s="66"/>
      <c r="R665" s="66"/>
      <c r="S665" s="66"/>
      <c r="T665" s="67"/>
      <c r="U665" s="36"/>
      <c r="V665" s="36"/>
      <c r="W665" s="36"/>
      <c r="X665" s="36"/>
      <c r="Y665" s="36"/>
      <c r="Z665" s="36"/>
      <c r="AA665" s="36"/>
      <c r="AB665" s="36"/>
      <c r="AC665" s="36"/>
      <c r="AD665" s="36"/>
      <c r="AE665" s="36"/>
      <c r="AT665" s="19" t="s">
        <v>299</v>
      </c>
      <c r="AU665" s="19" t="s">
        <v>84</v>
      </c>
    </row>
    <row r="666" spans="1:65" s="14" customFormat="1" ht="11.25">
      <c r="B666" s="222"/>
      <c r="C666" s="223"/>
      <c r="D666" s="208" t="s">
        <v>281</v>
      </c>
      <c r="E666" s="224" t="s">
        <v>22</v>
      </c>
      <c r="F666" s="225" t="s">
        <v>2644</v>
      </c>
      <c r="G666" s="223"/>
      <c r="H666" s="226">
        <v>296.37200000000001</v>
      </c>
      <c r="I666" s="227"/>
      <c r="J666" s="223"/>
      <c r="K666" s="223"/>
      <c r="L666" s="228"/>
      <c r="M666" s="229"/>
      <c r="N666" s="230"/>
      <c r="O666" s="230"/>
      <c r="P666" s="230"/>
      <c r="Q666" s="230"/>
      <c r="R666" s="230"/>
      <c r="S666" s="230"/>
      <c r="T666" s="231"/>
      <c r="AT666" s="232" t="s">
        <v>281</v>
      </c>
      <c r="AU666" s="232" t="s">
        <v>84</v>
      </c>
      <c r="AV666" s="14" t="s">
        <v>84</v>
      </c>
      <c r="AW666" s="14" t="s">
        <v>38</v>
      </c>
      <c r="AX666" s="14" t="s">
        <v>23</v>
      </c>
      <c r="AY666" s="232" t="s">
        <v>273</v>
      </c>
    </row>
    <row r="667" spans="1:65" s="2" customFormat="1" ht="16.5" customHeight="1">
      <c r="A667" s="36"/>
      <c r="B667" s="37"/>
      <c r="C667" s="195" t="s">
        <v>851</v>
      </c>
      <c r="D667" s="195" t="s">
        <v>275</v>
      </c>
      <c r="E667" s="196" t="s">
        <v>758</v>
      </c>
      <c r="F667" s="197" t="s">
        <v>759</v>
      </c>
      <c r="G667" s="198" t="s">
        <v>760</v>
      </c>
      <c r="H667" s="199">
        <v>140</v>
      </c>
      <c r="I667" s="200"/>
      <c r="J667" s="201">
        <f>ROUND(I667*H667,2)</f>
        <v>0</v>
      </c>
      <c r="K667" s="197" t="s">
        <v>22</v>
      </c>
      <c r="L667" s="41"/>
      <c r="M667" s="202" t="s">
        <v>22</v>
      </c>
      <c r="N667" s="203" t="s">
        <v>48</v>
      </c>
      <c r="O667" s="66"/>
      <c r="P667" s="204">
        <f>O667*H667</f>
        <v>0</v>
      </c>
      <c r="Q667" s="204">
        <v>0</v>
      </c>
      <c r="R667" s="204">
        <f>Q667*H667</f>
        <v>0</v>
      </c>
      <c r="S667" s="204">
        <v>0</v>
      </c>
      <c r="T667" s="205">
        <f>S667*H667</f>
        <v>0</v>
      </c>
      <c r="U667" s="36"/>
      <c r="V667" s="36"/>
      <c r="W667" s="36"/>
      <c r="X667" s="36"/>
      <c r="Y667" s="36"/>
      <c r="Z667" s="36"/>
      <c r="AA667" s="36"/>
      <c r="AB667" s="36"/>
      <c r="AC667" s="36"/>
      <c r="AD667" s="36"/>
      <c r="AE667" s="36"/>
      <c r="AR667" s="206" t="s">
        <v>99</v>
      </c>
      <c r="AT667" s="206" t="s">
        <v>275</v>
      </c>
      <c r="AU667" s="206" t="s">
        <v>84</v>
      </c>
      <c r="AY667" s="19" t="s">
        <v>273</v>
      </c>
      <c r="BE667" s="207">
        <f>IF(N667="základní",J667,0)</f>
        <v>0</v>
      </c>
      <c r="BF667" s="207">
        <f>IF(N667="snížená",J667,0)</f>
        <v>0</v>
      </c>
      <c r="BG667" s="207">
        <f>IF(N667="zákl. přenesená",J667,0)</f>
        <v>0</v>
      </c>
      <c r="BH667" s="207">
        <f>IF(N667="sníž. přenesená",J667,0)</f>
        <v>0</v>
      </c>
      <c r="BI667" s="207">
        <f>IF(N667="nulová",J667,0)</f>
        <v>0</v>
      </c>
      <c r="BJ667" s="19" t="s">
        <v>23</v>
      </c>
      <c r="BK667" s="207">
        <f>ROUND(I667*H667,2)</f>
        <v>0</v>
      </c>
      <c r="BL667" s="19" t="s">
        <v>99</v>
      </c>
      <c r="BM667" s="206" t="s">
        <v>2645</v>
      </c>
    </row>
    <row r="668" spans="1:65" s="2" customFormat="1" ht="16.5" customHeight="1">
      <c r="A668" s="36"/>
      <c r="B668" s="37"/>
      <c r="C668" s="195" t="s">
        <v>856</v>
      </c>
      <c r="D668" s="195" t="s">
        <v>275</v>
      </c>
      <c r="E668" s="196" t="s">
        <v>763</v>
      </c>
      <c r="F668" s="197" t="s">
        <v>764</v>
      </c>
      <c r="G668" s="198" t="s">
        <v>765</v>
      </c>
      <c r="H668" s="199">
        <v>5</v>
      </c>
      <c r="I668" s="200"/>
      <c r="J668" s="201">
        <f>ROUND(I668*H668,2)</f>
        <v>0</v>
      </c>
      <c r="K668" s="197" t="s">
        <v>22</v>
      </c>
      <c r="L668" s="41"/>
      <c r="M668" s="202" t="s">
        <v>22</v>
      </c>
      <c r="N668" s="203" t="s">
        <v>48</v>
      </c>
      <c r="O668" s="66"/>
      <c r="P668" s="204">
        <f>O668*H668</f>
        <v>0</v>
      </c>
      <c r="Q668" s="204">
        <v>0</v>
      </c>
      <c r="R668" s="204">
        <f>Q668*H668</f>
        <v>0</v>
      </c>
      <c r="S668" s="204">
        <v>0</v>
      </c>
      <c r="T668" s="205">
        <f>S668*H668</f>
        <v>0</v>
      </c>
      <c r="U668" s="36"/>
      <c r="V668" s="36"/>
      <c r="W668" s="36"/>
      <c r="X668" s="36"/>
      <c r="Y668" s="36"/>
      <c r="Z668" s="36"/>
      <c r="AA668" s="36"/>
      <c r="AB668" s="36"/>
      <c r="AC668" s="36"/>
      <c r="AD668" s="36"/>
      <c r="AE668" s="36"/>
      <c r="AR668" s="206" t="s">
        <v>99</v>
      </c>
      <c r="AT668" s="206" t="s">
        <v>275</v>
      </c>
      <c r="AU668" s="206" t="s">
        <v>84</v>
      </c>
      <c r="AY668" s="19" t="s">
        <v>273</v>
      </c>
      <c r="BE668" s="207">
        <f>IF(N668="základní",J668,0)</f>
        <v>0</v>
      </c>
      <c r="BF668" s="207">
        <f>IF(N668="snížená",J668,0)</f>
        <v>0</v>
      </c>
      <c r="BG668" s="207">
        <f>IF(N668="zákl. přenesená",J668,0)</f>
        <v>0</v>
      </c>
      <c r="BH668" s="207">
        <f>IF(N668="sníž. přenesená",J668,0)</f>
        <v>0</v>
      </c>
      <c r="BI668" s="207">
        <f>IF(N668="nulová",J668,0)</f>
        <v>0</v>
      </c>
      <c r="BJ668" s="19" t="s">
        <v>23</v>
      </c>
      <c r="BK668" s="207">
        <f>ROUND(I668*H668,2)</f>
        <v>0</v>
      </c>
      <c r="BL668" s="19" t="s">
        <v>99</v>
      </c>
      <c r="BM668" s="206" t="s">
        <v>2646</v>
      </c>
    </row>
    <row r="669" spans="1:65" s="2" customFormat="1" ht="68.25">
      <c r="A669" s="36"/>
      <c r="B669" s="37"/>
      <c r="C669" s="38"/>
      <c r="D669" s="208" t="s">
        <v>279</v>
      </c>
      <c r="E669" s="38"/>
      <c r="F669" s="209" t="s">
        <v>767</v>
      </c>
      <c r="G669" s="38"/>
      <c r="H669" s="38"/>
      <c r="I669" s="119"/>
      <c r="J669" s="38"/>
      <c r="K669" s="38"/>
      <c r="L669" s="41"/>
      <c r="M669" s="210"/>
      <c r="N669" s="211"/>
      <c r="O669" s="66"/>
      <c r="P669" s="66"/>
      <c r="Q669" s="66"/>
      <c r="R669" s="66"/>
      <c r="S669" s="66"/>
      <c r="T669" s="67"/>
      <c r="U669" s="36"/>
      <c r="V669" s="36"/>
      <c r="W669" s="36"/>
      <c r="X669" s="36"/>
      <c r="Y669" s="36"/>
      <c r="Z669" s="36"/>
      <c r="AA669" s="36"/>
      <c r="AB669" s="36"/>
      <c r="AC669" s="36"/>
      <c r="AD669" s="36"/>
      <c r="AE669" s="36"/>
      <c r="AT669" s="19" t="s">
        <v>279</v>
      </c>
      <c r="AU669" s="19" t="s">
        <v>84</v>
      </c>
    </row>
    <row r="670" spans="1:65" s="13" customFormat="1" ht="11.25">
      <c r="B670" s="212"/>
      <c r="C670" s="213"/>
      <c r="D670" s="208" t="s">
        <v>281</v>
      </c>
      <c r="E670" s="214" t="s">
        <v>22</v>
      </c>
      <c r="F670" s="215" t="s">
        <v>768</v>
      </c>
      <c r="G670" s="213"/>
      <c r="H670" s="214" t="s">
        <v>22</v>
      </c>
      <c r="I670" s="216"/>
      <c r="J670" s="213"/>
      <c r="K670" s="213"/>
      <c r="L670" s="217"/>
      <c r="M670" s="218"/>
      <c r="N670" s="219"/>
      <c r="O670" s="219"/>
      <c r="P670" s="219"/>
      <c r="Q670" s="219"/>
      <c r="R670" s="219"/>
      <c r="S670" s="219"/>
      <c r="T670" s="220"/>
      <c r="AT670" s="221" t="s">
        <v>281</v>
      </c>
      <c r="AU670" s="221" t="s">
        <v>84</v>
      </c>
      <c r="AV670" s="13" t="s">
        <v>23</v>
      </c>
      <c r="AW670" s="13" t="s">
        <v>38</v>
      </c>
      <c r="AX670" s="13" t="s">
        <v>77</v>
      </c>
      <c r="AY670" s="221" t="s">
        <v>273</v>
      </c>
    </row>
    <row r="671" spans="1:65" s="14" customFormat="1" ht="11.25">
      <c r="B671" s="222"/>
      <c r="C671" s="223"/>
      <c r="D671" s="208" t="s">
        <v>281</v>
      </c>
      <c r="E671" s="224" t="s">
        <v>22</v>
      </c>
      <c r="F671" s="225" t="s">
        <v>2647</v>
      </c>
      <c r="G671" s="223"/>
      <c r="H671" s="226">
        <v>3</v>
      </c>
      <c r="I671" s="227"/>
      <c r="J671" s="223"/>
      <c r="K671" s="223"/>
      <c r="L671" s="228"/>
      <c r="M671" s="229"/>
      <c r="N671" s="230"/>
      <c r="O671" s="230"/>
      <c r="P671" s="230"/>
      <c r="Q671" s="230"/>
      <c r="R671" s="230"/>
      <c r="S671" s="230"/>
      <c r="T671" s="231"/>
      <c r="AT671" s="232" t="s">
        <v>281</v>
      </c>
      <c r="AU671" s="232" t="s">
        <v>84</v>
      </c>
      <c r="AV671" s="14" t="s">
        <v>84</v>
      </c>
      <c r="AW671" s="14" t="s">
        <v>38</v>
      </c>
      <c r="AX671" s="14" t="s">
        <v>77</v>
      </c>
      <c r="AY671" s="232" t="s">
        <v>273</v>
      </c>
    </row>
    <row r="672" spans="1:65" s="14" customFormat="1" ht="11.25">
      <c r="B672" s="222"/>
      <c r="C672" s="223"/>
      <c r="D672" s="208" t="s">
        <v>281</v>
      </c>
      <c r="E672" s="224" t="s">
        <v>22</v>
      </c>
      <c r="F672" s="225" t="s">
        <v>2648</v>
      </c>
      <c r="G672" s="223"/>
      <c r="H672" s="226">
        <v>2</v>
      </c>
      <c r="I672" s="227"/>
      <c r="J672" s="223"/>
      <c r="K672" s="223"/>
      <c r="L672" s="228"/>
      <c r="M672" s="229"/>
      <c r="N672" s="230"/>
      <c r="O672" s="230"/>
      <c r="P672" s="230"/>
      <c r="Q672" s="230"/>
      <c r="R672" s="230"/>
      <c r="S672" s="230"/>
      <c r="T672" s="231"/>
      <c r="AT672" s="232" t="s">
        <v>281</v>
      </c>
      <c r="AU672" s="232" t="s">
        <v>84</v>
      </c>
      <c r="AV672" s="14" t="s">
        <v>84</v>
      </c>
      <c r="AW672" s="14" t="s">
        <v>38</v>
      </c>
      <c r="AX672" s="14" t="s">
        <v>77</v>
      </c>
      <c r="AY672" s="232" t="s">
        <v>273</v>
      </c>
    </row>
    <row r="673" spans="1:65" s="15" customFormat="1" ht="11.25">
      <c r="B673" s="233"/>
      <c r="C673" s="234"/>
      <c r="D673" s="208" t="s">
        <v>281</v>
      </c>
      <c r="E673" s="235" t="s">
        <v>22</v>
      </c>
      <c r="F673" s="236" t="s">
        <v>286</v>
      </c>
      <c r="G673" s="234"/>
      <c r="H673" s="237">
        <v>5</v>
      </c>
      <c r="I673" s="238"/>
      <c r="J673" s="234"/>
      <c r="K673" s="234"/>
      <c r="L673" s="239"/>
      <c r="M673" s="240"/>
      <c r="N673" s="241"/>
      <c r="O673" s="241"/>
      <c r="P673" s="241"/>
      <c r="Q673" s="241"/>
      <c r="R673" s="241"/>
      <c r="S673" s="241"/>
      <c r="T673" s="242"/>
      <c r="AT673" s="243" t="s">
        <v>281</v>
      </c>
      <c r="AU673" s="243" t="s">
        <v>84</v>
      </c>
      <c r="AV673" s="15" t="s">
        <v>92</v>
      </c>
      <c r="AW673" s="15" t="s">
        <v>38</v>
      </c>
      <c r="AX673" s="15" t="s">
        <v>23</v>
      </c>
      <c r="AY673" s="243" t="s">
        <v>273</v>
      </c>
    </row>
    <row r="674" spans="1:65" s="2" customFormat="1" ht="21.75" customHeight="1">
      <c r="A674" s="36"/>
      <c r="B674" s="37"/>
      <c r="C674" s="195" t="s">
        <v>865</v>
      </c>
      <c r="D674" s="195" t="s">
        <v>275</v>
      </c>
      <c r="E674" s="196" t="s">
        <v>772</v>
      </c>
      <c r="F674" s="197" t="s">
        <v>773</v>
      </c>
      <c r="G674" s="198" t="s">
        <v>224</v>
      </c>
      <c r="H674" s="199">
        <v>359.52</v>
      </c>
      <c r="I674" s="200"/>
      <c r="J674" s="201">
        <f>ROUND(I674*H674,2)</f>
        <v>0</v>
      </c>
      <c r="K674" s="197" t="s">
        <v>306</v>
      </c>
      <c r="L674" s="41"/>
      <c r="M674" s="202" t="s">
        <v>22</v>
      </c>
      <c r="N674" s="203" t="s">
        <v>48</v>
      </c>
      <c r="O674" s="66"/>
      <c r="P674" s="204">
        <f>O674*H674</f>
        <v>0</v>
      </c>
      <c r="Q674" s="204">
        <v>4.0000000000000003E-5</v>
      </c>
      <c r="R674" s="204">
        <f>Q674*H674</f>
        <v>1.4380800000000001E-2</v>
      </c>
      <c r="S674" s="204">
        <v>0</v>
      </c>
      <c r="T674" s="205">
        <f>S674*H674</f>
        <v>0</v>
      </c>
      <c r="U674" s="36"/>
      <c r="V674" s="36"/>
      <c r="W674" s="36"/>
      <c r="X674" s="36"/>
      <c r="Y674" s="36"/>
      <c r="Z674" s="36"/>
      <c r="AA674" s="36"/>
      <c r="AB674" s="36"/>
      <c r="AC674" s="36"/>
      <c r="AD674" s="36"/>
      <c r="AE674" s="36"/>
      <c r="AR674" s="206" t="s">
        <v>99</v>
      </c>
      <c r="AT674" s="206" t="s">
        <v>275</v>
      </c>
      <c r="AU674" s="206" t="s">
        <v>84</v>
      </c>
      <c r="AY674" s="19" t="s">
        <v>273</v>
      </c>
      <c r="BE674" s="207">
        <f>IF(N674="základní",J674,0)</f>
        <v>0</v>
      </c>
      <c r="BF674" s="207">
        <f>IF(N674="snížená",J674,0)</f>
        <v>0</v>
      </c>
      <c r="BG674" s="207">
        <f>IF(N674="zákl. přenesená",J674,0)</f>
        <v>0</v>
      </c>
      <c r="BH674" s="207">
        <f>IF(N674="sníž. přenesená",J674,0)</f>
        <v>0</v>
      </c>
      <c r="BI674" s="207">
        <f>IF(N674="nulová",J674,0)</f>
        <v>0</v>
      </c>
      <c r="BJ674" s="19" t="s">
        <v>23</v>
      </c>
      <c r="BK674" s="207">
        <f>ROUND(I674*H674,2)</f>
        <v>0</v>
      </c>
      <c r="BL674" s="19" t="s">
        <v>99</v>
      </c>
      <c r="BM674" s="206" t="s">
        <v>2649</v>
      </c>
    </row>
    <row r="675" spans="1:65" s="2" customFormat="1" ht="156">
      <c r="A675" s="36"/>
      <c r="B675" s="37"/>
      <c r="C675" s="38"/>
      <c r="D675" s="208" t="s">
        <v>299</v>
      </c>
      <c r="E675" s="38"/>
      <c r="F675" s="209" t="s">
        <v>775</v>
      </c>
      <c r="G675" s="38"/>
      <c r="H675" s="38"/>
      <c r="I675" s="119"/>
      <c r="J675" s="38"/>
      <c r="K675" s="38"/>
      <c r="L675" s="41"/>
      <c r="M675" s="210"/>
      <c r="N675" s="211"/>
      <c r="O675" s="66"/>
      <c r="P675" s="66"/>
      <c r="Q675" s="66"/>
      <c r="R675" s="66"/>
      <c r="S675" s="66"/>
      <c r="T675" s="67"/>
      <c r="U675" s="36"/>
      <c r="V675" s="36"/>
      <c r="W675" s="36"/>
      <c r="X675" s="36"/>
      <c r="Y675" s="36"/>
      <c r="Z675" s="36"/>
      <c r="AA675" s="36"/>
      <c r="AB675" s="36"/>
      <c r="AC675" s="36"/>
      <c r="AD675" s="36"/>
      <c r="AE675" s="36"/>
      <c r="AT675" s="19" t="s">
        <v>299</v>
      </c>
      <c r="AU675" s="19" t="s">
        <v>84</v>
      </c>
    </row>
    <row r="676" spans="1:65" s="13" customFormat="1" ht="11.25">
      <c r="B676" s="212"/>
      <c r="C676" s="213"/>
      <c r="D676" s="208" t="s">
        <v>281</v>
      </c>
      <c r="E676" s="214" t="s">
        <v>22</v>
      </c>
      <c r="F676" s="215" t="s">
        <v>2650</v>
      </c>
      <c r="G676" s="213"/>
      <c r="H676" s="214" t="s">
        <v>22</v>
      </c>
      <c r="I676" s="216"/>
      <c r="J676" s="213"/>
      <c r="K676" s="213"/>
      <c r="L676" s="217"/>
      <c r="M676" s="218"/>
      <c r="N676" s="219"/>
      <c r="O676" s="219"/>
      <c r="P676" s="219"/>
      <c r="Q676" s="219"/>
      <c r="R676" s="219"/>
      <c r="S676" s="219"/>
      <c r="T676" s="220"/>
      <c r="AT676" s="221" t="s">
        <v>281</v>
      </c>
      <c r="AU676" s="221" t="s">
        <v>84</v>
      </c>
      <c r="AV676" s="13" t="s">
        <v>23</v>
      </c>
      <c r="AW676" s="13" t="s">
        <v>38</v>
      </c>
      <c r="AX676" s="13" t="s">
        <v>77</v>
      </c>
      <c r="AY676" s="221" t="s">
        <v>273</v>
      </c>
    </row>
    <row r="677" spans="1:65" s="14" customFormat="1" ht="11.25">
      <c r="B677" s="222"/>
      <c r="C677" s="223"/>
      <c r="D677" s="208" t="s">
        <v>281</v>
      </c>
      <c r="E677" s="224" t="s">
        <v>22</v>
      </c>
      <c r="F677" s="225" t="s">
        <v>2651</v>
      </c>
      <c r="G677" s="223"/>
      <c r="H677" s="226">
        <v>142</v>
      </c>
      <c r="I677" s="227"/>
      <c r="J677" s="223"/>
      <c r="K677" s="223"/>
      <c r="L677" s="228"/>
      <c r="M677" s="229"/>
      <c r="N677" s="230"/>
      <c r="O677" s="230"/>
      <c r="P677" s="230"/>
      <c r="Q677" s="230"/>
      <c r="R677" s="230"/>
      <c r="S677" s="230"/>
      <c r="T677" s="231"/>
      <c r="AT677" s="232" t="s">
        <v>281</v>
      </c>
      <c r="AU677" s="232" t="s">
        <v>84</v>
      </c>
      <c r="AV677" s="14" t="s">
        <v>84</v>
      </c>
      <c r="AW677" s="14" t="s">
        <v>38</v>
      </c>
      <c r="AX677" s="14" t="s">
        <v>77</v>
      </c>
      <c r="AY677" s="232" t="s">
        <v>273</v>
      </c>
    </row>
    <row r="678" spans="1:65" s="14" customFormat="1" ht="11.25">
      <c r="B678" s="222"/>
      <c r="C678" s="223"/>
      <c r="D678" s="208" t="s">
        <v>281</v>
      </c>
      <c r="E678" s="224" t="s">
        <v>22</v>
      </c>
      <c r="F678" s="225" t="s">
        <v>2652</v>
      </c>
      <c r="G678" s="223"/>
      <c r="H678" s="226">
        <v>142</v>
      </c>
      <c r="I678" s="227"/>
      <c r="J678" s="223"/>
      <c r="K678" s="223"/>
      <c r="L678" s="228"/>
      <c r="M678" s="229"/>
      <c r="N678" s="230"/>
      <c r="O678" s="230"/>
      <c r="P678" s="230"/>
      <c r="Q678" s="230"/>
      <c r="R678" s="230"/>
      <c r="S678" s="230"/>
      <c r="T678" s="231"/>
      <c r="AT678" s="232" t="s">
        <v>281</v>
      </c>
      <c r="AU678" s="232" t="s">
        <v>84</v>
      </c>
      <c r="AV678" s="14" t="s">
        <v>84</v>
      </c>
      <c r="AW678" s="14" t="s">
        <v>38</v>
      </c>
      <c r="AX678" s="14" t="s">
        <v>77</v>
      </c>
      <c r="AY678" s="232" t="s">
        <v>273</v>
      </c>
    </row>
    <row r="679" spans="1:65" s="14" customFormat="1" ht="11.25">
      <c r="B679" s="222"/>
      <c r="C679" s="223"/>
      <c r="D679" s="208" t="s">
        <v>281</v>
      </c>
      <c r="E679" s="224" t="s">
        <v>22</v>
      </c>
      <c r="F679" s="225" t="s">
        <v>2653</v>
      </c>
      <c r="G679" s="223"/>
      <c r="H679" s="226">
        <v>75.52</v>
      </c>
      <c r="I679" s="227"/>
      <c r="J679" s="223"/>
      <c r="K679" s="223"/>
      <c r="L679" s="228"/>
      <c r="M679" s="229"/>
      <c r="N679" s="230"/>
      <c r="O679" s="230"/>
      <c r="P679" s="230"/>
      <c r="Q679" s="230"/>
      <c r="R679" s="230"/>
      <c r="S679" s="230"/>
      <c r="T679" s="231"/>
      <c r="AT679" s="232" t="s">
        <v>281</v>
      </c>
      <c r="AU679" s="232" t="s">
        <v>84</v>
      </c>
      <c r="AV679" s="14" t="s">
        <v>84</v>
      </c>
      <c r="AW679" s="14" t="s">
        <v>38</v>
      </c>
      <c r="AX679" s="14" t="s">
        <v>77</v>
      </c>
      <c r="AY679" s="232" t="s">
        <v>273</v>
      </c>
    </row>
    <row r="680" spans="1:65" s="15" customFormat="1" ht="11.25">
      <c r="B680" s="233"/>
      <c r="C680" s="234"/>
      <c r="D680" s="208" t="s">
        <v>281</v>
      </c>
      <c r="E680" s="235" t="s">
        <v>22</v>
      </c>
      <c r="F680" s="236" t="s">
        <v>286</v>
      </c>
      <c r="G680" s="234"/>
      <c r="H680" s="237">
        <v>359.52</v>
      </c>
      <c r="I680" s="238"/>
      <c r="J680" s="234"/>
      <c r="K680" s="234"/>
      <c r="L680" s="239"/>
      <c r="M680" s="240"/>
      <c r="N680" s="241"/>
      <c r="O680" s="241"/>
      <c r="P680" s="241"/>
      <c r="Q680" s="241"/>
      <c r="R680" s="241"/>
      <c r="S680" s="241"/>
      <c r="T680" s="242"/>
      <c r="AT680" s="243" t="s">
        <v>281</v>
      </c>
      <c r="AU680" s="243" t="s">
        <v>84</v>
      </c>
      <c r="AV680" s="15" t="s">
        <v>92</v>
      </c>
      <c r="AW680" s="15" t="s">
        <v>38</v>
      </c>
      <c r="AX680" s="15" t="s">
        <v>23</v>
      </c>
      <c r="AY680" s="243" t="s">
        <v>273</v>
      </c>
    </row>
    <row r="681" spans="1:65" s="2" customFormat="1" ht="21.75" customHeight="1">
      <c r="A681" s="36"/>
      <c r="B681" s="37"/>
      <c r="C681" s="195" t="s">
        <v>870</v>
      </c>
      <c r="D681" s="195" t="s">
        <v>275</v>
      </c>
      <c r="E681" s="196" t="s">
        <v>2654</v>
      </c>
      <c r="F681" s="197" t="s">
        <v>2655</v>
      </c>
      <c r="G681" s="198" t="s">
        <v>224</v>
      </c>
      <c r="H681" s="199">
        <v>254.268</v>
      </c>
      <c r="I681" s="200"/>
      <c r="J681" s="201">
        <f>ROUND(I681*H681,2)</f>
        <v>0</v>
      </c>
      <c r="K681" s="197" t="s">
        <v>306</v>
      </c>
      <c r="L681" s="41"/>
      <c r="M681" s="202" t="s">
        <v>22</v>
      </c>
      <c r="N681" s="203" t="s">
        <v>48</v>
      </c>
      <c r="O681" s="66"/>
      <c r="P681" s="204">
        <f>O681*H681</f>
        <v>0</v>
      </c>
      <c r="Q681" s="204">
        <v>4.0000000000000003E-5</v>
      </c>
      <c r="R681" s="204">
        <f>Q681*H681</f>
        <v>1.0170720000000001E-2</v>
      </c>
      <c r="S681" s="204">
        <v>0</v>
      </c>
      <c r="T681" s="205">
        <f>S681*H681</f>
        <v>0</v>
      </c>
      <c r="U681" s="36"/>
      <c r="V681" s="36"/>
      <c r="W681" s="36"/>
      <c r="X681" s="36"/>
      <c r="Y681" s="36"/>
      <c r="Z681" s="36"/>
      <c r="AA681" s="36"/>
      <c r="AB681" s="36"/>
      <c r="AC681" s="36"/>
      <c r="AD681" s="36"/>
      <c r="AE681" s="36"/>
      <c r="AR681" s="206" t="s">
        <v>99</v>
      </c>
      <c r="AT681" s="206" t="s">
        <v>275</v>
      </c>
      <c r="AU681" s="206" t="s">
        <v>84</v>
      </c>
      <c r="AY681" s="19" t="s">
        <v>273</v>
      </c>
      <c r="BE681" s="207">
        <f>IF(N681="základní",J681,0)</f>
        <v>0</v>
      </c>
      <c r="BF681" s="207">
        <f>IF(N681="snížená",J681,0)</f>
        <v>0</v>
      </c>
      <c r="BG681" s="207">
        <f>IF(N681="zákl. přenesená",J681,0)</f>
        <v>0</v>
      </c>
      <c r="BH681" s="207">
        <f>IF(N681="sníž. přenesená",J681,0)</f>
        <v>0</v>
      </c>
      <c r="BI681" s="207">
        <f>IF(N681="nulová",J681,0)</f>
        <v>0</v>
      </c>
      <c r="BJ681" s="19" t="s">
        <v>23</v>
      </c>
      <c r="BK681" s="207">
        <f>ROUND(I681*H681,2)</f>
        <v>0</v>
      </c>
      <c r="BL681" s="19" t="s">
        <v>99</v>
      </c>
      <c r="BM681" s="206" t="s">
        <v>2656</v>
      </c>
    </row>
    <row r="682" spans="1:65" s="2" customFormat="1" ht="156">
      <c r="A682" s="36"/>
      <c r="B682" s="37"/>
      <c r="C682" s="38"/>
      <c r="D682" s="208" t="s">
        <v>299</v>
      </c>
      <c r="E682" s="38"/>
      <c r="F682" s="209" t="s">
        <v>775</v>
      </c>
      <c r="G682" s="38"/>
      <c r="H682" s="38"/>
      <c r="I682" s="119"/>
      <c r="J682" s="38"/>
      <c r="K682" s="38"/>
      <c r="L682" s="41"/>
      <c r="M682" s="210"/>
      <c r="N682" s="211"/>
      <c r="O682" s="66"/>
      <c r="P682" s="66"/>
      <c r="Q682" s="66"/>
      <c r="R682" s="66"/>
      <c r="S682" s="66"/>
      <c r="T682" s="67"/>
      <c r="U682" s="36"/>
      <c r="V682" s="36"/>
      <c r="W682" s="36"/>
      <c r="X682" s="36"/>
      <c r="Y682" s="36"/>
      <c r="Z682" s="36"/>
      <c r="AA682" s="36"/>
      <c r="AB682" s="36"/>
      <c r="AC682" s="36"/>
      <c r="AD682" s="36"/>
      <c r="AE682" s="36"/>
      <c r="AT682" s="19" t="s">
        <v>299</v>
      </c>
      <c r="AU682" s="19" t="s">
        <v>84</v>
      </c>
    </row>
    <row r="683" spans="1:65" s="14" customFormat="1" ht="11.25">
      <c r="B683" s="222"/>
      <c r="C683" s="223"/>
      <c r="D683" s="208" t="s">
        <v>281</v>
      </c>
      <c r="E683" s="224" t="s">
        <v>22</v>
      </c>
      <c r="F683" s="225" t="s">
        <v>2657</v>
      </c>
      <c r="G683" s="223"/>
      <c r="H683" s="226">
        <v>254.268</v>
      </c>
      <c r="I683" s="227"/>
      <c r="J683" s="223"/>
      <c r="K683" s="223"/>
      <c r="L683" s="228"/>
      <c r="M683" s="229"/>
      <c r="N683" s="230"/>
      <c r="O683" s="230"/>
      <c r="P683" s="230"/>
      <c r="Q683" s="230"/>
      <c r="R683" s="230"/>
      <c r="S683" s="230"/>
      <c r="T683" s="231"/>
      <c r="AT683" s="232" t="s">
        <v>281</v>
      </c>
      <c r="AU683" s="232" t="s">
        <v>84</v>
      </c>
      <c r="AV683" s="14" t="s">
        <v>84</v>
      </c>
      <c r="AW683" s="14" t="s">
        <v>38</v>
      </c>
      <c r="AX683" s="14" t="s">
        <v>23</v>
      </c>
      <c r="AY683" s="232" t="s">
        <v>273</v>
      </c>
    </row>
    <row r="684" spans="1:65" s="2" customFormat="1" ht="21.75" customHeight="1">
      <c r="A684" s="36"/>
      <c r="B684" s="37"/>
      <c r="C684" s="195" t="s">
        <v>873</v>
      </c>
      <c r="D684" s="195" t="s">
        <v>275</v>
      </c>
      <c r="E684" s="196" t="s">
        <v>781</v>
      </c>
      <c r="F684" s="197" t="s">
        <v>782</v>
      </c>
      <c r="G684" s="198" t="s">
        <v>224</v>
      </c>
      <c r="H684" s="199">
        <v>24.591000000000001</v>
      </c>
      <c r="I684" s="200"/>
      <c r="J684" s="201">
        <f>ROUND(I684*H684,2)</f>
        <v>0</v>
      </c>
      <c r="K684" s="197" t="s">
        <v>306</v>
      </c>
      <c r="L684" s="41"/>
      <c r="M684" s="202" t="s">
        <v>22</v>
      </c>
      <c r="N684" s="203" t="s">
        <v>48</v>
      </c>
      <c r="O684" s="66"/>
      <c r="P684" s="204">
        <f>O684*H684</f>
        <v>0</v>
      </c>
      <c r="Q684" s="204">
        <v>6.3000000000000003E-4</v>
      </c>
      <c r="R684" s="204">
        <f>Q684*H684</f>
        <v>1.5492330000000002E-2</v>
      </c>
      <c r="S684" s="204">
        <v>0</v>
      </c>
      <c r="T684" s="205">
        <f>S684*H684</f>
        <v>0</v>
      </c>
      <c r="U684" s="36"/>
      <c r="V684" s="36"/>
      <c r="W684" s="36"/>
      <c r="X684" s="36"/>
      <c r="Y684" s="36"/>
      <c r="Z684" s="36"/>
      <c r="AA684" s="36"/>
      <c r="AB684" s="36"/>
      <c r="AC684" s="36"/>
      <c r="AD684" s="36"/>
      <c r="AE684" s="36"/>
      <c r="AR684" s="206" t="s">
        <v>99</v>
      </c>
      <c r="AT684" s="206" t="s">
        <v>275</v>
      </c>
      <c r="AU684" s="206" t="s">
        <v>84</v>
      </c>
      <c r="AY684" s="19" t="s">
        <v>273</v>
      </c>
      <c r="BE684" s="207">
        <f>IF(N684="základní",J684,0)</f>
        <v>0</v>
      </c>
      <c r="BF684" s="207">
        <f>IF(N684="snížená",J684,0)</f>
        <v>0</v>
      </c>
      <c r="BG684" s="207">
        <f>IF(N684="zákl. přenesená",J684,0)</f>
        <v>0</v>
      </c>
      <c r="BH684" s="207">
        <f>IF(N684="sníž. přenesená",J684,0)</f>
        <v>0</v>
      </c>
      <c r="BI684" s="207">
        <f>IF(N684="nulová",J684,0)</f>
        <v>0</v>
      </c>
      <c r="BJ684" s="19" t="s">
        <v>23</v>
      </c>
      <c r="BK684" s="207">
        <f>ROUND(I684*H684,2)</f>
        <v>0</v>
      </c>
      <c r="BL684" s="19" t="s">
        <v>99</v>
      </c>
      <c r="BM684" s="206" t="s">
        <v>2658</v>
      </c>
    </row>
    <row r="685" spans="1:65" s="13" customFormat="1" ht="11.25">
      <c r="B685" s="212"/>
      <c r="C685" s="213"/>
      <c r="D685" s="208" t="s">
        <v>281</v>
      </c>
      <c r="E685" s="214" t="s">
        <v>22</v>
      </c>
      <c r="F685" s="215" t="s">
        <v>2659</v>
      </c>
      <c r="G685" s="213"/>
      <c r="H685" s="214" t="s">
        <v>22</v>
      </c>
      <c r="I685" s="216"/>
      <c r="J685" s="213"/>
      <c r="K685" s="213"/>
      <c r="L685" s="217"/>
      <c r="M685" s="218"/>
      <c r="N685" s="219"/>
      <c r="O685" s="219"/>
      <c r="P685" s="219"/>
      <c r="Q685" s="219"/>
      <c r="R685" s="219"/>
      <c r="S685" s="219"/>
      <c r="T685" s="220"/>
      <c r="AT685" s="221" t="s">
        <v>281</v>
      </c>
      <c r="AU685" s="221" t="s">
        <v>84</v>
      </c>
      <c r="AV685" s="13" t="s">
        <v>23</v>
      </c>
      <c r="AW685" s="13" t="s">
        <v>38</v>
      </c>
      <c r="AX685" s="13" t="s">
        <v>77</v>
      </c>
      <c r="AY685" s="221" t="s">
        <v>273</v>
      </c>
    </row>
    <row r="686" spans="1:65" s="14" customFormat="1" ht="11.25">
      <c r="B686" s="222"/>
      <c r="C686" s="223"/>
      <c r="D686" s="208" t="s">
        <v>281</v>
      </c>
      <c r="E686" s="224" t="s">
        <v>22</v>
      </c>
      <c r="F686" s="225" t="s">
        <v>2660</v>
      </c>
      <c r="G686" s="223"/>
      <c r="H686" s="226">
        <v>6.72</v>
      </c>
      <c r="I686" s="227"/>
      <c r="J686" s="223"/>
      <c r="K686" s="223"/>
      <c r="L686" s="228"/>
      <c r="M686" s="229"/>
      <c r="N686" s="230"/>
      <c r="O686" s="230"/>
      <c r="P686" s="230"/>
      <c r="Q686" s="230"/>
      <c r="R686" s="230"/>
      <c r="S686" s="230"/>
      <c r="T686" s="231"/>
      <c r="AT686" s="232" t="s">
        <v>281</v>
      </c>
      <c r="AU686" s="232" t="s">
        <v>84</v>
      </c>
      <c r="AV686" s="14" t="s">
        <v>84</v>
      </c>
      <c r="AW686" s="14" t="s">
        <v>38</v>
      </c>
      <c r="AX686" s="14" t="s">
        <v>77</v>
      </c>
      <c r="AY686" s="232" t="s">
        <v>273</v>
      </c>
    </row>
    <row r="687" spans="1:65" s="14" customFormat="1" ht="11.25">
      <c r="B687" s="222"/>
      <c r="C687" s="223"/>
      <c r="D687" s="208" t="s">
        <v>281</v>
      </c>
      <c r="E687" s="224" t="s">
        <v>22</v>
      </c>
      <c r="F687" s="225" t="s">
        <v>2661</v>
      </c>
      <c r="G687" s="223"/>
      <c r="H687" s="226">
        <v>5.96</v>
      </c>
      <c r="I687" s="227"/>
      <c r="J687" s="223"/>
      <c r="K687" s="223"/>
      <c r="L687" s="228"/>
      <c r="M687" s="229"/>
      <c r="N687" s="230"/>
      <c r="O687" s="230"/>
      <c r="P687" s="230"/>
      <c r="Q687" s="230"/>
      <c r="R687" s="230"/>
      <c r="S687" s="230"/>
      <c r="T687" s="231"/>
      <c r="AT687" s="232" t="s">
        <v>281</v>
      </c>
      <c r="AU687" s="232" t="s">
        <v>84</v>
      </c>
      <c r="AV687" s="14" t="s">
        <v>84</v>
      </c>
      <c r="AW687" s="14" t="s">
        <v>38</v>
      </c>
      <c r="AX687" s="14" t="s">
        <v>77</v>
      </c>
      <c r="AY687" s="232" t="s">
        <v>273</v>
      </c>
    </row>
    <row r="688" spans="1:65" s="14" customFormat="1" ht="11.25">
      <c r="B688" s="222"/>
      <c r="C688" s="223"/>
      <c r="D688" s="208" t="s">
        <v>281</v>
      </c>
      <c r="E688" s="224" t="s">
        <v>22</v>
      </c>
      <c r="F688" s="225" t="s">
        <v>2662</v>
      </c>
      <c r="G688" s="223"/>
      <c r="H688" s="226">
        <v>10.74</v>
      </c>
      <c r="I688" s="227"/>
      <c r="J688" s="223"/>
      <c r="K688" s="223"/>
      <c r="L688" s="228"/>
      <c r="M688" s="229"/>
      <c r="N688" s="230"/>
      <c r="O688" s="230"/>
      <c r="P688" s="230"/>
      <c r="Q688" s="230"/>
      <c r="R688" s="230"/>
      <c r="S688" s="230"/>
      <c r="T688" s="231"/>
      <c r="AT688" s="232" t="s">
        <v>281</v>
      </c>
      <c r="AU688" s="232" t="s">
        <v>84</v>
      </c>
      <c r="AV688" s="14" t="s">
        <v>84</v>
      </c>
      <c r="AW688" s="14" t="s">
        <v>38</v>
      </c>
      <c r="AX688" s="14" t="s">
        <v>77</v>
      </c>
      <c r="AY688" s="232" t="s">
        <v>273</v>
      </c>
    </row>
    <row r="689" spans="1:65" s="15" customFormat="1" ht="11.25">
      <c r="B689" s="233"/>
      <c r="C689" s="234"/>
      <c r="D689" s="208" t="s">
        <v>281</v>
      </c>
      <c r="E689" s="235" t="s">
        <v>22</v>
      </c>
      <c r="F689" s="236" t="s">
        <v>286</v>
      </c>
      <c r="G689" s="234"/>
      <c r="H689" s="237">
        <v>23.42</v>
      </c>
      <c r="I689" s="238"/>
      <c r="J689" s="234"/>
      <c r="K689" s="234"/>
      <c r="L689" s="239"/>
      <c r="M689" s="240"/>
      <c r="N689" s="241"/>
      <c r="O689" s="241"/>
      <c r="P689" s="241"/>
      <c r="Q689" s="241"/>
      <c r="R689" s="241"/>
      <c r="S689" s="241"/>
      <c r="T689" s="242"/>
      <c r="AT689" s="243" t="s">
        <v>281</v>
      </c>
      <c r="AU689" s="243" t="s">
        <v>84</v>
      </c>
      <c r="AV689" s="15" t="s">
        <v>92</v>
      </c>
      <c r="AW689" s="15" t="s">
        <v>38</v>
      </c>
      <c r="AX689" s="15" t="s">
        <v>77</v>
      </c>
      <c r="AY689" s="243" t="s">
        <v>273</v>
      </c>
    </row>
    <row r="690" spans="1:65" s="14" customFormat="1" ht="11.25">
      <c r="B690" s="222"/>
      <c r="C690" s="223"/>
      <c r="D690" s="208" t="s">
        <v>281</v>
      </c>
      <c r="E690" s="224" t="s">
        <v>22</v>
      </c>
      <c r="F690" s="225" t="s">
        <v>2663</v>
      </c>
      <c r="G690" s="223"/>
      <c r="H690" s="226">
        <v>1.171</v>
      </c>
      <c r="I690" s="227"/>
      <c r="J690" s="223"/>
      <c r="K690" s="223"/>
      <c r="L690" s="228"/>
      <c r="M690" s="229"/>
      <c r="N690" s="230"/>
      <c r="O690" s="230"/>
      <c r="P690" s="230"/>
      <c r="Q690" s="230"/>
      <c r="R690" s="230"/>
      <c r="S690" s="230"/>
      <c r="T690" s="231"/>
      <c r="AT690" s="232" t="s">
        <v>281</v>
      </c>
      <c r="AU690" s="232" t="s">
        <v>84</v>
      </c>
      <c r="AV690" s="14" t="s">
        <v>84</v>
      </c>
      <c r="AW690" s="14" t="s">
        <v>38</v>
      </c>
      <c r="AX690" s="14" t="s">
        <v>77</v>
      </c>
      <c r="AY690" s="232" t="s">
        <v>273</v>
      </c>
    </row>
    <row r="691" spans="1:65" s="16" customFormat="1" ht="11.25">
      <c r="B691" s="244"/>
      <c r="C691" s="245"/>
      <c r="D691" s="208" t="s">
        <v>281</v>
      </c>
      <c r="E691" s="246" t="s">
        <v>22</v>
      </c>
      <c r="F691" s="247" t="s">
        <v>288</v>
      </c>
      <c r="G691" s="245"/>
      <c r="H691" s="248">
        <v>24.591000000000001</v>
      </c>
      <c r="I691" s="249"/>
      <c r="J691" s="245"/>
      <c r="K691" s="245"/>
      <c r="L691" s="250"/>
      <c r="M691" s="251"/>
      <c r="N691" s="252"/>
      <c r="O691" s="252"/>
      <c r="P691" s="252"/>
      <c r="Q691" s="252"/>
      <c r="R691" s="252"/>
      <c r="S691" s="252"/>
      <c r="T691" s="253"/>
      <c r="AT691" s="254" t="s">
        <v>281</v>
      </c>
      <c r="AU691" s="254" t="s">
        <v>84</v>
      </c>
      <c r="AV691" s="16" t="s">
        <v>99</v>
      </c>
      <c r="AW691" s="16" t="s">
        <v>38</v>
      </c>
      <c r="AX691" s="16" t="s">
        <v>23</v>
      </c>
      <c r="AY691" s="254" t="s">
        <v>273</v>
      </c>
    </row>
    <row r="692" spans="1:65" s="12" customFormat="1" ht="22.9" customHeight="1">
      <c r="B692" s="179"/>
      <c r="C692" s="180"/>
      <c r="D692" s="181" t="s">
        <v>76</v>
      </c>
      <c r="E692" s="193" t="s">
        <v>788</v>
      </c>
      <c r="F692" s="193" t="s">
        <v>789</v>
      </c>
      <c r="G692" s="180"/>
      <c r="H692" s="180"/>
      <c r="I692" s="183"/>
      <c r="J692" s="194">
        <f>BK692</f>
        <v>0</v>
      </c>
      <c r="K692" s="180"/>
      <c r="L692" s="185"/>
      <c r="M692" s="186"/>
      <c r="N692" s="187"/>
      <c r="O692" s="187"/>
      <c r="P692" s="188">
        <f>SUM(P693:P694)</f>
        <v>0</v>
      </c>
      <c r="Q692" s="187"/>
      <c r="R692" s="188">
        <f>SUM(R693:R694)</f>
        <v>0</v>
      </c>
      <c r="S692" s="187"/>
      <c r="T692" s="189">
        <f>SUM(T693:T694)</f>
        <v>0</v>
      </c>
      <c r="AR692" s="190" t="s">
        <v>23</v>
      </c>
      <c r="AT692" s="191" t="s">
        <v>76</v>
      </c>
      <c r="AU692" s="191" t="s">
        <v>23</v>
      </c>
      <c r="AY692" s="190" t="s">
        <v>273</v>
      </c>
      <c r="BK692" s="192">
        <f>SUM(BK693:BK694)</f>
        <v>0</v>
      </c>
    </row>
    <row r="693" spans="1:65" s="2" customFormat="1" ht="21.75" customHeight="1">
      <c r="A693" s="36"/>
      <c r="B693" s="37"/>
      <c r="C693" s="195" t="s">
        <v>877</v>
      </c>
      <c r="D693" s="195" t="s">
        <v>275</v>
      </c>
      <c r="E693" s="196" t="s">
        <v>791</v>
      </c>
      <c r="F693" s="197" t="s">
        <v>792</v>
      </c>
      <c r="G693" s="198" t="s">
        <v>333</v>
      </c>
      <c r="H693" s="199">
        <v>723.71400000000006</v>
      </c>
      <c r="I693" s="200"/>
      <c r="J693" s="201">
        <f>ROUND(I693*H693,2)</f>
        <v>0</v>
      </c>
      <c r="K693" s="197" t="s">
        <v>306</v>
      </c>
      <c r="L693" s="41"/>
      <c r="M693" s="202" t="s">
        <v>22</v>
      </c>
      <c r="N693" s="203" t="s">
        <v>48</v>
      </c>
      <c r="O693" s="66"/>
      <c r="P693" s="204">
        <f>O693*H693</f>
        <v>0</v>
      </c>
      <c r="Q693" s="204">
        <v>0</v>
      </c>
      <c r="R693" s="204">
        <f>Q693*H693</f>
        <v>0</v>
      </c>
      <c r="S693" s="204">
        <v>0</v>
      </c>
      <c r="T693" s="205">
        <f>S693*H693</f>
        <v>0</v>
      </c>
      <c r="U693" s="36"/>
      <c r="V693" s="36"/>
      <c r="W693" s="36"/>
      <c r="X693" s="36"/>
      <c r="Y693" s="36"/>
      <c r="Z693" s="36"/>
      <c r="AA693" s="36"/>
      <c r="AB693" s="36"/>
      <c r="AC693" s="36"/>
      <c r="AD693" s="36"/>
      <c r="AE693" s="36"/>
      <c r="AR693" s="206" t="s">
        <v>99</v>
      </c>
      <c r="AT693" s="206" t="s">
        <v>275</v>
      </c>
      <c r="AU693" s="206" t="s">
        <v>84</v>
      </c>
      <c r="AY693" s="19" t="s">
        <v>273</v>
      </c>
      <c r="BE693" s="207">
        <f>IF(N693="základní",J693,0)</f>
        <v>0</v>
      </c>
      <c r="BF693" s="207">
        <f>IF(N693="snížená",J693,0)</f>
        <v>0</v>
      </c>
      <c r="BG693" s="207">
        <f>IF(N693="zákl. přenesená",J693,0)</f>
        <v>0</v>
      </c>
      <c r="BH693" s="207">
        <f>IF(N693="sníž. přenesená",J693,0)</f>
        <v>0</v>
      </c>
      <c r="BI693" s="207">
        <f>IF(N693="nulová",J693,0)</f>
        <v>0</v>
      </c>
      <c r="BJ693" s="19" t="s">
        <v>23</v>
      </c>
      <c r="BK693" s="207">
        <f>ROUND(I693*H693,2)</f>
        <v>0</v>
      </c>
      <c r="BL693" s="19" t="s">
        <v>99</v>
      </c>
      <c r="BM693" s="206" t="s">
        <v>2664</v>
      </c>
    </row>
    <row r="694" spans="1:65" s="2" customFormat="1" ht="58.5">
      <c r="A694" s="36"/>
      <c r="B694" s="37"/>
      <c r="C694" s="38"/>
      <c r="D694" s="208" t="s">
        <v>299</v>
      </c>
      <c r="E694" s="38"/>
      <c r="F694" s="209" t="s">
        <v>794</v>
      </c>
      <c r="G694" s="38"/>
      <c r="H694" s="38"/>
      <c r="I694" s="119"/>
      <c r="J694" s="38"/>
      <c r="K694" s="38"/>
      <c r="L694" s="41"/>
      <c r="M694" s="210"/>
      <c r="N694" s="211"/>
      <c r="O694" s="66"/>
      <c r="P694" s="66"/>
      <c r="Q694" s="66"/>
      <c r="R694" s="66"/>
      <c r="S694" s="66"/>
      <c r="T694" s="67"/>
      <c r="U694" s="36"/>
      <c r="V694" s="36"/>
      <c r="W694" s="36"/>
      <c r="X694" s="36"/>
      <c r="Y694" s="36"/>
      <c r="Z694" s="36"/>
      <c r="AA694" s="36"/>
      <c r="AB694" s="36"/>
      <c r="AC694" s="36"/>
      <c r="AD694" s="36"/>
      <c r="AE694" s="36"/>
      <c r="AT694" s="19" t="s">
        <v>299</v>
      </c>
      <c r="AU694" s="19" t="s">
        <v>84</v>
      </c>
    </row>
    <row r="695" spans="1:65" s="12" customFormat="1" ht="25.9" customHeight="1">
      <c r="B695" s="179"/>
      <c r="C695" s="180"/>
      <c r="D695" s="181" t="s">
        <v>76</v>
      </c>
      <c r="E695" s="182" t="s">
        <v>795</v>
      </c>
      <c r="F695" s="182" t="s">
        <v>796</v>
      </c>
      <c r="G695" s="180"/>
      <c r="H695" s="180"/>
      <c r="I695" s="183"/>
      <c r="J695" s="184">
        <f>BK695</f>
        <v>0</v>
      </c>
      <c r="K695" s="180"/>
      <c r="L695" s="185"/>
      <c r="M695" s="186"/>
      <c r="N695" s="187"/>
      <c r="O695" s="187"/>
      <c r="P695" s="188">
        <f>P696+P786+P872+P884+P954+P967+P1005+P1029+P1073+P1138+P1143+P1197+P1249</f>
        <v>0</v>
      </c>
      <c r="Q695" s="187"/>
      <c r="R695" s="188">
        <f>R696+R786+R872+R884+R954+R967+R1005+R1029+R1073+R1138+R1143+R1197+R1249</f>
        <v>18.275443509999999</v>
      </c>
      <c r="S695" s="187"/>
      <c r="T695" s="189">
        <f>T696+T786+T872+T884+T954+T967+T1005+T1029+T1073+T1138+T1143+T1197+T1249</f>
        <v>0</v>
      </c>
      <c r="AR695" s="190" t="s">
        <v>84</v>
      </c>
      <c r="AT695" s="191" t="s">
        <v>76</v>
      </c>
      <c r="AU695" s="191" t="s">
        <v>77</v>
      </c>
      <c r="AY695" s="190" t="s">
        <v>273</v>
      </c>
      <c r="BK695" s="192">
        <f>BK696+BK786+BK872+BK884+BK954+BK967+BK1005+BK1029+BK1073+BK1138+BK1143+BK1197+BK1249</f>
        <v>0</v>
      </c>
    </row>
    <row r="696" spans="1:65" s="12" customFormat="1" ht="22.9" customHeight="1">
      <c r="B696" s="179"/>
      <c r="C696" s="180"/>
      <c r="D696" s="181" t="s">
        <v>76</v>
      </c>
      <c r="E696" s="193" t="s">
        <v>797</v>
      </c>
      <c r="F696" s="193" t="s">
        <v>798</v>
      </c>
      <c r="G696" s="180"/>
      <c r="H696" s="180"/>
      <c r="I696" s="183"/>
      <c r="J696" s="194">
        <f>BK696</f>
        <v>0</v>
      </c>
      <c r="K696" s="180"/>
      <c r="L696" s="185"/>
      <c r="M696" s="186"/>
      <c r="N696" s="187"/>
      <c r="O696" s="187"/>
      <c r="P696" s="188">
        <f>SUM(P697:P785)</f>
        <v>0</v>
      </c>
      <c r="Q696" s="187"/>
      <c r="R696" s="188">
        <f>SUM(R697:R785)</f>
        <v>2.0298450799999999</v>
      </c>
      <c r="S696" s="187"/>
      <c r="T696" s="189">
        <f>SUM(T697:T785)</f>
        <v>0</v>
      </c>
      <c r="AR696" s="190" t="s">
        <v>84</v>
      </c>
      <c r="AT696" s="191" t="s">
        <v>76</v>
      </c>
      <c r="AU696" s="191" t="s">
        <v>23</v>
      </c>
      <c r="AY696" s="190" t="s">
        <v>273</v>
      </c>
      <c r="BK696" s="192">
        <f>SUM(BK697:BK785)</f>
        <v>0</v>
      </c>
    </row>
    <row r="697" spans="1:65" s="2" customFormat="1" ht="16.5" customHeight="1">
      <c r="A697" s="36"/>
      <c r="B697" s="37"/>
      <c r="C697" s="195" t="s">
        <v>881</v>
      </c>
      <c r="D697" s="195" t="s">
        <v>275</v>
      </c>
      <c r="E697" s="196" t="s">
        <v>2665</v>
      </c>
      <c r="F697" s="197" t="s">
        <v>2666</v>
      </c>
      <c r="G697" s="198" t="s">
        <v>305</v>
      </c>
      <c r="H697" s="199">
        <v>65.813999999999993</v>
      </c>
      <c r="I697" s="200"/>
      <c r="J697" s="201">
        <f>ROUND(I697*H697,2)</f>
        <v>0</v>
      </c>
      <c r="K697" s="197" t="s">
        <v>22</v>
      </c>
      <c r="L697" s="41"/>
      <c r="M697" s="202" t="s">
        <v>22</v>
      </c>
      <c r="N697" s="203" t="s">
        <v>48</v>
      </c>
      <c r="O697" s="66"/>
      <c r="P697" s="204">
        <f>O697*H697</f>
        <v>0</v>
      </c>
      <c r="Q697" s="204">
        <v>2.7999999999999998E-4</v>
      </c>
      <c r="R697" s="204">
        <f>Q697*H697</f>
        <v>1.8427919999999997E-2</v>
      </c>
      <c r="S697" s="204">
        <v>0</v>
      </c>
      <c r="T697" s="205">
        <f>S697*H697</f>
        <v>0</v>
      </c>
      <c r="U697" s="36"/>
      <c r="V697" s="36"/>
      <c r="W697" s="36"/>
      <c r="X697" s="36"/>
      <c r="Y697" s="36"/>
      <c r="Z697" s="36"/>
      <c r="AA697" s="36"/>
      <c r="AB697" s="36"/>
      <c r="AC697" s="36"/>
      <c r="AD697" s="36"/>
      <c r="AE697" s="36"/>
      <c r="AR697" s="206" t="s">
        <v>386</v>
      </c>
      <c r="AT697" s="206" t="s">
        <v>275</v>
      </c>
      <c r="AU697" s="206" t="s">
        <v>84</v>
      </c>
      <c r="AY697" s="19" t="s">
        <v>273</v>
      </c>
      <c r="BE697" s="207">
        <f>IF(N697="základní",J697,0)</f>
        <v>0</v>
      </c>
      <c r="BF697" s="207">
        <f>IF(N697="snížená",J697,0)</f>
        <v>0</v>
      </c>
      <c r="BG697" s="207">
        <f>IF(N697="zákl. přenesená",J697,0)</f>
        <v>0</v>
      </c>
      <c r="BH697" s="207">
        <f>IF(N697="sníž. přenesená",J697,0)</f>
        <v>0</v>
      </c>
      <c r="BI697" s="207">
        <f>IF(N697="nulová",J697,0)</f>
        <v>0</v>
      </c>
      <c r="BJ697" s="19" t="s">
        <v>23</v>
      </c>
      <c r="BK697" s="207">
        <f>ROUND(I697*H697,2)</f>
        <v>0</v>
      </c>
      <c r="BL697" s="19" t="s">
        <v>386</v>
      </c>
      <c r="BM697" s="206" t="s">
        <v>2667</v>
      </c>
    </row>
    <row r="698" spans="1:65" s="2" customFormat="1" ht="39">
      <c r="A698" s="36"/>
      <c r="B698" s="37"/>
      <c r="C698" s="38"/>
      <c r="D698" s="208" t="s">
        <v>299</v>
      </c>
      <c r="E698" s="38"/>
      <c r="F698" s="209" t="s">
        <v>2668</v>
      </c>
      <c r="G698" s="38"/>
      <c r="H698" s="38"/>
      <c r="I698" s="119"/>
      <c r="J698" s="38"/>
      <c r="K698" s="38"/>
      <c r="L698" s="41"/>
      <c r="M698" s="210"/>
      <c r="N698" s="211"/>
      <c r="O698" s="66"/>
      <c r="P698" s="66"/>
      <c r="Q698" s="66"/>
      <c r="R698" s="66"/>
      <c r="S698" s="66"/>
      <c r="T698" s="67"/>
      <c r="U698" s="36"/>
      <c r="V698" s="36"/>
      <c r="W698" s="36"/>
      <c r="X698" s="36"/>
      <c r="Y698" s="36"/>
      <c r="Z698" s="36"/>
      <c r="AA698" s="36"/>
      <c r="AB698" s="36"/>
      <c r="AC698" s="36"/>
      <c r="AD698" s="36"/>
      <c r="AE698" s="36"/>
      <c r="AT698" s="19" t="s">
        <v>299</v>
      </c>
      <c r="AU698" s="19" t="s">
        <v>84</v>
      </c>
    </row>
    <row r="699" spans="1:65" s="13" customFormat="1" ht="11.25">
      <c r="B699" s="212"/>
      <c r="C699" s="213"/>
      <c r="D699" s="208" t="s">
        <v>281</v>
      </c>
      <c r="E699" s="214" t="s">
        <v>22</v>
      </c>
      <c r="F699" s="215" t="s">
        <v>2669</v>
      </c>
      <c r="G699" s="213"/>
      <c r="H699" s="214" t="s">
        <v>22</v>
      </c>
      <c r="I699" s="216"/>
      <c r="J699" s="213"/>
      <c r="K699" s="213"/>
      <c r="L699" s="217"/>
      <c r="M699" s="218"/>
      <c r="N699" s="219"/>
      <c r="O699" s="219"/>
      <c r="P699" s="219"/>
      <c r="Q699" s="219"/>
      <c r="R699" s="219"/>
      <c r="S699" s="219"/>
      <c r="T699" s="220"/>
      <c r="AT699" s="221" t="s">
        <v>281</v>
      </c>
      <c r="AU699" s="221" t="s">
        <v>84</v>
      </c>
      <c r="AV699" s="13" t="s">
        <v>23</v>
      </c>
      <c r="AW699" s="13" t="s">
        <v>38</v>
      </c>
      <c r="AX699" s="13" t="s">
        <v>77</v>
      </c>
      <c r="AY699" s="221" t="s">
        <v>273</v>
      </c>
    </row>
    <row r="700" spans="1:65" s="13" customFormat="1" ht="11.25">
      <c r="B700" s="212"/>
      <c r="C700" s="213"/>
      <c r="D700" s="208" t="s">
        <v>281</v>
      </c>
      <c r="E700" s="214" t="s">
        <v>22</v>
      </c>
      <c r="F700" s="215" t="s">
        <v>605</v>
      </c>
      <c r="G700" s="213"/>
      <c r="H700" s="214" t="s">
        <v>22</v>
      </c>
      <c r="I700" s="216"/>
      <c r="J700" s="213"/>
      <c r="K700" s="213"/>
      <c r="L700" s="217"/>
      <c r="M700" s="218"/>
      <c r="N700" s="219"/>
      <c r="O700" s="219"/>
      <c r="P700" s="219"/>
      <c r="Q700" s="219"/>
      <c r="R700" s="219"/>
      <c r="S700" s="219"/>
      <c r="T700" s="220"/>
      <c r="AT700" s="221" t="s">
        <v>281</v>
      </c>
      <c r="AU700" s="221" t="s">
        <v>84</v>
      </c>
      <c r="AV700" s="13" t="s">
        <v>23</v>
      </c>
      <c r="AW700" s="13" t="s">
        <v>38</v>
      </c>
      <c r="AX700" s="13" t="s">
        <v>77</v>
      </c>
      <c r="AY700" s="221" t="s">
        <v>273</v>
      </c>
    </row>
    <row r="701" spans="1:65" s="14" customFormat="1" ht="11.25">
      <c r="B701" s="222"/>
      <c r="C701" s="223"/>
      <c r="D701" s="208" t="s">
        <v>281</v>
      </c>
      <c r="E701" s="224" t="s">
        <v>22</v>
      </c>
      <c r="F701" s="225" t="s">
        <v>2670</v>
      </c>
      <c r="G701" s="223"/>
      <c r="H701" s="226">
        <v>2.2000000000000002</v>
      </c>
      <c r="I701" s="227"/>
      <c r="J701" s="223"/>
      <c r="K701" s="223"/>
      <c r="L701" s="228"/>
      <c r="M701" s="229"/>
      <c r="N701" s="230"/>
      <c r="O701" s="230"/>
      <c r="P701" s="230"/>
      <c r="Q701" s="230"/>
      <c r="R701" s="230"/>
      <c r="S701" s="230"/>
      <c r="T701" s="231"/>
      <c r="AT701" s="232" t="s">
        <v>281</v>
      </c>
      <c r="AU701" s="232" t="s">
        <v>84</v>
      </c>
      <c r="AV701" s="14" t="s">
        <v>84</v>
      </c>
      <c r="AW701" s="14" t="s">
        <v>38</v>
      </c>
      <c r="AX701" s="14" t="s">
        <v>77</v>
      </c>
      <c r="AY701" s="232" t="s">
        <v>273</v>
      </c>
    </row>
    <row r="702" spans="1:65" s="14" customFormat="1" ht="11.25">
      <c r="B702" s="222"/>
      <c r="C702" s="223"/>
      <c r="D702" s="208" t="s">
        <v>281</v>
      </c>
      <c r="E702" s="224" t="s">
        <v>22</v>
      </c>
      <c r="F702" s="225" t="s">
        <v>2671</v>
      </c>
      <c r="G702" s="223"/>
      <c r="H702" s="226">
        <v>19.559999999999999</v>
      </c>
      <c r="I702" s="227"/>
      <c r="J702" s="223"/>
      <c r="K702" s="223"/>
      <c r="L702" s="228"/>
      <c r="M702" s="229"/>
      <c r="N702" s="230"/>
      <c r="O702" s="230"/>
      <c r="P702" s="230"/>
      <c r="Q702" s="230"/>
      <c r="R702" s="230"/>
      <c r="S702" s="230"/>
      <c r="T702" s="231"/>
      <c r="AT702" s="232" t="s">
        <v>281</v>
      </c>
      <c r="AU702" s="232" t="s">
        <v>84</v>
      </c>
      <c r="AV702" s="14" t="s">
        <v>84</v>
      </c>
      <c r="AW702" s="14" t="s">
        <v>38</v>
      </c>
      <c r="AX702" s="14" t="s">
        <v>77</v>
      </c>
      <c r="AY702" s="232" t="s">
        <v>273</v>
      </c>
    </row>
    <row r="703" spans="1:65" s="14" customFormat="1" ht="11.25">
      <c r="B703" s="222"/>
      <c r="C703" s="223"/>
      <c r="D703" s="208" t="s">
        <v>281</v>
      </c>
      <c r="E703" s="224" t="s">
        <v>22</v>
      </c>
      <c r="F703" s="225" t="s">
        <v>2672</v>
      </c>
      <c r="G703" s="223"/>
      <c r="H703" s="226">
        <v>20.74</v>
      </c>
      <c r="I703" s="227"/>
      <c r="J703" s="223"/>
      <c r="K703" s="223"/>
      <c r="L703" s="228"/>
      <c r="M703" s="229"/>
      <c r="N703" s="230"/>
      <c r="O703" s="230"/>
      <c r="P703" s="230"/>
      <c r="Q703" s="230"/>
      <c r="R703" s="230"/>
      <c r="S703" s="230"/>
      <c r="T703" s="231"/>
      <c r="AT703" s="232" t="s">
        <v>281</v>
      </c>
      <c r="AU703" s="232" t="s">
        <v>84</v>
      </c>
      <c r="AV703" s="14" t="s">
        <v>84</v>
      </c>
      <c r="AW703" s="14" t="s">
        <v>38</v>
      </c>
      <c r="AX703" s="14" t="s">
        <v>77</v>
      </c>
      <c r="AY703" s="232" t="s">
        <v>273</v>
      </c>
    </row>
    <row r="704" spans="1:65" s="15" customFormat="1" ht="11.25">
      <c r="B704" s="233"/>
      <c r="C704" s="234"/>
      <c r="D704" s="208" t="s">
        <v>281</v>
      </c>
      <c r="E704" s="235" t="s">
        <v>22</v>
      </c>
      <c r="F704" s="236" t="s">
        <v>286</v>
      </c>
      <c r="G704" s="234"/>
      <c r="H704" s="237">
        <v>42.5</v>
      </c>
      <c r="I704" s="238"/>
      <c r="J704" s="234"/>
      <c r="K704" s="234"/>
      <c r="L704" s="239"/>
      <c r="M704" s="240"/>
      <c r="N704" s="241"/>
      <c r="O704" s="241"/>
      <c r="P704" s="241"/>
      <c r="Q704" s="241"/>
      <c r="R704" s="241"/>
      <c r="S704" s="241"/>
      <c r="T704" s="242"/>
      <c r="AT704" s="243" t="s">
        <v>281</v>
      </c>
      <c r="AU704" s="243" t="s">
        <v>84</v>
      </c>
      <c r="AV704" s="15" t="s">
        <v>92</v>
      </c>
      <c r="AW704" s="15" t="s">
        <v>38</v>
      </c>
      <c r="AX704" s="15" t="s">
        <v>77</v>
      </c>
      <c r="AY704" s="243" t="s">
        <v>273</v>
      </c>
    </row>
    <row r="705" spans="1:65" s="13" customFormat="1" ht="11.25">
      <c r="B705" s="212"/>
      <c r="C705" s="213"/>
      <c r="D705" s="208" t="s">
        <v>281</v>
      </c>
      <c r="E705" s="214" t="s">
        <v>22</v>
      </c>
      <c r="F705" s="215" t="s">
        <v>609</v>
      </c>
      <c r="G705" s="213"/>
      <c r="H705" s="214" t="s">
        <v>22</v>
      </c>
      <c r="I705" s="216"/>
      <c r="J705" s="213"/>
      <c r="K705" s="213"/>
      <c r="L705" s="217"/>
      <c r="M705" s="218"/>
      <c r="N705" s="219"/>
      <c r="O705" s="219"/>
      <c r="P705" s="219"/>
      <c r="Q705" s="219"/>
      <c r="R705" s="219"/>
      <c r="S705" s="219"/>
      <c r="T705" s="220"/>
      <c r="AT705" s="221" t="s">
        <v>281</v>
      </c>
      <c r="AU705" s="221" t="s">
        <v>84</v>
      </c>
      <c r="AV705" s="13" t="s">
        <v>23</v>
      </c>
      <c r="AW705" s="13" t="s">
        <v>38</v>
      </c>
      <c r="AX705" s="13" t="s">
        <v>77</v>
      </c>
      <c r="AY705" s="221" t="s">
        <v>273</v>
      </c>
    </row>
    <row r="706" spans="1:65" s="14" customFormat="1" ht="11.25">
      <c r="B706" s="222"/>
      <c r="C706" s="223"/>
      <c r="D706" s="208" t="s">
        <v>281</v>
      </c>
      <c r="E706" s="224" t="s">
        <v>22</v>
      </c>
      <c r="F706" s="225" t="s">
        <v>2673</v>
      </c>
      <c r="G706" s="223"/>
      <c r="H706" s="226">
        <v>20.18</v>
      </c>
      <c r="I706" s="227"/>
      <c r="J706" s="223"/>
      <c r="K706" s="223"/>
      <c r="L706" s="228"/>
      <c r="M706" s="229"/>
      <c r="N706" s="230"/>
      <c r="O706" s="230"/>
      <c r="P706" s="230"/>
      <c r="Q706" s="230"/>
      <c r="R706" s="230"/>
      <c r="S706" s="230"/>
      <c r="T706" s="231"/>
      <c r="AT706" s="232" t="s">
        <v>281</v>
      </c>
      <c r="AU706" s="232" t="s">
        <v>84</v>
      </c>
      <c r="AV706" s="14" t="s">
        <v>84</v>
      </c>
      <c r="AW706" s="14" t="s">
        <v>38</v>
      </c>
      <c r="AX706" s="14" t="s">
        <v>77</v>
      </c>
      <c r="AY706" s="232" t="s">
        <v>273</v>
      </c>
    </row>
    <row r="707" spans="1:65" s="15" customFormat="1" ht="11.25">
      <c r="B707" s="233"/>
      <c r="C707" s="234"/>
      <c r="D707" s="208" t="s">
        <v>281</v>
      </c>
      <c r="E707" s="235" t="s">
        <v>22</v>
      </c>
      <c r="F707" s="236" t="s">
        <v>286</v>
      </c>
      <c r="G707" s="234"/>
      <c r="H707" s="237">
        <v>20.18</v>
      </c>
      <c r="I707" s="238"/>
      <c r="J707" s="234"/>
      <c r="K707" s="234"/>
      <c r="L707" s="239"/>
      <c r="M707" s="240"/>
      <c r="N707" s="241"/>
      <c r="O707" s="241"/>
      <c r="P707" s="241"/>
      <c r="Q707" s="241"/>
      <c r="R707" s="241"/>
      <c r="S707" s="241"/>
      <c r="T707" s="242"/>
      <c r="AT707" s="243" t="s">
        <v>281</v>
      </c>
      <c r="AU707" s="243" t="s">
        <v>84</v>
      </c>
      <c r="AV707" s="15" t="s">
        <v>92</v>
      </c>
      <c r="AW707" s="15" t="s">
        <v>38</v>
      </c>
      <c r="AX707" s="15" t="s">
        <v>77</v>
      </c>
      <c r="AY707" s="243" t="s">
        <v>273</v>
      </c>
    </row>
    <row r="708" spans="1:65" s="14" customFormat="1" ht="11.25">
      <c r="B708" s="222"/>
      <c r="C708" s="223"/>
      <c r="D708" s="208" t="s">
        <v>281</v>
      </c>
      <c r="E708" s="224" t="s">
        <v>22</v>
      </c>
      <c r="F708" s="225" t="s">
        <v>2674</v>
      </c>
      <c r="G708" s="223"/>
      <c r="H708" s="226">
        <v>3.1339999999999999</v>
      </c>
      <c r="I708" s="227"/>
      <c r="J708" s="223"/>
      <c r="K708" s="223"/>
      <c r="L708" s="228"/>
      <c r="M708" s="229"/>
      <c r="N708" s="230"/>
      <c r="O708" s="230"/>
      <c r="P708" s="230"/>
      <c r="Q708" s="230"/>
      <c r="R708" s="230"/>
      <c r="S708" s="230"/>
      <c r="T708" s="231"/>
      <c r="AT708" s="232" t="s">
        <v>281</v>
      </c>
      <c r="AU708" s="232" t="s">
        <v>84</v>
      </c>
      <c r="AV708" s="14" t="s">
        <v>84</v>
      </c>
      <c r="AW708" s="14" t="s">
        <v>38</v>
      </c>
      <c r="AX708" s="14" t="s">
        <v>77</v>
      </c>
      <c r="AY708" s="232" t="s">
        <v>273</v>
      </c>
    </row>
    <row r="709" spans="1:65" s="16" customFormat="1" ht="11.25">
      <c r="B709" s="244"/>
      <c r="C709" s="245"/>
      <c r="D709" s="208" t="s">
        <v>281</v>
      </c>
      <c r="E709" s="246" t="s">
        <v>22</v>
      </c>
      <c r="F709" s="247" t="s">
        <v>288</v>
      </c>
      <c r="G709" s="245"/>
      <c r="H709" s="248">
        <v>65.813999999999993</v>
      </c>
      <c r="I709" s="249"/>
      <c r="J709" s="245"/>
      <c r="K709" s="245"/>
      <c r="L709" s="250"/>
      <c r="M709" s="251"/>
      <c r="N709" s="252"/>
      <c r="O709" s="252"/>
      <c r="P709" s="252"/>
      <c r="Q709" s="252"/>
      <c r="R709" s="252"/>
      <c r="S709" s="252"/>
      <c r="T709" s="253"/>
      <c r="AT709" s="254" t="s">
        <v>281</v>
      </c>
      <c r="AU709" s="254" t="s">
        <v>84</v>
      </c>
      <c r="AV709" s="16" t="s">
        <v>99</v>
      </c>
      <c r="AW709" s="16" t="s">
        <v>38</v>
      </c>
      <c r="AX709" s="16" t="s">
        <v>23</v>
      </c>
      <c r="AY709" s="254" t="s">
        <v>273</v>
      </c>
    </row>
    <row r="710" spans="1:65" s="2" customFormat="1" ht="21.75" customHeight="1">
      <c r="A710" s="36"/>
      <c r="B710" s="37"/>
      <c r="C710" s="195" t="s">
        <v>884</v>
      </c>
      <c r="D710" s="195" t="s">
        <v>275</v>
      </c>
      <c r="E710" s="196" t="s">
        <v>2675</v>
      </c>
      <c r="F710" s="197" t="s">
        <v>2676</v>
      </c>
      <c r="G710" s="198" t="s">
        <v>224</v>
      </c>
      <c r="H710" s="199">
        <v>122.714</v>
      </c>
      <c r="I710" s="200"/>
      <c r="J710" s="201">
        <f>ROUND(I710*H710,2)</f>
        <v>0</v>
      </c>
      <c r="K710" s="197" t="s">
        <v>2677</v>
      </c>
      <c r="L710" s="41"/>
      <c r="M710" s="202" t="s">
        <v>22</v>
      </c>
      <c r="N710" s="203" t="s">
        <v>48</v>
      </c>
      <c r="O710" s="66"/>
      <c r="P710" s="204">
        <f>O710*H710</f>
        <v>0</v>
      </c>
      <c r="Q710" s="204">
        <v>6.8999999999999997E-4</v>
      </c>
      <c r="R710" s="204">
        <f>Q710*H710</f>
        <v>8.4672659999999997E-2</v>
      </c>
      <c r="S710" s="204">
        <v>0</v>
      </c>
      <c r="T710" s="205">
        <f>S710*H710</f>
        <v>0</v>
      </c>
      <c r="U710" s="36"/>
      <c r="V710" s="36"/>
      <c r="W710" s="36"/>
      <c r="X710" s="36"/>
      <c r="Y710" s="36"/>
      <c r="Z710" s="36"/>
      <c r="AA710" s="36"/>
      <c r="AB710" s="36"/>
      <c r="AC710" s="36"/>
      <c r="AD710" s="36"/>
      <c r="AE710" s="36"/>
      <c r="AR710" s="206" t="s">
        <v>386</v>
      </c>
      <c r="AT710" s="206" t="s">
        <v>275</v>
      </c>
      <c r="AU710" s="206" t="s">
        <v>84</v>
      </c>
      <c r="AY710" s="19" t="s">
        <v>273</v>
      </c>
      <c r="BE710" s="207">
        <f>IF(N710="základní",J710,0)</f>
        <v>0</v>
      </c>
      <c r="BF710" s="207">
        <f>IF(N710="snížená",J710,0)</f>
        <v>0</v>
      </c>
      <c r="BG710" s="207">
        <f>IF(N710="zákl. přenesená",J710,0)</f>
        <v>0</v>
      </c>
      <c r="BH710" s="207">
        <f>IF(N710="sníž. přenesená",J710,0)</f>
        <v>0</v>
      </c>
      <c r="BI710" s="207">
        <f>IF(N710="nulová",J710,0)</f>
        <v>0</v>
      </c>
      <c r="BJ710" s="19" t="s">
        <v>23</v>
      </c>
      <c r="BK710" s="207">
        <f>ROUND(I710*H710,2)</f>
        <v>0</v>
      </c>
      <c r="BL710" s="19" t="s">
        <v>386</v>
      </c>
      <c r="BM710" s="206" t="s">
        <v>2678</v>
      </c>
    </row>
    <row r="711" spans="1:65" s="2" customFormat="1" ht="39">
      <c r="A711" s="36"/>
      <c r="B711" s="37"/>
      <c r="C711" s="38"/>
      <c r="D711" s="208" t="s">
        <v>299</v>
      </c>
      <c r="E711" s="38"/>
      <c r="F711" s="209" t="s">
        <v>2668</v>
      </c>
      <c r="G711" s="38"/>
      <c r="H711" s="38"/>
      <c r="I711" s="119"/>
      <c r="J711" s="38"/>
      <c r="K711" s="38"/>
      <c r="L711" s="41"/>
      <c r="M711" s="210"/>
      <c r="N711" s="211"/>
      <c r="O711" s="66"/>
      <c r="P711" s="66"/>
      <c r="Q711" s="66"/>
      <c r="R711" s="66"/>
      <c r="S711" s="66"/>
      <c r="T711" s="67"/>
      <c r="U711" s="36"/>
      <c r="V711" s="36"/>
      <c r="W711" s="36"/>
      <c r="X711" s="36"/>
      <c r="Y711" s="36"/>
      <c r="Z711" s="36"/>
      <c r="AA711" s="36"/>
      <c r="AB711" s="36"/>
      <c r="AC711" s="36"/>
      <c r="AD711" s="36"/>
      <c r="AE711" s="36"/>
      <c r="AT711" s="19" t="s">
        <v>299</v>
      </c>
      <c r="AU711" s="19" t="s">
        <v>84</v>
      </c>
    </row>
    <row r="712" spans="1:65" s="13" customFormat="1" ht="11.25">
      <c r="B712" s="212"/>
      <c r="C712" s="213"/>
      <c r="D712" s="208" t="s">
        <v>281</v>
      </c>
      <c r="E712" s="214" t="s">
        <v>22</v>
      </c>
      <c r="F712" s="215" t="s">
        <v>2669</v>
      </c>
      <c r="G712" s="213"/>
      <c r="H712" s="214" t="s">
        <v>22</v>
      </c>
      <c r="I712" s="216"/>
      <c r="J712" s="213"/>
      <c r="K712" s="213"/>
      <c r="L712" s="217"/>
      <c r="M712" s="218"/>
      <c r="N712" s="219"/>
      <c r="O712" s="219"/>
      <c r="P712" s="219"/>
      <c r="Q712" s="219"/>
      <c r="R712" s="219"/>
      <c r="S712" s="219"/>
      <c r="T712" s="220"/>
      <c r="AT712" s="221" t="s">
        <v>281</v>
      </c>
      <c r="AU712" s="221" t="s">
        <v>84</v>
      </c>
      <c r="AV712" s="13" t="s">
        <v>23</v>
      </c>
      <c r="AW712" s="13" t="s">
        <v>38</v>
      </c>
      <c r="AX712" s="13" t="s">
        <v>77</v>
      </c>
      <c r="AY712" s="221" t="s">
        <v>273</v>
      </c>
    </row>
    <row r="713" spans="1:65" s="13" customFormat="1" ht="11.25">
      <c r="B713" s="212"/>
      <c r="C713" s="213"/>
      <c r="D713" s="208" t="s">
        <v>281</v>
      </c>
      <c r="E713" s="214" t="s">
        <v>22</v>
      </c>
      <c r="F713" s="215" t="s">
        <v>605</v>
      </c>
      <c r="G713" s="213"/>
      <c r="H713" s="214" t="s">
        <v>22</v>
      </c>
      <c r="I713" s="216"/>
      <c r="J713" s="213"/>
      <c r="K713" s="213"/>
      <c r="L713" s="217"/>
      <c r="M713" s="218"/>
      <c r="N713" s="219"/>
      <c r="O713" s="219"/>
      <c r="P713" s="219"/>
      <c r="Q713" s="219"/>
      <c r="R713" s="219"/>
      <c r="S713" s="219"/>
      <c r="T713" s="220"/>
      <c r="AT713" s="221" t="s">
        <v>281</v>
      </c>
      <c r="AU713" s="221" t="s">
        <v>84</v>
      </c>
      <c r="AV713" s="13" t="s">
        <v>23</v>
      </c>
      <c r="AW713" s="13" t="s">
        <v>38</v>
      </c>
      <c r="AX713" s="13" t="s">
        <v>77</v>
      </c>
      <c r="AY713" s="221" t="s">
        <v>273</v>
      </c>
    </row>
    <row r="714" spans="1:65" s="14" customFormat="1" ht="11.25">
      <c r="B714" s="222"/>
      <c r="C714" s="223"/>
      <c r="D714" s="208" t="s">
        <v>281</v>
      </c>
      <c r="E714" s="224" t="s">
        <v>22</v>
      </c>
      <c r="F714" s="225" t="s">
        <v>2679</v>
      </c>
      <c r="G714" s="223"/>
      <c r="H714" s="226">
        <v>2.42</v>
      </c>
      <c r="I714" s="227"/>
      <c r="J714" s="223"/>
      <c r="K714" s="223"/>
      <c r="L714" s="228"/>
      <c r="M714" s="229"/>
      <c r="N714" s="230"/>
      <c r="O714" s="230"/>
      <c r="P714" s="230"/>
      <c r="Q714" s="230"/>
      <c r="R714" s="230"/>
      <c r="S714" s="230"/>
      <c r="T714" s="231"/>
      <c r="AT714" s="232" t="s">
        <v>281</v>
      </c>
      <c r="AU714" s="232" t="s">
        <v>84</v>
      </c>
      <c r="AV714" s="14" t="s">
        <v>84</v>
      </c>
      <c r="AW714" s="14" t="s">
        <v>38</v>
      </c>
      <c r="AX714" s="14" t="s">
        <v>77</v>
      </c>
      <c r="AY714" s="232" t="s">
        <v>273</v>
      </c>
    </row>
    <row r="715" spans="1:65" s="14" customFormat="1" ht="11.25">
      <c r="B715" s="222"/>
      <c r="C715" s="223"/>
      <c r="D715" s="208" t="s">
        <v>281</v>
      </c>
      <c r="E715" s="224" t="s">
        <v>22</v>
      </c>
      <c r="F715" s="225" t="s">
        <v>2680</v>
      </c>
      <c r="G715" s="223"/>
      <c r="H715" s="226">
        <v>37.164000000000001</v>
      </c>
      <c r="I715" s="227"/>
      <c r="J715" s="223"/>
      <c r="K715" s="223"/>
      <c r="L715" s="228"/>
      <c r="M715" s="229"/>
      <c r="N715" s="230"/>
      <c r="O715" s="230"/>
      <c r="P715" s="230"/>
      <c r="Q715" s="230"/>
      <c r="R715" s="230"/>
      <c r="S715" s="230"/>
      <c r="T715" s="231"/>
      <c r="AT715" s="232" t="s">
        <v>281</v>
      </c>
      <c r="AU715" s="232" t="s">
        <v>84</v>
      </c>
      <c r="AV715" s="14" t="s">
        <v>84</v>
      </c>
      <c r="AW715" s="14" t="s">
        <v>38</v>
      </c>
      <c r="AX715" s="14" t="s">
        <v>77</v>
      </c>
      <c r="AY715" s="232" t="s">
        <v>273</v>
      </c>
    </row>
    <row r="716" spans="1:65" s="14" customFormat="1" ht="11.25">
      <c r="B716" s="222"/>
      <c r="C716" s="223"/>
      <c r="D716" s="208" t="s">
        <v>281</v>
      </c>
      <c r="E716" s="224" t="s">
        <v>22</v>
      </c>
      <c r="F716" s="225" t="s">
        <v>2681</v>
      </c>
      <c r="G716" s="223"/>
      <c r="H716" s="226">
        <v>49.776000000000003</v>
      </c>
      <c r="I716" s="227"/>
      <c r="J716" s="223"/>
      <c r="K716" s="223"/>
      <c r="L716" s="228"/>
      <c r="M716" s="229"/>
      <c r="N716" s="230"/>
      <c r="O716" s="230"/>
      <c r="P716" s="230"/>
      <c r="Q716" s="230"/>
      <c r="R716" s="230"/>
      <c r="S716" s="230"/>
      <c r="T716" s="231"/>
      <c r="AT716" s="232" t="s">
        <v>281</v>
      </c>
      <c r="AU716" s="232" t="s">
        <v>84</v>
      </c>
      <c r="AV716" s="14" t="s">
        <v>84</v>
      </c>
      <c r="AW716" s="14" t="s">
        <v>38</v>
      </c>
      <c r="AX716" s="14" t="s">
        <v>77</v>
      </c>
      <c r="AY716" s="232" t="s">
        <v>273</v>
      </c>
    </row>
    <row r="717" spans="1:65" s="15" customFormat="1" ht="11.25">
      <c r="B717" s="233"/>
      <c r="C717" s="234"/>
      <c r="D717" s="208" t="s">
        <v>281</v>
      </c>
      <c r="E717" s="235" t="s">
        <v>22</v>
      </c>
      <c r="F717" s="236" t="s">
        <v>286</v>
      </c>
      <c r="G717" s="234"/>
      <c r="H717" s="237">
        <v>89.36</v>
      </c>
      <c r="I717" s="238"/>
      <c r="J717" s="234"/>
      <c r="K717" s="234"/>
      <c r="L717" s="239"/>
      <c r="M717" s="240"/>
      <c r="N717" s="241"/>
      <c r="O717" s="241"/>
      <c r="P717" s="241"/>
      <c r="Q717" s="241"/>
      <c r="R717" s="241"/>
      <c r="S717" s="241"/>
      <c r="T717" s="242"/>
      <c r="AT717" s="243" t="s">
        <v>281</v>
      </c>
      <c r="AU717" s="243" t="s">
        <v>84</v>
      </c>
      <c r="AV717" s="15" t="s">
        <v>92</v>
      </c>
      <c r="AW717" s="15" t="s">
        <v>38</v>
      </c>
      <c r="AX717" s="15" t="s">
        <v>77</v>
      </c>
      <c r="AY717" s="243" t="s">
        <v>273</v>
      </c>
    </row>
    <row r="718" spans="1:65" s="13" customFormat="1" ht="11.25">
      <c r="B718" s="212"/>
      <c r="C718" s="213"/>
      <c r="D718" s="208" t="s">
        <v>281</v>
      </c>
      <c r="E718" s="214" t="s">
        <v>22</v>
      </c>
      <c r="F718" s="215" t="s">
        <v>609</v>
      </c>
      <c r="G718" s="213"/>
      <c r="H718" s="214" t="s">
        <v>22</v>
      </c>
      <c r="I718" s="216"/>
      <c r="J718" s="213"/>
      <c r="K718" s="213"/>
      <c r="L718" s="217"/>
      <c r="M718" s="218"/>
      <c r="N718" s="219"/>
      <c r="O718" s="219"/>
      <c r="P718" s="219"/>
      <c r="Q718" s="219"/>
      <c r="R718" s="219"/>
      <c r="S718" s="219"/>
      <c r="T718" s="220"/>
      <c r="AT718" s="221" t="s">
        <v>281</v>
      </c>
      <c r="AU718" s="221" t="s">
        <v>84</v>
      </c>
      <c r="AV718" s="13" t="s">
        <v>23</v>
      </c>
      <c r="AW718" s="13" t="s">
        <v>38</v>
      </c>
      <c r="AX718" s="13" t="s">
        <v>77</v>
      </c>
      <c r="AY718" s="221" t="s">
        <v>273</v>
      </c>
    </row>
    <row r="719" spans="1:65" s="14" customFormat="1" ht="11.25">
      <c r="B719" s="222"/>
      <c r="C719" s="223"/>
      <c r="D719" s="208" t="s">
        <v>281</v>
      </c>
      <c r="E719" s="224" t="s">
        <v>22</v>
      </c>
      <c r="F719" s="225" t="s">
        <v>2682</v>
      </c>
      <c r="G719" s="223"/>
      <c r="H719" s="226">
        <v>22.198</v>
      </c>
      <c r="I719" s="227"/>
      <c r="J719" s="223"/>
      <c r="K719" s="223"/>
      <c r="L719" s="228"/>
      <c r="M719" s="229"/>
      <c r="N719" s="230"/>
      <c r="O719" s="230"/>
      <c r="P719" s="230"/>
      <c r="Q719" s="230"/>
      <c r="R719" s="230"/>
      <c r="S719" s="230"/>
      <c r="T719" s="231"/>
      <c r="AT719" s="232" t="s">
        <v>281</v>
      </c>
      <c r="AU719" s="232" t="s">
        <v>84</v>
      </c>
      <c r="AV719" s="14" t="s">
        <v>84</v>
      </c>
      <c r="AW719" s="14" t="s">
        <v>38</v>
      </c>
      <c r="AX719" s="14" t="s">
        <v>77</v>
      </c>
      <c r="AY719" s="232" t="s">
        <v>273</v>
      </c>
    </row>
    <row r="720" spans="1:65" s="15" customFormat="1" ht="11.25">
      <c r="B720" s="233"/>
      <c r="C720" s="234"/>
      <c r="D720" s="208" t="s">
        <v>281</v>
      </c>
      <c r="E720" s="235" t="s">
        <v>22</v>
      </c>
      <c r="F720" s="236" t="s">
        <v>286</v>
      </c>
      <c r="G720" s="234"/>
      <c r="H720" s="237">
        <v>22.198</v>
      </c>
      <c r="I720" s="238"/>
      <c r="J720" s="234"/>
      <c r="K720" s="234"/>
      <c r="L720" s="239"/>
      <c r="M720" s="240"/>
      <c r="N720" s="241"/>
      <c r="O720" s="241"/>
      <c r="P720" s="241"/>
      <c r="Q720" s="241"/>
      <c r="R720" s="241"/>
      <c r="S720" s="241"/>
      <c r="T720" s="242"/>
      <c r="AT720" s="243" t="s">
        <v>281</v>
      </c>
      <c r="AU720" s="243" t="s">
        <v>84</v>
      </c>
      <c r="AV720" s="15" t="s">
        <v>92</v>
      </c>
      <c r="AW720" s="15" t="s">
        <v>38</v>
      </c>
      <c r="AX720" s="15" t="s">
        <v>77</v>
      </c>
      <c r="AY720" s="243" t="s">
        <v>273</v>
      </c>
    </row>
    <row r="721" spans="1:65" s="14" customFormat="1" ht="11.25">
      <c r="B721" s="222"/>
      <c r="C721" s="223"/>
      <c r="D721" s="208" t="s">
        <v>281</v>
      </c>
      <c r="E721" s="224" t="s">
        <v>22</v>
      </c>
      <c r="F721" s="225" t="s">
        <v>2683</v>
      </c>
      <c r="G721" s="223"/>
      <c r="H721" s="226">
        <v>11.156000000000001</v>
      </c>
      <c r="I721" s="227"/>
      <c r="J721" s="223"/>
      <c r="K721" s="223"/>
      <c r="L721" s="228"/>
      <c r="M721" s="229"/>
      <c r="N721" s="230"/>
      <c r="O721" s="230"/>
      <c r="P721" s="230"/>
      <c r="Q721" s="230"/>
      <c r="R721" s="230"/>
      <c r="S721" s="230"/>
      <c r="T721" s="231"/>
      <c r="AT721" s="232" t="s">
        <v>281</v>
      </c>
      <c r="AU721" s="232" t="s">
        <v>84</v>
      </c>
      <c r="AV721" s="14" t="s">
        <v>84</v>
      </c>
      <c r="AW721" s="14" t="s">
        <v>38</v>
      </c>
      <c r="AX721" s="14" t="s">
        <v>77</v>
      </c>
      <c r="AY721" s="232" t="s">
        <v>273</v>
      </c>
    </row>
    <row r="722" spans="1:65" s="16" customFormat="1" ht="11.25">
      <c r="B722" s="244"/>
      <c r="C722" s="245"/>
      <c r="D722" s="208" t="s">
        <v>281</v>
      </c>
      <c r="E722" s="246" t="s">
        <v>22</v>
      </c>
      <c r="F722" s="247" t="s">
        <v>288</v>
      </c>
      <c r="G722" s="245"/>
      <c r="H722" s="248">
        <v>122.714</v>
      </c>
      <c r="I722" s="249"/>
      <c r="J722" s="245"/>
      <c r="K722" s="245"/>
      <c r="L722" s="250"/>
      <c r="M722" s="251"/>
      <c r="N722" s="252"/>
      <c r="O722" s="252"/>
      <c r="P722" s="252"/>
      <c r="Q722" s="252"/>
      <c r="R722" s="252"/>
      <c r="S722" s="252"/>
      <c r="T722" s="253"/>
      <c r="AT722" s="254" t="s">
        <v>281</v>
      </c>
      <c r="AU722" s="254" t="s">
        <v>84</v>
      </c>
      <c r="AV722" s="16" t="s">
        <v>99</v>
      </c>
      <c r="AW722" s="16" t="s">
        <v>38</v>
      </c>
      <c r="AX722" s="16" t="s">
        <v>23</v>
      </c>
      <c r="AY722" s="254" t="s">
        <v>273</v>
      </c>
    </row>
    <row r="723" spans="1:65" s="2" customFormat="1" ht="21.75" customHeight="1">
      <c r="A723" s="36"/>
      <c r="B723" s="37"/>
      <c r="C723" s="195" t="s">
        <v>888</v>
      </c>
      <c r="D723" s="195" t="s">
        <v>275</v>
      </c>
      <c r="E723" s="196" t="s">
        <v>2684</v>
      </c>
      <c r="F723" s="197" t="s">
        <v>2685</v>
      </c>
      <c r="G723" s="198" t="s">
        <v>224</v>
      </c>
      <c r="H723" s="199">
        <v>386</v>
      </c>
      <c r="I723" s="200"/>
      <c r="J723" s="201">
        <f>ROUND(I723*H723,2)</f>
        <v>0</v>
      </c>
      <c r="K723" s="197" t="s">
        <v>306</v>
      </c>
      <c r="L723" s="41"/>
      <c r="M723" s="202" t="s">
        <v>22</v>
      </c>
      <c r="N723" s="203" t="s">
        <v>48</v>
      </c>
      <c r="O723" s="66"/>
      <c r="P723" s="204">
        <f>O723*H723</f>
        <v>0</v>
      </c>
      <c r="Q723" s="204">
        <v>0</v>
      </c>
      <c r="R723" s="204">
        <f>Q723*H723</f>
        <v>0</v>
      </c>
      <c r="S723" s="204">
        <v>0</v>
      </c>
      <c r="T723" s="205">
        <f>S723*H723</f>
        <v>0</v>
      </c>
      <c r="U723" s="36"/>
      <c r="V723" s="36"/>
      <c r="W723" s="36"/>
      <c r="X723" s="36"/>
      <c r="Y723" s="36"/>
      <c r="Z723" s="36"/>
      <c r="AA723" s="36"/>
      <c r="AB723" s="36"/>
      <c r="AC723" s="36"/>
      <c r="AD723" s="36"/>
      <c r="AE723" s="36"/>
      <c r="AR723" s="206" t="s">
        <v>386</v>
      </c>
      <c r="AT723" s="206" t="s">
        <v>275</v>
      </c>
      <c r="AU723" s="206" t="s">
        <v>84</v>
      </c>
      <c r="AY723" s="19" t="s">
        <v>273</v>
      </c>
      <c r="BE723" s="207">
        <f>IF(N723="základní",J723,0)</f>
        <v>0</v>
      </c>
      <c r="BF723" s="207">
        <f>IF(N723="snížená",J723,0)</f>
        <v>0</v>
      </c>
      <c r="BG723" s="207">
        <f>IF(N723="zákl. přenesená",J723,0)</f>
        <v>0</v>
      </c>
      <c r="BH723" s="207">
        <f>IF(N723="sníž. přenesená",J723,0)</f>
        <v>0</v>
      </c>
      <c r="BI723" s="207">
        <f>IF(N723="nulová",J723,0)</f>
        <v>0</v>
      </c>
      <c r="BJ723" s="19" t="s">
        <v>23</v>
      </c>
      <c r="BK723" s="207">
        <f>ROUND(I723*H723,2)</f>
        <v>0</v>
      </c>
      <c r="BL723" s="19" t="s">
        <v>386</v>
      </c>
      <c r="BM723" s="206" t="s">
        <v>2686</v>
      </c>
    </row>
    <row r="724" spans="1:65" s="2" customFormat="1" ht="39">
      <c r="A724" s="36"/>
      <c r="B724" s="37"/>
      <c r="C724" s="38"/>
      <c r="D724" s="208" t="s">
        <v>299</v>
      </c>
      <c r="E724" s="38"/>
      <c r="F724" s="209" t="s">
        <v>2687</v>
      </c>
      <c r="G724" s="38"/>
      <c r="H724" s="38"/>
      <c r="I724" s="119"/>
      <c r="J724" s="38"/>
      <c r="K724" s="38"/>
      <c r="L724" s="41"/>
      <c r="M724" s="210"/>
      <c r="N724" s="211"/>
      <c r="O724" s="66"/>
      <c r="P724" s="66"/>
      <c r="Q724" s="66"/>
      <c r="R724" s="66"/>
      <c r="S724" s="66"/>
      <c r="T724" s="67"/>
      <c r="U724" s="36"/>
      <c r="V724" s="36"/>
      <c r="W724" s="36"/>
      <c r="X724" s="36"/>
      <c r="Y724" s="36"/>
      <c r="Z724" s="36"/>
      <c r="AA724" s="36"/>
      <c r="AB724" s="36"/>
      <c r="AC724" s="36"/>
      <c r="AD724" s="36"/>
      <c r="AE724" s="36"/>
      <c r="AT724" s="19" t="s">
        <v>299</v>
      </c>
      <c r="AU724" s="19" t="s">
        <v>84</v>
      </c>
    </row>
    <row r="725" spans="1:65" s="14" customFormat="1" ht="11.25">
      <c r="B725" s="222"/>
      <c r="C725" s="223"/>
      <c r="D725" s="208" t="s">
        <v>281</v>
      </c>
      <c r="E725" s="224" t="s">
        <v>22</v>
      </c>
      <c r="F725" s="225" t="s">
        <v>2688</v>
      </c>
      <c r="G725" s="223"/>
      <c r="H725" s="226">
        <v>386</v>
      </c>
      <c r="I725" s="227"/>
      <c r="J725" s="223"/>
      <c r="K725" s="223"/>
      <c r="L725" s="228"/>
      <c r="M725" s="229"/>
      <c r="N725" s="230"/>
      <c r="O725" s="230"/>
      <c r="P725" s="230"/>
      <c r="Q725" s="230"/>
      <c r="R725" s="230"/>
      <c r="S725" s="230"/>
      <c r="T725" s="231"/>
      <c r="AT725" s="232" t="s">
        <v>281</v>
      </c>
      <c r="AU725" s="232" t="s">
        <v>84</v>
      </c>
      <c r="AV725" s="14" t="s">
        <v>84</v>
      </c>
      <c r="AW725" s="14" t="s">
        <v>38</v>
      </c>
      <c r="AX725" s="14" t="s">
        <v>23</v>
      </c>
      <c r="AY725" s="232" t="s">
        <v>273</v>
      </c>
    </row>
    <row r="726" spans="1:65" s="2" customFormat="1" ht="21.75" customHeight="1">
      <c r="A726" s="36"/>
      <c r="B726" s="37"/>
      <c r="C726" s="255" t="s">
        <v>891</v>
      </c>
      <c r="D726" s="255" t="s">
        <v>568</v>
      </c>
      <c r="E726" s="256" t="s">
        <v>2689</v>
      </c>
      <c r="F726" s="257" t="s">
        <v>2690</v>
      </c>
      <c r="G726" s="258" t="s">
        <v>224</v>
      </c>
      <c r="H726" s="259">
        <v>443.9</v>
      </c>
      <c r="I726" s="260"/>
      <c r="J726" s="261">
        <f>ROUND(I726*H726,2)</f>
        <v>0</v>
      </c>
      <c r="K726" s="257" t="s">
        <v>22</v>
      </c>
      <c r="L726" s="262"/>
      <c r="M726" s="263" t="s">
        <v>22</v>
      </c>
      <c r="N726" s="264" t="s">
        <v>48</v>
      </c>
      <c r="O726" s="66"/>
      <c r="P726" s="204">
        <f>O726*H726</f>
        <v>0</v>
      </c>
      <c r="Q726" s="204">
        <v>2.5999999999999999E-3</v>
      </c>
      <c r="R726" s="204">
        <f>Q726*H726</f>
        <v>1.1541399999999999</v>
      </c>
      <c r="S726" s="204">
        <v>0</v>
      </c>
      <c r="T726" s="205">
        <f>S726*H726</f>
        <v>0</v>
      </c>
      <c r="U726" s="36"/>
      <c r="V726" s="36"/>
      <c r="W726" s="36"/>
      <c r="X726" s="36"/>
      <c r="Y726" s="36"/>
      <c r="Z726" s="36"/>
      <c r="AA726" s="36"/>
      <c r="AB726" s="36"/>
      <c r="AC726" s="36"/>
      <c r="AD726" s="36"/>
      <c r="AE726" s="36"/>
      <c r="AR726" s="206" t="s">
        <v>528</v>
      </c>
      <c r="AT726" s="206" t="s">
        <v>568</v>
      </c>
      <c r="AU726" s="206" t="s">
        <v>84</v>
      </c>
      <c r="AY726" s="19" t="s">
        <v>273</v>
      </c>
      <c r="BE726" s="207">
        <f>IF(N726="základní",J726,0)</f>
        <v>0</v>
      </c>
      <c r="BF726" s="207">
        <f>IF(N726="snížená",J726,0)</f>
        <v>0</v>
      </c>
      <c r="BG726" s="207">
        <f>IF(N726="zákl. přenesená",J726,0)</f>
        <v>0</v>
      </c>
      <c r="BH726" s="207">
        <f>IF(N726="sníž. přenesená",J726,0)</f>
        <v>0</v>
      </c>
      <c r="BI726" s="207">
        <f>IF(N726="nulová",J726,0)</f>
        <v>0</v>
      </c>
      <c r="BJ726" s="19" t="s">
        <v>23</v>
      </c>
      <c r="BK726" s="207">
        <f>ROUND(I726*H726,2)</f>
        <v>0</v>
      </c>
      <c r="BL726" s="19" t="s">
        <v>386</v>
      </c>
      <c r="BM726" s="206" t="s">
        <v>2691</v>
      </c>
    </row>
    <row r="727" spans="1:65" s="2" customFormat="1" ht="19.5">
      <c r="A727" s="36"/>
      <c r="B727" s="37"/>
      <c r="C727" s="38"/>
      <c r="D727" s="208" t="s">
        <v>279</v>
      </c>
      <c r="E727" s="38"/>
      <c r="F727" s="209" t="s">
        <v>652</v>
      </c>
      <c r="G727" s="38"/>
      <c r="H727" s="38"/>
      <c r="I727" s="119"/>
      <c r="J727" s="38"/>
      <c r="K727" s="38"/>
      <c r="L727" s="41"/>
      <c r="M727" s="210"/>
      <c r="N727" s="211"/>
      <c r="O727" s="66"/>
      <c r="P727" s="66"/>
      <c r="Q727" s="66"/>
      <c r="R727" s="66"/>
      <c r="S727" s="66"/>
      <c r="T727" s="67"/>
      <c r="U727" s="36"/>
      <c r="V727" s="36"/>
      <c r="W727" s="36"/>
      <c r="X727" s="36"/>
      <c r="Y727" s="36"/>
      <c r="Z727" s="36"/>
      <c r="AA727" s="36"/>
      <c r="AB727" s="36"/>
      <c r="AC727" s="36"/>
      <c r="AD727" s="36"/>
      <c r="AE727" s="36"/>
      <c r="AT727" s="19" t="s">
        <v>279</v>
      </c>
      <c r="AU727" s="19" t="s">
        <v>84</v>
      </c>
    </row>
    <row r="728" spans="1:65" s="14" customFormat="1" ht="11.25">
      <c r="B728" s="222"/>
      <c r="C728" s="223"/>
      <c r="D728" s="208" t="s">
        <v>281</v>
      </c>
      <c r="E728" s="223"/>
      <c r="F728" s="225" t="s">
        <v>2692</v>
      </c>
      <c r="G728" s="223"/>
      <c r="H728" s="226">
        <v>443.9</v>
      </c>
      <c r="I728" s="227"/>
      <c r="J728" s="223"/>
      <c r="K728" s="223"/>
      <c r="L728" s="228"/>
      <c r="M728" s="229"/>
      <c r="N728" s="230"/>
      <c r="O728" s="230"/>
      <c r="P728" s="230"/>
      <c r="Q728" s="230"/>
      <c r="R728" s="230"/>
      <c r="S728" s="230"/>
      <c r="T728" s="231"/>
      <c r="AT728" s="232" t="s">
        <v>281</v>
      </c>
      <c r="AU728" s="232" t="s">
        <v>84</v>
      </c>
      <c r="AV728" s="14" t="s">
        <v>84</v>
      </c>
      <c r="AW728" s="14" t="s">
        <v>4</v>
      </c>
      <c r="AX728" s="14" t="s">
        <v>23</v>
      </c>
      <c r="AY728" s="232" t="s">
        <v>273</v>
      </c>
    </row>
    <row r="729" spans="1:65" s="2" customFormat="1" ht="21.75" customHeight="1">
      <c r="A729" s="36"/>
      <c r="B729" s="37"/>
      <c r="C729" s="195" t="s">
        <v>894</v>
      </c>
      <c r="D729" s="195" t="s">
        <v>275</v>
      </c>
      <c r="E729" s="196" t="s">
        <v>2693</v>
      </c>
      <c r="F729" s="197" t="s">
        <v>2694</v>
      </c>
      <c r="G729" s="198" t="s">
        <v>224</v>
      </c>
      <c r="H729" s="199">
        <v>114.492</v>
      </c>
      <c r="I729" s="200"/>
      <c r="J729" s="201">
        <f>ROUND(I729*H729,2)</f>
        <v>0</v>
      </c>
      <c r="K729" s="197" t="s">
        <v>306</v>
      </c>
      <c r="L729" s="41"/>
      <c r="M729" s="202" t="s">
        <v>22</v>
      </c>
      <c r="N729" s="203" t="s">
        <v>48</v>
      </c>
      <c r="O729" s="66"/>
      <c r="P729" s="204">
        <f>O729*H729</f>
        <v>0</v>
      </c>
      <c r="Q729" s="204">
        <v>0</v>
      </c>
      <c r="R729" s="204">
        <f>Q729*H729</f>
        <v>0</v>
      </c>
      <c r="S729" s="204">
        <v>0</v>
      </c>
      <c r="T729" s="205">
        <f>S729*H729</f>
        <v>0</v>
      </c>
      <c r="U729" s="36"/>
      <c r="V729" s="36"/>
      <c r="W729" s="36"/>
      <c r="X729" s="36"/>
      <c r="Y729" s="36"/>
      <c r="Z729" s="36"/>
      <c r="AA729" s="36"/>
      <c r="AB729" s="36"/>
      <c r="AC729" s="36"/>
      <c r="AD729" s="36"/>
      <c r="AE729" s="36"/>
      <c r="AR729" s="206" t="s">
        <v>386</v>
      </c>
      <c r="AT729" s="206" t="s">
        <v>275</v>
      </c>
      <c r="AU729" s="206" t="s">
        <v>84</v>
      </c>
      <c r="AY729" s="19" t="s">
        <v>273</v>
      </c>
      <c r="BE729" s="207">
        <f>IF(N729="základní",J729,0)</f>
        <v>0</v>
      </c>
      <c r="BF729" s="207">
        <f>IF(N729="snížená",J729,0)</f>
        <v>0</v>
      </c>
      <c r="BG729" s="207">
        <f>IF(N729="zákl. přenesená",J729,0)</f>
        <v>0</v>
      </c>
      <c r="BH729" s="207">
        <f>IF(N729="sníž. přenesená",J729,0)</f>
        <v>0</v>
      </c>
      <c r="BI729" s="207">
        <f>IF(N729="nulová",J729,0)</f>
        <v>0</v>
      </c>
      <c r="BJ729" s="19" t="s">
        <v>23</v>
      </c>
      <c r="BK729" s="207">
        <f>ROUND(I729*H729,2)</f>
        <v>0</v>
      </c>
      <c r="BL729" s="19" t="s">
        <v>386</v>
      </c>
      <c r="BM729" s="206" t="s">
        <v>2695</v>
      </c>
    </row>
    <row r="730" spans="1:65" s="2" customFormat="1" ht="39">
      <c r="A730" s="36"/>
      <c r="B730" s="37"/>
      <c r="C730" s="38"/>
      <c r="D730" s="208" t="s">
        <v>299</v>
      </c>
      <c r="E730" s="38"/>
      <c r="F730" s="209" t="s">
        <v>2687</v>
      </c>
      <c r="G730" s="38"/>
      <c r="H730" s="38"/>
      <c r="I730" s="119"/>
      <c r="J730" s="38"/>
      <c r="K730" s="38"/>
      <c r="L730" s="41"/>
      <c r="M730" s="210"/>
      <c r="N730" s="211"/>
      <c r="O730" s="66"/>
      <c r="P730" s="66"/>
      <c r="Q730" s="66"/>
      <c r="R730" s="66"/>
      <c r="S730" s="66"/>
      <c r="T730" s="67"/>
      <c r="U730" s="36"/>
      <c r="V730" s="36"/>
      <c r="W730" s="36"/>
      <c r="X730" s="36"/>
      <c r="Y730" s="36"/>
      <c r="Z730" s="36"/>
      <c r="AA730" s="36"/>
      <c r="AB730" s="36"/>
      <c r="AC730" s="36"/>
      <c r="AD730" s="36"/>
      <c r="AE730" s="36"/>
      <c r="AT730" s="19" t="s">
        <v>299</v>
      </c>
      <c r="AU730" s="19" t="s">
        <v>84</v>
      </c>
    </row>
    <row r="731" spans="1:65" s="13" customFormat="1" ht="11.25">
      <c r="B731" s="212"/>
      <c r="C731" s="213"/>
      <c r="D731" s="208" t="s">
        <v>281</v>
      </c>
      <c r="E731" s="214" t="s">
        <v>22</v>
      </c>
      <c r="F731" s="215" t="s">
        <v>2696</v>
      </c>
      <c r="G731" s="213"/>
      <c r="H731" s="214" t="s">
        <v>22</v>
      </c>
      <c r="I731" s="216"/>
      <c r="J731" s="213"/>
      <c r="K731" s="213"/>
      <c r="L731" s="217"/>
      <c r="M731" s="218"/>
      <c r="N731" s="219"/>
      <c r="O731" s="219"/>
      <c r="P731" s="219"/>
      <c r="Q731" s="219"/>
      <c r="R731" s="219"/>
      <c r="S731" s="219"/>
      <c r="T731" s="220"/>
      <c r="AT731" s="221" t="s">
        <v>281</v>
      </c>
      <c r="AU731" s="221" t="s">
        <v>84</v>
      </c>
      <c r="AV731" s="13" t="s">
        <v>23</v>
      </c>
      <c r="AW731" s="13" t="s">
        <v>38</v>
      </c>
      <c r="AX731" s="13" t="s">
        <v>77</v>
      </c>
      <c r="AY731" s="221" t="s">
        <v>273</v>
      </c>
    </row>
    <row r="732" spans="1:65" s="14" customFormat="1" ht="11.25">
      <c r="B732" s="222"/>
      <c r="C732" s="223"/>
      <c r="D732" s="208" t="s">
        <v>281</v>
      </c>
      <c r="E732" s="224" t="s">
        <v>22</v>
      </c>
      <c r="F732" s="225" t="s">
        <v>2697</v>
      </c>
      <c r="G732" s="223"/>
      <c r="H732" s="226">
        <v>2.52</v>
      </c>
      <c r="I732" s="227"/>
      <c r="J732" s="223"/>
      <c r="K732" s="223"/>
      <c r="L732" s="228"/>
      <c r="M732" s="229"/>
      <c r="N732" s="230"/>
      <c r="O732" s="230"/>
      <c r="P732" s="230"/>
      <c r="Q732" s="230"/>
      <c r="R732" s="230"/>
      <c r="S732" s="230"/>
      <c r="T732" s="231"/>
      <c r="AT732" s="232" t="s">
        <v>281</v>
      </c>
      <c r="AU732" s="232" t="s">
        <v>84</v>
      </c>
      <c r="AV732" s="14" t="s">
        <v>84</v>
      </c>
      <c r="AW732" s="14" t="s">
        <v>38</v>
      </c>
      <c r="AX732" s="14" t="s">
        <v>77</v>
      </c>
      <c r="AY732" s="232" t="s">
        <v>273</v>
      </c>
    </row>
    <row r="733" spans="1:65" s="14" customFormat="1" ht="11.25">
      <c r="B733" s="222"/>
      <c r="C733" s="223"/>
      <c r="D733" s="208" t="s">
        <v>281</v>
      </c>
      <c r="E733" s="224" t="s">
        <v>22</v>
      </c>
      <c r="F733" s="225" t="s">
        <v>2698</v>
      </c>
      <c r="G733" s="223"/>
      <c r="H733" s="226">
        <v>23.88</v>
      </c>
      <c r="I733" s="227"/>
      <c r="J733" s="223"/>
      <c r="K733" s="223"/>
      <c r="L733" s="228"/>
      <c r="M733" s="229"/>
      <c r="N733" s="230"/>
      <c r="O733" s="230"/>
      <c r="P733" s="230"/>
      <c r="Q733" s="230"/>
      <c r="R733" s="230"/>
      <c r="S733" s="230"/>
      <c r="T733" s="231"/>
      <c r="AT733" s="232" t="s">
        <v>281</v>
      </c>
      <c r="AU733" s="232" t="s">
        <v>84</v>
      </c>
      <c r="AV733" s="14" t="s">
        <v>84</v>
      </c>
      <c r="AW733" s="14" t="s">
        <v>38</v>
      </c>
      <c r="AX733" s="14" t="s">
        <v>77</v>
      </c>
      <c r="AY733" s="232" t="s">
        <v>273</v>
      </c>
    </row>
    <row r="734" spans="1:65" s="14" customFormat="1" ht="11.25">
      <c r="B734" s="222"/>
      <c r="C734" s="223"/>
      <c r="D734" s="208" t="s">
        <v>281</v>
      </c>
      <c r="E734" s="224" t="s">
        <v>22</v>
      </c>
      <c r="F734" s="225" t="s">
        <v>2699</v>
      </c>
      <c r="G734" s="223"/>
      <c r="H734" s="226">
        <v>36.29</v>
      </c>
      <c r="I734" s="227"/>
      <c r="J734" s="223"/>
      <c r="K734" s="223"/>
      <c r="L734" s="228"/>
      <c r="M734" s="229"/>
      <c r="N734" s="230"/>
      <c r="O734" s="230"/>
      <c r="P734" s="230"/>
      <c r="Q734" s="230"/>
      <c r="R734" s="230"/>
      <c r="S734" s="230"/>
      <c r="T734" s="231"/>
      <c r="AT734" s="232" t="s">
        <v>281</v>
      </c>
      <c r="AU734" s="232" t="s">
        <v>84</v>
      </c>
      <c r="AV734" s="14" t="s">
        <v>84</v>
      </c>
      <c r="AW734" s="14" t="s">
        <v>38</v>
      </c>
      <c r="AX734" s="14" t="s">
        <v>77</v>
      </c>
      <c r="AY734" s="232" t="s">
        <v>273</v>
      </c>
    </row>
    <row r="735" spans="1:65" s="14" customFormat="1" ht="11.25">
      <c r="B735" s="222"/>
      <c r="C735" s="223"/>
      <c r="D735" s="208" t="s">
        <v>281</v>
      </c>
      <c r="E735" s="224" t="s">
        <v>22</v>
      </c>
      <c r="F735" s="225" t="s">
        <v>2700</v>
      </c>
      <c r="G735" s="223"/>
      <c r="H735" s="226">
        <v>46.35</v>
      </c>
      <c r="I735" s="227"/>
      <c r="J735" s="223"/>
      <c r="K735" s="223"/>
      <c r="L735" s="228"/>
      <c r="M735" s="229"/>
      <c r="N735" s="230"/>
      <c r="O735" s="230"/>
      <c r="P735" s="230"/>
      <c r="Q735" s="230"/>
      <c r="R735" s="230"/>
      <c r="S735" s="230"/>
      <c r="T735" s="231"/>
      <c r="AT735" s="232" t="s">
        <v>281</v>
      </c>
      <c r="AU735" s="232" t="s">
        <v>84</v>
      </c>
      <c r="AV735" s="14" t="s">
        <v>84</v>
      </c>
      <c r="AW735" s="14" t="s">
        <v>38</v>
      </c>
      <c r="AX735" s="14" t="s">
        <v>77</v>
      </c>
      <c r="AY735" s="232" t="s">
        <v>273</v>
      </c>
    </row>
    <row r="736" spans="1:65" s="15" customFormat="1" ht="11.25">
      <c r="B736" s="233"/>
      <c r="C736" s="234"/>
      <c r="D736" s="208" t="s">
        <v>281</v>
      </c>
      <c r="E736" s="235" t="s">
        <v>22</v>
      </c>
      <c r="F736" s="236" t="s">
        <v>286</v>
      </c>
      <c r="G736" s="234"/>
      <c r="H736" s="237">
        <v>109.04</v>
      </c>
      <c r="I736" s="238"/>
      <c r="J736" s="234"/>
      <c r="K736" s="234"/>
      <c r="L736" s="239"/>
      <c r="M736" s="240"/>
      <c r="N736" s="241"/>
      <c r="O736" s="241"/>
      <c r="P736" s="241"/>
      <c r="Q736" s="241"/>
      <c r="R736" s="241"/>
      <c r="S736" s="241"/>
      <c r="T736" s="242"/>
      <c r="AT736" s="243" t="s">
        <v>281</v>
      </c>
      <c r="AU736" s="243" t="s">
        <v>84</v>
      </c>
      <c r="AV736" s="15" t="s">
        <v>92</v>
      </c>
      <c r="AW736" s="15" t="s">
        <v>38</v>
      </c>
      <c r="AX736" s="15" t="s">
        <v>77</v>
      </c>
      <c r="AY736" s="243" t="s">
        <v>273</v>
      </c>
    </row>
    <row r="737" spans="1:65" s="14" customFormat="1" ht="11.25">
      <c r="B737" s="222"/>
      <c r="C737" s="223"/>
      <c r="D737" s="208" t="s">
        <v>281</v>
      </c>
      <c r="E737" s="224" t="s">
        <v>22</v>
      </c>
      <c r="F737" s="225" t="s">
        <v>2701</v>
      </c>
      <c r="G737" s="223"/>
      <c r="H737" s="226">
        <v>5.452</v>
      </c>
      <c r="I737" s="227"/>
      <c r="J737" s="223"/>
      <c r="K737" s="223"/>
      <c r="L737" s="228"/>
      <c r="M737" s="229"/>
      <c r="N737" s="230"/>
      <c r="O737" s="230"/>
      <c r="P737" s="230"/>
      <c r="Q737" s="230"/>
      <c r="R737" s="230"/>
      <c r="S737" s="230"/>
      <c r="T737" s="231"/>
      <c r="AT737" s="232" t="s">
        <v>281</v>
      </c>
      <c r="AU737" s="232" t="s">
        <v>84</v>
      </c>
      <c r="AV737" s="14" t="s">
        <v>84</v>
      </c>
      <c r="AW737" s="14" t="s">
        <v>38</v>
      </c>
      <c r="AX737" s="14" t="s">
        <v>77</v>
      </c>
      <c r="AY737" s="232" t="s">
        <v>273</v>
      </c>
    </row>
    <row r="738" spans="1:65" s="16" customFormat="1" ht="11.25">
      <c r="B738" s="244"/>
      <c r="C738" s="245"/>
      <c r="D738" s="208" t="s">
        <v>281</v>
      </c>
      <c r="E738" s="246" t="s">
        <v>22</v>
      </c>
      <c r="F738" s="247" t="s">
        <v>288</v>
      </c>
      <c r="G738" s="245"/>
      <c r="H738" s="248">
        <v>114.492</v>
      </c>
      <c r="I738" s="249"/>
      <c r="J738" s="245"/>
      <c r="K738" s="245"/>
      <c r="L738" s="250"/>
      <c r="M738" s="251"/>
      <c r="N738" s="252"/>
      <c r="O738" s="252"/>
      <c r="P738" s="252"/>
      <c r="Q738" s="252"/>
      <c r="R738" s="252"/>
      <c r="S738" s="252"/>
      <c r="T738" s="253"/>
      <c r="AT738" s="254" t="s">
        <v>281</v>
      </c>
      <c r="AU738" s="254" t="s">
        <v>84</v>
      </c>
      <c r="AV738" s="16" t="s">
        <v>99</v>
      </c>
      <c r="AW738" s="16" t="s">
        <v>38</v>
      </c>
      <c r="AX738" s="16" t="s">
        <v>23</v>
      </c>
      <c r="AY738" s="254" t="s">
        <v>273</v>
      </c>
    </row>
    <row r="739" spans="1:65" s="2" customFormat="1" ht="21.75" customHeight="1">
      <c r="A739" s="36"/>
      <c r="B739" s="37"/>
      <c r="C739" s="255" t="s">
        <v>901</v>
      </c>
      <c r="D739" s="255" t="s">
        <v>568</v>
      </c>
      <c r="E739" s="256" t="s">
        <v>2689</v>
      </c>
      <c r="F739" s="257" t="s">
        <v>2690</v>
      </c>
      <c r="G739" s="258" t="s">
        <v>224</v>
      </c>
      <c r="H739" s="259">
        <v>137.38999999999999</v>
      </c>
      <c r="I739" s="260"/>
      <c r="J739" s="261">
        <f>ROUND(I739*H739,2)</f>
        <v>0</v>
      </c>
      <c r="K739" s="257" t="s">
        <v>22</v>
      </c>
      <c r="L739" s="262"/>
      <c r="M739" s="263" t="s">
        <v>22</v>
      </c>
      <c r="N739" s="264" t="s">
        <v>48</v>
      </c>
      <c r="O739" s="66"/>
      <c r="P739" s="204">
        <f>O739*H739</f>
        <v>0</v>
      </c>
      <c r="Q739" s="204">
        <v>2.5999999999999999E-3</v>
      </c>
      <c r="R739" s="204">
        <f>Q739*H739</f>
        <v>0.35721399999999992</v>
      </c>
      <c r="S739" s="204">
        <v>0</v>
      </c>
      <c r="T739" s="205">
        <f>S739*H739</f>
        <v>0</v>
      </c>
      <c r="U739" s="36"/>
      <c r="V739" s="36"/>
      <c r="W739" s="36"/>
      <c r="X739" s="36"/>
      <c r="Y739" s="36"/>
      <c r="Z739" s="36"/>
      <c r="AA739" s="36"/>
      <c r="AB739" s="36"/>
      <c r="AC739" s="36"/>
      <c r="AD739" s="36"/>
      <c r="AE739" s="36"/>
      <c r="AR739" s="206" t="s">
        <v>528</v>
      </c>
      <c r="AT739" s="206" t="s">
        <v>568</v>
      </c>
      <c r="AU739" s="206" t="s">
        <v>84</v>
      </c>
      <c r="AY739" s="19" t="s">
        <v>273</v>
      </c>
      <c r="BE739" s="207">
        <f>IF(N739="základní",J739,0)</f>
        <v>0</v>
      </c>
      <c r="BF739" s="207">
        <f>IF(N739="snížená",J739,0)</f>
        <v>0</v>
      </c>
      <c r="BG739" s="207">
        <f>IF(N739="zákl. přenesená",J739,0)</f>
        <v>0</v>
      </c>
      <c r="BH739" s="207">
        <f>IF(N739="sníž. přenesená",J739,0)</f>
        <v>0</v>
      </c>
      <c r="BI739" s="207">
        <f>IF(N739="nulová",J739,0)</f>
        <v>0</v>
      </c>
      <c r="BJ739" s="19" t="s">
        <v>23</v>
      </c>
      <c r="BK739" s="207">
        <f>ROUND(I739*H739,2)</f>
        <v>0</v>
      </c>
      <c r="BL739" s="19" t="s">
        <v>386</v>
      </c>
      <c r="BM739" s="206" t="s">
        <v>2702</v>
      </c>
    </row>
    <row r="740" spans="1:65" s="2" customFormat="1" ht="19.5">
      <c r="A740" s="36"/>
      <c r="B740" s="37"/>
      <c r="C740" s="38"/>
      <c r="D740" s="208" t="s">
        <v>279</v>
      </c>
      <c r="E740" s="38"/>
      <c r="F740" s="209" t="s">
        <v>2703</v>
      </c>
      <c r="G740" s="38"/>
      <c r="H740" s="38"/>
      <c r="I740" s="119"/>
      <c r="J740" s="38"/>
      <c r="K740" s="38"/>
      <c r="L740" s="41"/>
      <c r="M740" s="210"/>
      <c r="N740" s="211"/>
      <c r="O740" s="66"/>
      <c r="P740" s="66"/>
      <c r="Q740" s="66"/>
      <c r="R740" s="66"/>
      <c r="S740" s="66"/>
      <c r="T740" s="67"/>
      <c r="U740" s="36"/>
      <c r="V740" s="36"/>
      <c r="W740" s="36"/>
      <c r="X740" s="36"/>
      <c r="Y740" s="36"/>
      <c r="Z740" s="36"/>
      <c r="AA740" s="36"/>
      <c r="AB740" s="36"/>
      <c r="AC740" s="36"/>
      <c r="AD740" s="36"/>
      <c r="AE740" s="36"/>
      <c r="AT740" s="19" t="s">
        <v>279</v>
      </c>
      <c r="AU740" s="19" t="s">
        <v>84</v>
      </c>
    </row>
    <row r="741" spans="1:65" s="14" customFormat="1" ht="11.25">
      <c r="B741" s="222"/>
      <c r="C741" s="223"/>
      <c r="D741" s="208" t="s">
        <v>281</v>
      </c>
      <c r="E741" s="223"/>
      <c r="F741" s="225" t="s">
        <v>2704</v>
      </c>
      <c r="G741" s="223"/>
      <c r="H741" s="226">
        <v>137.38999999999999</v>
      </c>
      <c r="I741" s="227"/>
      <c r="J741" s="223"/>
      <c r="K741" s="223"/>
      <c r="L741" s="228"/>
      <c r="M741" s="229"/>
      <c r="N741" s="230"/>
      <c r="O741" s="230"/>
      <c r="P741" s="230"/>
      <c r="Q741" s="230"/>
      <c r="R741" s="230"/>
      <c r="S741" s="230"/>
      <c r="T741" s="231"/>
      <c r="AT741" s="232" t="s">
        <v>281</v>
      </c>
      <c r="AU741" s="232" t="s">
        <v>84</v>
      </c>
      <c r="AV741" s="14" t="s">
        <v>84</v>
      </c>
      <c r="AW741" s="14" t="s">
        <v>4</v>
      </c>
      <c r="AX741" s="14" t="s">
        <v>23</v>
      </c>
      <c r="AY741" s="232" t="s">
        <v>273</v>
      </c>
    </row>
    <row r="742" spans="1:65" s="2" customFormat="1" ht="21.75" customHeight="1">
      <c r="A742" s="36"/>
      <c r="B742" s="37"/>
      <c r="C742" s="195" t="s">
        <v>906</v>
      </c>
      <c r="D742" s="195" t="s">
        <v>275</v>
      </c>
      <c r="E742" s="196" t="s">
        <v>2705</v>
      </c>
      <c r="F742" s="197" t="s">
        <v>2706</v>
      </c>
      <c r="G742" s="198" t="s">
        <v>305</v>
      </c>
      <c r="H742" s="199">
        <v>129.57</v>
      </c>
      <c r="I742" s="200"/>
      <c r="J742" s="201">
        <f>ROUND(I742*H742,2)</f>
        <v>0</v>
      </c>
      <c r="K742" s="197" t="s">
        <v>306</v>
      </c>
      <c r="L742" s="41"/>
      <c r="M742" s="202" t="s">
        <v>22</v>
      </c>
      <c r="N742" s="203" t="s">
        <v>48</v>
      </c>
      <c r="O742" s="66"/>
      <c r="P742" s="204">
        <f>O742*H742</f>
        <v>0</v>
      </c>
      <c r="Q742" s="204">
        <v>0</v>
      </c>
      <c r="R742" s="204">
        <f>Q742*H742</f>
        <v>0</v>
      </c>
      <c r="S742" s="204">
        <v>0</v>
      </c>
      <c r="T742" s="205">
        <f>S742*H742</f>
        <v>0</v>
      </c>
      <c r="U742" s="36"/>
      <c r="V742" s="36"/>
      <c r="W742" s="36"/>
      <c r="X742" s="36"/>
      <c r="Y742" s="36"/>
      <c r="Z742" s="36"/>
      <c r="AA742" s="36"/>
      <c r="AB742" s="36"/>
      <c r="AC742" s="36"/>
      <c r="AD742" s="36"/>
      <c r="AE742" s="36"/>
      <c r="AR742" s="206" t="s">
        <v>386</v>
      </c>
      <c r="AT742" s="206" t="s">
        <v>275</v>
      </c>
      <c r="AU742" s="206" t="s">
        <v>84</v>
      </c>
      <c r="AY742" s="19" t="s">
        <v>273</v>
      </c>
      <c r="BE742" s="207">
        <f>IF(N742="základní",J742,0)</f>
        <v>0</v>
      </c>
      <c r="BF742" s="207">
        <f>IF(N742="snížená",J742,0)</f>
        <v>0</v>
      </c>
      <c r="BG742" s="207">
        <f>IF(N742="zákl. přenesená",J742,0)</f>
        <v>0</v>
      </c>
      <c r="BH742" s="207">
        <f>IF(N742="sníž. přenesená",J742,0)</f>
        <v>0</v>
      </c>
      <c r="BI742" s="207">
        <f>IF(N742="nulová",J742,0)</f>
        <v>0</v>
      </c>
      <c r="BJ742" s="19" t="s">
        <v>23</v>
      </c>
      <c r="BK742" s="207">
        <f>ROUND(I742*H742,2)</f>
        <v>0</v>
      </c>
      <c r="BL742" s="19" t="s">
        <v>386</v>
      </c>
      <c r="BM742" s="206" t="s">
        <v>2707</v>
      </c>
    </row>
    <row r="743" spans="1:65" s="2" customFormat="1" ht="58.5">
      <c r="A743" s="36"/>
      <c r="B743" s="37"/>
      <c r="C743" s="38"/>
      <c r="D743" s="208" t="s">
        <v>299</v>
      </c>
      <c r="E743" s="38"/>
      <c r="F743" s="209" t="s">
        <v>2708</v>
      </c>
      <c r="G743" s="38"/>
      <c r="H743" s="38"/>
      <c r="I743" s="119"/>
      <c r="J743" s="38"/>
      <c r="K743" s="38"/>
      <c r="L743" s="41"/>
      <c r="M743" s="210"/>
      <c r="N743" s="211"/>
      <c r="O743" s="66"/>
      <c r="P743" s="66"/>
      <c r="Q743" s="66"/>
      <c r="R743" s="66"/>
      <c r="S743" s="66"/>
      <c r="T743" s="67"/>
      <c r="U743" s="36"/>
      <c r="V743" s="36"/>
      <c r="W743" s="36"/>
      <c r="X743" s="36"/>
      <c r="Y743" s="36"/>
      <c r="Z743" s="36"/>
      <c r="AA743" s="36"/>
      <c r="AB743" s="36"/>
      <c r="AC743" s="36"/>
      <c r="AD743" s="36"/>
      <c r="AE743" s="36"/>
      <c r="AT743" s="19" t="s">
        <v>299</v>
      </c>
      <c r="AU743" s="19" t="s">
        <v>84</v>
      </c>
    </row>
    <row r="744" spans="1:65" s="13" customFormat="1" ht="11.25">
      <c r="B744" s="212"/>
      <c r="C744" s="213"/>
      <c r="D744" s="208" t="s">
        <v>281</v>
      </c>
      <c r="E744" s="214" t="s">
        <v>22</v>
      </c>
      <c r="F744" s="215" t="s">
        <v>2709</v>
      </c>
      <c r="G744" s="213"/>
      <c r="H744" s="214" t="s">
        <v>22</v>
      </c>
      <c r="I744" s="216"/>
      <c r="J744" s="213"/>
      <c r="K744" s="213"/>
      <c r="L744" s="217"/>
      <c r="M744" s="218"/>
      <c r="N744" s="219"/>
      <c r="O744" s="219"/>
      <c r="P744" s="219"/>
      <c r="Q744" s="219"/>
      <c r="R744" s="219"/>
      <c r="S744" s="219"/>
      <c r="T744" s="220"/>
      <c r="AT744" s="221" t="s">
        <v>281</v>
      </c>
      <c r="AU744" s="221" t="s">
        <v>84</v>
      </c>
      <c r="AV744" s="13" t="s">
        <v>23</v>
      </c>
      <c r="AW744" s="13" t="s">
        <v>38</v>
      </c>
      <c r="AX744" s="13" t="s">
        <v>77</v>
      </c>
      <c r="AY744" s="221" t="s">
        <v>273</v>
      </c>
    </row>
    <row r="745" spans="1:65" s="14" customFormat="1" ht="11.25">
      <c r="B745" s="222"/>
      <c r="C745" s="223"/>
      <c r="D745" s="208" t="s">
        <v>281</v>
      </c>
      <c r="E745" s="224" t="s">
        <v>22</v>
      </c>
      <c r="F745" s="225" t="s">
        <v>2710</v>
      </c>
      <c r="G745" s="223"/>
      <c r="H745" s="226">
        <v>4.2</v>
      </c>
      <c r="I745" s="227"/>
      <c r="J745" s="223"/>
      <c r="K745" s="223"/>
      <c r="L745" s="228"/>
      <c r="M745" s="229"/>
      <c r="N745" s="230"/>
      <c r="O745" s="230"/>
      <c r="P745" s="230"/>
      <c r="Q745" s="230"/>
      <c r="R745" s="230"/>
      <c r="S745" s="230"/>
      <c r="T745" s="231"/>
      <c r="AT745" s="232" t="s">
        <v>281</v>
      </c>
      <c r="AU745" s="232" t="s">
        <v>84</v>
      </c>
      <c r="AV745" s="14" t="s">
        <v>84</v>
      </c>
      <c r="AW745" s="14" t="s">
        <v>38</v>
      </c>
      <c r="AX745" s="14" t="s">
        <v>77</v>
      </c>
      <c r="AY745" s="232" t="s">
        <v>273</v>
      </c>
    </row>
    <row r="746" spans="1:65" s="14" customFormat="1" ht="11.25">
      <c r="B746" s="222"/>
      <c r="C746" s="223"/>
      <c r="D746" s="208" t="s">
        <v>281</v>
      </c>
      <c r="E746" s="224" t="s">
        <v>22</v>
      </c>
      <c r="F746" s="225" t="s">
        <v>2711</v>
      </c>
      <c r="G746" s="223"/>
      <c r="H746" s="226">
        <v>39.799999999999997</v>
      </c>
      <c r="I746" s="227"/>
      <c r="J746" s="223"/>
      <c r="K746" s="223"/>
      <c r="L746" s="228"/>
      <c r="M746" s="229"/>
      <c r="N746" s="230"/>
      <c r="O746" s="230"/>
      <c r="P746" s="230"/>
      <c r="Q746" s="230"/>
      <c r="R746" s="230"/>
      <c r="S746" s="230"/>
      <c r="T746" s="231"/>
      <c r="AT746" s="232" t="s">
        <v>281</v>
      </c>
      <c r="AU746" s="232" t="s">
        <v>84</v>
      </c>
      <c r="AV746" s="14" t="s">
        <v>84</v>
      </c>
      <c r="AW746" s="14" t="s">
        <v>38</v>
      </c>
      <c r="AX746" s="14" t="s">
        <v>77</v>
      </c>
      <c r="AY746" s="232" t="s">
        <v>273</v>
      </c>
    </row>
    <row r="747" spans="1:65" s="14" customFormat="1" ht="11.25">
      <c r="B747" s="222"/>
      <c r="C747" s="223"/>
      <c r="D747" s="208" t="s">
        <v>281</v>
      </c>
      <c r="E747" s="224" t="s">
        <v>22</v>
      </c>
      <c r="F747" s="225" t="s">
        <v>2712</v>
      </c>
      <c r="G747" s="223"/>
      <c r="H747" s="226">
        <v>38.200000000000003</v>
      </c>
      <c r="I747" s="227"/>
      <c r="J747" s="223"/>
      <c r="K747" s="223"/>
      <c r="L747" s="228"/>
      <c r="M747" s="229"/>
      <c r="N747" s="230"/>
      <c r="O747" s="230"/>
      <c r="P747" s="230"/>
      <c r="Q747" s="230"/>
      <c r="R747" s="230"/>
      <c r="S747" s="230"/>
      <c r="T747" s="231"/>
      <c r="AT747" s="232" t="s">
        <v>281</v>
      </c>
      <c r="AU747" s="232" t="s">
        <v>84</v>
      </c>
      <c r="AV747" s="14" t="s">
        <v>84</v>
      </c>
      <c r="AW747" s="14" t="s">
        <v>38</v>
      </c>
      <c r="AX747" s="14" t="s">
        <v>77</v>
      </c>
      <c r="AY747" s="232" t="s">
        <v>273</v>
      </c>
    </row>
    <row r="748" spans="1:65" s="14" customFormat="1" ht="11.25">
      <c r="B748" s="222"/>
      <c r="C748" s="223"/>
      <c r="D748" s="208" t="s">
        <v>281</v>
      </c>
      <c r="E748" s="224" t="s">
        <v>22</v>
      </c>
      <c r="F748" s="225" t="s">
        <v>2713</v>
      </c>
      <c r="G748" s="223"/>
      <c r="H748" s="226">
        <v>41.2</v>
      </c>
      <c r="I748" s="227"/>
      <c r="J748" s="223"/>
      <c r="K748" s="223"/>
      <c r="L748" s="228"/>
      <c r="M748" s="229"/>
      <c r="N748" s="230"/>
      <c r="O748" s="230"/>
      <c r="P748" s="230"/>
      <c r="Q748" s="230"/>
      <c r="R748" s="230"/>
      <c r="S748" s="230"/>
      <c r="T748" s="231"/>
      <c r="AT748" s="232" t="s">
        <v>281</v>
      </c>
      <c r="AU748" s="232" t="s">
        <v>84</v>
      </c>
      <c r="AV748" s="14" t="s">
        <v>84</v>
      </c>
      <c r="AW748" s="14" t="s">
        <v>38</v>
      </c>
      <c r="AX748" s="14" t="s">
        <v>77</v>
      </c>
      <c r="AY748" s="232" t="s">
        <v>273</v>
      </c>
    </row>
    <row r="749" spans="1:65" s="15" customFormat="1" ht="11.25">
      <c r="B749" s="233"/>
      <c r="C749" s="234"/>
      <c r="D749" s="208" t="s">
        <v>281</v>
      </c>
      <c r="E749" s="235" t="s">
        <v>22</v>
      </c>
      <c r="F749" s="236" t="s">
        <v>286</v>
      </c>
      <c r="G749" s="234"/>
      <c r="H749" s="237">
        <v>123.4</v>
      </c>
      <c r="I749" s="238"/>
      <c r="J749" s="234"/>
      <c r="K749" s="234"/>
      <c r="L749" s="239"/>
      <c r="M749" s="240"/>
      <c r="N749" s="241"/>
      <c r="O749" s="241"/>
      <c r="P749" s="241"/>
      <c r="Q749" s="241"/>
      <c r="R749" s="241"/>
      <c r="S749" s="241"/>
      <c r="T749" s="242"/>
      <c r="AT749" s="243" t="s">
        <v>281</v>
      </c>
      <c r="AU749" s="243" t="s">
        <v>84</v>
      </c>
      <c r="AV749" s="15" t="s">
        <v>92</v>
      </c>
      <c r="AW749" s="15" t="s">
        <v>38</v>
      </c>
      <c r="AX749" s="15" t="s">
        <v>77</v>
      </c>
      <c r="AY749" s="243" t="s">
        <v>273</v>
      </c>
    </row>
    <row r="750" spans="1:65" s="14" customFormat="1" ht="11.25">
      <c r="B750" s="222"/>
      <c r="C750" s="223"/>
      <c r="D750" s="208" t="s">
        <v>281</v>
      </c>
      <c r="E750" s="224" t="s">
        <v>22</v>
      </c>
      <c r="F750" s="225" t="s">
        <v>2714</v>
      </c>
      <c r="G750" s="223"/>
      <c r="H750" s="226">
        <v>6.17</v>
      </c>
      <c r="I750" s="227"/>
      <c r="J750" s="223"/>
      <c r="K750" s="223"/>
      <c r="L750" s="228"/>
      <c r="M750" s="229"/>
      <c r="N750" s="230"/>
      <c r="O750" s="230"/>
      <c r="P750" s="230"/>
      <c r="Q750" s="230"/>
      <c r="R750" s="230"/>
      <c r="S750" s="230"/>
      <c r="T750" s="231"/>
      <c r="AT750" s="232" t="s">
        <v>281</v>
      </c>
      <c r="AU750" s="232" t="s">
        <v>84</v>
      </c>
      <c r="AV750" s="14" t="s">
        <v>84</v>
      </c>
      <c r="AW750" s="14" t="s">
        <v>38</v>
      </c>
      <c r="AX750" s="14" t="s">
        <v>77</v>
      </c>
      <c r="AY750" s="232" t="s">
        <v>273</v>
      </c>
    </row>
    <row r="751" spans="1:65" s="16" customFormat="1" ht="11.25">
      <c r="B751" s="244"/>
      <c r="C751" s="245"/>
      <c r="D751" s="208" t="s">
        <v>281</v>
      </c>
      <c r="E751" s="246" t="s">
        <v>22</v>
      </c>
      <c r="F751" s="247" t="s">
        <v>288</v>
      </c>
      <c r="G751" s="245"/>
      <c r="H751" s="248">
        <v>129.57</v>
      </c>
      <c r="I751" s="249"/>
      <c r="J751" s="245"/>
      <c r="K751" s="245"/>
      <c r="L751" s="250"/>
      <c r="M751" s="251"/>
      <c r="N751" s="252"/>
      <c r="O751" s="252"/>
      <c r="P751" s="252"/>
      <c r="Q751" s="252"/>
      <c r="R751" s="252"/>
      <c r="S751" s="252"/>
      <c r="T751" s="253"/>
      <c r="AT751" s="254" t="s">
        <v>281</v>
      </c>
      <c r="AU751" s="254" t="s">
        <v>84</v>
      </c>
      <c r="AV751" s="16" t="s">
        <v>99</v>
      </c>
      <c r="AW751" s="16" t="s">
        <v>38</v>
      </c>
      <c r="AX751" s="16" t="s">
        <v>23</v>
      </c>
      <c r="AY751" s="254" t="s">
        <v>273</v>
      </c>
    </row>
    <row r="752" spans="1:65" s="2" customFormat="1" ht="21.75" customHeight="1">
      <c r="A752" s="36"/>
      <c r="B752" s="37"/>
      <c r="C752" s="195" t="s">
        <v>911</v>
      </c>
      <c r="D752" s="195" t="s">
        <v>275</v>
      </c>
      <c r="E752" s="196" t="s">
        <v>2715</v>
      </c>
      <c r="F752" s="197" t="s">
        <v>2716</v>
      </c>
      <c r="G752" s="198" t="s">
        <v>224</v>
      </c>
      <c r="H752" s="199">
        <v>386</v>
      </c>
      <c r="I752" s="200"/>
      <c r="J752" s="201">
        <f>ROUND(I752*H752,2)</f>
        <v>0</v>
      </c>
      <c r="K752" s="197" t="s">
        <v>306</v>
      </c>
      <c r="L752" s="41"/>
      <c r="M752" s="202" t="s">
        <v>22</v>
      </c>
      <c r="N752" s="203" t="s">
        <v>48</v>
      </c>
      <c r="O752" s="66"/>
      <c r="P752" s="204">
        <f>O752*H752</f>
        <v>0</v>
      </c>
      <c r="Q752" s="204">
        <v>0</v>
      </c>
      <c r="R752" s="204">
        <f>Q752*H752</f>
        <v>0</v>
      </c>
      <c r="S752" s="204">
        <v>0</v>
      </c>
      <c r="T752" s="205">
        <f>S752*H752</f>
        <v>0</v>
      </c>
      <c r="U752" s="36"/>
      <c r="V752" s="36"/>
      <c r="W752" s="36"/>
      <c r="X752" s="36"/>
      <c r="Y752" s="36"/>
      <c r="Z752" s="36"/>
      <c r="AA752" s="36"/>
      <c r="AB752" s="36"/>
      <c r="AC752" s="36"/>
      <c r="AD752" s="36"/>
      <c r="AE752" s="36"/>
      <c r="AR752" s="206" t="s">
        <v>386</v>
      </c>
      <c r="AT752" s="206" t="s">
        <v>275</v>
      </c>
      <c r="AU752" s="206" t="s">
        <v>84</v>
      </c>
      <c r="AY752" s="19" t="s">
        <v>273</v>
      </c>
      <c r="BE752" s="207">
        <f>IF(N752="základní",J752,0)</f>
        <v>0</v>
      </c>
      <c r="BF752" s="207">
        <f>IF(N752="snížená",J752,0)</f>
        <v>0</v>
      </c>
      <c r="BG752" s="207">
        <f>IF(N752="zákl. přenesená",J752,0)</f>
        <v>0</v>
      </c>
      <c r="BH752" s="207">
        <f>IF(N752="sníž. přenesená",J752,0)</f>
        <v>0</v>
      </c>
      <c r="BI752" s="207">
        <f>IF(N752="nulová",J752,0)</f>
        <v>0</v>
      </c>
      <c r="BJ752" s="19" t="s">
        <v>23</v>
      </c>
      <c r="BK752" s="207">
        <f>ROUND(I752*H752,2)</f>
        <v>0</v>
      </c>
      <c r="BL752" s="19" t="s">
        <v>386</v>
      </c>
      <c r="BM752" s="206" t="s">
        <v>2717</v>
      </c>
    </row>
    <row r="753" spans="1:65" s="2" customFormat="1" ht="58.5">
      <c r="A753" s="36"/>
      <c r="B753" s="37"/>
      <c r="C753" s="38"/>
      <c r="D753" s="208" t="s">
        <v>299</v>
      </c>
      <c r="E753" s="38"/>
      <c r="F753" s="209" t="s">
        <v>2708</v>
      </c>
      <c r="G753" s="38"/>
      <c r="H753" s="38"/>
      <c r="I753" s="119"/>
      <c r="J753" s="38"/>
      <c r="K753" s="38"/>
      <c r="L753" s="41"/>
      <c r="M753" s="210"/>
      <c r="N753" s="211"/>
      <c r="O753" s="66"/>
      <c r="P753" s="66"/>
      <c r="Q753" s="66"/>
      <c r="R753" s="66"/>
      <c r="S753" s="66"/>
      <c r="T753" s="67"/>
      <c r="U753" s="36"/>
      <c r="V753" s="36"/>
      <c r="W753" s="36"/>
      <c r="X753" s="36"/>
      <c r="Y753" s="36"/>
      <c r="Z753" s="36"/>
      <c r="AA753" s="36"/>
      <c r="AB753" s="36"/>
      <c r="AC753" s="36"/>
      <c r="AD753" s="36"/>
      <c r="AE753" s="36"/>
      <c r="AT753" s="19" t="s">
        <v>299</v>
      </c>
      <c r="AU753" s="19" t="s">
        <v>84</v>
      </c>
    </row>
    <row r="754" spans="1:65" s="14" customFormat="1" ht="11.25">
      <c r="B754" s="222"/>
      <c r="C754" s="223"/>
      <c r="D754" s="208" t="s">
        <v>281</v>
      </c>
      <c r="E754" s="224" t="s">
        <v>22</v>
      </c>
      <c r="F754" s="225" t="s">
        <v>2718</v>
      </c>
      <c r="G754" s="223"/>
      <c r="H754" s="226">
        <v>386</v>
      </c>
      <c r="I754" s="227"/>
      <c r="J754" s="223"/>
      <c r="K754" s="223"/>
      <c r="L754" s="228"/>
      <c r="M754" s="229"/>
      <c r="N754" s="230"/>
      <c r="O754" s="230"/>
      <c r="P754" s="230"/>
      <c r="Q754" s="230"/>
      <c r="R754" s="230"/>
      <c r="S754" s="230"/>
      <c r="T754" s="231"/>
      <c r="AT754" s="232" t="s">
        <v>281</v>
      </c>
      <c r="AU754" s="232" t="s">
        <v>84</v>
      </c>
      <c r="AV754" s="14" t="s">
        <v>84</v>
      </c>
      <c r="AW754" s="14" t="s">
        <v>38</v>
      </c>
      <c r="AX754" s="14" t="s">
        <v>23</v>
      </c>
      <c r="AY754" s="232" t="s">
        <v>273</v>
      </c>
    </row>
    <row r="755" spans="1:65" s="2" customFormat="1" ht="16.5" customHeight="1">
      <c r="A755" s="36"/>
      <c r="B755" s="37"/>
      <c r="C755" s="255" t="s">
        <v>923</v>
      </c>
      <c r="D755" s="255" t="s">
        <v>568</v>
      </c>
      <c r="E755" s="256" t="s">
        <v>852</v>
      </c>
      <c r="F755" s="257" t="s">
        <v>853</v>
      </c>
      <c r="G755" s="258" t="s">
        <v>224</v>
      </c>
      <c r="H755" s="259">
        <v>405.3</v>
      </c>
      <c r="I755" s="260"/>
      <c r="J755" s="261">
        <f>ROUND(I755*H755,2)</f>
        <v>0</v>
      </c>
      <c r="K755" s="257" t="s">
        <v>22</v>
      </c>
      <c r="L755" s="262"/>
      <c r="M755" s="263" t="s">
        <v>22</v>
      </c>
      <c r="N755" s="264" t="s">
        <v>48</v>
      </c>
      <c r="O755" s="66"/>
      <c r="P755" s="204">
        <f>O755*H755</f>
        <v>0</v>
      </c>
      <c r="Q755" s="204">
        <v>0</v>
      </c>
      <c r="R755" s="204">
        <f>Q755*H755</f>
        <v>0</v>
      </c>
      <c r="S755" s="204">
        <v>0</v>
      </c>
      <c r="T755" s="205">
        <f>S755*H755</f>
        <v>0</v>
      </c>
      <c r="U755" s="36"/>
      <c r="V755" s="36"/>
      <c r="W755" s="36"/>
      <c r="X755" s="36"/>
      <c r="Y755" s="36"/>
      <c r="Z755" s="36"/>
      <c r="AA755" s="36"/>
      <c r="AB755" s="36"/>
      <c r="AC755" s="36"/>
      <c r="AD755" s="36"/>
      <c r="AE755" s="36"/>
      <c r="AR755" s="206" t="s">
        <v>528</v>
      </c>
      <c r="AT755" s="206" t="s">
        <v>568</v>
      </c>
      <c r="AU755" s="206" t="s">
        <v>84</v>
      </c>
      <c r="AY755" s="19" t="s">
        <v>273</v>
      </c>
      <c r="BE755" s="207">
        <f>IF(N755="základní",J755,0)</f>
        <v>0</v>
      </c>
      <c r="BF755" s="207">
        <f>IF(N755="snížená",J755,0)</f>
        <v>0</v>
      </c>
      <c r="BG755" s="207">
        <f>IF(N755="zákl. přenesená",J755,0)</f>
        <v>0</v>
      </c>
      <c r="BH755" s="207">
        <f>IF(N755="sníž. přenesená",J755,0)</f>
        <v>0</v>
      </c>
      <c r="BI755" s="207">
        <f>IF(N755="nulová",J755,0)</f>
        <v>0</v>
      </c>
      <c r="BJ755" s="19" t="s">
        <v>23</v>
      </c>
      <c r="BK755" s="207">
        <f>ROUND(I755*H755,2)</f>
        <v>0</v>
      </c>
      <c r="BL755" s="19" t="s">
        <v>386</v>
      </c>
      <c r="BM755" s="206" t="s">
        <v>2719</v>
      </c>
    </row>
    <row r="756" spans="1:65" s="14" customFormat="1" ht="11.25">
      <c r="B756" s="222"/>
      <c r="C756" s="223"/>
      <c r="D756" s="208" t="s">
        <v>281</v>
      </c>
      <c r="E756" s="223"/>
      <c r="F756" s="225" t="s">
        <v>2720</v>
      </c>
      <c r="G756" s="223"/>
      <c r="H756" s="226">
        <v>405.3</v>
      </c>
      <c r="I756" s="227"/>
      <c r="J756" s="223"/>
      <c r="K756" s="223"/>
      <c r="L756" s="228"/>
      <c r="M756" s="229"/>
      <c r="N756" s="230"/>
      <c r="O756" s="230"/>
      <c r="P756" s="230"/>
      <c r="Q756" s="230"/>
      <c r="R756" s="230"/>
      <c r="S756" s="230"/>
      <c r="T756" s="231"/>
      <c r="AT756" s="232" t="s">
        <v>281</v>
      </c>
      <c r="AU756" s="232" t="s">
        <v>84</v>
      </c>
      <c r="AV756" s="14" t="s">
        <v>84</v>
      </c>
      <c r="AW756" s="14" t="s">
        <v>4</v>
      </c>
      <c r="AX756" s="14" t="s">
        <v>23</v>
      </c>
      <c r="AY756" s="232" t="s">
        <v>273</v>
      </c>
    </row>
    <row r="757" spans="1:65" s="2" customFormat="1" ht="21.75" customHeight="1">
      <c r="A757" s="36"/>
      <c r="B757" s="37"/>
      <c r="C757" s="195" t="s">
        <v>927</v>
      </c>
      <c r="D757" s="195" t="s">
        <v>275</v>
      </c>
      <c r="E757" s="196" t="s">
        <v>2721</v>
      </c>
      <c r="F757" s="197" t="s">
        <v>2722</v>
      </c>
      <c r="G757" s="198" t="s">
        <v>224</v>
      </c>
      <c r="H757" s="199">
        <v>386</v>
      </c>
      <c r="I757" s="200"/>
      <c r="J757" s="201">
        <f>ROUND(I757*H757,2)</f>
        <v>0</v>
      </c>
      <c r="K757" s="197" t="s">
        <v>306</v>
      </c>
      <c r="L757" s="41"/>
      <c r="M757" s="202" t="s">
        <v>22</v>
      </c>
      <c r="N757" s="203" t="s">
        <v>48</v>
      </c>
      <c r="O757" s="66"/>
      <c r="P757" s="204">
        <f>O757*H757</f>
        <v>0</v>
      </c>
      <c r="Q757" s="204">
        <v>0</v>
      </c>
      <c r="R757" s="204">
        <f>Q757*H757</f>
        <v>0</v>
      </c>
      <c r="S757" s="204">
        <v>0</v>
      </c>
      <c r="T757" s="205">
        <f>S757*H757</f>
        <v>0</v>
      </c>
      <c r="U757" s="36"/>
      <c r="V757" s="36"/>
      <c r="W757" s="36"/>
      <c r="X757" s="36"/>
      <c r="Y757" s="36"/>
      <c r="Z757" s="36"/>
      <c r="AA757" s="36"/>
      <c r="AB757" s="36"/>
      <c r="AC757" s="36"/>
      <c r="AD757" s="36"/>
      <c r="AE757" s="36"/>
      <c r="AR757" s="206" t="s">
        <v>386</v>
      </c>
      <c r="AT757" s="206" t="s">
        <v>275</v>
      </c>
      <c r="AU757" s="206" t="s">
        <v>84</v>
      </c>
      <c r="AY757" s="19" t="s">
        <v>273</v>
      </c>
      <c r="BE757" s="207">
        <f>IF(N757="základní",J757,0)</f>
        <v>0</v>
      </c>
      <c r="BF757" s="207">
        <f>IF(N757="snížená",J757,0)</f>
        <v>0</v>
      </c>
      <c r="BG757" s="207">
        <f>IF(N757="zákl. přenesená",J757,0)</f>
        <v>0</v>
      </c>
      <c r="BH757" s="207">
        <f>IF(N757="sníž. přenesená",J757,0)</f>
        <v>0</v>
      </c>
      <c r="BI757" s="207">
        <f>IF(N757="nulová",J757,0)</f>
        <v>0</v>
      </c>
      <c r="BJ757" s="19" t="s">
        <v>23</v>
      </c>
      <c r="BK757" s="207">
        <f>ROUND(I757*H757,2)</f>
        <v>0</v>
      </c>
      <c r="BL757" s="19" t="s">
        <v>386</v>
      </c>
      <c r="BM757" s="206" t="s">
        <v>2723</v>
      </c>
    </row>
    <row r="758" spans="1:65" s="2" customFormat="1" ht="58.5">
      <c r="A758" s="36"/>
      <c r="B758" s="37"/>
      <c r="C758" s="38"/>
      <c r="D758" s="208" t="s">
        <v>299</v>
      </c>
      <c r="E758" s="38"/>
      <c r="F758" s="209" t="s">
        <v>2708</v>
      </c>
      <c r="G758" s="38"/>
      <c r="H758" s="38"/>
      <c r="I758" s="119"/>
      <c r="J758" s="38"/>
      <c r="K758" s="38"/>
      <c r="L758" s="41"/>
      <c r="M758" s="210"/>
      <c r="N758" s="211"/>
      <c r="O758" s="66"/>
      <c r="P758" s="66"/>
      <c r="Q758" s="66"/>
      <c r="R758" s="66"/>
      <c r="S758" s="66"/>
      <c r="T758" s="67"/>
      <c r="U758" s="36"/>
      <c r="V758" s="36"/>
      <c r="W758" s="36"/>
      <c r="X758" s="36"/>
      <c r="Y758" s="36"/>
      <c r="Z758" s="36"/>
      <c r="AA758" s="36"/>
      <c r="AB758" s="36"/>
      <c r="AC758" s="36"/>
      <c r="AD758" s="36"/>
      <c r="AE758" s="36"/>
      <c r="AT758" s="19" t="s">
        <v>299</v>
      </c>
      <c r="AU758" s="19" t="s">
        <v>84</v>
      </c>
    </row>
    <row r="759" spans="1:65" s="14" customFormat="1" ht="11.25">
      <c r="B759" s="222"/>
      <c r="C759" s="223"/>
      <c r="D759" s="208" t="s">
        <v>281</v>
      </c>
      <c r="E759" s="224" t="s">
        <v>22</v>
      </c>
      <c r="F759" s="225" t="s">
        <v>2718</v>
      </c>
      <c r="G759" s="223"/>
      <c r="H759" s="226">
        <v>386</v>
      </c>
      <c r="I759" s="227"/>
      <c r="J759" s="223"/>
      <c r="K759" s="223"/>
      <c r="L759" s="228"/>
      <c r="M759" s="229"/>
      <c r="N759" s="230"/>
      <c r="O759" s="230"/>
      <c r="P759" s="230"/>
      <c r="Q759" s="230"/>
      <c r="R759" s="230"/>
      <c r="S759" s="230"/>
      <c r="T759" s="231"/>
      <c r="AT759" s="232" t="s">
        <v>281</v>
      </c>
      <c r="AU759" s="232" t="s">
        <v>84</v>
      </c>
      <c r="AV759" s="14" t="s">
        <v>84</v>
      </c>
      <c r="AW759" s="14" t="s">
        <v>38</v>
      </c>
      <c r="AX759" s="14" t="s">
        <v>23</v>
      </c>
      <c r="AY759" s="232" t="s">
        <v>273</v>
      </c>
    </row>
    <row r="760" spans="1:65" s="2" customFormat="1" ht="16.5" customHeight="1">
      <c r="A760" s="36"/>
      <c r="B760" s="37"/>
      <c r="C760" s="255" t="s">
        <v>931</v>
      </c>
      <c r="D760" s="255" t="s">
        <v>568</v>
      </c>
      <c r="E760" s="256" t="s">
        <v>852</v>
      </c>
      <c r="F760" s="257" t="s">
        <v>853</v>
      </c>
      <c r="G760" s="258" t="s">
        <v>224</v>
      </c>
      <c r="H760" s="259">
        <v>405.3</v>
      </c>
      <c r="I760" s="260"/>
      <c r="J760" s="261">
        <f>ROUND(I760*H760,2)</f>
        <v>0</v>
      </c>
      <c r="K760" s="257" t="s">
        <v>22</v>
      </c>
      <c r="L760" s="262"/>
      <c r="M760" s="263" t="s">
        <v>22</v>
      </c>
      <c r="N760" s="264" t="s">
        <v>48</v>
      </c>
      <c r="O760" s="66"/>
      <c r="P760" s="204">
        <f>O760*H760</f>
        <v>0</v>
      </c>
      <c r="Q760" s="204">
        <v>0</v>
      </c>
      <c r="R760" s="204">
        <f>Q760*H760</f>
        <v>0</v>
      </c>
      <c r="S760" s="204">
        <v>0</v>
      </c>
      <c r="T760" s="205">
        <f>S760*H760</f>
        <v>0</v>
      </c>
      <c r="U760" s="36"/>
      <c r="V760" s="36"/>
      <c r="W760" s="36"/>
      <c r="X760" s="36"/>
      <c r="Y760" s="36"/>
      <c r="Z760" s="36"/>
      <c r="AA760" s="36"/>
      <c r="AB760" s="36"/>
      <c r="AC760" s="36"/>
      <c r="AD760" s="36"/>
      <c r="AE760" s="36"/>
      <c r="AR760" s="206" t="s">
        <v>528</v>
      </c>
      <c r="AT760" s="206" t="s">
        <v>568</v>
      </c>
      <c r="AU760" s="206" t="s">
        <v>84</v>
      </c>
      <c r="AY760" s="19" t="s">
        <v>273</v>
      </c>
      <c r="BE760" s="207">
        <f>IF(N760="základní",J760,0)</f>
        <v>0</v>
      </c>
      <c r="BF760" s="207">
        <f>IF(N760="snížená",J760,0)</f>
        <v>0</v>
      </c>
      <c r="BG760" s="207">
        <f>IF(N760="zákl. přenesená",J760,0)</f>
        <v>0</v>
      </c>
      <c r="BH760" s="207">
        <f>IF(N760="sníž. přenesená",J760,0)</f>
        <v>0</v>
      </c>
      <c r="BI760" s="207">
        <f>IF(N760="nulová",J760,0)</f>
        <v>0</v>
      </c>
      <c r="BJ760" s="19" t="s">
        <v>23</v>
      </c>
      <c r="BK760" s="207">
        <f>ROUND(I760*H760,2)</f>
        <v>0</v>
      </c>
      <c r="BL760" s="19" t="s">
        <v>386</v>
      </c>
      <c r="BM760" s="206" t="s">
        <v>2724</v>
      </c>
    </row>
    <row r="761" spans="1:65" s="14" customFormat="1" ht="11.25">
      <c r="B761" s="222"/>
      <c r="C761" s="223"/>
      <c r="D761" s="208" t="s">
        <v>281</v>
      </c>
      <c r="E761" s="223"/>
      <c r="F761" s="225" t="s">
        <v>2720</v>
      </c>
      <c r="G761" s="223"/>
      <c r="H761" s="226">
        <v>405.3</v>
      </c>
      <c r="I761" s="227"/>
      <c r="J761" s="223"/>
      <c r="K761" s="223"/>
      <c r="L761" s="228"/>
      <c r="M761" s="229"/>
      <c r="N761" s="230"/>
      <c r="O761" s="230"/>
      <c r="P761" s="230"/>
      <c r="Q761" s="230"/>
      <c r="R761" s="230"/>
      <c r="S761" s="230"/>
      <c r="T761" s="231"/>
      <c r="AT761" s="232" t="s">
        <v>281</v>
      </c>
      <c r="AU761" s="232" t="s">
        <v>84</v>
      </c>
      <c r="AV761" s="14" t="s">
        <v>84</v>
      </c>
      <c r="AW761" s="14" t="s">
        <v>4</v>
      </c>
      <c r="AX761" s="14" t="s">
        <v>23</v>
      </c>
      <c r="AY761" s="232" t="s">
        <v>273</v>
      </c>
    </row>
    <row r="762" spans="1:65" s="2" customFormat="1" ht="21.75" customHeight="1">
      <c r="A762" s="36"/>
      <c r="B762" s="37"/>
      <c r="C762" s="195" t="s">
        <v>943</v>
      </c>
      <c r="D762" s="195" t="s">
        <v>275</v>
      </c>
      <c r="E762" s="196" t="s">
        <v>2725</v>
      </c>
      <c r="F762" s="197" t="s">
        <v>2726</v>
      </c>
      <c r="G762" s="198" t="s">
        <v>224</v>
      </c>
      <c r="H762" s="199">
        <v>114.492</v>
      </c>
      <c r="I762" s="200"/>
      <c r="J762" s="201">
        <f>ROUND(I762*H762,2)</f>
        <v>0</v>
      </c>
      <c r="K762" s="197" t="s">
        <v>306</v>
      </c>
      <c r="L762" s="41"/>
      <c r="M762" s="202" t="s">
        <v>22</v>
      </c>
      <c r="N762" s="203" t="s">
        <v>48</v>
      </c>
      <c r="O762" s="66"/>
      <c r="P762" s="204">
        <f>O762*H762</f>
        <v>0</v>
      </c>
      <c r="Q762" s="204">
        <v>0</v>
      </c>
      <c r="R762" s="204">
        <f>Q762*H762</f>
        <v>0</v>
      </c>
      <c r="S762" s="204">
        <v>0</v>
      </c>
      <c r="T762" s="205">
        <f>S762*H762</f>
        <v>0</v>
      </c>
      <c r="U762" s="36"/>
      <c r="V762" s="36"/>
      <c r="W762" s="36"/>
      <c r="X762" s="36"/>
      <c r="Y762" s="36"/>
      <c r="Z762" s="36"/>
      <c r="AA762" s="36"/>
      <c r="AB762" s="36"/>
      <c r="AC762" s="36"/>
      <c r="AD762" s="36"/>
      <c r="AE762" s="36"/>
      <c r="AR762" s="206" t="s">
        <v>386</v>
      </c>
      <c r="AT762" s="206" t="s">
        <v>275</v>
      </c>
      <c r="AU762" s="206" t="s">
        <v>84</v>
      </c>
      <c r="AY762" s="19" t="s">
        <v>273</v>
      </c>
      <c r="BE762" s="207">
        <f>IF(N762="základní",J762,0)</f>
        <v>0</v>
      </c>
      <c r="BF762" s="207">
        <f>IF(N762="snížená",J762,0)</f>
        <v>0</v>
      </c>
      <c r="BG762" s="207">
        <f>IF(N762="zákl. přenesená",J762,0)</f>
        <v>0</v>
      </c>
      <c r="BH762" s="207">
        <f>IF(N762="sníž. přenesená",J762,0)</f>
        <v>0</v>
      </c>
      <c r="BI762" s="207">
        <f>IF(N762="nulová",J762,0)</f>
        <v>0</v>
      </c>
      <c r="BJ762" s="19" t="s">
        <v>23</v>
      </c>
      <c r="BK762" s="207">
        <f>ROUND(I762*H762,2)</f>
        <v>0</v>
      </c>
      <c r="BL762" s="19" t="s">
        <v>386</v>
      </c>
      <c r="BM762" s="206" t="s">
        <v>2727</v>
      </c>
    </row>
    <row r="763" spans="1:65" s="2" customFormat="1" ht="58.5">
      <c r="A763" s="36"/>
      <c r="B763" s="37"/>
      <c r="C763" s="38"/>
      <c r="D763" s="208" t="s">
        <v>299</v>
      </c>
      <c r="E763" s="38"/>
      <c r="F763" s="209" t="s">
        <v>2708</v>
      </c>
      <c r="G763" s="38"/>
      <c r="H763" s="38"/>
      <c r="I763" s="119"/>
      <c r="J763" s="38"/>
      <c r="K763" s="38"/>
      <c r="L763" s="41"/>
      <c r="M763" s="210"/>
      <c r="N763" s="211"/>
      <c r="O763" s="66"/>
      <c r="P763" s="66"/>
      <c r="Q763" s="66"/>
      <c r="R763" s="66"/>
      <c r="S763" s="66"/>
      <c r="T763" s="67"/>
      <c r="U763" s="36"/>
      <c r="V763" s="36"/>
      <c r="W763" s="36"/>
      <c r="X763" s="36"/>
      <c r="Y763" s="36"/>
      <c r="Z763" s="36"/>
      <c r="AA763" s="36"/>
      <c r="AB763" s="36"/>
      <c r="AC763" s="36"/>
      <c r="AD763" s="36"/>
      <c r="AE763" s="36"/>
      <c r="AT763" s="19" t="s">
        <v>299</v>
      </c>
      <c r="AU763" s="19" t="s">
        <v>84</v>
      </c>
    </row>
    <row r="764" spans="1:65" s="14" customFormat="1" ht="11.25">
      <c r="B764" s="222"/>
      <c r="C764" s="223"/>
      <c r="D764" s="208" t="s">
        <v>281</v>
      </c>
      <c r="E764" s="224" t="s">
        <v>22</v>
      </c>
      <c r="F764" s="225" t="s">
        <v>2728</v>
      </c>
      <c r="G764" s="223"/>
      <c r="H764" s="226">
        <v>114.492</v>
      </c>
      <c r="I764" s="227"/>
      <c r="J764" s="223"/>
      <c r="K764" s="223"/>
      <c r="L764" s="228"/>
      <c r="M764" s="229"/>
      <c r="N764" s="230"/>
      <c r="O764" s="230"/>
      <c r="P764" s="230"/>
      <c r="Q764" s="230"/>
      <c r="R764" s="230"/>
      <c r="S764" s="230"/>
      <c r="T764" s="231"/>
      <c r="AT764" s="232" t="s">
        <v>281</v>
      </c>
      <c r="AU764" s="232" t="s">
        <v>84</v>
      </c>
      <c r="AV764" s="14" t="s">
        <v>84</v>
      </c>
      <c r="AW764" s="14" t="s">
        <v>38</v>
      </c>
      <c r="AX764" s="14" t="s">
        <v>23</v>
      </c>
      <c r="AY764" s="232" t="s">
        <v>273</v>
      </c>
    </row>
    <row r="765" spans="1:65" s="2" customFormat="1" ht="16.5" customHeight="1">
      <c r="A765" s="36"/>
      <c r="B765" s="37"/>
      <c r="C765" s="255" t="s">
        <v>947</v>
      </c>
      <c r="D765" s="255" t="s">
        <v>568</v>
      </c>
      <c r="E765" s="256" t="s">
        <v>852</v>
      </c>
      <c r="F765" s="257" t="s">
        <v>853</v>
      </c>
      <c r="G765" s="258" t="s">
        <v>224</v>
      </c>
      <c r="H765" s="259">
        <v>120.217</v>
      </c>
      <c r="I765" s="260"/>
      <c r="J765" s="261">
        <f>ROUND(I765*H765,2)</f>
        <v>0</v>
      </c>
      <c r="K765" s="257" t="s">
        <v>22</v>
      </c>
      <c r="L765" s="262"/>
      <c r="M765" s="263" t="s">
        <v>22</v>
      </c>
      <c r="N765" s="264" t="s">
        <v>48</v>
      </c>
      <c r="O765" s="66"/>
      <c r="P765" s="204">
        <f>O765*H765</f>
        <v>0</v>
      </c>
      <c r="Q765" s="204">
        <v>0</v>
      </c>
      <c r="R765" s="204">
        <f>Q765*H765</f>
        <v>0</v>
      </c>
      <c r="S765" s="204">
        <v>0</v>
      </c>
      <c r="T765" s="205">
        <f>S765*H765</f>
        <v>0</v>
      </c>
      <c r="U765" s="36"/>
      <c r="V765" s="36"/>
      <c r="W765" s="36"/>
      <c r="X765" s="36"/>
      <c r="Y765" s="36"/>
      <c r="Z765" s="36"/>
      <c r="AA765" s="36"/>
      <c r="AB765" s="36"/>
      <c r="AC765" s="36"/>
      <c r="AD765" s="36"/>
      <c r="AE765" s="36"/>
      <c r="AR765" s="206" t="s">
        <v>528</v>
      </c>
      <c r="AT765" s="206" t="s">
        <v>568</v>
      </c>
      <c r="AU765" s="206" t="s">
        <v>84</v>
      </c>
      <c r="AY765" s="19" t="s">
        <v>273</v>
      </c>
      <c r="BE765" s="207">
        <f>IF(N765="základní",J765,0)</f>
        <v>0</v>
      </c>
      <c r="BF765" s="207">
        <f>IF(N765="snížená",J765,0)</f>
        <v>0</v>
      </c>
      <c r="BG765" s="207">
        <f>IF(N765="zákl. přenesená",J765,0)</f>
        <v>0</v>
      </c>
      <c r="BH765" s="207">
        <f>IF(N765="sníž. přenesená",J765,0)</f>
        <v>0</v>
      </c>
      <c r="BI765" s="207">
        <f>IF(N765="nulová",J765,0)</f>
        <v>0</v>
      </c>
      <c r="BJ765" s="19" t="s">
        <v>23</v>
      </c>
      <c r="BK765" s="207">
        <f>ROUND(I765*H765,2)</f>
        <v>0</v>
      </c>
      <c r="BL765" s="19" t="s">
        <v>386</v>
      </c>
      <c r="BM765" s="206" t="s">
        <v>2729</v>
      </c>
    </row>
    <row r="766" spans="1:65" s="14" customFormat="1" ht="11.25">
      <c r="B766" s="222"/>
      <c r="C766" s="223"/>
      <c r="D766" s="208" t="s">
        <v>281</v>
      </c>
      <c r="E766" s="223"/>
      <c r="F766" s="225" t="s">
        <v>2730</v>
      </c>
      <c r="G766" s="223"/>
      <c r="H766" s="226">
        <v>120.217</v>
      </c>
      <c r="I766" s="227"/>
      <c r="J766" s="223"/>
      <c r="K766" s="223"/>
      <c r="L766" s="228"/>
      <c r="M766" s="229"/>
      <c r="N766" s="230"/>
      <c r="O766" s="230"/>
      <c r="P766" s="230"/>
      <c r="Q766" s="230"/>
      <c r="R766" s="230"/>
      <c r="S766" s="230"/>
      <c r="T766" s="231"/>
      <c r="AT766" s="232" t="s">
        <v>281</v>
      </c>
      <c r="AU766" s="232" t="s">
        <v>84</v>
      </c>
      <c r="AV766" s="14" t="s">
        <v>84</v>
      </c>
      <c r="AW766" s="14" t="s">
        <v>4</v>
      </c>
      <c r="AX766" s="14" t="s">
        <v>23</v>
      </c>
      <c r="AY766" s="232" t="s">
        <v>273</v>
      </c>
    </row>
    <row r="767" spans="1:65" s="2" customFormat="1" ht="21.75" customHeight="1">
      <c r="A767" s="36"/>
      <c r="B767" s="37"/>
      <c r="C767" s="195" t="s">
        <v>952</v>
      </c>
      <c r="D767" s="195" t="s">
        <v>275</v>
      </c>
      <c r="E767" s="196" t="s">
        <v>2731</v>
      </c>
      <c r="F767" s="197" t="s">
        <v>2732</v>
      </c>
      <c r="G767" s="198" t="s">
        <v>224</v>
      </c>
      <c r="H767" s="199">
        <v>114.492</v>
      </c>
      <c r="I767" s="200"/>
      <c r="J767" s="201">
        <f>ROUND(I767*H767,2)</f>
        <v>0</v>
      </c>
      <c r="K767" s="197" t="s">
        <v>306</v>
      </c>
      <c r="L767" s="41"/>
      <c r="M767" s="202" t="s">
        <v>22</v>
      </c>
      <c r="N767" s="203" t="s">
        <v>48</v>
      </c>
      <c r="O767" s="66"/>
      <c r="P767" s="204">
        <f>O767*H767</f>
        <v>0</v>
      </c>
      <c r="Q767" s="204">
        <v>0</v>
      </c>
      <c r="R767" s="204">
        <f>Q767*H767</f>
        <v>0</v>
      </c>
      <c r="S767" s="204">
        <v>0</v>
      </c>
      <c r="T767" s="205">
        <f>S767*H767</f>
        <v>0</v>
      </c>
      <c r="U767" s="36"/>
      <c r="V767" s="36"/>
      <c r="W767" s="36"/>
      <c r="X767" s="36"/>
      <c r="Y767" s="36"/>
      <c r="Z767" s="36"/>
      <c r="AA767" s="36"/>
      <c r="AB767" s="36"/>
      <c r="AC767" s="36"/>
      <c r="AD767" s="36"/>
      <c r="AE767" s="36"/>
      <c r="AR767" s="206" t="s">
        <v>386</v>
      </c>
      <c r="AT767" s="206" t="s">
        <v>275</v>
      </c>
      <c r="AU767" s="206" t="s">
        <v>84</v>
      </c>
      <c r="AY767" s="19" t="s">
        <v>273</v>
      </c>
      <c r="BE767" s="207">
        <f>IF(N767="základní",J767,0)</f>
        <v>0</v>
      </c>
      <c r="BF767" s="207">
        <f>IF(N767="snížená",J767,0)</f>
        <v>0</v>
      </c>
      <c r="BG767" s="207">
        <f>IF(N767="zákl. přenesená",J767,0)</f>
        <v>0</v>
      </c>
      <c r="BH767" s="207">
        <f>IF(N767="sníž. přenesená",J767,0)</f>
        <v>0</v>
      </c>
      <c r="BI767" s="207">
        <f>IF(N767="nulová",J767,0)</f>
        <v>0</v>
      </c>
      <c r="BJ767" s="19" t="s">
        <v>23</v>
      </c>
      <c r="BK767" s="207">
        <f>ROUND(I767*H767,2)</f>
        <v>0</v>
      </c>
      <c r="BL767" s="19" t="s">
        <v>386</v>
      </c>
      <c r="BM767" s="206" t="s">
        <v>2733</v>
      </c>
    </row>
    <row r="768" spans="1:65" s="2" customFormat="1" ht="58.5">
      <c r="A768" s="36"/>
      <c r="B768" s="37"/>
      <c r="C768" s="38"/>
      <c r="D768" s="208" t="s">
        <v>299</v>
      </c>
      <c r="E768" s="38"/>
      <c r="F768" s="209" t="s">
        <v>2708</v>
      </c>
      <c r="G768" s="38"/>
      <c r="H768" s="38"/>
      <c r="I768" s="119"/>
      <c r="J768" s="38"/>
      <c r="K768" s="38"/>
      <c r="L768" s="41"/>
      <c r="M768" s="210"/>
      <c r="N768" s="211"/>
      <c r="O768" s="66"/>
      <c r="P768" s="66"/>
      <c r="Q768" s="66"/>
      <c r="R768" s="66"/>
      <c r="S768" s="66"/>
      <c r="T768" s="67"/>
      <c r="U768" s="36"/>
      <c r="V768" s="36"/>
      <c r="W768" s="36"/>
      <c r="X768" s="36"/>
      <c r="Y768" s="36"/>
      <c r="Z768" s="36"/>
      <c r="AA768" s="36"/>
      <c r="AB768" s="36"/>
      <c r="AC768" s="36"/>
      <c r="AD768" s="36"/>
      <c r="AE768" s="36"/>
      <c r="AT768" s="19" t="s">
        <v>299</v>
      </c>
      <c r="AU768" s="19" t="s">
        <v>84</v>
      </c>
    </row>
    <row r="769" spans="1:65" s="14" customFormat="1" ht="11.25">
      <c r="B769" s="222"/>
      <c r="C769" s="223"/>
      <c r="D769" s="208" t="s">
        <v>281</v>
      </c>
      <c r="E769" s="224" t="s">
        <v>22</v>
      </c>
      <c r="F769" s="225" t="s">
        <v>2728</v>
      </c>
      <c r="G769" s="223"/>
      <c r="H769" s="226">
        <v>114.492</v>
      </c>
      <c r="I769" s="227"/>
      <c r="J769" s="223"/>
      <c r="K769" s="223"/>
      <c r="L769" s="228"/>
      <c r="M769" s="229"/>
      <c r="N769" s="230"/>
      <c r="O769" s="230"/>
      <c r="P769" s="230"/>
      <c r="Q769" s="230"/>
      <c r="R769" s="230"/>
      <c r="S769" s="230"/>
      <c r="T769" s="231"/>
      <c r="AT769" s="232" t="s">
        <v>281</v>
      </c>
      <c r="AU769" s="232" t="s">
        <v>84</v>
      </c>
      <c r="AV769" s="14" t="s">
        <v>84</v>
      </c>
      <c r="AW769" s="14" t="s">
        <v>38</v>
      </c>
      <c r="AX769" s="14" t="s">
        <v>23</v>
      </c>
      <c r="AY769" s="232" t="s">
        <v>273</v>
      </c>
    </row>
    <row r="770" spans="1:65" s="2" customFormat="1" ht="16.5" customHeight="1">
      <c r="A770" s="36"/>
      <c r="B770" s="37"/>
      <c r="C770" s="255" t="s">
        <v>965</v>
      </c>
      <c r="D770" s="255" t="s">
        <v>568</v>
      </c>
      <c r="E770" s="256" t="s">
        <v>852</v>
      </c>
      <c r="F770" s="257" t="s">
        <v>853</v>
      </c>
      <c r="G770" s="258" t="s">
        <v>224</v>
      </c>
      <c r="H770" s="259">
        <v>120.217</v>
      </c>
      <c r="I770" s="260"/>
      <c r="J770" s="261">
        <f>ROUND(I770*H770,2)</f>
        <v>0</v>
      </c>
      <c r="K770" s="257" t="s">
        <v>22</v>
      </c>
      <c r="L770" s="262"/>
      <c r="M770" s="263" t="s">
        <v>22</v>
      </c>
      <c r="N770" s="264" t="s">
        <v>48</v>
      </c>
      <c r="O770" s="66"/>
      <c r="P770" s="204">
        <f>O770*H770</f>
        <v>0</v>
      </c>
      <c r="Q770" s="204">
        <v>0</v>
      </c>
      <c r="R770" s="204">
        <f>Q770*H770</f>
        <v>0</v>
      </c>
      <c r="S770" s="204">
        <v>0</v>
      </c>
      <c r="T770" s="205">
        <f>S770*H770</f>
        <v>0</v>
      </c>
      <c r="U770" s="36"/>
      <c r="V770" s="36"/>
      <c r="W770" s="36"/>
      <c r="X770" s="36"/>
      <c r="Y770" s="36"/>
      <c r="Z770" s="36"/>
      <c r="AA770" s="36"/>
      <c r="AB770" s="36"/>
      <c r="AC770" s="36"/>
      <c r="AD770" s="36"/>
      <c r="AE770" s="36"/>
      <c r="AR770" s="206" t="s">
        <v>528</v>
      </c>
      <c r="AT770" s="206" t="s">
        <v>568</v>
      </c>
      <c r="AU770" s="206" t="s">
        <v>84</v>
      </c>
      <c r="AY770" s="19" t="s">
        <v>273</v>
      </c>
      <c r="BE770" s="207">
        <f>IF(N770="základní",J770,0)</f>
        <v>0</v>
      </c>
      <c r="BF770" s="207">
        <f>IF(N770="snížená",J770,0)</f>
        <v>0</v>
      </c>
      <c r="BG770" s="207">
        <f>IF(N770="zákl. přenesená",J770,0)</f>
        <v>0</v>
      </c>
      <c r="BH770" s="207">
        <f>IF(N770="sníž. přenesená",J770,0)</f>
        <v>0</v>
      </c>
      <c r="BI770" s="207">
        <f>IF(N770="nulová",J770,0)</f>
        <v>0</v>
      </c>
      <c r="BJ770" s="19" t="s">
        <v>23</v>
      </c>
      <c r="BK770" s="207">
        <f>ROUND(I770*H770,2)</f>
        <v>0</v>
      </c>
      <c r="BL770" s="19" t="s">
        <v>386</v>
      </c>
      <c r="BM770" s="206" t="s">
        <v>2734</v>
      </c>
    </row>
    <row r="771" spans="1:65" s="14" customFormat="1" ht="11.25">
      <c r="B771" s="222"/>
      <c r="C771" s="223"/>
      <c r="D771" s="208" t="s">
        <v>281</v>
      </c>
      <c r="E771" s="223"/>
      <c r="F771" s="225" t="s">
        <v>2730</v>
      </c>
      <c r="G771" s="223"/>
      <c r="H771" s="226">
        <v>120.217</v>
      </c>
      <c r="I771" s="227"/>
      <c r="J771" s="223"/>
      <c r="K771" s="223"/>
      <c r="L771" s="228"/>
      <c r="M771" s="229"/>
      <c r="N771" s="230"/>
      <c r="O771" s="230"/>
      <c r="P771" s="230"/>
      <c r="Q771" s="230"/>
      <c r="R771" s="230"/>
      <c r="S771" s="230"/>
      <c r="T771" s="231"/>
      <c r="AT771" s="232" t="s">
        <v>281</v>
      </c>
      <c r="AU771" s="232" t="s">
        <v>84</v>
      </c>
      <c r="AV771" s="14" t="s">
        <v>84</v>
      </c>
      <c r="AW771" s="14" t="s">
        <v>4</v>
      </c>
      <c r="AX771" s="14" t="s">
        <v>23</v>
      </c>
      <c r="AY771" s="232" t="s">
        <v>273</v>
      </c>
    </row>
    <row r="772" spans="1:65" s="2" customFormat="1" ht="16.5" customHeight="1">
      <c r="A772" s="36"/>
      <c r="B772" s="37"/>
      <c r="C772" s="195" t="s">
        <v>968</v>
      </c>
      <c r="D772" s="195" t="s">
        <v>275</v>
      </c>
      <c r="E772" s="196" t="s">
        <v>2735</v>
      </c>
      <c r="F772" s="197" t="s">
        <v>2736</v>
      </c>
      <c r="G772" s="198" t="s">
        <v>224</v>
      </c>
      <c r="H772" s="199">
        <v>28.52</v>
      </c>
      <c r="I772" s="200"/>
      <c r="J772" s="201">
        <f>ROUND(I772*H772,2)</f>
        <v>0</v>
      </c>
      <c r="K772" s="197" t="s">
        <v>22</v>
      </c>
      <c r="L772" s="41"/>
      <c r="M772" s="202" t="s">
        <v>22</v>
      </c>
      <c r="N772" s="203" t="s">
        <v>48</v>
      </c>
      <c r="O772" s="66"/>
      <c r="P772" s="204">
        <f>O772*H772</f>
        <v>0</v>
      </c>
      <c r="Q772" s="204">
        <v>4.4999999999999997E-3</v>
      </c>
      <c r="R772" s="204">
        <f>Q772*H772</f>
        <v>0.12833999999999998</v>
      </c>
      <c r="S772" s="204">
        <v>0</v>
      </c>
      <c r="T772" s="205">
        <f>S772*H772</f>
        <v>0</v>
      </c>
      <c r="U772" s="36"/>
      <c r="V772" s="36"/>
      <c r="W772" s="36"/>
      <c r="X772" s="36"/>
      <c r="Y772" s="36"/>
      <c r="Z772" s="36"/>
      <c r="AA772" s="36"/>
      <c r="AB772" s="36"/>
      <c r="AC772" s="36"/>
      <c r="AD772" s="36"/>
      <c r="AE772" s="36"/>
      <c r="AR772" s="206" t="s">
        <v>386</v>
      </c>
      <c r="AT772" s="206" t="s">
        <v>275</v>
      </c>
      <c r="AU772" s="206" t="s">
        <v>84</v>
      </c>
      <c r="AY772" s="19" t="s">
        <v>273</v>
      </c>
      <c r="BE772" s="207">
        <f>IF(N772="základní",J772,0)</f>
        <v>0</v>
      </c>
      <c r="BF772" s="207">
        <f>IF(N772="snížená",J772,0)</f>
        <v>0</v>
      </c>
      <c r="BG772" s="207">
        <f>IF(N772="zákl. přenesená",J772,0)</f>
        <v>0</v>
      </c>
      <c r="BH772" s="207">
        <f>IF(N772="sníž. přenesená",J772,0)</f>
        <v>0</v>
      </c>
      <c r="BI772" s="207">
        <f>IF(N772="nulová",J772,0)</f>
        <v>0</v>
      </c>
      <c r="BJ772" s="19" t="s">
        <v>23</v>
      </c>
      <c r="BK772" s="207">
        <f>ROUND(I772*H772,2)</f>
        <v>0</v>
      </c>
      <c r="BL772" s="19" t="s">
        <v>386</v>
      </c>
      <c r="BM772" s="206" t="s">
        <v>2737</v>
      </c>
    </row>
    <row r="773" spans="1:65" s="14" customFormat="1" ht="11.25">
      <c r="B773" s="222"/>
      <c r="C773" s="223"/>
      <c r="D773" s="208" t="s">
        <v>281</v>
      </c>
      <c r="E773" s="224" t="s">
        <v>22</v>
      </c>
      <c r="F773" s="225" t="s">
        <v>2583</v>
      </c>
      <c r="G773" s="223"/>
      <c r="H773" s="226">
        <v>28.52</v>
      </c>
      <c r="I773" s="227"/>
      <c r="J773" s="223"/>
      <c r="K773" s="223"/>
      <c r="L773" s="228"/>
      <c r="M773" s="229"/>
      <c r="N773" s="230"/>
      <c r="O773" s="230"/>
      <c r="P773" s="230"/>
      <c r="Q773" s="230"/>
      <c r="R773" s="230"/>
      <c r="S773" s="230"/>
      <c r="T773" s="231"/>
      <c r="AT773" s="232" t="s">
        <v>281</v>
      </c>
      <c r="AU773" s="232" t="s">
        <v>84</v>
      </c>
      <c r="AV773" s="14" t="s">
        <v>84</v>
      </c>
      <c r="AW773" s="14" t="s">
        <v>38</v>
      </c>
      <c r="AX773" s="14" t="s">
        <v>23</v>
      </c>
      <c r="AY773" s="232" t="s">
        <v>273</v>
      </c>
    </row>
    <row r="774" spans="1:65" s="2" customFormat="1" ht="16.5" customHeight="1">
      <c r="A774" s="36"/>
      <c r="B774" s="37"/>
      <c r="C774" s="195" t="s">
        <v>976</v>
      </c>
      <c r="D774" s="195" t="s">
        <v>275</v>
      </c>
      <c r="E774" s="196" t="s">
        <v>800</v>
      </c>
      <c r="F774" s="197" t="s">
        <v>801</v>
      </c>
      <c r="G774" s="198" t="s">
        <v>224</v>
      </c>
      <c r="H774" s="199">
        <v>63.789000000000001</v>
      </c>
      <c r="I774" s="200"/>
      <c r="J774" s="201">
        <f>ROUND(I774*H774,2)</f>
        <v>0</v>
      </c>
      <c r="K774" s="197" t="s">
        <v>22</v>
      </c>
      <c r="L774" s="41"/>
      <c r="M774" s="202" t="s">
        <v>22</v>
      </c>
      <c r="N774" s="203" t="s">
        <v>48</v>
      </c>
      <c r="O774" s="66"/>
      <c r="P774" s="204">
        <f>O774*H774</f>
        <v>0</v>
      </c>
      <c r="Q774" s="204">
        <v>4.4999999999999997E-3</v>
      </c>
      <c r="R774" s="204">
        <f>Q774*H774</f>
        <v>0.28705049999999999</v>
      </c>
      <c r="S774" s="204">
        <v>0</v>
      </c>
      <c r="T774" s="205">
        <f>S774*H774</f>
        <v>0</v>
      </c>
      <c r="U774" s="36"/>
      <c r="V774" s="36"/>
      <c r="W774" s="36"/>
      <c r="X774" s="36"/>
      <c r="Y774" s="36"/>
      <c r="Z774" s="36"/>
      <c r="AA774" s="36"/>
      <c r="AB774" s="36"/>
      <c r="AC774" s="36"/>
      <c r="AD774" s="36"/>
      <c r="AE774" s="36"/>
      <c r="AR774" s="206" t="s">
        <v>386</v>
      </c>
      <c r="AT774" s="206" t="s">
        <v>275</v>
      </c>
      <c r="AU774" s="206" t="s">
        <v>84</v>
      </c>
      <c r="AY774" s="19" t="s">
        <v>273</v>
      </c>
      <c r="BE774" s="207">
        <f>IF(N774="základní",J774,0)</f>
        <v>0</v>
      </c>
      <c r="BF774" s="207">
        <f>IF(N774="snížená",J774,0)</f>
        <v>0</v>
      </c>
      <c r="BG774" s="207">
        <f>IF(N774="zákl. přenesená",J774,0)</f>
        <v>0</v>
      </c>
      <c r="BH774" s="207">
        <f>IF(N774="sníž. přenesená",J774,0)</f>
        <v>0</v>
      </c>
      <c r="BI774" s="207">
        <f>IF(N774="nulová",J774,0)</f>
        <v>0</v>
      </c>
      <c r="BJ774" s="19" t="s">
        <v>23</v>
      </c>
      <c r="BK774" s="207">
        <f>ROUND(I774*H774,2)</f>
        <v>0</v>
      </c>
      <c r="BL774" s="19" t="s">
        <v>386</v>
      </c>
      <c r="BM774" s="206" t="s">
        <v>2738</v>
      </c>
    </row>
    <row r="775" spans="1:65" s="13" customFormat="1" ht="11.25">
      <c r="B775" s="212"/>
      <c r="C775" s="213"/>
      <c r="D775" s="208" t="s">
        <v>281</v>
      </c>
      <c r="E775" s="214" t="s">
        <v>22</v>
      </c>
      <c r="F775" s="215" t="s">
        <v>2739</v>
      </c>
      <c r="G775" s="213"/>
      <c r="H775" s="214" t="s">
        <v>22</v>
      </c>
      <c r="I775" s="216"/>
      <c r="J775" s="213"/>
      <c r="K775" s="213"/>
      <c r="L775" s="217"/>
      <c r="M775" s="218"/>
      <c r="N775" s="219"/>
      <c r="O775" s="219"/>
      <c r="P775" s="219"/>
      <c r="Q775" s="219"/>
      <c r="R775" s="219"/>
      <c r="S775" s="219"/>
      <c r="T775" s="220"/>
      <c r="AT775" s="221" t="s">
        <v>281</v>
      </c>
      <c r="AU775" s="221" t="s">
        <v>84</v>
      </c>
      <c r="AV775" s="13" t="s">
        <v>23</v>
      </c>
      <c r="AW775" s="13" t="s">
        <v>38</v>
      </c>
      <c r="AX775" s="13" t="s">
        <v>77</v>
      </c>
      <c r="AY775" s="221" t="s">
        <v>273</v>
      </c>
    </row>
    <row r="776" spans="1:65" s="14" customFormat="1" ht="11.25">
      <c r="B776" s="222"/>
      <c r="C776" s="223"/>
      <c r="D776" s="208" t="s">
        <v>281</v>
      </c>
      <c r="E776" s="224" t="s">
        <v>22</v>
      </c>
      <c r="F776" s="225" t="s">
        <v>2740</v>
      </c>
      <c r="G776" s="223"/>
      <c r="H776" s="226">
        <v>25.664999999999999</v>
      </c>
      <c r="I776" s="227"/>
      <c r="J776" s="223"/>
      <c r="K776" s="223"/>
      <c r="L776" s="228"/>
      <c r="M776" s="229"/>
      <c r="N776" s="230"/>
      <c r="O776" s="230"/>
      <c r="P776" s="230"/>
      <c r="Q776" s="230"/>
      <c r="R776" s="230"/>
      <c r="S776" s="230"/>
      <c r="T776" s="231"/>
      <c r="AT776" s="232" t="s">
        <v>281</v>
      </c>
      <c r="AU776" s="232" t="s">
        <v>84</v>
      </c>
      <c r="AV776" s="14" t="s">
        <v>84</v>
      </c>
      <c r="AW776" s="14" t="s">
        <v>38</v>
      </c>
      <c r="AX776" s="14" t="s">
        <v>77</v>
      </c>
      <c r="AY776" s="232" t="s">
        <v>273</v>
      </c>
    </row>
    <row r="777" spans="1:65" s="14" customFormat="1" ht="11.25">
      <c r="B777" s="222"/>
      <c r="C777" s="223"/>
      <c r="D777" s="208" t="s">
        <v>281</v>
      </c>
      <c r="E777" s="224" t="s">
        <v>22</v>
      </c>
      <c r="F777" s="225" t="s">
        <v>2741</v>
      </c>
      <c r="G777" s="223"/>
      <c r="H777" s="226">
        <v>5.31</v>
      </c>
      <c r="I777" s="227"/>
      <c r="J777" s="223"/>
      <c r="K777" s="223"/>
      <c r="L777" s="228"/>
      <c r="M777" s="229"/>
      <c r="N777" s="230"/>
      <c r="O777" s="230"/>
      <c r="P777" s="230"/>
      <c r="Q777" s="230"/>
      <c r="R777" s="230"/>
      <c r="S777" s="230"/>
      <c r="T777" s="231"/>
      <c r="AT777" s="232" t="s">
        <v>281</v>
      </c>
      <c r="AU777" s="232" t="s">
        <v>84</v>
      </c>
      <c r="AV777" s="14" t="s">
        <v>84</v>
      </c>
      <c r="AW777" s="14" t="s">
        <v>38</v>
      </c>
      <c r="AX777" s="14" t="s">
        <v>77</v>
      </c>
      <c r="AY777" s="232" t="s">
        <v>273</v>
      </c>
    </row>
    <row r="778" spans="1:65" s="14" customFormat="1" ht="11.25">
      <c r="B778" s="222"/>
      <c r="C778" s="223"/>
      <c r="D778" s="208" t="s">
        <v>281</v>
      </c>
      <c r="E778" s="224" t="s">
        <v>22</v>
      </c>
      <c r="F778" s="225" t="s">
        <v>2742</v>
      </c>
      <c r="G778" s="223"/>
      <c r="H778" s="226">
        <v>5.31</v>
      </c>
      <c r="I778" s="227"/>
      <c r="J778" s="223"/>
      <c r="K778" s="223"/>
      <c r="L778" s="228"/>
      <c r="M778" s="229"/>
      <c r="N778" s="230"/>
      <c r="O778" s="230"/>
      <c r="P778" s="230"/>
      <c r="Q778" s="230"/>
      <c r="R778" s="230"/>
      <c r="S778" s="230"/>
      <c r="T778" s="231"/>
      <c r="AT778" s="232" t="s">
        <v>281</v>
      </c>
      <c r="AU778" s="232" t="s">
        <v>84</v>
      </c>
      <c r="AV778" s="14" t="s">
        <v>84</v>
      </c>
      <c r="AW778" s="14" t="s">
        <v>38</v>
      </c>
      <c r="AX778" s="14" t="s">
        <v>77</v>
      </c>
      <c r="AY778" s="232" t="s">
        <v>273</v>
      </c>
    </row>
    <row r="779" spans="1:65" s="14" customFormat="1" ht="11.25">
      <c r="B779" s="222"/>
      <c r="C779" s="223"/>
      <c r="D779" s="208" t="s">
        <v>281</v>
      </c>
      <c r="E779" s="224" t="s">
        <v>22</v>
      </c>
      <c r="F779" s="225" t="s">
        <v>2743</v>
      </c>
      <c r="G779" s="223"/>
      <c r="H779" s="226">
        <v>15.484999999999999</v>
      </c>
      <c r="I779" s="227"/>
      <c r="J779" s="223"/>
      <c r="K779" s="223"/>
      <c r="L779" s="228"/>
      <c r="M779" s="229"/>
      <c r="N779" s="230"/>
      <c r="O779" s="230"/>
      <c r="P779" s="230"/>
      <c r="Q779" s="230"/>
      <c r="R779" s="230"/>
      <c r="S779" s="230"/>
      <c r="T779" s="231"/>
      <c r="AT779" s="232" t="s">
        <v>281</v>
      </c>
      <c r="AU779" s="232" t="s">
        <v>84</v>
      </c>
      <c r="AV779" s="14" t="s">
        <v>84</v>
      </c>
      <c r="AW779" s="14" t="s">
        <v>38</v>
      </c>
      <c r="AX779" s="14" t="s">
        <v>77</v>
      </c>
      <c r="AY779" s="232" t="s">
        <v>273</v>
      </c>
    </row>
    <row r="780" spans="1:65" s="14" customFormat="1" ht="11.25">
      <c r="B780" s="222"/>
      <c r="C780" s="223"/>
      <c r="D780" s="208" t="s">
        <v>281</v>
      </c>
      <c r="E780" s="224" t="s">
        <v>22</v>
      </c>
      <c r="F780" s="225" t="s">
        <v>2744</v>
      </c>
      <c r="G780" s="223"/>
      <c r="H780" s="226">
        <v>6.22</v>
      </c>
      <c r="I780" s="227"/>
      <c r="J780" s="223"/>
      <c r="K780" s="223"/>
      <c r="L780" s="228"/>
      <c r="M780" s="229"/>
      <c r="N780" s="230"/>
      <c r="O780" s="230"/>
      <c r="P780" s="230"/>
      <c r="Q780" s="230"/>
      <c r="R780" s="230"/>
      <c r="S780" s="230"/>
      <c r="T780" s="231"/>
      <c r="AT780" s="232" t="s">
        <v>281</v>
      </c>
      <c r="AU780" s="232" t="s">
        <v>84</v>
      </c>
      <c r="AV780" s="14" t="s">
        <v>84</v>
      </c>
      <c r="AW780" s="14" t="s">
        <v>38</v>
      </c>
      <c r="AX780" s="14" t="s">
        <v>77</v>
      </c>
      <c r="AY780" s="232" t="s">
        <v>273</v>
      </c>
    </row>
    <row r="781" spans="1:65" s="15" customFormat="1" ht="11.25">
      <c r="B781" s="233"/>
      <c r="C781" s="234"/>
      <c r="D781" s="208" t="s">
        <v>281</v>
      </c>
      <c r="E781" s="235" t="s">
        <v>22</v>
      </c>
      <c r="F781" s="236" t="s">
        <v>286</v>
      </c>
      <c r="G781" s="234"/>
      <c r="H781" s="237">
        <v>57.99</v>
      </c>
      <c r="I781" s="238"/>
      <c r="J781" s="234"/>
      <c r="K781" s="234"/>
      <c r="L781" s="239"/>
      <c r="M781" s="240"/>
      <c r="N781" s="241"/>
      <c r="O781" s="241"/>
      <c r="P781" s="241"/>
      <c r="Q781" s="241"/>
      <c r="R781" s="241"/>
      <c r="S781" s="241"/>
      <c r="T781" s="242"/>
      <c r="AT781" s="243" t="s">
        <v>281</v>
      </c>
      <c r="AU781" s="243" t="s">
        <v>84</v>
      </c>
      <c r="AV781" s="15" t="s">
        <v>92</v>
      </c>
      <c r="AW781" s="15" t="s">
        <v>38</v>
      </c>
      <c r="AX781" s="15" t="s">
        <v>77</v>
      </c>
      <c r="AY781" s="243" t="s">
        <v>273</v>
      </c>
    </row>
    <row r="782" spans="1:65" s="14" customFormat="1" ht="11.25">
      <c r="B782" s="222"/>
      <c r="C782" s="223"/>
      <c r="D782" s="208" t="s">
        <v>281</v>
      </c>
      <c r="E782" s="224" t="s">
        <v>22</v>
      </c>
      <c r="F782" s="225" t="s">
        <v>2745</v>
      </c>
      <c r="G782" s="223"/>
      <c r="H782" s="226">
        <v>5.7990000000000004</v>
      </c>
      <c r="I782" s="227"/>
      <c r="J782" s="223"/>
      <c r="K782" s="223"/>
      <c r="L782" s="228"/>
      <c r="M782" s="229"/>
      <c r="N782" s="230"/>
      <c r="O782" s="230"/>
      <c r="P782" s="230"/>
      <c r="Q782" s="230"/>
      <c r="R782" s="230"/>
      <c r="S782" s="230"/>
      <c r="T782" s="231"/>
      <c r="AT782" s="232" t="s">
        <v>281</v>
      </c>
      <c r="AU782" s="232" t="s">
        <v>84</v>
      </c>
      <c r="AV782" s="14" t="s">
        <v>84</v>
      </c>
      <c r="AW782" s="14" t="s">
        <v>38</v>
      </c>
      <c r="AX782" s="14" t="s">
        <v>77</v>
      </c>
      <c r="AY782" s="232" t="s">
        <v>273</v>
      </c>
    </row>
    <row r="783" spans="1:65" s="16" customFormat="1" ht="11.25">
      <c r="B783" s="244"/>
      <c r="C783" s="245"/>
      <c r="D783" s="208" t="s">
        <v>281</v>
      </c>
      <c r="E783" s="246" t="s">
        <v>22</v>
      </c>
      <c r="F783" s="247" t="s">
        <v>288</v>
      </c>
      <c r="G783" s="245"/>
      <c r="H783" s="248">
        <v>63.789000000000001</v>
      </c>
      <c r="I783" s="249"/>
      <c r="J783" s="245"/>
      <c r="K783" s="245"/>
      <c r="L783" s="250"/>
      <c r="M783" s="251"/>
      <c r="N783" s="252"/>
      <c r="O783" s="252"/>
      <c r="P783" s="252"/>
      <c r="Q783" s="252"/>
      <c r="R783" s="252"/>
      <c r="S783" s="252"/>
      <c r="T783" s="253"/>
      <c r="AT783" s="254" t="s">
        <v>281</v>
      </c>
      <c r="AU783" s="254" t="s">
        <v>84</v>
      </c>
      <c r="AV783" s="16" t="s">
        <v>99</v>
      </c>
      <c r="AW783" s="16" t="s">
        <v>38</v>
      </c>
      <c r="AX783" s="16" t="s">
        <v>23</v>
      </c>
      <c r="AY783" s="254" t="s">
        <v>273</v>
      </c>
    </row>
    <row r="784" spans="1:65" s="2" customFormat="1" ht="21.75" customHeight="1">
      <c r="A784" s="36"/>
      <c r="B784" s="37"/>
      <c r="C784" s="195" t="s">
        <v>981</v>
      </c>
      <c r="D784" s="195" t="s">
        <v>275</v>
      </c>
      <c r="E784" s="196" t="s">
        <v>806</v>
      </c>
      <c r="F784" s="197" t="s">
        <v>807</v>
      </c>
      <c r="G784" s="198" t="s">
        <v>333</v>
      </c>
      <c r="H784" s="199">
        <v>2.0299999999999998</v>
      </c>
      <c r="I784" s="200"/>
      <c r="J784" s="201">
        <f>ROUND(I784*H784,2)</f>
        <v>0</v>
      </c>
      <c r="K784" s="197" t="s">
        <v>306</v>
      </c>
      <c r="L784" s="41"/>
      <c r="M784" s="202" t="s">
        <v>22</v>
      </c>
      <c r="N784" s="203" t="s">
        <v>48</v>
      </c>
      <c r="O784" s="66"/>
      <c r="P784" s="204">
        <f>O784*H784</f>
        <v>0</v>
      </c>
      <c r="Q784" s="204">
        <v>0</v>
      </c>
      <c r="R784" s="204">
        <f>Q784*H784</f>
        <v>0</v>
      </c>
      <c r="S784" s="204">
        <v>0</v>
      </c>
      <c r="T784" s="205">
        <f>S784*H784</f>
        <v>0</v>
      </c>
      <c r="U784" s="36"/>
      <c r="V784" s="36"/>
      <c r="W784" s="36"/>
      <c r="X784" s="36"/>
      <c r="Y784" s="36"/>
      <c r="Z784" s="36"/>
      <c r="AA784" s="36"/>
      <c r="AB784" s="36"/>
      <c r="AC784" s="36"/>
      <c r="AD784" s="36"/>
      <c r="AE784" s="36"/>
      <c r="AR784" s="206" t="s">
        <v>386</v>
      </c>
      <c r="AT784" s="206" t="s">
        <v>275</v>
      </c>
      <c r="AU784" s="206" t="s">
        <v>84</v>
      </c>
      <c r="AY784" s="19" t="s">
        <v>273</v>
      </c>
      <c r="BE784" s="207">
        <f>IF(N784="základní",J784,0)</f>
        <v>0</v>
      </c>
      <c r="BF784" s="207">
        <f>IF(N784="snížená",J784,0)</f>
        <v>0</v>
      </c>
      <c r="BG784" s="207">
        <f>IF(N784="zákl. přenesená",J784,0)</f>
        <v>0</v>
      </c>
      <c r="BH784" s="207">
        <f>IF(N784="sníž. přenesená",J784,0)</f>
        <v>0</v>
      </c>
      <c r="BI784" s="207">
        <f>IF(N784="nulová",J784,0)</f>
        <v>0</v>
      </c>
      <c r="BJ784" s="19" t="s">
        <v>23</v>
      </c>
      <c r="BK784" s="207">
        <f>ROUND(I784*H784,2)</f>
        <v>0</v>
      </c>
      <c r="BL784" s="19" t="s">
        <v>386</v>
      </c>
      <c r="BM784" s="206" t="s">
        <v>2746</v>
      </c>
    </row>
    <row r="785" spans="1:65" s="2" customFormat="1" ht="78">
      <c r="A785" s="36"/>
      <c r="B785" s="37"/>
      <c r="C785" s="38"/>
      <c r="D785" s="208" t="s">
        <v>299</v>
      </c>
      <c r="E785" s="38"/>
      <c r="F785" s="209" t="s">
        <v>809</v>
      </c>
      <c r="G785" s="38"/>
      <c r="H785" s="38"/>
      <c r="I785" s="119"/>
      <c r="J785" s="38"/>
      <c r="K785" s="38"/>
      <c r="L785" s="41"/>
      <c r="M785" s="210"/>
      <c r="N785" s="211"/>
      <c r="O785" s="66"/>
      <c r="P785" s="66"/>
      <c r="Q785" s="66"/>
      <c r="R785" s="66"/>
      <c r="S785" s="66"/>
      <c r="T785" s="67"/>
      <c r="U785" s="36"/>
      <c r="V785" s="36"/>
      <c r="W785" s="36"/>
      <c r="X785" s="36"/>
      <c r="Y785" s="36"/>
      <c r="Z785" s="36"/>
      <c r="AA785" s="36"/>
      <c r="AB785" s="36"/>
      <c r="AC785" s="36"/>
      <c r="AD785" s="36"/>
      <c r="AE785" s="36"/>
      <c r="AT785" s="19" t="s">
        <v>299</v>
      </c>
      <c r="AU785" s="19" t="s">
        <v>84</v>
      </c>
    </row>
    <row r="786" spans="1:65" s="12" customFormat="1" ht="22.9" customHeight="1">
      <c r="B786" s="179"/>
      <c r="C786" s="180"/>
      <c r="D786" s="181" t="s">
        <v>76</v>
      </c>
      <c r="E786" s="193" t="s">
        <v>899</v>
      </c>
      <c r="F786" s="193" t="s">
        <v>900</v>
      </c>
      <c r="G786" s="180"/>
      <c r="H786" s="180"/>
      <c r="I786" s="183"/>
      <c r="J786" s="194">
        <f>BK786</f>
        <v>0</v>
      </c>
      <c r="K786" s="180"/>
      <c r="L786" s="185"/>
      <c r="M786" s="186"/>
      <c r="N786" s="187"/>
      <c r="O786" s="187"/>
      <c r="P786" s="188">
        <f>SUM(P787:P871)</f>
        <v>0</v>
      </c>
      <c r="Q786" s="187"/>
      <c r="R786" s="188">
        <f>SUM(R787:R871)</f>
        <v>2.4287504000000002</v>
      </c>
      <c r="S786" s="187"/>
      <c r="T786" s="189">
        <f>SUM(T787:T871)</f>
        <v>0</v>
      </c>
      <c r="AR786" s="190" t="s">
        <v>84</v>
      </c>
      <c r="AT786" s="191" t="s">
        <v>76</v>
      </c>
      <c r="AU786" s="191" t="s">
        <v>23</v>
      </c>
      <c r="AY786" s="190" t="s">
        <v>273</v>
      </c>
      <c r="BK786" s="192">
        <f>SUM(BK787:BK871)</f>
        <v>0</v>
      </c>
    </row>
    <row r="787" spans="1:65" s="2" customFormat="1" ht="21.75" customHeight="1">
      <c r="A787" s="36"/>
      <c r="B787" s="37"/>
      <c r="C787" s="195" t="s">
        <v>29</v>
      </c>
      <c r="D787" s="195" t="s">
        <v>275</v>
      </c>
      <c r="E787" s="196" t="s">
        <v>902</v>
      </c>
      <c r="F787" s="197" t="s">
        <v>903</v>
      </c>
      <c r="G787" s="198" t="s">
        <v>224</v>
      </c>
      <c r="H787" s="199">
        <v>889.15</v>
      </c>
      <c r="I787" s="200"/>
      <c r="J787" s="201">
        <f>ROUND(I787*H787,2)</f>
        <v>0</v>
      </c>
      <c r="K787" s="197" t="s">
        <v>306</v>
      </c>
      <c r="L787" s="41"/>
      <c r="M787" s="202" t="s">
        <v>22</v>
      </c>
      <c r="N787" s="203" t="s">
        <v>48</v>
      </c>
      <c r="O787" s="66"/>
      <c r="P787" s="204">
        <f>O787*H787</f>
        <v>0</v>
      </c>
      <c r="Q787" s="204">
        <v>0</v>
      </c>
      <c r="R787" s="204">
        <f>Q787*H787</f>
        <v>0</v>
      </c>
      <c r="S787" s="204">
        <v>0</v>
      </c>
      <c r="T787" s="205">
        <f>S787*H787</f>
        <v>0</v>
      </c>
      <c r="U787" s="36"/>
      <c r="V787" s="36"/>
      <c r="W787" s="36"/>
      <c r="X787" s="36"/>
      <c r="Y787" s="36"/>
      <c r="Z787" s="36"/>
      <c r="AA787" s="36"/>
      <c r="AB787" s="36"/>
      <c r="AC787" s="36"/>
      <c r="AD787" s="36"/>
      <c r="AE787" s="36"/>
      <c r="AR787" s="206" t="s">
        <v>386</v>
      </c>
      <c r="AT787" s="206" t="s">
        <v>275</v>
      </c>
      <c r="AU787" s="206" t="s">
        <v>84</v>
      </c>
      <c r="AY787" s="19" t="s">
        <v>273</v>
      </c>
      <c r="BE787" s="207">
        <f>IF(N787="základní",J787,0)</f>
        <v>0</v>
      </c>
      <c r="BF787" s="207">
        <f>IF(N787="snížená",J787,0)</f>
        <v>0</v>
      </c>
      <c r="BG787" s="207">
        <f>IF(N787="zákl. přenesená",J787,0)</f>
        <v>0</v>
      </c>
      <c r="BH787" s="207">
        <f>IF(N787="sníž. přenesená",J787,0)</f>
        <v>0</v>
      </c>
      <c r="BI787" s="207">
        <f>IF(N787="nulová",J787,0)</f>
        <v>0</v>
      </c>
      <c r="BJ787" s="19" t="s">
        <v>23</v>
      </c>
      <c r="BK787" s="207">
        <f>ROUND(I787*H787,2)</f>
        <v>0</v>
      </c>
      <c r="BL787" s="19" t="s">
        <v>386</v>
      </c>
      <c r="BM787" s="206" t="s">
        <v>2747</v>
      </c>
    </row>
    <row r="788" spans="1:65" s="2" customFormat="1" ht="39">
      <c r="A788" s="36"/>
      <c r="B788" s="37"/>
      <c r="C788" s="38"/>
      <c r="D788" s="208" t="s">
        <v>299</v>
      </c>
      <c r="E788" s="38"/>
      <c r="F788" s="209" t="s">
        <v>905</v>
      </c>
      <c r="G788" s="38"/>
      <c r="H788" s="38"/>
      <c r="I788" s="119"/>
      <c r="J788" s="38"/>
      <c r="K788" s="38"/>
      <c r="L788" s="41"/>
      <c r="M788" s="210"/>
      <c r="N788" s="211"/>
      <c r="O788" s="66"/>
      <c r="P788" s="66"/>
      <c r="Q788" s="66"/>
      <c r="R788" s="66"/>
      <c r="S788" s="66"/>
      <c r="T788" s="67"/>
      <c r="U788" s="36"/>
      <c r="V788" s="36"/>
      <c r="W788" s="36"/>
      <c r="X788" s="36"/>
      <c r="Y788" s="36"/>
      <c r="Z788" s="36"/>
      <c r="AA788" s="36"/>
      <c r="AB788" s="36"/>
      <c r="AC788" s="36"/>
      <c r="AD788" s="36"/>
      <c r="AE788" s="36"/>
      <c r="AT788" s="19" t="s">
        <v>299</v>
      </c>
      <c r="AU788" s="19" t="s">
        <v>84</v>
      </c>
    </row>
    <row r="789" spans="1:65" s="13" customFormat="1" ht="11.25">
      <c r="B789" s="212"/>
      <c r="C789" s="213"/>
      <c r="D789" s="208" t="s">
        <v>281</v>
      </c>
      <c r="E789" s="214" t="s">
        <v>22</v>
      </c>
      <c r="F789" s="215" t="s">
        <v>1265</v>
      </c>
      <c r="G789" s="213"/>
      <c r="H789" s="214" t="s">
        <v>22</v>
      </c>
      <c r="I789" s="216"/>
      <c r="J789" s="213"/>
      <c r="K789" s="213"/>
      <c r="L789" s="217"/>
      <c r="M789" s="218"/>
      <c r="N789" s="219"/>
      <c r="O789" s="219"/>
      <c r="P789" s="219"/>
      <c r="Q789" s="219"/>
      <c r="R789" s="219"/>
      <c r="S789" s="219"/>
      <c r="T789" s="220"/>
      <c r="AT789" s="221" t="s">
        <v>281</v>
      </c>
      <c r="AU789" s="221" t="s">
        <v>84</v>
      </c>
      <c r="AV789" s="13" t="s">
        <v>23</v>
      </c>
      <c r="AW789" s="13" t="s">
        <v>38</v>
      </c>
      <c r="AX789" s="13" t="s">
        <v>77</v>
      </c>
      <c r="AY789" s="221" t="s">
        <v>273</v>
      </c>
    </row>
    <row r="790" spans="1:65" s="13" customFormat="1" ht="11.25">
      <c r="B790" s="212"/>
      <c r="C790" s="213"/>
      <c r="D790" s="208" t="s">
        <v>281</v>
      </c>
      <c r="E790" s="214" t="s">
        <v>22</v>
      </c>
      <c r="F790" s="215" t="s">
        <v>2748</v>
      </c>
      <c r="G790" s="213"/>
      <c r="H790" s="214" t="s">
        <v>22</v>
      </c>
      <c r="I790" s="216"/>
      <c r="J790" s="213"/>
      <c r="K790" s="213"/>
      <c r="L790" s="217"/>
      <c r="M790" s="218"/>
      <c r="N790" s="219"/>
      <c r="O790" s="219"/>
      <c r="P790" s="219"/>
      <c r="Q790" s="219"/>
      <c r="R790" s="219"/>
      <c r="S790" s="219"/>
      <c r="T790" s="220"/>
      <c r="AT790" s="221" t="s">
        <v>281</v>
      </c>
      <c r="AU790" s="221" t="s">
        <v>84</v>
      </c>
      <c r="AV790" s="13" t="s">
        <v>23</v>
      </c>
      <c r="AW790" s="13" t="s">
        <v>38</v>
      </c>
      <c r="AX790" s="13" t="s">
        <v>77</v>
      </c>
      <c r="AY790" s="221" t="s">
        <v>273</v>
      </c>
    </row>
    <row r="791" spans="1:65" s="14" customFormat="1" ht="11.25">
      <c r="B791" s="222"/>
      <c r="C791" s="223"/>
      <c r="D791" s="208" t="s">
        <v>281</v>
      </c>
      <c r="E791" s="224" t="s">
        <v>22</v>
      </c>
      <c r="F791" s="225" t="s">
        <v>2749</v>
      </c>
      <c r="G791" s="223"/>
      <c r="H791" s="226">
        <v>57.04</v>
      </c>
      <c r="I791" s="227"/>
      <c r="J791" s="223"/>
      <c r="K791" s="223"/>
      <c r="L791" s="228"/>
      <c r="M791" s="229"/>
      <c r="N791" s="230"/>
      <c r="O791" s="230"/>
      <c r="P791" s="230"/>
      <c r="Q791" s="230"/>
      <c r="R791" s="230"/>
      <c r="S791" s="230"/>
      <c r="T791" s="231"/>
      <c r="AT791" s="232" t="s">
        <v>281</v>
      </c>
      <c r="AU791" s="232" t="s">
        <v>84</v>
      </c>
      <c r="AV791" s="14" t="s">
        <v>84</v>
      </c>
      <c r="AW791" s="14" t="s">
        <v>38</v>
      </c>
      <c r="AX791" s="14" t="s">
        <v>77</v>
      </c>
      <c r="AY791" s="232" t="s">
        <v>273</v>
      </c>
    </row>
    <row r="792" spans="1:65" s="15" customFormat="1" ht="11.25">
      <c r="B792" s="233"/>
      <c r="C792" s="234"/>
      <c r="D792" s="208" t="s">
        <v>281</v>
      </c>
      <c r="E792" s="235" t="s">
        <v>22</v>
      </c>
      <c r="F792" s="236" t="s">
        <v>286</v>
      </c>
      <c r="G792" s="234"/>
      <c r="H792" s="237">
        <v>57.04</v>
      </c>
      <c r="I792" s="238"/>
      <c r="J792" s="234"/>
      <c r="K792" s="234"/>
      <c r="L792" s="239"/>
      <c r="M792" s="240"/>
      <c r="N792" s="241"/>
      <c r="O792" s="241"/>
      <c r="P792" s="241"/>
      <c r="Q792" s="241"/>
      <c r="R792" s="241"/>
      <c r="S792" s="241"/>
      <c r="T792" s="242"/>
      <c r="AT792" s="243" t="s">
        <v>281</v>
      </c>
      <c r="AU792" s="243" t="s">
        <v>84</v>
      </c>
      <c r="AV792" s="15" t="s">
        <v>92</v>
      </c>
      <c r="AW792" s="15" t="s">
        <v>38</v>
      </c>
      <c r="AX792" s="15" t="s">
        <v>77</v>
      </c>
      <c r="AY792" s="243" t="s">
        <v>273</v>
      </c>
    </row>
    <row r="793" spans="1:65" s="13" customFormat="1" ht="11.25">
      <c r="B793" s="212"/>
      <c r="C793" s="213"/>
      <c r="D793" s="208" t="s">
        <v>281</v>
      </c>
      <c r="E793" s="214" t="s">
        <v>22</v>
      </c>
      <c r="F793" s="215" t="s">
        <v>2750</v>
      </c>
      <c r="G793" s="213"/>
      <c r="H793" s="214" t="s">
        <v>22</v>
      </c>
      <c r="I793" s="216"/>
      <c r="J793" s="213"/>
      <c r="K793" s="213"/>
      <c r="L793" s="217"/>
      <c r="M793" s="218"/>
      <c r="N793" s="219"/>
      <c r="O793" s="219"/>
      <c r="P793" s="219"/>
      <c r="Q793" s="219"/>
      <c r="R793" s="219"/>
      <c r="S793" s="219"/>
      <c r="T793" s="220"/>
      <c r="AT793" s="221" t="s">
        <v>281</v>
      </c>
      <c r="AU793" s="221" t="s">
        <v>84</v>
      </c>
      <c r="AV793" s="13" t="s">
        <v>23</v>
      </c>
      <c r="AW793" s="13" t="s">
        <v>38</v>
      </c>
      <c r="AX793" s="13" t="s">
        <v>77</v>
      </c>
      <c r="AY793" s="221" t="s">
        <v>273</v>
      </c>
    </row>
    <row r="794" spans="1:65" s="14" customFormat="1" ht="11.25">
      <c r="B794" s="222"/>
      <c r="C794" s="223"/>
      <c r="D794" s="208" t="s">
        <v>281</v>
      </c>
      <c r="E794" s="224" t="s">
        <v>22</v>
      </c>
      <c r="F794" s="225" t="s">
        <v>2751</v>
      </c>
      <c r="G794" s="223"/>
      <c r="H794" s="226">
        <v>120.82</v>
      </c>
      <c r="I794" s="227"/>
      <c r="J794" s="223"/>
      <c r="K794" s="223"/>
      <c r="L794" s="228"/>
      <c r="M794" s="229"/>
      <c r="N794" s="230"/>
      <c r="O794" s="230"/>
      <c r="P794" s="230"/>
      <c r="Q794" s="230"/>
      <c r="R794" s="230"/>
      <c r="S794" s="230"/>
      <c r="T794" s="231"/>
      <c r="AT794" s="232" t="s">
        <v>281</v>
      </c>
      <c r="AU794" s="232" t="s">
        <v>84</v>
      </c>
      <c r="AV794" s="14" t="s">
        <v>84</v>
      </c>
      <c r="AW794" s="14" t="s">
        <v>38</v>
      </c>
      <c r="AX794" s="14" t="s">
        <v>77</v>
      </c>
      <c r="AY794" s="232" t="s">
        <v>273</v>
      </c>
    </row>
    <row r="795" spans="1:65" s="15" customFormat="1" ht="11.25">
      <c r="B795" s="233"/>
      <c r="C795" s="234"/>
      <c r="D795" s="208" t="s">
        <v>281</v>
      </c>
      <c r="E795" s="235" t="s">
        <v>22</v>
      </c>
      <c r="F795" s="236" t="s">
        <v>286</v>
      </c>
      <c r="G795" s="234"/>
      <c r="H795" s="237">
        <v>120.82</v>
      </c>
      <c r="I795" s="238"/>
      <c r="J795" s="234"/>
      <c r="K795" s="234"/>
      <c r="L795" s="239"/>
      <c r="M795" s="240"/>
      <c r="N795" s="241"/>
      <c r="O795" s="241"/>
      <c r="P795" s="241"/>
      <c r="Q795" s="241"/>
      <c r="R795" s="241"/>
      <c r="S795" s="241"/>
      <c r="T795" s="242"/>
      <c r="AT795" s="243" t="s">
        <v>281</v>
      </c>
      <c r="AU795" s="243" t="s">
        <v>84</v>
      </c>
      <c r="AV795" s="15" t="s">
        <v>92</v>
      </c>
      <c r="AW795" s="15" t="s">
        <v>38</v>
      </c>
      <c r="AX795" s="15" t="s">
        <v>77</v>
      </c>
      <c r="AY795" s="243" t="s">
        <v>273</v>
      </c>
    </row>
    <row r="796" spans="1:65" s="13" customFormat="1" ht="11.25">
      <c r="B796" s="212"/>
      <c r="C796" s="213"/>
      <c r="D796" s="208" t="s">
        <v>281</v>
      </c>
      <c r="E796" s="214" t="s">
        <v>22</v>
      </c>
      <c r="F796" s="215" t="s">
        <v>2752</v>
      </c>
      <c r="G796" s="213"/>
      <c r="H796" s="214" t="s">
        <v>22</v>
      </c>
      <c r="I796" s="216"/>
      <c r="J796" s="213"/>
      <c r="K796" s="213"/>
      <c r="L796" s="217"/>
      <c r="M796" s="218"/>
      <c r="N796" s="219"/>
      <c r="O796" s="219"/>
      <c r="P796" s="219"/>
      <c r="Q796" s="219"/>
      <c r="R796" s="219"/>
      <c r="S796" s="219"/>
      <c r="T796" s="220"/>
      <c r="AT796" s="221" t="s">
        <v>281</v>
      </c>
      <c r="AU796" s="221" t="s">
        <v>84</v>
      </c>
      <c r="AV796" s="13" t="s">
        <v>23</v>
      </c>
      <c r="AW796" s="13" t="s">
        <v>38</v>
      </c>
      <c r="AX796" s="13" t="s">
        <v>77</v>
      </c>
      <c r="AY796" s="221" t="s">
        <v>273</v>
      </c>
    </row>
    <row r="797" spans="1:65" s="14" customFormat="1" ht="11.25">
      <c r="B797" s="222"/>
      <c r="C797" s="223"/>
      <c r="D797" s="208" t="s">
        <v>281</v>
      </c>
      <c r="E797" s="224" t="s">
        <v>22</v>
      </c>
      <c r="F797" s="225" t="s">
        <v>2753</v>
      </c>
      <c r="G797" s="223"/>
      <c r="H797" s="226">
        <v>514.32000000000005</v>
      </c>
      <c r="I797" s="227"/>
      <c r="J797" s="223"/>
      <c r="K797" s="223"/>
      <c r="L797" s="228"/>
      <c r="M797" s="229"/>
      <c r="N797" s="230"/>
      <c r="O797" s="230"/>
      <c r="P797" s="230"/>
      <c r="Q797" s="230"/>
      <c r="R797" s="230"/>
      <c r="S797" s="230"/>
      <c r="T797" s="231"/>
      <c r="AT797" s="232" t="s">
        <v>281</v>
      </c>
      <c r="AU797" s="232" t="s">
        <v>84</v>
      </c>
      <c r="AV797" s="14" t="s">
        <v>84</v>
      </c>
      <c r="AW797" s="14" t="s">
        <v>38</v>
      </c>
      <c r="AX797" s="14" t="s">
        <v>77</v>
      </c>
      <c r="AY797" s="232" t="s">
        <v>273</v>
      </c>
    </row>
    <row r="798" spans="1:65" s="15" customFormat="1" ht="11.25">
      <c r="B798" s="233"/>
      <c r="C798" s="234"/>
      <c r="D798" s="208" t="s">
        <v>281</v>
      </c>
      <c r="E798" s="235" t="s">
        <v>22</v>
      </c>
      <c r="F798" s="236" t="s">
        <v>286</v>
      </c>
      <c r="G798" s="234"/>
      <c r="H798" s="237">
        <v>514.32000000000005</v>
      </c>
      <c r="I798" s="238"/>
      <c r="J798" s="234"/>
      <c r="K798" s="234"/>
      <c r="L798" s="239"/>
      <c r="M798" s="240"/>
      <c r="N798" s="241"/>
      <c r="O798" s="241"/>
      <c r="P798" s="241"/>
      <c r="Q798" s="241"/>
      <c r="R798" s="241"/>
      <c r="S798" s="241"/>
      <c r="T798" s="242"/>
      <c r="AT798" s="243" t="s">
        <v>281</v>
      </c>
      <c r="AU798" s="243" t="s">
        <v>84</v>
      </c>
      <c r="AV798" s="15" t="s">
        <v>92</v>
      </c>
      <c r="AW798" s="15" t="s">
        <v>38</v>
      </c>
      <c r="AX798" s="15" t="s">
        <v>77</v>
      </c>
      <c r="AY798" s="243" t="s">
        <v>273</v>
      </c>
    </row>
    <row r="799" spans="1:65" s="13" customFormat="1" ht="11.25">
      <c r="B799" s="212"/>
      <c r="C799" s="213"/>
      <c r="D799" s="208" t="s">
        <v>281</v>
      </c>
      <c r="E799" s="214" t="s">
        <v>22</v>
      </c>
      <c r="F799" s="215" t="s">
        <v>2754</v>
      </c>
      <c r="G799" s="213"/>
      <c r="H799" s="214" t="s">
        <v>22</v>
      </c>
      <c r="I799" s="216"/>
      <c r="J799" s="213"/>
      <c r="K799" s="213"/>
      <c r="L799" s="217"/>
      <c r="M799" s="218"/>
      <c r="N799" s="219"/>
      <c r="O799" s="219"/>
      <c r="P799" s="219"/>
      <c r="Q799" s="219"/>
      <c r="R799" s="219"/>
      <c r="S799" s="219"/>
      <c r="T799" s="220"/>
      <c r="AT799" s="221" t="s">
        <v>281</v>
      </c>
      <c r="AU799" s="221" t="s">
        <v>84</v>
      </c>
      <c r="AV799" s="13" t="s">
        <v>23</v>
      </c>
      <c r="AW799" s="13" t="s">
        <v>38</v>
      </c>
      <c r="AX799" s="13" t="s">
        <v>77</v>
      </c>
      <c r="AY799" s="221" t="s">
        <v>273</v>
      </c>
    </row>
    <row r="800" spans="1:65" s="14" customFormat="1" ht="11.25">
      <c r="B800" s="222"/>
      <c r="C800" s="223"/>
      <c r="D800" s="208" t="s">
        <v>281</v>
      </c>
      <c r="E800" s="224" t="s">
        <v>22</v>
      </c>
      <c r="F800" s="225" t="s">
        <v>2755</v>
      </c>
      <c r="G800" s="223"/>
      <c r="H800" s="226">
        <v>196.97</v>
      </c>
      <c r="I800" s="227"/>
      <c r="J800" s="223"/>
      <c r="K800" s="223"/>
      <c r="L800" s="228"/>
      <c r="M800" s="229"/>
      <c r="N800" s="230"/>
      <c r="O800" s="230"/>
      <c r="P800" s="230"/>
      <c r="Q800" s="230"/>
      <c r="R800" s="230"/>
      <c r="S800" s="230"/>
      <c r="T800" s="231"/>
      <c r="AT800" s="232" t="s">
        <v>281</v>
      </c>
      <c r="AU800" s="232" t="s">
        <v>84</v>
      </c>
      <c r="AV800" s="14" t="s">
        <v>84</v>
      </c>
      <c r="AW800" s="14" t="s">
        <v>38</v>
      </c>
      <c r="AX800" s="14" t="s">
        <v>77</v>
      </c>
      <c r="AY800" s="232" t="s">
        <v>273</v>
      </c>
    </row>
    <row r="801" spans="1:65" s="15" customFormat="1" ht="11.25">
      <c r="B801" s="233"/>
      <c r="C801" s="234"/>
      <c r="D801" s="208" t="s">
        <v>281</v>
      </c>
      <c r="E801" s="235" t="s">
        <v>22</v>
      </c>
      <c r="F801" s="236" t="s">
        <v>286</v>
      </c>
      <c r="G801" s="234"/>
      <c r="H801" s="237">
        <v>196.97</v>
      </c>
      <c r="I801" s="238"/>
      <c r="J801" s="234"/>
      <c r="K801" s="234"/>
      <c r="L801" s="239"/>
      <c r="M801" s="240"/>
      <c r="N801" s="241"/>
      <c r="O801" s="241"/>
      <c r="P801" s="241"/>
      <c r="Q801" s="241"/>
      <c r="R801" s="241"/>
      <c r="S801" s="241"/>
      <c r="T801" s="242"/>
      <c r="AT801" s="243" t="s">
        <v>281</v>
      </c>
      <c r="AU801" s="243" t="s">
        <v>84</v>
      </c>
      <c r="AV801" s="15" t="s">
        <v>92</v>
      </c>
      <c r="AW801" s="15" t="s">
        <v>38</v>
      </c>
      <c r="AX801" s="15" t="s">
        <v>77</v>
      </c>
      <c r="AY801" s="243" t="s">
        <v>273</v>
      </c>
    </row>
    <row r="802" spans="1:65" s="16" customFormat="1" ht="11.25">
      <c r="B802" s="244"/>
      <c r="C802" s="245"/>
      <c r="D802" s="208" t="s">
        <v>281</v>
      </c>
      <c r="E802" s="246" t="s">
        <v>22</v>
      </c>
      <c r="F802" s="247" t="s">
        <v>288</v>
      </c>
      <c r="G802" s="245"/>
      <c r="H802" s="248">
        <v>889.15</v>
      </c>
      <c r="I802" s="249"/>
      <c r="J802" s="245"/>
      <c r="K802" s="245"/>
      <c r="L802" s="250"/>
      <c r="M802" s="251"/>
      <c r="N802" s="252"/>
      <c r="O802" s="252"/>
      <c r="P802" s="252"/>
      <c r="Q802" s="252"/>
      <c r="R802" s="252"/>
      <c r="S802" s="252"/>
      <c r="T802" s="253"/>
      <c r="AT802" s="254" t="s">
        <v>281</v>
      </c>
      <c r="AU802" s="254" t="s">
        <v>84</v>
      </c>
      <c r="AV802" s="16" t="s">
        <v>99</v>
      </c>
      <c r="AW802" s="16" t="s">
        <v>38</v>
      </c>
      <c r="AX802" s="16" t="s">
        <v>23</v>
      </c>
      <c r="AY802" s="254" t="s">
        <v>273</v>
      </c>
    </row>
    <row r="803" spans="1:65" s="2" customFormat="1" ht="16.5" customHeight="1">
      <c r="A803" s="36"/>
      <c r="B803" s="37"/>
      <c r="C803" s="255" t="s">
        <v>990</v>
      </c>
      <c r="D803" s="255" t="s">
        <v>568</v>
      </c>
      <c r="E803" s="256" t="s">
        <v>2756</v>
      </c>
      <c r="F803" s="257" t="s">
        <v>2757</v>
      </c>
      <c r="G803" s="258" t="s">
        <v>224</v>
      </c>
      <c r="H803" s="259">
        <v>57.04</v>
      </c>
      <c r="I803" s="260"/>
      <c r="J803" s="261">
        <f>ROUND(I803*H803,2)</f>
        <v>0</v>
      </c>
      <c r="K803" s="257" t="s">
        <v>306</v>
      </c>
      <c r="L803" s="262"/>
      <c r="M803" s="263" t="s">
        <v>22</v>
      </c>
      <c r="N803" s="264" t="s">
        <v>48</v>
      </c>
      <c r="O803" s="66"/>
      <c r="P803" s="204">
        <f>O803*H803</f>
        <v>0</v>
      </c>
      <c r="Q803" s="204">
        <v>1.4E-3</v>
      </c>
      <c r="R803" s="204">
        <f>Q803*H803</f>
        <v>7.9855999999999996E-2</v>
      </c>
      <c r="S803" s="204">
        <v>0</v>
      </c>
      <c r="T803" s="205">
        <f>S803*H803</f>
        <v>0</v>
      </c>
      <c r="U803" s="36"/>
      <c r="V803" s="36"/>
      <c r="W803" s="36"/>
      <c r="X803" s="36"/>
      <c r="Y803" s="36"/>
      <c r="Z803" s="36"/>
      <c r="AA803" s="36"/>
      <c r="AB803" s="36"/>
      <c r="AC803" s="36"/>
      <c r="AD803" s="36"/>
      <c r="AE803" s="36"/>
      <c r="AR803" s="206" t="s">
        <v>528</v>
      </c>
      <c r="AT803" s="206" t="s">
        <v>568</v>
      </c>
      <c r="AU803" s="206" t="s">
        <v>84</v>
      </c>
      <c r="AY803" s="19" t="s">
        <v>273</v>
      </c>
      <c r="BE803" s="207">
        <f>IF(N803="základní",J803,0)</f>
        <v>0</v>
      </c>
      <c r="BF803" s="207">
        <f>IF(N803="snížená",J803,0)</f>
        <v>0</v>
      </c>
      <c r="BG803" s="207">
        <f>IF(N803="zákl. přenesená",J803,0)</f>
        <v>0</v>
      </c>
      <c r="BH803" s="207">
        <f>IF(N803="sníž. přenesená",J803,0)</f>
        <v>0</v>
      </c>
      <c r="BI803" s="207">
        <f>IF(N803="nulová",J803,0)</f>
        <v>0</v>
      </c>
      <c r="BJ803" s="19" t="s">
        <v>23</v>
      </c>
      <c r="BK803" s="207">
        <f>ROUND(I803*H803,2)</f>
        <v>0</v>
      </c>
      <c r="BL803" s="19" t="s">
        <v>386</v>
      </c>
      <c r="BM803" s="206" t="s">
        <v>2758</v>
      </c>
    </row>
    <row r="804" spans="1:65" s="13" customFormat="1" ht="11.25">
      <c r="B804" s="212"/>
      <c r="C804" s="213"/>
      <c r="D804" s="208" t="s">
        <v>281</v>
      </c>
      <c r="E804" s="214" t="s">
        <v>22</v>
      </c>
      <c r="F804" s="215" t="s">
        <v>1265</v>
      </c>
      <c r="G804" s="213"/>
      <c r="H804" s="214" t="s">
        <v>22</v>
      </c>
      <c r="I804" s="216"/>
      <c r="J804" s="213"/>
      <c r="K804" s="213"/>
      <c r="L804" s="217"/>
      <c r="M804" s="218"/>
      <c r="N804" s="219"/>
      <c r="O804" s="219"/>
      <c r="P804" s="219"/>
      <c r="Q804" s="219"/>
      <c r="R804" s="219"/>
      <c r="S804" s="219"/>
      <c r="T804" s="220"/>
      <c r="AT804" s="221" t="s">
        <v>281</v>
      </c>
      <c r="AU804" s="221" t="s">
        <v>84</v>
      </c>
      <c r="AV804" s="13" t="s">
        <v>23</v>
      </c>
      <c r="AW804" s="13" t="s">
        <v>38</v>
      </c>
      <c r="AX804" s="13" t="s">
        <v>77</v>
      </c>
      <c r="AY804" s="221" t="s">
        <v>273</v>
      </c>
    </row>
    <row r="805" spans="1:65" s="13" customFormat="1" ht="11.25">
      <c r="B805" s="212"/>
      <c r="C805" s="213"/>
      <c r="D805" s="208" t="s">
        <v>281</v>
      </c>
      <c r="E805" s="214" t="s">
        <v>22</v>
      </c>
      <c r="F805" s="215" t="s">
        <v>2748</v>
      </c>
      <c r="G805" s="213"/>
      <c r="H805" s="214" t="s">
        <v>22</v>
      </c>
      <c r="I805" s="216"/>
      <c r="J805" s="213"/>
      <c r="K805" s="213"/>
      <c r="L805" s="217"/>
      <c r="M805" s="218"/>
      <c r="N805" s="219"/>
      <c r="O805" s="219"/>
      <c r="P805" s="219"/>
      <c r="Q805" s="219"/>
      <c r="R805" s="219"/>
      <c r="S805" s="219"/>
      <c r="T805" s="220"/>
      <c r="AT805" s="221" t="s">
        <v>281</v>
      </c>
      <c r="AU805" s="221" t="s">
        <v>84</v>
      </c>
      <c r="AV805" s="13" t="s">
        <v>23</v>
      </c>
      <c r="AW805" s="13" t="s">
        <v>38</v>
      </c>
      <c r="AX805" s="13" t="s">
        <v>77</v>
      </c>
      <c r="AY805" s="221" t="s">
        <v>273</v>
      </c>
    </row>
    <row r="806" spans="1:65" s="14" customFormat="1" ht="11.25">
      <c r="B806" s="222"/>
      <c r="C806" s="223"/>
      <c r="D806" s="208" t="s">
        <v>281</v>
      </c>
      <c r="E806" s="224" t="s">
        <v>22</v>
      </c>
      <c r="F806" s="225" t="s">
        <v>2749</v>
      </c>
      <c r="G806" s="223"/>
      <c r="H806" s="226">
        <v>57.04</v>
      </c>
      <c r="I806" s="227"/>
      <c r="J806" s="223"/>
      <c r="K806" s="223"/>
      <c r="L806" s="228"/>
      <c r="M806" s="229"/>
      <c r="N806" s="230"/>
      <c r="O806" s="230"/>
      <c r="P806" s="230"/>
      <c r="Q806" s="230"/>
      <c r="R806" s="230"/>
      <c r="S806" s="230"/>
      <c r="T806" s="231"/>
      <c r="AT806" s="232" t="s">
        <v>281</v>
      </c>
      <c r="AU806" s="232" t="s">
        <v>84</v>
      </c>
      <c r="AV806" s="14" t="s">
        <v>84</v>
      </c>
      <c r="AW806" s="14" t="s">
        <v>38</v>
      </c>
      <c r="AX806" s="14" t="s">
        <v>77</v>
      </c>
      <c r="AY806" s="232" t="s">
        <v>273</v>
      </c>
    </row>
    <row r="807" spans="1:65" s="15" customFormat="1" ht="11.25">
      <c r="B807" s="233"/>
      <c r="C807" s="234"/>
      <c r="D807" s="208" t="s">
        <v>281</v>
      </c>
      <c r="E807" s="235" t="s">
        <v>22</v>
      </c>
      <c r="F807" s="236" t="s">
        <v>286</v>
      </c>
      <c r="G807" s="234"/>
      <c r="H807" s="237">
        <v>57.04</v>
      </c>
      <c r="I807" s="238"/>
      <c r="J807" s="234"/>
      <c r="K807" s="234"/>
      <c r="L807" s="239"/>
      <c r="M807" s="240"/>
      <c r="N807" s="241"/>
      <c r="O807" s="241"/>
      <c r="P807" s="241"/>
      <c r="Q807" s="241"/>
      <c r="R807" s="241"/>
      <c r="S807" s="241"/>
      <c r="T807" s="242"/>
      <c r="AT807" s="243" t="s">
        <v>281</v>
      </c>
      <c r="AU807" s="243" t="s">
        <v>84</v>
      </c>
      <c r="AV807" s="15" t="s">
        <v>92</v>
      </c>
      <c r="AW807" s="15" t="s">
        <v>38</v>
      </c>
      <c r="AX807" s="15" t="s">
        <v>23</v>
      </c>
      <c r="AY807" s="243" t="s">
        <v>273</v>
      </c>
    </row>
    <row r="808" spans="1:65" s="2" customFormat="1" ht="16.5" customHeight="1">
      <c r="A808" s="36"/>
      <c r="B808" s="37"/>
      <c r="C808" s="255" t="s">
        <v>995</v>
      </c>
      <c r="D808" s="255" t="s">
        <v>568</v>
      </c>
      <c r="E808" s="256" t="s">
        <v>2759</v>
      </c>
      <c r="F808" s="257" t="s">
        <v>2760</v>
      </c>
      <c r="G808" s="258" t="s">
        <v>224</v>
      </c>
      <c r="H808" s="259">
        <v>120.82</v>
      </c>
      <c r="I808" s="260"/>
      <c r="J808" s="261">
        <f>ROUND(I808*H808,2)</f>
        <v>0</v>
      </c>
      <c r="K808" s="257" t="s">
        <v>306</v>
      </c>
      <c r="L808" s="262"/>
      <c r="M808" s="263" t="s">
        <v>22</v>
      </c>
      <c r="N808" s="264" t="s">
        <v>48</v>
      </c>
      <c r="O808" s="66"/>
      <c r="P808" s="204">
        <f>O808*H808</f>
        <v>0</v>
      </c>
      <c r="Q808" s="204">
        <v>2.3999999999999998E-3</v>
      </c>
      <c r="R808" s="204">
        <f>Q808*H808</f>
        <v>0.28996799999999995</v>
      </c>
      <c r="S808" s="204">
        <v>0</v>
      </c>
      <c r="T808" s="205">
        <f>S808*H808</f>
        <v>0</v>
      </c>
      <c r="U808" s="36"/>
      <c r="V808" s="36"/>
      <c r="W808" s="36"/>
      <c r="X808" s="36"/>
      <c r="Y808" s="36"/>
      <c r="Z808" s="36"/>
      <c r="AA808" s="36"/>
      <c r="AB808" s="36"/>
      <c r="AC808" s="36"/>
      <c r="AD808" s="36"/>
      <c r="AE808" s="36"/>
      <c r="AR808" s="206" t="s">
        <v>528</v>
      </c>
      <c r="AT808" s="206" t="s">
        <v>568</v>
      </c>
      <c r="AU808" s="206" t="s">
        <v>84</v>
      </c>
      <c r="AY808" s="19" t="s">
        <v>273</v>
      </c>
      <c r="BE808" s="207">
        <f>IF(N808="základní",J808,0)</f>
        <v>0</v>
      </c>
      <c r="BF808" s="207">
        <f>IF(N808="snížená",J808,0)</f>
        <v>0</v>
      </c>
      <c r="BG808" s="207">
        <f>IF(N808="zákl. přenesená",J808,0)</f>
        <v>0</v>
      </c>
      <c r="BH808" s="207">
        <f>IF(N808="sníž. přenesená",J808,0)</f>
        <v>0</v>
      </c>
      <c r="BI808" s="207">
        <f>IF(N808="nulová",J808,0)</f>
        <v>0</v>
      </c>
      <c r="BJ808" s="19" t="s">
        <v>23</v>
      </c>
      <c r="BK808" s="207">
        <f>ROUND(I808*H808,2)</f>
        <v>0</v>
      </c>
      <c r="BL808" s="19" t="s">
        <v>386</v>
      </c>
      <c r="BM808" s="206" t="s">
        <v>2761</v>
      </c>
    </row>
    <row r="809" spans="1:65" s="2" customFormat="1" ht="39">
      <c r="A809" s="36"/>
      <c r="B809" s="37"/>
      <c r="C809" s="38"/>
      <c r="D809" s="208" t="s">
        <v>279</v>
      </c>
      <c r="E809" s="38"/>
      <c r="F809" s="209" t="s">
        <v>2762</v>
      </c>
      <c r="G809" s="38"/>
      <c r="H809" s="38"/>
      <c r="I809" s="119"/>
      <c r="J809" s="38"/>
      <c r="K809" s="38"/>
      <c r="L809" s="41"/>
      <c r="M809" s="210"/>
      <c r="N809" s="211"/>
      <c r="O809" s="66"/>
      <c r="P809" s="66"/>
      <c r="Q809" s="66"/>
      <c r="R809" s="66"/>
      <c r="S809" s="66"/>
      <c r="T809" s="67"/>
      <c r="U809" s="36"/>
      <c r="V809" s="36"/>
      <c r="W809" s="36"/>
      <c r="X809" s="36"/>
      <c r="Y809" s="36"/>
      <c r="Z809" s="36"/>
      <c r="AA809" s="36"/>
      <c r="AB809" s="36"/>
      <c r="AC809" s="36"/>
      <c r="AD809" s="36"/>
      <c r="AE809" s="36"/>
      <c r="AT809" s="19" t="s">
        <v>279</v>
      </c>
      <c r="AU809" s="19" t="s">
        <v>84</v>
      </c>
    </row>
    <row r="810" spans="1:65" s="13" customFormat="1" ht="11.25">
      <c r="B810" s="212"/>
      <c r="C810" s="213"/>
      <c r="D810" s="208" t="s">
        <v>281</v>
      </c>
      <c r="E810" s="214" t="s">
        <v>22</v>
      </c>
      <c r="F810" s="215" t="s">
        <v>1265</v>
      </c>
      <c r="G810" s="213"/>
      <c r="H810" s="214" t="s">
        <v>22</v>
      </c>
      <c r="I810" s="216"/>
      <c r="J810" s="213"/>
      <c r="K810" s="213"/>
      <c r="L810" s="217"/>
      <c r="M810" s="218"/>
      <c r="N810" s="219"/>
      <c r="O810" s="219"/>
      <c r="P810" s="219"/>
      <c r="Q810" s="219"/>
      <c r="R810" s="219"/>
      <c r="S810" s="219"/>
      <c r="T810" s="220"/>
      <c r="AT810" s="221" t="s">
        <v>281</v>
      </c>
      <c r="AU810" s="221" t="s">
        <v>84</v>
      </c>
      <c r="AV810" s="13" t="s">
        <v>23</v>
      </c>
      <c r="AW810" s="13" t="s">
        <v>38</v>
      </c>
      <c r="AX810" s="13" t="s">
        <v>77</v>
      </c>
      <c r="AY810" s="221" t="s">
        <v>273</v>
      </c>
    </row>
    <row r="811" spans="1:65" s="13" customFormat="1" ht="11.25">
      <c r="B811" s="212"/>
      <c r="C811" s="213"/>
      <c r="D811" s="208" t="s">
        <v>281</v>
      </c>
      <c r="E811" s="214" t="s">
        <v>22</v>
      </c>
      <c r="F811" s="215" t="s">
        <v>2750</v>
      </c>
      <c r="G811" s="213"/>
      <c r="H811" s="214" t="s">
        <v>22</v>
      </c>
      <c r="I811" s="216"/>
      <c r="J811" s="213"/>
      <c r="K811" s="213"/>
      <c r="L811" s="217"/>
      <c r="M811" s="218"/>
      <c r="N811" s="219"/>
      <c r="O811" s="219"/>
      <c r="P811" s="219"/>
      <c r="Q811" s="219"/>
      <c r="R811" s="219"/>
      <c r="S811" s="219"/>
      <c r="T811" s="220"/>
      <c r="AT811" s="221" t="s">
        <v>281</v>
      </c>
      <c r="AU811" s="221" t="s">
        <v>84</v>
      </c>
      <c r="AV811" s="13" t="s">
        <v>23</v>
      </c>
      <c r="AW811" s="13" t="s">
        <v>38</v>
      </c>
      <c r="AX811" s="13" t="s">
        <v>77</v>
      </c>
      <c r="AY811" s="221" t="s">
        <v>273</v>
      </c>
    </row>
    <row r="812" spans="1:65" s="14" customFormat="1" ht="11.25">
      <c r="B812" s="222"/>
      <c r="C812" s="223"/>
      <c r="D812" s="208" t="s">
        <v>281</v>
      </c>
      <c r="E812" s="224" t="s">
        <v>22</v>
      </c>
      <c r="F812" s="225" t="s">
        <v>2751</v>
      </c>
      <c r="G812" s="223"/>
      <c r="H812" s="226">
        <v>120.82</v>
      </c>
      <c r="I812" s="227"/>
      <c r="J812" s="223"/>
      <c r="K812" s="223"/>
      <c r="L812" s="228"/>
      <c r="M812" s="229"/>
      <c r="N812" s="230"/>
      <c r="O812" s="230"/>
      <c r="P812" s="230"/>
      <c r="Q812" s="230"/>
      <c r="R812" s="230"/>
      <c r="S812" s="230"/>
      <c r="T812" s="231"/>
      <c r="AT812" s="232" t="s">
        <v>281</v>
      </c>
      <c r="AU812" s="232" t="s">
        <v>84</v>
      </c>
      <c r="AV812" s="14" t="s">
        <v>84</v>
      </c>
      <c r="AW812" s="14" t="s">
        <v>38</v>
      </c>
      <c r="AX812" s="14" t="s">
        <v>77</v>
      </c>
      <c r="AY812" s="232" t="s">
        <v>273</v>
      </c>
    </row>
    <row r="813" spans="1:65" s="15" customFormat="1" ht="11.25">
      <c r="B813" s="233"/>
      <c r="C813" s="234"/>
      <c r="D813" s="208" t="s">
        <v>281</v>
      </c>
      <c r="E813" s="235" t="s">
        <v>22</v>
      </c>
      <c r="F813" s="236" t="s">
        <v>286</v>
      </c>
      <c r="G813" s="234"/>
      <c r="H813" s="237">
        <v>120.82</v>
      </c>
      <c r="I813" s="238"/>
      <c r="J813" s="234"/>
      <c r="K813" s="234"/>
      <c r="L813" s="239"/>
      <c r="M813" s="240"/>
      <c r="N813" s="241"/>
      <c r="O813" s="241"/>
      <c r="P813" s="241"/>
      <c r="Q813" s="241"/>
      <c r="R813" s="241"/>
      <c r="S813" s="241"/>
      <c r="T813" s="242"/>
      <c r="AT813" s="243" t="s">
        <v>281</v>
      </c>
      <c r="AU813" s="243" t="s">
        <v>84</v>
      </c>
      <c r="AV813" s="15" t="s">
        <v>92</v>
      </c>
      <c r="AW813" s="15" t="s">
        <v>38</v>
      </c>
      <c r="AX813" s="15" t="s">
        <v>23</v>
      </c>
      <c r="AY813" s="243" t="s">
        <v>273</v>
      </c>
    </row>
    <row r="814" spans="1:65" s="2" customFormat="1" ht="16.5" customHeight="1">
      <c r="A814" s="36"/>
      <c r="B814" s="37"/>
      <c r="C814" s="255" t="s">
        <v>1002</v>
      </c>
      <c r="D814" s="255" t="s">
        <v>568</v>
      </c>
      <c r="E814" s="256" t="s">
        <v>2763</v>
      </c>
      <c r="F814" s="257" t="s">
        <v>2764</v>
      </c>
      <c r="G814" s="258" t="s">
        <v>224</v>
      </c>
      <c r="H814" s="259">
        <v>514.32000000000005</v>
      </c>
      <c r="I814" s="260"/>
      <c r="J814" s="261">
        <f>ROUND(I814*H814,2)</f>
        <v>0</v>
      </c>
      <c r="K814" s="257" t="s">
        <v>306</v>
      </c>
      <c r="L814" s="262"/>
      <c r="M814" s="263" t="s">
        <v>22</v>
      </c>
      <c r="N814" s="264" t="s">
        <v>48</v>
      </c>
      <c r="O814" s="66"/>
      <c r="P814" s="204">
        <f>O814*H814</f>
        <v>0</v>
      </c>
      <c r="Q814" s="204">
        <v>2E-3</v>
      </c>
      <c r="R814" s="204">
        <f>Q814*H814</f>
        <v>1.0286400000000002</v>
      </c>
      <c r="S814" s="204">
        <v>0</v>
      </c>
      <c r="T814" s="205">
        <f>S814*H814</f>
        <v>0</v>
      </c>
      <c r="U814" s="36"/>
      <c r="V814" s="36"/>
      <c r="W814" s="36"/>
      <c r="X814" s="36"/>
      <c r="Y814" s="36"/>
      <c r="Z814" s="36"/>
      <c r="AA814" s="36"/>
      <c r="AB814" s="36"/>
      <c r="AC814" s="36"/>
      <c r="AD814" s="36"/>
      <c r="AE814" s="36"/>
      <c r="AR814" s="206" t="s">
        <v>528</v>
      </c>
      <c r="AT814" s="206" t="s">
        <v>568</v>
      </c>
      <c r="AU814" s="206" t="s">
        <v>84</v>
      </c>
      <c r="AY814" s="19" t="s">
        <v>273</v>
      </c>
      <c r="BE814" s="207">
        <f>IF(N814="základní",J814,0)</f>
        <v>0</v>
      </c>
      <c r="BF814" s="207">
        <f>IF(N814="snížená",J814,0)</f>
        <v>0</v>
      </c>
      <c r="BG814" s="207">
        <f>IF(N814="zákl. přenesená",J814,0)</f>
        <v>0</v>
      </c>
      <c r="BH814" s="207">
        <f>IF(N814="sníž. přenesená",J814,0)</f>
        <v>0</v>
      </c>
      <c r="BI814" s="207">
        <f>IF(N814="nulová",J814,0)</f>
        <v>0</v>
      </c>
      <c r="BJ814" s="19" t="s">
        <v>23</v>
      </c>
      <c r="BK814" s="207">
        <f>ROUND(I814*H814,2)</f>
        <v>0</v>
      </c>
      <c r="BL814" s="19" t="s">
        <v>386</v>
      </c>
      <c r="BM814" s="206" t="s">
        <v>2765</v>
      </c>
    </row>
    <row r="815" spans="1:65" s="2" customFormat="1" ht="39">
      <c r="A815" s="36"/>
      <c r="B815" s="37"/>
      <c r="C815" s="38"/>
      <c r="D815" s="208" t="s">
        <v>279</v>
      </c>
      <c r="E815" s="38"/>
      <c r="F815" s="209" t="s">
        <v>2762</v>
      </c>
      <c r="G815" s="38"/>
      <c r="H815" s="38"/>
      <c r="I815" s="119"/>
      <c r="J815" s="38"/>
      <c r="K815" s="38"/>
      <c r="L815" s="41"/>
      <c r="M815" s="210"/>
      <c r="N815" s="211"/>
      <c r="O815" s="66"/>
      <c r="P815" s="66"/>
      <c r="Q815" s="66"/>
      <c r="R815" s="66"/>
      <c r="S815" s="66"/>
      <c r="T815" s="67"/>
      <c r="U815" s="36"/>
      <c r="V815" s="36"/>
      <c r="W815" s="36"/>
      <c r="X815" s="36"/>
      <c r="Y815" s="36"/>
      <c r="Z815" s="36"/>
      <c r="AA815" s="36"/>
      <c r="AB815" s="36"/>
      <c r="AC815" s="36"/>
      <c r="AD815" s="36"/>
      <c r="AE815" s="36"/>
      <c r="AT815" s="19" t="s">
        <v>279</v>
      </c>
      <c r="AU815" s="19" t="s">
        <v>84</v>
      </c>
    </row>
    <row r="816" spans="1:65" s="13" customFormat="1" ht="11.25">
      <c r="B816" s="212"/>
      <c r="C816" s="213"/>
      <c r="D816" s="208" t="s">
        <v>281</v>
      </c>
      <c r="E816" s="214" t="s">
        <v>22</v>
      </c>
      <c r="F816" s="215" t="s">
        <v>1265</v>
      </c>
      <c r="G816" s="213"/>
      <c r="H816" s="214" t="s">
        <v>22</v>
      </c>
      <c r="I816" s="216"/>
      <c r="J816" s="213"/>
      <c r="K816" s="213"/>
      <c r="L816" s="217"/>
      <c r="M816" s="218"/>
      <c r="N816" s="219"/>
      <c r="O816" s="219"/>
      <c r="P816" s="219"/>
      <c r="Q816" s="219"/>
      <c r="R816" s="219"/>
      <c r="S816" s="219"/>
      <c r="T816" s="220"/>
      <c r="AT816" s="221" t="s">
        <v>281</v>
      </c>
      <c r="AU816" s="221" t="s">
        <v>84</v>
      </c>
      <c r="AV816" s="13" t="s">
        <v>23</v>
      </c>
      <c r="AW816" s="13" t="s">
        <v>38</v>
      </c>
      <c r="AX816" s="13" t="s">
        <v>77</v>
      </c>
      <c r="AY816" s="221" t="s">
        <v>273</v>
      </c>
    </row>
    <row r="817" spans="1:65" s="13" customFormat="1" ht="11.25">
      <c r="B817" s="212"/>
      <c r="C817" s="213"/>
      <c r="D817" s="208" t="s">
        <v>281</v>
      </c>
      <c r="E817" s="214" t="s">
        <v>22</v>
      </c>
      <c r="F817" s="215" t="s">
        <v>2752</v>
      </c>
      <c r="G817" s="213"/>
      <c r="H817" s="214" t="s">
        <v>22</v>
      </c>
      <c r="I817" s="216"/>
      <c r="J817" s="213"/>
      <c r="K817" s="213"/>
      <c r="L817" s="217"/>
      <c r="M817" s="218"/>
      <c r="N817" s="219"/>
      <c r="O817" s="219"/>
      <c r="P817" s="219"/>
      <c r="Q817" s="219"/>
      <c r="R817" s="219"/>
      <c r="S817" s="219"/>
      <c r="T817" s="220"/>
      <c r="AT817" s="221" t="s">
        <v>281</v>
      </c>
      <c r="AU817" s="221" t="s">
        <v>84</v>
      </c>
      <c r="AV817" s="13" t="s">
        <v>23</v>
      </c>
      <c r="AW817" s="13" t="s">
        <v>38</v>
      </c>
      <c r="AX817" s="13" t="s">
        <v>77</v>
      </c>
      <c r="AY817" s="221" t="s">
        <v>273</v>
      </c>
    </row>
    <row r="818" spans="1:65" s="14" customFormat="1" ht="11.25">
      <c r="B818" s="222"/>
      <c r="C818" s="223"/>
      <c r="D818" s="208" t="s">
        <v>281</v>
      </c>
      <c r="E818" s="224" t="s">
        <v>22</v>
      </c>
      <c r="F818" s="225" t="s">
        <v>2753</v>
      </c>
      <c r="G818" s="223"/>
      <c r="H818" s="226">
        <v>514.32000000000005</v>
      </c>
      <c r="I818" s="227"/>
      <c r="J818" s="223"/>
      <c r="K818" s="223"/>
      <c r="L818" s="228"/>
      <c r="M818" s="229"/>
      <c r="N818" s="230"/>
      <c r="O818" s="230"/>
      <c r="P818" s="230"/>
      <c r="Q818" s="230"/>
      <c r="R818" s="230"/>
      <c r="S818" s="230"/>
      <c r="T818" s="231"/>
      <c r="AT818" s="232" t="s">
        <v>281</v>
      </c>
      <c r="AU818" s="232" t="s">
        <v>84</v>
      </c>
      <c r="AV818" s="14" t="s">
        <v>84</v>
      </c>
      <c r="AW818" s="14" t="s">
        <v>38</v>
      </c>
      <c r="AX818" s="14" t="s">
        <v>77</v>
      </c>
      <c r="AY818" s="232" t="s">
        <v>273</v>
      </c>
    </row>
    <row r="819" spans="1:65" s="15" customFormat="1" ht="11.25">
      <c r="B819" s="233"/>
      <c r="C819" s="234"/>
      <c r="D819" s="208" t="s">
        <v>281</v>
      </c>
      <c r="E819" s="235" t="s">
        <v>22</v>
      </c>
      <c r="F819" s="236" t="s">
        <v>286</v>
      </c>
      <c r="G819" s="234"/>
      <c r="H819" s="237">
        <v>514.32000000000005</v>
      </c>
      <c r="I819" s="238"/>
      <c r="J819" s="234"/>
      <c r="K819" s="234"/>
      <c r="L819" s="239"/>
      <c r="M819" s="240"/>
      <c r="N819" s="241"/>
      <c r="O819" s="241"/>
      <c r="P819" s="241"/>
      <c r="Q819" s="241"/>
      <c r="R819" s="241"/>
      <c r="S819" s="241"/>
      <c r="T819" s="242"/>
      <c r="AT819" s="243" t="s">
        <v>281</v>
      </c>
      <c r="AU819" s="243" t="s">
        <v>84</v>
      </c>
      <c r="AV819" s="15" t="s">
        <v>92</v>
      </c>
      <c r="AW819" s="15" t="s">
        <v>38</v>
      </c>
      <c r="AX819" s="15" t="s">
        <v>23</v>
      </c>
      <c r="AY819" s="243" t="s">
        <v>273</v>
      </c>
    </row>
    <row r="820" spans="1:65" s="2" customFormat="1" ht="16.5" customHeight="1">
      <c r="A820" s="36"/>
      <c r="B820" s="37"/>
      <c r="C820" s="255" t="s">
        <v>1012</v>
      </c>
      <c r="D820" s="255" t="s">
        <v>568</v>
      </c>
      <c r="E820" s="256" t="s">
        <v>2766</v>
      </c>
      <c r="F820" s="257" t="s">
        <v>2767</v>
      </c>
      <c r="G820" s="258" t="s">
        <v>224</v>
      </c>
      <c r="H820" s="259">
        <v>196.97</v>
      </c>
      <c r="I820" s="260"/>
      <c r="J820" s="261">
        <f>ROUND(I820*H820,2)</f>
        <v>0</v>
      </c>
      <c r="K820" s="257" t="s">
        <v>306</v>
      </c>
      <c r="L820" s="262"/>
      <c r="M820" s="263" t="s">
        <v>22</v>
      </c>
      <c r="N820" s="264" t="s">
        <v>48</v>
      </c>
      <c r="O820" s="66"/>
      <c r="P820" s="204">
        <f>O820*H820</f>
        <v>0</v>
      </c>
      <c r="Q820" s="204">
        <v>4.0000000000000002E-4</v>
      </c>
      <c r="R820" s="204">
        <f>Q820*H820</f>
        <v>7.8787999999999997E-2</v>
      </c>
      <c r="S820" s="204">
        <v>0</v>
      </c>
      <c r="T820" s="205">
        <f>S820*H820</f>
        <v>0</v>
      </c>
      <c r="U820" s="36"/>
      <c r="V820" s="36"/>
      <c r="W820" s="36"/>
      <c r="X820" s="36"/>
      <c r="Y820" s="36"/>
      <c r="Z820" s="36"/>
      <c r="AA820" s="36"/>
      <c r="AB820" s="36"/>
      <c r="AC820" s="36"/>
      <c r="AD820" s="36"/>
      <c r="AE820" s="36"/>
      <c r="AR820" s="206" t="s">
        <v>528</v>
      </c>
      <c r="AT820" s="206" t="s">
        <v>568</v>
      </c>
      <c r="AU820" s="206" t="s">
        <v>84</v>
      </c>
      <c r="AY820" s="19" t="s">
        <v>273</v>
      </c>
      <c r="BE820" s="207">
        <f>IF(N820="základní",J820,0)</f>
        <v>0</v>
      </c>
      <c r="BF820" s="207">
        <f>IF(N820="snížená",J820,0)</f>
        <v>0</v>
      </c>
      <c r="BG820" s="207">
        <f>IF(N820="zákl. přenesená",J820,0)</f>
        <v>0</v>
      </c>
      <c r="BH820" s="207">
        <f>IF(N820="sníž. přenesená",J820,0)</f>
        <v>0</v>
      </c>
      <c r="BI820" s="207">
        <f>IF(N820="nulová",J820,0)</f>
        <v>0</v>
      </c>
      <c r="BJ820" s="19" t="s">
        <v>23</v>
      </c>
      <c r="BK820" s="207">
        <f>ROUND(I820*H820,2)</f>
        <v>0</v>
      </c>
      <c r="BL820" s="19" t="s">
        <v>386</v>
      </c>
      <c r="BM820" s="206" t="s">
        <v>2768</v>
      </c>
    </row>
    <row r="821" spans="1:65" s="13" customFormat="1" ht="11.25">
      <c r="B821" s="212"/>
      <c r="C821" s="213"/>
      <c r="D821" s="208" t="s">
        <v>281</v>
      </c>
      <c r="E821" s="214" t="s">
        <v>22</v>
      </c>
      <c r="F821" s="215" t="s">
        <v>1265</v>
      </c>
      <c r="G821" s="213"/>
      <c r="H821" s="214" t="s">
        <v>22</v>
      </c>
      <c r="I821" s="216"/>
      <c r="J821" s="213"/>
      <c r="K821" s="213"/>
      <c r="L821" s="217"/>
      <c r="M821" s="218"/>
      <c r="N821" s="219"/>
      <c r="O821" s="219"/>
      <c r="P821" s="219"/>
      <c r="Q821" s="219"/>
      <c r="R821" s="219"/>
      <c r="S821" s="219"/>
      <c r="T821" s="220"/>
      <c r="AT821" s="221" t="s">
        <v>281</v>
      </c>
      <c r="AU821" s="221" t="s">
        <v>84</v>
      </c>
      <c r="AV821" s="13" t="s">
        <v>23</v>
      </c>
      <c r="AW821" s="13" t="s">
        <v>38</v>
      </c>
      <c r="AX821" s="13" t="s">
        <v>77</v>
      </c>
      <c r="AY821" s="221" t="s">
        <v>273</v>
      </c>
    </row>
    <row r="822" spans="1:65" s="13" customFormat="1" ht="11.25">
      <c r="B822" s="212"/>
      <c r="C822" s="213"/>
      <c r="D822" s="208" t="s">
        <v>281</v>
      </c>
      <c r="E822" s="214" t="s">
        <v>22</v>
      </c>
      <c r="F822" s="215" t="s">
        <v>2754</v>
      </c>
      <c r="G822" s="213"/>
      <c r="H822" s="214" t="s">
        <v>22</v>
      </c>
      <c r="I822" s="216"/>
      <c r="J822" s="213"/>
      <c r="K822" s="213"/>
      <c r="L822" s="217"/>
      <c r="M822" s="218"/>
      <c r="N822" s="219"/>
      <c r="O822" s="219"/>
      <c r="P822" s="219"/>
      <c r="Q822" s="219"/>
      <c r="R822" s="219"/>
      <c r="S822" s="219"/>
      <c r="T822" s="220"/>
      <c r="AT822" s="221" t="s">
        <v>281</v>
      </c>
      <c r="AU822" s="221" t="s">
        <v>84</v>
      </c>
      <c r="AV822" s="13" t="s">
        <v>23</v>
      </c>
      <c r="AW822" s="13" t="s">
        <v>38</v>
      </c>
      <c r="AX822" s="13" t="s">
        <v>77</v>
      </c>
      <c r="AY822" s="221" t="s">
        <v>273</v>
      </c>
    </row>
    <row r="823" spans="1:65" s="14" customFormat="1" ht="11.25">
      <c r="B823" s="222"/>
      <c r="C823" s="223"/>
      <c r="D823" s="208" t="s">
        <v>281</v>
      </c>
      <c r="E823" s="224" t="s">
        <v>22</v>
      </c>
      <c r="F823" s="225" t="s">
        <v>2755</v>
      </c>
      <c r="G823" s="223"/>
      <c r="H823" s="226">
        <v>196.97</v>
      </c>
      <c r="I823" s="227"/>
      <c r="J823" s="223"/>
      <c r="K823" s="223"/>
      <c r="L823" s="228"/>
      <c r="M823" s="229"/>
      <c r="N823" s="230"/>
      <c r="O823" s="230"/>
      <c r="P823" s="230"/>
      <c r="Q823" s="230"/>
      <c r="R823" s="230"/>
      <c r="S823" s="230"/>
      <c r="T823" s="231"/>
      <c r="AT823" s="232" t="s">
        <v>281</v>
      </c>
      <c r="AU823" s="232" t="s">
        <v>84</v>
      </c>
      <c r="AV823" s="14" t="s">
        <v>84</v>
      </c>
      <c r="AW823" s="14" t="s">
        <v>38</v>
      </c>
      <c r="AX823" s="14" t="s">
        <v>77</v>
      </c>
      <c r="AY823" s="232" t="s">
        <v>273</v>
      </c>
    </row>
    <row r="824" spans="1:65" s="15" customFormat="1" ht="11.25">
      <c r="B824" s="233"/>
      <c r="C824" s="234"/>
      <c r="D824" s="208" t="s">
        <v>281</v>
      </c>
      <c r="E824" s="235" t="s">
        <v>22</v>
      </c>
      <c r="F824" s="236" t="s">
        <v>286</v>
      </c>
      <c r="G824" s="234"/>
      <c r="H824" s="237">
        <v>196.97</v>
      </c>
      <c r="I824" s="238"/>
      <c r="J824" s="234"/>
      <c r="K824" s="234"/>
      <c r="L824" s="239"/>
      <c r="M824" s="240"/>
      <c r="N824" s="241"/>
      <c r="O824" s="241"/>
      <c r="P824" s="241"/>
      <c r="Q824" s="241"/>
      <c r="R824" s="241"/>
      <c r="S824" s="241"/>
      <c r="T824" s="242"/>
      <c r="AT824" s="243" t="s">
        <v>281</v>
      </c>
      <c r="AU824" s="243" t="s">
        <v>84</v>
      </c>
      <c r="AV824" s="15" t="s">
        <v>92</v>
      </c>
      <c r="AW824" s="15" t="s">
        <v>38</v>
      </c>
      <c r="AX824" s="15" t="s">
        <v>23</v>
      </c>
      <c r="AY824" s="243" t="s">
        <v>273</v>
      </c>
    </row>
    <row r="825" spans="1:65" s="2" customFormat="1" ht="21.75" customHeight="1">
      <c r="A825" s="36"/>
      <c r="B825" s="37"/>
      <c r="C825" s="195" t="s">
        <v>1017</v>
      </c>
      <c r="D825" s="195" t="s">
        <v>275</v>
      </c>
      <c r="E825" s="196" t="s">
        <v>2769</v>
      </c>
      <c r="F825" s="197" t="s">
        <v>2770</v>
      </c>
      <c r="G825" s="198" t="s">
        <v>224</v>
      </c>
      <c r="H825" s="199">
        <v>111.55800000000001</v>
      </c>
      <c r="I825" s="200"/>
      <c r="J825" s="201">
        <f>ROUND(I825*H825,2)</f>
        <v>0</v>
      </c>
      <c r="K825" s="197" t="s">
        <v>306</v>
      </c>
      <c r="L825" s="41"/>
      <c r="M825" s="202" t="s">
        <v>22</v>
      </c>
      <c r="N825" s="203" t="s">
        <v>48</v>
      </c>
      <c r="O825" s="66"/>
      <c r="P825" s="204">
        <f>O825*H825</f>
        <v>0</v>
      </c>
      <c r="Q825" s="204">
        <v>3.0000000000000001E-3</v>
      </c>
      <c r="R825" s="204">
        <f>Q825*H825</f>
        <v>0.33467400000000003</v>
      </c>
      <c r="S825" s="204">
        <v>0</v>
      </c>
      <c r="T825" s="205">
        <f>S825*H825</f>
        <v>0</v>
      </c>
      <c r="U825" s="36"/>
      <c r="V825" s="36"/>
      <c r="W825" s="36"/>
      <c r="X825" s="36"/>
      <c r="Y825" s="36"/>
      <c r="Z825" s="36"/>
      <c r="AA825" s="36"/>
      <c r="AB825" s="36"/>
      <c r="AC825" s="36"/>
      <c r="AD825" s="36"/>
      <c r="AE825" s="36"/>
      <c r="AR825" s="206" t="s">
        <v>386</v>
      </c>
      <c r="AT825" s="206" t="s">
        <v>275</v>
      </c>
      <c r="AU825" s="206" t="s">
        <v>84</v>
      </c>
      <c r="AY825" s="19" t="s">
        <v>273</v>
      </c>
      <c r="BE825" s="207">
        <f>IF(N825="základní",J825,0)</f>
        <v>0</v>
      </c>
      <c r="BF825" s="207">
        <f>IF(N825="snížená",J825,0)</f>
        <v>0</v>
      </c>
      <c r="BG825" s="207">
        <f>IF(N825="zákl. přenesená",J825,0)</f>
        <v>0</v>
      </c>
      <c r="BH825" s="207">
        <f>IF(N825="sníž. přenesená",J825,0)</f>
        <v>0</v>
      </c>
      <c r="BI825" s="207">
        <f>IF(N825="nulová",J825,0)</f>
        <v>0</v>
      </c>
      <c r="BJ825" s="19" t="s">
        <v>23</v>
      </c>
      <c r="BK825" s="207">
        <f>ROUND(I825*H825,2)</f>
        <v>0</v>
      </c>
      <c r="BL825" s="19" t="s">
        <v>386</v>
      </c>
      <c r="BM825" s="206" t="s">
        <v>2771</v>
      </c>
    </row>
    <row r="826" spans="1:65" s="2" customFormat="1" ht="68.25">
      <c r="A826" s="36"/>
      <c r="B826" s="37"/>
      <c r="C826" s="38"/>
      <c r="D826" s="208" t="s">
        <v>299</v>
      </c>
      <c r="E826" s="38"/>
      <c r="F826" s="209" t="s">
        <v>915</v>
      </c>
      <c r="G826" s="38"/>
      <c r="H826" s="38"/>
      <c r="I826" s="119"/>
      <c r="J826" s="38"/>
      <c r="K826" s="38"/>
      <c r="L826" s="41"/>
      <c r="M826" s="210"/>
      <c r="N826" s="211"/>
      <c r="O826" s="66"/>
      <c r="P826" s="66"/>
      <c r="Q826" s="66"/>
      <c r="R826" s="66"/>
      <c r="S826" s="66"/>
      <c r="T826" s="67"/>
      <c r="U826" s="36"/>
      <c r="V826" s="36"/>
      <c r="W826" s="36"/>
      <c r="X826" s="36"/>
      <c r="Y826" s="36"/>
      <c r="Z826" s="36"/>
      <c r="AA826" s="36"/>
      <c r="AB826" s="36"/>
      <c r="AC826" s="36"/>
      <c r="AD826" s="36"/>
      <c r="AE826" s="36"/>
      <c r="AT826" s="19" t="s">
        <v>299</v>
      </c>
      <c r="AU826" s="19" t="s">
        <v>84</v>
      </c>
    </row>
    <row r="827" spans="1:65" s="13" customFormat="1" ht="11.25">
      <c r="B827" s="212"/>
      <c r="C827" s="213"/>
      <c r="D827" s="208" t="s">
        <v>281</v>
      </c>
      <c r="E827" s="214" t="s">
        <v>22</v>
      </c>
      <c r="F827" s="215" t="s">
        <v>2772</v>
      </c>
      <c r="G827" s="213"/>
      <c r="H827" s="214" t="s">
        <v>22</v>
      </c>
      <c r="I827" s="216"/>
      <c r="J827" s="213"/>
      <c r="K827" s="213"/>
      <c r="L827" s="217"/>
      <c r="M827" s="218"/>
      <c r="N827" s="219"/>
      <c r="O827" s="219"/>
      <c r="P827" s="219"/>
      <c r="Q827" s="219"/>
      <c r="R827" s="219"/>
      <c r="S827" s="219"/>
      <c r="T827" s="220"/>
      <c r="AT827" s="221" t="s">
        <v>281</v>
      </c>
      <c r="AU827" s="221" t="s">
        <v>84</v>
      </c>
      <c r="AV827" s="13" t="s">
        <v>23</v>
      </c>
      <c r="AW827" s="13" t="s">
        <v>38</v>
      </c>
      <c r="AX827" s="13" t="s">
        <v>77</v>
      </c>
      <c r="AY827" s="221" t="s">
        <v>273</v>
      </c>
    </row>
    <row r="828" spans="1:65" s="13" customFormat="1" ht="11.25">
      <c r="B828" s="212"/>
      <c r="C828" s="213"/>
      <c r="D828" s="208" t="s">
        <v>281</v>
      </c>
      <c r="E828" s="214" t="s">
        <v>22</v>
      </c>
      <c r="F828" s="215" t="s">
        <v>605</v>
      </c>
      <c r="G828" s="213"/>
      <c r="H828" s="214" t="s">
        <v>22</v>
      </c>
      <c r="I828" s="216"/>
      <c r="J828" s="213"/>
      <c r="K828" s="213"/>
      <c r="L828" s="217"/>
      <c r="M828" s="218"/>
      <c r="N828" s="219"/>
      <c r="O828" s="219"/>
      <c r="P828" s="219"/>
      <c r="Q828" s="219"/>
      <c r="R828" s="219"/>
      <c r="S828" s="219"/>
      <c r="T828" s="220"/>
      <c r="AT828" s="221" t="s">
        <v>281</v>
      </c>
      <c r="AU828" s="221" t="s">
        <v>84</v>
      </c>
      <c r="AV828" s="13" t="s">
        <v>23</v>
      </c>
      <c r="AW828" s="13" t="s">
        <v>38</v>
      </c>
      <c r="AX828" s="13" t="s">
        <v>77</v>
      </c>
      <c r="AY828" s="221" t="s">
        <v>273</v>
      </c>
    </row>
    <row r="829" spans="1:65" s="14" customFormat="1" ht="11.25">
      <c r="B829" s="222"/>
      <c r="C829" s="223"/>
      <c r="D829" s="208" t="s">
        <v>281</v>
      </c>
      <c r="E829" s="224" t="s">
        <v>22</v>
      </c>
      <c r="F829" s="225" t="s">
        <v>2679</v>
      </c>
      <c r="G829" s="223"/>
      <c r="H829" s="226">
        <v>2.42</v>
      </c>
      <c r="I829" s="227"/>
      <c r="J829" s="223"/>
      <c r="K829" s="223"/>
      <c r="L829" s="228"/>
      <c r="M829" s="229"/>
      <c r="N829" s="230"/>
      <c r="O829" s="230"/>
      <c r="P829" s="230"/>
      <c r="Q829" s="230"/>
      <c r="R829" s="230"/>
      <c r="S829" s="230"/>
      <c r="T829" s="231"/>
      <c r="AT829" s="232" t="s">
        <v>281</v>
      </c>
      <c r="AU829" s="232" t="s">
        <v>84</v>
      </c>
      <c r="AV829" s="14" t="s">
        <v>84</v>
      </c>
      <c r="AW829" s="14" t="s">
        <v>38</v>
      </c>
      <c r="AX829" s="14" t="s">
        <v>77</v>
      </c>
      <c r="AY829" s="232" t="s">
        <v>273</v>
      </c>
    </row>
    <row r="830" spans="1:65" s="14" customFormat="1" ht="11.25">
      <c r="B830" s="222"/>
      <c r="C830" s="223"/>
      <c r="D830" s="208" t="s">
        <v>281</v>
      </c>
      <c r="E830" s="224" t="s">
        <v>22</v>
      </c>
      <c r="F830" s="225" t="s">
        <v>2680</v>
      </c>
      <c r="G830" s="223"/>
      <c r="H830" s="226">
        <v>37.164000000000001</v>
      </c>
      <c r="I830" s="227"/>
      <c r="J830" s="223"/>
      <c r="K830" s="223"/>
      <c r="L830" s="228"/>
      <c r="M830" s="229"/>
      <c r="N830" s="230"/>
      <c r="O830" s="230"/>
      <c r="P830" s="230"/>
      <c r="Q830" s="230"/>
      <c r="R830" s="230"/>
      <c r="S830" s="230"/>
      <c r="T830" s="231"/>
      <c r="AT830" s="232" t="s">
        <v>281</v>
      </c>
      <c r="AU830" s="232" t="s">
        <v>84</v>
      </c>
      <c r="AV830" s="14" t="s">
        <v>84</v>
      </c>
      <c r="AW830" s="14" t="s">
        <v>38</v>
      </c>
      <c r="AX830" s="14" t="s">
        <v>77</v>
      </c>
      <c r="AY830" s="232" t="s">
        <v>273</v>
      </c>
    </row>
    <row r="831" spans="1:65" s="14" customFormat="1" ht="11.25">
      <c r="B831" s="222"/>
      <c r="C831" s="223"/>
      <c r="D831" s="208" t="s">
        <v>281</v>
      </c>
      <c r="E831" s="224" t="s">
        <v>22</v>
      </c>
      <c r="F831" s="225" t="s">
        <v>2681</v>
      </c>
      <c r="G831" s="223"/>
      <c r="H831" s="226">
        <v>49.776000000000003</v>
      </c>
      <c r="I831" s="227"/>
      <c r="J831" s="223"/>
      <c r="K831" s="223"/>
      <c r="L831" s="228"/>
      <c r="M831" s="229"/>
      <c r="N831" s="230"/>
      <c r="O831" s="230"/>
      <c r="P831" s="230"/>
      <c r="Q831" s="230"/>
      <c r="R831" s="230"/>
      <c r="S831" s="230"/>
      <c r="T831" s="231"/>
      <c r="AT831" s="232" t="s">
        <v>281</v>
      </c>
      <c r="AU831" s="232" t="s">
        <v>84</v>
      </c>
      <c r="AV831" s="14" t="s">
        <v>84</v>
      </c>
      <c r="AW831" s="14" t="s">
        <v>38</v>
      </c>
      <c r="AX831" s="14" t="s">
        <v>77</v>
      </c>
      <c r="AY831" s="232" t="s">
        <v>273</v>
      </c>
    </row>
    <row r="832" spans="1:65" s="15" customFormat="1" ht="11.25">
      <c r="B832" s="233"/>
      <c r="C832" s="234"/>
      <c r="D832" s="208" t="s">
        <v>281</v>
      </c>
      <c r="E832" s="235" t="s">
        <v>22</v>
      </c>
      <c r="F832" s="236" t="s">
        <v>286</v>
      </c>
      <c r="G832" s="234"/>
      <c r="H832" s="237">
        <v>89.36</v>
      </c>
      <c r="I832" s="238"/>
      <c r="J832" s="234"/>
      <c r="K832" s="234"/>
      <c r="L832" s="239"/>
      <c r="M832" s="240"/>
      <c r="N832" s="241"/>
      <c r="O832" s="241"/>
      <c r="P832" s="241"/>
      <c r="Q832" s="241"/>
      <c r="R832" s="241"/>
      <c r="S832" s="241"/>
      <c r="T832" s="242"/>
      <c r="AT832" s="243" t="s">
        <v>281</v>
      </c>
      <c r="AU832" s="243" t="s">
        <v>84</v>
      </c>
      <c r="AV832" s="15" t="s">
        <v>92</v>
      </c>
      <c r="AW832" s="15" t="s">
        <v>38</v>
      </c>
      <c r="AX832" s="15" t="s">
        <v>77</v>
      </c>
      <c r="AY832" s="243" t="s">
        <v>273</v>
      </c>
    </row>
    <row r="833" spans="1:65" s="13" customFormat="1" ht="11.25">
      <c r="B833" s="212"/>
      <c r="C833" s="213"/>
      <c r="D833" s="208" t="s">
        <v>281</v>
      </c>
      <c r="E833" s="214" t="s">
        <v>22</v>
      </c>
      <c r="F833" s="215" t="s">
        <v>609</v>
      </c>
      <c r="G833" s="213"/>
      <c r="H833" s="214" t="s">
        <v>22</v>
      </c>
      <c r="I833" s="216"/>
      <c r="J833" s="213"/>
      <c r="K833" s="213"/>
      <c r="L833" s="217"/>
      <c r="M833" s="218"/>
      <c r="N833" s="219"/>
      <c r="O833" s="219"/>
      <c r="P833" s="219"/>
      <c r="Q833" s="219"/>
      <c r="R833" s="219"/>
      <c r="S833" s="219"/>
      <c r="T833" s="220"/>
      <c r="AT833" s="221" t="s">
        <v>281</v>
      </c>
      <c r="AU833" s="221" t="s">
        <v>84</v>
      </c>
      <c r="AV833" s="13" t="s">
        <v>23</v>
      </c>
      <c r="AW833" s="13" t="s">
        <v>38</v>
      </c>
      <c r="AX833" s="13" t="s">
        <v>77</v>
      </c>
      <c r="AY833" s="221" t="s">
        <v>273</v>
      </c>
    </row>
    <row r="834" spans="1:65" s="14" customFormat="1" ht="11.25">
      <c r="B834" s="222"/>
      <c r="C834" s="223"/>
      <c r="D834" s="208" t="s">
        <v>281</v>
      </c>
      <c r="E834" s="224" t="s">
        <v>22</v>
      </c>
      <c r="F834" s="225" t="s">
        <v>2682</v>
      </c>
      <c r="G834" s="223"/>
      <c r="H834" s="226">
        <v>22.198</v>
      </c>
      <c r="I834" s="227"/>
      <c r="J834" s="223"/>
      <c r="K834" s="223"/>
      <c r="L834" s="228"/>
      <c r="M834" s="229"/>
      <c r="N834" s="230"/>
      <c r="O834" s="230"/>
      <c r="P834" s="230"/>
      <c r="Q834" s="230"/>
      <c r="R834" s="230"/>
      <c r="S834" s="230"/>
      <c r="T834" s="231"/>
      <c r="AT834" s="232" t="s">
        <v>281</v>
      </c>
      <c r="AU834" s="232" t="s">
        <v>84</v>
      </c>
      <c r="AV834" s="14" t="s">
        <v>84</v>
      </c>
      <c r="AW834" s="14" t="s">
        <v>38</v>
      </c>
      <c r="AX834" s="14" t="s">
        <v>77</v>
      </c>
      <c r="AY834" s="232" t="s">
        <v>273</v>
      </c>
    </row>
    <row r="835" spans="1:65" s="15" customFormat="1" ht="11.25">
      <c r="B835" s="233"/>
      <c r="C835" s="234"/>
      <c r="D835" s="208" t="s">
        <v>281</v>
      </c>
      <c r="E835" s="235" t="s">
        <v>22</v>
      </c>
      <c r="F835" s="236" t="s">
        <v>286</v>
      </c>
      <c r="G835" s="234"/>
      <c r="H835" s="237">
        <v>22.198</v>
      </c>
      <c r="I835" s="238"/>
      <c r="J835" s="234"/>
      <c r="K835" s="234"/>
      <c r="L835" s="239"/>
      <c r="M835" s="240"/>
      <c r="N835" s="241"/>
      <c r="O835" s="241"/>
      <c r="P835" s="241"/>
      <c r="Q835" s="241"/>
      <c r="R835" s="241"/>
      <c r="S835" s="241"/>
      <c r="T835" s="242"/>
      <c r="AT835" s="243" t="s">
        <v>281</v>
      </c>
      <c r="AU835" s="243" t="s">
        <v>84</v>
      </c>
      <c r="AV835" s="15" t="s">
        <v>92</v>
      </c>
      <c r="AW835" s="15" t="s">
        <v>38</v>
      </c>
      <c r="AX835" s="15" t="s">
        <v>77</v>
      </c>
      <c r="AY835" s="243" t="s">
        <v>273</v>
      </c>
    </row>
    <row r="836" spans="1:65" s="16" customFormat="1" ht="11.25">
      <c r="B836" s="244"/>
      <c r="C836" s="245"/>
      <c r="D836" s="208" t="s">
        <v>281</v>
      </c>
      <c r="E836" s="246" t="s">
        <v>22</v>
      </c>
      <c r="F836" s="247" t="s">
        <v>288</v>
      </c>
      <c r="G836" s="245"/>
      <c r="H836" s="248">
        <v>111.55800000000001</v>
      </c>
      <c r="I836" s="249"/>
      <c r="J836" s="245"/>
      <c r="K836" s="245"/>
      <c r="L836" s="250"/>
      <c r="M836" s="251"/>
      <c r="N836" s="252"/>
      <c r="O836" s="252"/>
      <c r="P836" s="252"/>
      <c r="Q836" s="252"/>
      <c r="R836" s="252"/>
      <c r="S836" s="252"/>
      <c r="T836" s="253"/>
      <c r="AT836" s="254" t="s">
        <v>281</v>
      </c>
      <c r="AU836" s="254" t="s">
        <v>84</v>
      </c>
      <c r="AV836" s="16" t="s">
        <v>99</v>
      </c>
      <c r="AW836" s="16" t="s">
        <v>38</v>
      </c>
      <c r="AX836" s="16" t="s">
        <v>23</v>
      </c>
      <c r="AY836" s="254" t="s">
        <v>273</v>
      </c>
    </row>
    <row r="837" spans="1:65" s="2" customFormat="1" ht="16.5" customHeight="1">
      <c r="A837" s="36"/>
      <c r="B837" s="37"/>
      <c r="C837" s="255" t="s">
        <v>1023</v>
      </c>
      <c r="D837" s="255" t="s">
        <v>568</v>
      </c>
      <c r="E837" s="256" t="s">
        <v>2773</v>
      </c>
      <c r="F837" s="257" t="s">
        <v>2774</v>
      </c>
      <c r="G837" s="258" t="s">
        <v>224</v>
      </c>
      <c r="H837" s="259">
        <v>89.36</v>
      </c>
      <c r="I837" s="260"/>
      <c r="J837" s="261">
        <f>ROUND(I837*H837,2)</f>
        <v>0</v>
      </c>
      <c r="K837" s="257" t="s">
        <v>306</v>
      </c>
      <c r="L837" s="262"/>
      <c r="M837" s="263" t="s">
        <v>22</v>
      </c>
      <c r="N837" s="264" t="s">
        <v>48</v>
      </c>
      <c r="O837" s="66"/>
      <c r="P837" s="204">
        <f>O837*H837</f>
        <v>0</v>
      </c>
      <c r="Q837" s="204">
        <v>4.8999999999999998E-3</v>
      </c>
      <c r="R837" s="204">
        <f>Q837*H837</f>
        <v>0.43786399999999998</v>
      </c>
      <c r="S837" s="204">
        <v>0</v>
      </c>
      <c r="T837" s="205">
        <f>S837*H837</f>
        <v>0</v>
      </c>
      <c r="U837" s="36"/>
      <c r="V837" s="36"/>
      <c r="W837" s="36"/>
      <c r="X837" s="36"/>
      <c r="Y837" s="36"/>
      <c r="Z837" s="36"/>
      <c r="AA837" s="36"/>
      <c r="AB837" s="36"/>
      <c r="AC837" s="36"/>
      <c r="AD837" s="36"/>
      <c r="AE837" s="36"/>
      <c r="AR837" s="206" t="s">
        <v>528</v>
      </c>
      <c r="AT837" s="206" t="s">
        <v>568</v>
      </c>
      <c r="AU837" s="206" t="s">
        <v>84</v>
      </c>
      <c r="AY837" s="19" t="s">
        <v>273</v>
      </c>
      <c r="BE837" s="207">
        <f>IF(N837="základní",J837,0)</f>
        <v>0</v>
      </c>
      <c r="BF837" s="207">
        <f>IF(N837="snížená",J837,0)</f>
        <v>0</v>
      </c>
      <c r="BG837" s="207">
        <f>IF(N837="zákl. přenesená",J837,0)</f>
        <v>0</v>
      </c>
      <c r="BH837" s="207">
        <f>IF(N837="sníž. přenesená",J837,0)</f>
        <v>0</v>
      </c>
      <c r="BI837" s="207">
        <f>IF(N837="nulová",J837,0)</f>
        <v>0</v>
      </c>
      <c r="BJ837" s="19" t="s">
        <v>23</v>
      </c>
      <c r="BK837" s="207">
        <f>ROUND(I837*H837,2)</f>
        <v>0</v>
      </c>
      <c r="BL837" s="19" t="s">
        <v>386</v>
      </c>
      <c r="BM837" s="206" t="s">
        <v>2775</v>
      </c>
    </row>
    <row r="838" spans="1:65" s="13" customFormat="1" ht="11.25">
      <c r="B838" s="212"/>
      <c r="C838" s="213"/>
      <c r="D838" s="208" t="s">
        <v>281</v>
      </c>
      <c r="E838" s="214" t="s">
        <v>22</v>
      </c>
      <c r="F838" s="215" t="s">
        <v>605</v>
      </c>
      <c r="G838" s="213"/>
      <c r="H838" s="214" t="s">
        <v>22</v>
      </c>
      <c r="I838" s="216"/>
      <c r="J838" s="213"/>
      <c r="K838" s="213"/>
      <c r="L838" s="217"/>
      <c r="M838" s="218"/>
      <c r="N838" s="219"/>
      <c r="O838" s="219"/>
      <c r="P838" s="219"/>
      <c r="Q838" s="219"/>
      <c r="R838" s="219"/>
      <c r="S838" s="219"/>
      <c r="T838" s="220"/>
      <c r="AT838" s="221" t="s">
        <v>281</v>
      </c>
      <c r="AU838" s="221" t="s">
        <v>84</v>
      </c>
      <c r="AV838" s="13" t="s">
        <v>23</v>
      </c>
      <c r="AW838" s="13" t="s">
        <v>38</v>
      </c>
      <c r="AX838" s="13" t="s">
        <v>77</v>
      </c>
      <c r="AY838" s="221" t="s">
        <v>273</v>
      </c>
    </row>
    <row r="839" spans="1:65" s="14" customFormat="1" ht="11.25">
      <c r="B839" s="222"/>
      <c r="C839" s="223"/>
      <c r="D839" s="208" t="s">
        <v>281</v>
      </c>
      <c r="E839" s="224" t="s">
        <v>22</v>
      </c>
      <c r="F839" s="225" t="s">
        <v>2679</v>
      </c>
      <c r="G839" s="223"/>
      <c r="H839" s="226">
        <v>2.42</v>
      </c>
      <c r="I839" s="227"/>
      <c r="J839" s="223"/>
      <c r="K839" s="223"/>
      <c r="L839" s="228"/>
      <c r="M839" s="229"/>
      <c r="N839" s="230"/>
      <c r="O839" s="230"/>
      <c r="P839" s="230"/>
      <c r="Q839" s="230"/>
      <c r="R839" s="230"/>
      <c r="S839" s="230"/>
      <c r="T839" s="231"/>
      <c r="AT839" s="232" t="s">
        <v>281</v>
      </c>
      <c r="AU839" s="232" t="s">
        <v>84</v>
      </c>
      <c r="AV839" s="14" t="s">
        <v>84</v>
      </c>
      <c r="AW839" s="14" t="s">
        <v>38</v>
      </c>
      <c r="AX839" s="14" t="s">
        <v>77</v>
      </c>
      <c r="AY839" s="232" t="s">
        <v>273</v>
      </c>
    </row>
    <row r="840" spans="1:65" s="14" customFormat="1" ht="11.25">
      <c r="B840" s="222"/>
      <c r="C840" s="223"/>
      <c r="D840" s="208" t="s">
        <v>281</v>
      </c>
      <c r="E840" s="224" t="s">
        <v>22</v>
      </c>
      <c r="F840" s="225" t="s">
        <v>2680</v>
      </c>
      <c r="G840" s="223"/>
      <c r="H840" s="226">
        <v>37.164000000000001</v>
      </c>
      <c r="I840" s="227"/>
      <c r="J840" s="223"/>
      <c r="K840" s="223"/>
      <c r="L840" s="228"/>
      <c r="M840" s="229"/>
      <c r="N840" s="230"/>
      <c r="O840" s="230"/>
      <c r="P840" s="230"/>
      <c r="Q840" s="230"/>
      <c r="R840" s="230"/>
      <c r="S840" s="230"/>
      <c r="T840" s="231"/>
      <c r="AT840" s="232" t="s">
        <v>281</v>
      </c>
      <c r="AU840" s="232" t="s">
        <v>84</v>
      </c>
      <c r="AV840" s="14" t="s">
        <v>84</v>
      </c>
      <c r="AW840" s="14" t="s">
        <v>38</v>
      </c>
      <c r="AX840" s="14" t="s">
        <v>77</v>
      </c>
      <c r="AY840" s="232" t="s">
        <v>273</v>
      </c>
    </row>
    <row r="841" spans="1:65" s="14" customFormat="1" ht="11.25">
      <c r="B841" s="222"/>
      <c r="C841" s="223"/>
      <c r="D841" s="208" t="s">
        <v>281</v>
      </c>
      <c r="E841" s="224" t="s">
        <v>22</v>
      </c>
      <c r="F841" s="225" t="s">
        <v>2681</v>
      </c>
      <c r="G841" s="223"/>
      <c r="H841" s="226">
        <v>49.776000000000003</v>
      </c>
      <c r="I841" s="227"/>
      <c r="J841" s="223"/>
      <c r="K841" s="223"/>
      <c r="L841" s="228"/>
      <c r="M841" s="229"/>
      <c r="N841" s="230"/>
      <c r="O841" s="230"/>
      <c r="P841" s="230"/>
      <c r="Q841" s="230"/>
      <c r="R841" s="230"/>
      <c r="S841" s="230"/>
      <c r="T841" s="231"/>
      <c r="AT841" s="232" t="s">
        <v>281</v>
      </c>
      <c r="AU841" s="232" t="s">
        <v>84</v>
      </c>
      <c r="AV841" s="14" t="s">
        <v>84</v>
      </c>
      <c r="AW841" s="14" t="s">
        <v>38</v>
      </c>
      <c r="AX841" s="14" t="s">
        <v>77</v>
      </c>
      <c r="AY841" s="232" t="s">
        <v>273</v>
      </c>
    </row>
    <row r="842" spans="1:65" s="15" customFormat="1" ht="11.25">
      <c r="B842" s="233"/>
      <c r="C842" s="234"/>
      <c r="D842" s="208" t="s">
        <v>281</v>
      </c>
      <c r="E842" s="235" t="s">
        <v>22</v>
      </c>
      <c r="F842" s="236" t="s">
        <v>286</v>
      </c>
      <c r="G842" s="234"/>
      <c r="H842" s="237">
        <v>89.360000000000014</v>
      </c>
      <c r="I842" s="238"/>
      <c r="J842" s="234"/>
      <c r="K842" s="234"/>
      <c r="L842" s="239"/>
      <c r="M842" s="240"/>
      <c r="N842" s="241"/>
      <c r="O842" s="241"/>
      <c r="P842" s="241"/>
      <c r="Q842" s="241"/>
      <c r="R842" s="241"/>
      <c r="S842" s="241"/>
      <c r="T842" s="242"/>
      <c r="AT842" s="243" t="s">
        <v>281</v>
      </c>
      <c r="AU842" s="243" t="s">
        <v>84</v>
      </c>
      <c r="AV842" s="15" t="s">
        <v>92</v>
      </c>
      <c r="AW842" s="15" t="s">
        <v>38</v>
      </c>
      <c r="AX842" s="15" t="s">
        <v>23</v>
      </c>
      <c r="AY842" s="243" t="s">
        <v>273</v>
      </c>
    </row>
    <row r="843" spans="1:65" s="2" customFormat="1" ht="16.5" customHeight="1">
      <c r="A843" s="36"/>
      <c r="B843" s="37"/>
      <c r="C843" s="255" t="s">
        <v>1029</v>
      </c>
      <c r="D843" s="255" t="s">
        <v>568</v>
      </c>
      <c r="E843" s="256" t="s">
        <v>2776</v>
      </c>
      <c r="F843" s="257" t="s">
        <v>2777</v>
      </c>
      <c r="G843" s="258" t="s">
        <v>224</v>
      </c>
      <c r="H843" s="259">
        <v>22.198</v>
      </c>
      <c r="I843" s="260"/>
      <c r="J843" s="261">
        <f>ROUND(I843*H843,2)</f>
        <v>0</v>
      </c>
      <c r="K843" s="257" t="s">
        <v>306</v>
      </c>
      <c r="L843" s="262"/>
      <c r="M843" s="263" t="s">
        <v>22</v>
      </c>
      <c r="N843" s="264" t="s">
        <v>48</v>
      </c>
      <c r="O843" s="66"/>
      <c r="P843" s="204">
        <f>O843*H843</f>
        <v>0</v>
      </c>
      <c r="Q843" s="204">
        <v>5.5999999999999999E-3</v>
      </c>
      <c r="R843" s="204">
        <f>Q843*H843</f>
        <v>0.1243088</v>
      </c>
      <c r="S843" s="204">
        <v>0</v>
      </c>
      <c r="T843" s="205">
        <f>S843*H843</f>
        <v>0</v>
      </c>
      <c r="U843" s="36"/>
      <c r="V843" s="36"/>
      <c r="W843" s="36"/>
      <c r="X843" s="36"/>
      <c r="Y843" s="36"/>
      <c r="Z843" s="36"/>
      <c r="AA843" s="36"/>
      <c r="AB843" s="36"/>
      <c r="AC843" s="36"/>
      <c r="AD843" s="36"/>
      <c r="AE843" s="36"/>
      <c r="AR843" s="206" t="s">
        <v>528</v>
      </c>
      <c r="AT843" s="206" t="s">
        <v>568</v>
      </c>
      <c r="AU843" s="206" t="s">
        <v>84</v>
      </c>
      <c r="AY843" s="19" t="s">
        <v>273</v>
      </c>
      <c r="BE843" s="207">
        <f>IF(N843="základní",J843,0)</f>
        <v>0</v>
      </c>
      <c r="BF843" s="207">
        <f>IF(N843="snížená",J843,0)</f>
        <v>0</v>
      </c>
      <c r="BG843" s="207">
        <f>IF(N843="zákl. přenesená",J843,0)</f>
        <v>0</v>
      </c>
      <c r="BH843" s="207">
        <f>IF(N843="sníž. přenesená",J843,0)</f>
        <v>0</v>
      </c>
      <c r="BI843" s="207">
        <f>IF(N843="nulová",J843,0)</f>
        <v>0</v>
      </c>
      <c r="BJ843" s="19" t="s">
        <v>23</v>
      </c>
      <c r="BK843" s="207">
        <f>ROUND(I843*H843,2)</f>
        <v>0</v>
      </c>
      <c r="BL843" s="19" t="s">
        <v>386</v>
      </c>
      <c r="BM843" s="206" t="s">
        <v>2778</v>
      </c>
    </row>
    <row r="844" spans="1:65" s="13" customFormat="1" ht="11.25">
      <c r="B844" s="212"/>
      <c r="C844" s="213"/>
      <c r="D844" s="208" t="s">
        <v>281</v>
      </c>
      <c r="E844" s="214" t="s">
        <v>22</v>
      </c>
      <c r="F844" s="215" t="s">
        <v>609</v>
      </c>
      <c r="G844" s="213"/>
      <c r="H844" s="214" t="s">
        <v>22</v>
      </c>
      <c r="I844" s="216"/>
      <c r="J844" s="213"/>
      <c r="K844" s="213"/>
      <c r="L844" s="217"/>
      <c r="M844" s="218"/>
      <c r="N844" s="219"/>
      <c r="O844" s="219"/>
      <c r="P844" s="219"/>
      <c r="Q844" s="219"/>
      <c r="R844" s="219"/>
      <c r="S844" s="219"/>
      <c r="T844" s="220"/>
      <c r="AT844" s="221" t="s">
        <v>281</v>
      </c>
      <c r="AU844" s="221" t="s">
        <v>84</v>
      </c>
      <c r="AV844" s="13" t="s">
        <v>23</v>
      </c>
      <c r="AW844" s="13" t="s">
        <v>38</v>
      </c>
      <c r="AX844" s="13" t="s">
        <v>77</v>
      </c>
      <c r="AY844" s="221" t="s">
        <v>273</v>
      </c>
    </row>
    <row r="845" spans="1:65" s="14" customFormat="1" ht="11.25">
      <c r="B845" s="222"/>
      <c r="C845" s="223"/>
      <c r="D845" s="208" t="s">
        <v>281</v>
      </c>
      <c r="E845" s="224" t="s">
        <v>22</v>
      </c>
      <c r="F845" s="225" t="s">
        <v>2682</v>
      </c>
      <c r="G845" s="223"/>
      <c r="H845" s="226">
        <v>22.198</v>
      </c>
      <c r="I845" s="227"/>
      <c r="J845" s="223"/>
      <c r="K845" s="223"/>
      <c r="L845" s="228"/>
      <c r="M845" s="229"/>
      <c r="N845" s="230"/>
      <c r="O845" s="230"/>
      <c r="P845" s="230"/>
      <c r="Q845" s="230"/>
      <c r="R845" s="230"/>
      <c r="S845" s="230"/>
      <c r="T845" s="231"/>
      <c r="AT845" s="232" t="s">
        <v>281</v>
      </c>
      <c r="AU845" s="232" t="s">
        <v>84</v>
      </c>
      <c r="AV845" s="14" t="s">
        <v>84</v>
      </c>
      <c r="AW845" s="14" t="s">
        <v>38</v>
      </c>
      <c r="AX845" s="14" t="s">
        <v>77</v>
      </c>
      <c r="AY845" s="232" t="s">
        <v>273</v>
      </c>
    </row>
    <row r="846" spans="1:65" s="15" customFormat="1" ht="11.25">
      <c r="B846" s="233"/>
      <c r="C846" s="234"/>
      <c r="D846" s="208" t="s">
        <v>281</v>
      </c>
      <c r="E846" s="235" t="s">
        <v>22</v>
      </c>
      <c r="F846" s="236" t="s">
        <v>286</v>
      </c>
      <c r="G846" s="234"/>
      <c r="H846" s="237">
        <v>22.198</v>
      </c>
      <c r="I846" s="238"/>
      <c r="J846" s="234"/>
      <c r="K846" s="234"/>
      <c r="L846" s="239"/>
      <c r="M846" s="240"/>
      <c r="N846" s="241"/>
      <c r="O846" s="241"/>
      <c r="P846" s="241"/>
      <c r="Q846" s="241"/>
      <c r="R846" s="241"/>
      <c r="S846" s="241"/>
      <c r="T846" s="242"/>
      <c r="AT846" s="243" t="s">
        <v>281</v>
      </c>
      <c r="AU846" s="243" t="s">
        <v>84</v>
      </c>
      <c r="AV846" s="15" t="s">
        <v>92</v>
      </c>
      <c r="AW846" s="15" t="s">
        <v>38</v>
      </c>
      <c r="AX846" s="15" t="s">
        <v>23</v>
      </c>
      <c r="AY846" s="243" t="s">
        <v>273</v>
      </c>
    </row>
    <row r="847" spans="1:65" s="2" customFormat="1" ht="21.75" customHeight="1">
      <c r="A847" s="36"/>
      <c r="B847" s="37"/>
      <c r="C847" s="195" t="s">
        <v>1035</v>
      </c>
      <c r="D847" s="195" t="s">
        <v>275</v>
      </c>
      <c r="E847" s="196" t="s">
        <v>932</v>
      </c>
      <c r="F847" s="197" t="s">
        <v>933</v>
      </c>
      <c r="G847" s="198" t="s">
        <v>224</v>
      </c>
      <c r="H847" s="199">
        <v>36.494999999999997</v>
      </c>
      <c r="I847" s="200"/>
      <c r="J847" s="201">
        <f>ROUND(I847*H847,2)</f>
        <v>0</v>
      </c>
      <c r="K847" s="197" t="s">
        <v>306</v>
      </c>
      <c r="L847" s="41"/>
      <c r="M847" s="202" t="s">
        <v>22</v>
      </c>
      <c r="N847" s="203" t="s">
        <v>48</v>
      </c>
      <c r="O847" s="66"/>
      <c r="P847" s="204">
        <f>O847*H847</f>
        <v>0</v>
      </c>
      <c r="Q847" s="204">
        <v>0</v>
      </c>
      <c r="R847" s="204">
        <f>Q847*H847</f>
        <v>0</v>
      </c>
      <c r="S847" s="204">
        <v>0</v>
      </c>
      <c r="T847" s="205">
        <f>S847*H847</f>
        <v>0</v>
      </c>
      <c r="U847" s="36"/>
      <c r="V847" s="36"/>
      <c r="W847" s="36"/>
      <c r="X847" s="36"/>
      <c r="Y847" s="36"/>
      <c r="Z847" s="36"/>
      <c r="AA847" s="36"/>
      <c r="AB847" s="36"/>
      <c r="AC847" s="36"/>
      <c r="AD847" s="36"/>
      <c r="AE847" s="36"/>
      <c r="AR847" s="206" t="s">
        <v>386</v>
      </c>
      <c r="AT847" s="206" t="s">
        <v>275</v>
      </c>
      <c r="AU847" s="206" t="s">
        <v>84</v>
      </c>
      <c r="AY847" s="19" t="s">
        <v>273</v>
      </c>
      <c r="BE847" s="207">
        <f>IF(N847="základní",J847,0)</f>
        <v>0</v>
      </c>
      <c r="BF847" s="207">
        <f>IF(N847="snížená",J847,0)</f>
        <v>0</v>
      </c>
      <c r="BG847" s="207">
        <f>IF(N847="zákl. přenesená",J847,0)</f>
        <v>0</v>
      </c>
      <c r="BH847" s="207">
        <f>IF(N847="sníž. přenesená",J847,0)</f>
        <v>0</v>
      </c>
      <c r="BI847" s="207">
        <f>IF(N847="nulová",J847,0)</f>
        <v>0</v>
      </c>
      <c r="BJ847" s="19" t="s">
        <v>23</v>
      </c>
      <c r="BK847" s="207">
        <f>ROUND(I847*H847,2)</f>
        <v>0</v>
      </c>
      <c r="BL847" s="19" t="s">
        <v>386</v>
      </c>
      <c r="BM847" s="206" t="s">
        <v>2779</v>
      </c>
    </row>
    <row r="848" spans="1:65" s="2" customFormat="1" ht="68.25">
      <c r="A848" s="36"/>
      <c r="B848" s="37"/>
      <c r="C848" s="38"/>
      <c r="D848" s="208" t="s">
        <v>299</v>
      </c>
      <c r="E848" s="38"/>
      <c r="F848" s="209" t="s">
        <v>915</v>
      </c>
      <c r="G848" s="38"/>
      <c r="H848" s="38"/>
      <c r="I848" s="119"/>
      <c r="J848" s="38"/>
      <c r="K848" s="38"/>
      <c r="L848" s="41"/>
      <c r="M848" s="210"/>
      <c r="N848" s="211"/>
      <c r="O848" s="66"/>
      <c r="P848" s="66"/>
      <c r="Q848" s="66"/>
      <c r="R848" s="66"/>
      <c r="S848" s="66"/>
      <c r="T848" s="67"/>
      <c r="U848" s="36"/>
      <c r="V848" s="36"/>
      <c r="W848" s="36"/>
      <c r="X848" s="36"/>
      <c r="Y848" s="36"/>
      <c r="Z848" s="36"/>
      <c r="AA848" s="36"/>
      <c r="AB848" s="36"/>
      <c r="AC848" s="36"/>
      <c r="AD848" s="36"/>
      <c r="AE848" s="36"/>
      <c r="AT848" s="19" t="s">
        <v>299</v>
      </c>
      <c r="AU848" s="19" t="s">
        <v>84</v>
      </c>
    </row>
    <row r="849" spans="1:65" s="13" customFormat="1" ht="11.25">
      <c r="B849" s="212"/>
      <c r="C849" s="213"/>
      <c r="D849" s="208" t="s">
        <v>281</v>
      </c>
      <c r="E849" s="214" t="s">
        <v>22</v>
      </c>
      <c r="F849" s="215" t="s">
        <v>935</v>
      </c>
      <c r="G849" s="213"/>
      <c r="H849" s="214" t="s">
        <v>22</v>
      </c>
      <c r="I849" s="216"/>
      <c r="J849" s="213"/>
      <c r="K849" s="213"/>
      <c r="L849" s="217"/>
      <c r="M849" s="218"/>
      <c r="N849" s="219"/>
      <c r="O849" s="219"/>
      <c r="P849" s="219"/>
      <c r="Q849" s="219"/>
      <c r="R849" s="219"/>
      <c r="S849" s="219"/>
      <c r="T849" s="220"/>
      <c r="AT849" s="221" t="s">
        <v>281</v>
      </c>
      <c r="AU849" s="221" t="s">
        <v>84</v>
      </c>
      <c r="AV849" s="13" t="s">
        <v>23</v>
      </c>
      <c r="AW849" s="13" t="s">
        <v>38</v>
      </c>
      <c r="AX849" s="13" t="s">
        <v>77</v>
      </c>
      <c r="AY849" s="221" t="s">
        <v>273</v>
      </c>
    </row>
    <row r="850" spans="1:65" s="13" customFormat="1" ht="11.25">
      <c r="B850" s="212"/>
      <c r="C850" s="213"/>
      <c r="D850" s="208" t="s">
        <v>281</v>
      </c>
      <c r="E850" s="214" t="s">
        <v>22</v>
      </c>
      <c r="F850" s="215" t="s">
        <v>936</v>
      </c>
      <c r="G850" s="213"/>
      <c r="H850" s="214" t="s">
        <v>22</v>
      </c>
      <c r="I850" s="216"/>
      <c r="J850" s="213"/>
      <c r="K850" s="213"/>
      <c r="L850" s="217"/>
      <c r="M850" s="218"/>
      <c r="N850" s="219"/>
      <c r="O850" s="219"/>
      <c r="P850" s="219"/>
      <c r="Q850" s="219"/>
      <c r="R850" s="219"/>
      <c r="S850" s="219"/>
      <c r="T850" s="220"/>
      <c r="AT850" s="221" t="s">
        <v>281</v>
      </c>
      <c r="AU850" s="221" t="s">
        <v>84</v>
      </c>
      <c r="AV850" s="13" t="s">
        <v>23</v>
      </c>
      <c r="AW850" s="13" t="s">
        <v>38</v>
      </c>
      <c r="AX850" s="13" t="s">
        <v>77</v>
      </c>
      <c r="AY850" s="221" t="s">
        <v>273</v>
      </c>
    </row>
    <row r="851" spans="1:65" s="14" customFormat="1" ht="11.25">
      <c r="B851" s="222"/>
      <c r="C851" s="223"/>
      <c r="D851" s="208" t="s">
        <v>281</v>
      </c>
      <c r="E851" s="224" t="s">
        <v>22</v>
      </c>
      <c r="F851" s="225" t="s">
        <v>2780</v>
      </c>
      <c r="G851" s="223"/>
      <c r="H851" s="226">
        <v>13.566000000000001</v>
      </c>
      <c r="I851" s="227"/>
      <c r="J851" s="223"/>
      <c r="K851" s="223"/>
      <c r="L851" s="228"/>
      <c r="M851" s="229"/>
      <c r="N851" s="230"/>
      <c r="O851" s="230"/>
      <c r="P851" s="230"/>
      <c r="Q851" s="230"/>
      <c r="R851" s="230"/>
      <c r="S851" s="230"/>
      <c r="T851" s="231"/>
      <c r="AT851" s="232" t="s">
        <v>281</v>
      </c>
      <c r="AU851" s="232" t="s">
        <v>84</v>
      </c>
      <c r="AV851" s="14" t="s">
        <v>84</v>
      </c>
      <c r="AW851" s="14" t="s">
        <v>38</v>
      </c>
      <c r="AX851" s="14" t="s">
        <v>77</v>
      </c>
      <c r="AY851" s="232" t="s">
        <v>273</v>
      </c>
    </row>
    <row r="852" spans="1:65" s="14" customFormat="1" ht="11.25">
      <c r="B852" s="222"/>
      <c r="C852" s="223"/>
      <c r="D852" s="208" t="s">
        <v>281</v>
      </c>
      <c r="E852" s="224" t="s">
        <v>22</v>
      </c>
      <c r="F852" s="225" t="s">
        <v>2781</v>
      </c>
      <c r="G852" s="223"/>
      <c r="H852" s="226">
        <v>15.504</v>
      </c>
      <c r="I852" s="227"/>
      <c r="J852" s="223"/>
      <c r="K852" s="223"/>
      <c r="L852" s="228"/>
      <c r="M852" s="229"/>
      <c r="N852" s="230"/>
      <c r="O852" s="230"/>
      <c r="P852" s="230"/>
      <c r="Q852" s="230"/>
      <c r="R852" s="230"/>
      <c r="S852" s="230"/>
      <c r="T852" s="231"/>
      <c r="AT852" s="232" t="s">
        <v>281</v>
      </c>
      <c r="AU852" s="232" t="s">
        <v>84</v>
      </c>
      <c r="AV852" s="14" t="s">
        <v>84</v>
      </c>
      <c r="AW852" s="14" t="s">
        <v>38</v>
      </c>
      <c r="AX852" s="14" t="s">
        <v>77</v>
      </c>
      <c r="AY852" s="232" t="s">
        <v>273</v>
      </c>
    </row>
    <row r="853" spans="1:65" s="15" customFormat="1" ht="11.25">
      <c r="B853" s="233"/>
      <c r="C853" s="234"/>
      <c r="D853" s="208" t="s">
        <v>281</v>
      </c>
      <c r="E853" s="235" t="s">
        <v>22</v>
      </c>
      <c r="F853" s="236" t="s">
        <v>286</v>
      </c>
      <c r="G853" s="234"/>
      <c r="H853" s="237">
        <v>29.07</v>
      </c>
      <c r="I853" s="238"/>
      <c r="J853" s="234"/>
      <c r="K853" s="234"/>
      <c r="L853" s="239"/>
      <c r="M853" s="240"/>
      <c r="N853" s="241"/>
      <c r="O853" s="241"/>
      <c r="P853" s="241"/>
      <c r="Q853" s="241"/>
      <c r="R853" s="241"/>
      <c r="S853" s="241"/>
      <c r="T853" s="242"/>
      <c r="AT853" s="243" t="s">
        <v>281</v>
      </c>
      <c r="AU853" s="243" t="s">
        <v>84</v>
      </c>
      <c r="AV853" s="15" t="s">
        <v>92</v>
      </c>
      <c r="AW853" s="15" t="s">
        <v>38</v>
      </c>
      <c r="AX853" s="15" t="s">
        <v>77</v>
      </c>
      <c r="AY853" s="243" t="s">
        <v>273</v>
      </c>
    </row>
    <row r="854" spans="1:65" s="13" customFormat="1" ht="11.25">
      <c r="B854" s="212"/>
      <c r="C854" s="213"/>
      <c r="D854" s="208" t="s">
        <v>281</v>
      </c>
      <c r="E854" s="214" t="s">
        <v>22</v>
      </c>
      <c r="F854" s="215" t="s">
        <v>939</v>
      </c>
      <c r="G854" s="213"/>
      <c r="H854" s="214" t="s">
        <v>22</v>
      </c>
      <c r="I854" s="216"/>
      <c r="J854" s="213"/>
      <c r="K854" s="213"/>
      <c r="L854" s="217"/>
      <c r="M854" s="218"/>
      <c r="N854" s="219"/>
      <c r="O854" s="219"/>
      <c r="P854" s="219"/>
      <c r="Q854" s="219"/>
      <c r="R854" s="219"/>
      <c r="S854" s="219"/>
      <c r="T854" s="220"/>
      <c r="AT854" s="221" t="s">
        <v>281</v>
      </c>
      <c r="AU854" s="221" t="s">
        <v>84</v>
      </c>
      <c r="AV854" s="13" t="s">
        <v>23</v>
      </c>
      <c r="AW854" s="13" t="s">
        <v>38</v>
      </c>
      <c r="AX854" s="13" t="s">
        <v>77</v>
      </c>
      <c r="AY854" s="221" t="s">
        <v>273</v>
      </c>
    </row>
    <row r="855" spans="1:65" s="14" customFormat="1" ht="11.25">
      <c r="B855" s="222"/>
      <c r="C855" s="223"/>
      <c r="D855" s="208" t="s">
        <v>281</v>
      </c>
      <c r="E855" s="224" t="s">
        <v>22</v>
      </c>
      <c r="F855" s="225" t="s">
        <v>2782</v>
      </c>
      <c r="G855" s="223"/>
      <c r="H855" s="226">
        <v>7.4249999999999998</v>
      </c>
      <c r="I855" s="227"/>
      <c r="J855" s="223"/>
      <c r="K855" s="223"/>
      <c r="L855" s="228"/>
      <c r="M855" s="229"/>
      <c r="N855" s="230"/>
      <c r="O855" s="230"/>
      <c r="P855" s="230"/>
      <c r="Q855" s="230"/>
      <c r="R855" s="230"/>
      <c r="S855" s="230"/>
      <c r="T855" s="231"/>
      <c r="AT855" s="232" t="s">
        <v>281</v>
      </c>
      <c r="AU855" s="232" t="s">
        <v>84</v>
      </c>
      <c r="AV855" s="14" t="s">
        <v>84</v>
      </c>
      <c r="AW855" s="14" t="s">
        <v>38</v>
      </c>
      <c r="AX855" s="14" t="s">
        <v>77</v>
      </c>
      <c r="AY855" s="232" t="s">
        <v>273</v>
      </c>
    </row>
    <row r="856" spans="1:65" s="15" customFormat="1" ht="11.25">
      <c r="B856" s="233"/>
      <c r="C856" s="234"/>
      <c r="D856" s="208" t="s">
        <v>281</v>
      </c>
      <c r="E856" s="235" t="s">
        <v>22</v>
      </c>
      <c r="F856" s="236" t="s">
        <v>286</v>
      </c>
      <c r="G856" s="234"/>
      <c r="H856" s="237">
        <v>7.4249999999999998</v>
      </c>
      <c r="I856" s="238"/>
      <c r="J856" s="234"/>
      <c r="K856" s="234"/>
      <c r="L856" s="239"/>
      <c r="M856" s="240"/>
      <c r="N856" s="241"/>
      <c r="O856" s="241"/>
      <c r="P856" s="241"/>
      <c r="Q856" s="241"/>
      <c r="R856" s="241"/>
      <c r="S856" s="241"/>
      <c r="T856" s="242"/>
      <c r="AT856" s="243" t="s">
        <v>281</v>
      </c>
      <c r="AU856" s="243" t="s">
        <v>84</v>
      </c>
      <c r="AV856" s="15" t="s">
        <v>92</v>
      </c>
      <c r="AW856" s="15" t="s">
        <v>38</v>
      </c>
      <c r="AX856" s="15" t="s">
        <v>77</v>
      </c>
      <c r="AY856" s="243" t="s">
        <v>273</v>
      </c>
    </row>
    <row r="857" spans="1:65" s="16" customFormat="1" ht="11.25">
      <c r="B857" s="244"/>
      <c r="C857" s="245"/>
      <c r="D857" s="208" t="s">
        <v>281</v>
      </c>
      <c r="E857" s="246" t="s">
        <v>22</v>
      </c>
      <c r="F857" s="247" t="s">
        <v>288</v>
      </c>
      <c r="G857" s="245"/>
      <c r="H857" s="248">
        <v>36.494999999999997</v>
      </c>
      <c r="I857" s="249"/>
      <c r="J857" s="245"/>
      <c r="K857" s="245"/>
      <c r="L857" s="250"/>
      <c r="M857" s="251"/>
      <c r="N857" s="252"/>
      <c r="O857" s="252"/>
      <c r="P857" s="252"/>
      <c r="Q857" s="252"/>
      <c r="R857" s="252"/>
      <c r="S857" s="252"/>
      <c r="T857" s="253"/>
      <c r="AT857" s="254" t="s">
        <v>281</v>
      </c>
      <c r="AU857" s="254" t="s">
        <v>84</v>
      </c>
      <c r="AV857" s="16" t="s">
        <v>99</v>
      </c>
      <c r="AW857" s="16" t="s">
        <v>38</v>
      </c>
      <c r="AX857" s="16" t="s">
        <v>23</v>
      </c>
      <c r="AY857" s="254" t="s">
        <v>273</v>
      </c>
    </row>
    <row r="858" spans="1:65" s="2" customFormat="1" ht="16.5" customHeight="1">
      <c r="A858" s="36"/>
      <c r="B858" s="37"/>
      <c r="C858" s="255" t="s">
        <v>1042</v>
      </c>
      <c r="D858" s="255" t="s">
        <v>568</v>
      </c>
      <c r="E858" s="256" t="s">
        <v>944</v>
      </c>
      <c r="F858" s="257" t="s">
        <v>945</v>
      </c>
      <c r="G858" s="258" t="s">
        <v>224</v>
      </c>
      <c r="H858" s="259">
        <v>29.07</v>
      </c>
      <c r="I858" s="260"/>
      <c r="J858" s="261">
        <f>ROUND(I858*H858,2)</f>
        <v>0</v>
      </c>
      <c r="K858" s="257" t="s">
        <v>306</v>
      </c>
      <c r="L858" s="262"/>
      <c r="M858" s="263" t="s">
        <v>22</v>
      </c>
      <c r="N858" s="264" t="s">
        <v>48</v>
      </c>
      <c r="O858" s="66"/>
      <c r="P858" s="204">
        <f>O858*H858</f>
        <v>0</v>
      </c>
      <c r="Q858" s="204">
        <v>1.8799999999999999E-3</v>
      </c>
      <c r="R858" s="204">
        <f>Q858*H858</f>
        <v>5.4651600000000002E-2</v>
      </c>
      <c r="S858" s="204">
        <v>0</v>
      </c>
      <c r="T858" s="205">
        <f>S858*H858</f>
        <v>0</v>
      </c>
      <c r="U858" s="36"/>
      <c r="V858" s="36"/>
      <c r="W858" s="36"/>
      <c r="X858" s="36"/>
      <c r="Y858" s="36"/>
      <c r="Z858" s="36"/>
      <c r="AA858" s="36"/>
      <c r="AB858" s="36"/>
      <c r="AC858" s="36"/>
      <c r="AD858" s="36"/>
      <c r="AE858" s="36"/>
      <c r="AR858" s="206" t="s">
        <v>528</v>
      </c>
      <c r="AT858" s="206" t="s">
        <v>568</v>
      </c>
      <c r="AU858" s="206" t="s">
        <v>84</v>
      </c>
      <c r="AY858" s="19" t="s">
        <v>273</v>
      </c>
      <c r="BE858" s="207">
        <f>IF(N858="základní",J858,0)</f>
        <v>0</v>
      </c>
      <c r="BF858" s="207">
        <f>IF(N858="snížená",J858,0)</f>
        <v>0</v>
      </c>
      <c r="BG858" s="207">
        <f>IF(N858="zákl. přenesená",J858,0)</f>
        <v>0</v>
      </c>
      <c r="BH858" s="207">
        <f>IF(N858="sníž. přenesená",J858,0)</f>
        <v>0</v>
      </c>
      <c r="BI858" s="207">
        <f>IF(N858="nulová",J858,0)</f>
        <v>0</v>
      </c>
      <c r="BJ858" s="19" t="s">
        <v>23</v>
      </c>
      <c r="BK858" s="207">
        <f>ROUND(I858*H858,2)</f>
        <v>0</v>
      </c>
      <c r="BL858" s="19" t="s">
        <v>386</v>
      </c>
      <c r="BM858" s="206" t="s">
        <v>2783</v>
      </c>
    </row>
    <row r="859" spans="1:65" s="13" customFormat="1" ht="11.25">
      <c r="B859" s="212"/>
      <c r="C859" s="213"/>
      <c r="D859" s="208" t="s">
        <v>281</v>
      </c>
      <c r="E859" s="214" t="s">
        <v>22</v>
      </c>
      <c r="F859" s="215" t="s">
        <v>935</v>
      </c>
      <c r="G859" s="213"/>
      <c r="H859" s="214" t="s">
        <v>22</v>
      </c>
      <c r="I859" s="216"/>
      <c r="J859" s="213"/>
      <c r="K859" s="213"/>
      <c r="L859" s="217"/>
      <c r="M859" s="218"/>
      <c r="N859" s="219"/>
      <c r="O859" s="219"/>
      <c r="P859" s="219"/>
      <c r="Q859" s="219"/>
      <c r="R859" s="219"/>
      <c r="S859" s="219"/>
      <c r="T859" s="220"/>
      <c r="AT859" s="221" t="s">
        <v>281</v>
      </c>
      <c r="AU859" s="221" t="s">
        <v>84</v>
      </c>
      <c r="AV859" s="13" t="s">
        <v>23</v>
      </c>
      <c r="AW859" s="13" t="s">
        <v>38</v>
      </c>
      <c r="AX859" s="13" t="s">
        <v>77</v>
      </c>
      <c r="AY859" s="221" t="s">
        <v>273</v>
      </c>
    </row>
    <row r="860" spans="1:65" s="13" customFormat="1" ht="11.25">
      <c r="B860" s="212"/>
      <c r="C860" s="213"/>
      <c r="D860" s="208" t="s">
        <v>281</v>
      </c>
      <c r="E860" s="214" t="s">
        <v>22</v>
      </c>
      <c r="F860" s="215" t="s">
        <v>936</v>
      </c>
      <c r="G860" s="213"/>
      <c r="H860" s="214" t="s">
        <v>22</v>
      </c>
      <c r="I860" s="216"/>
      <c r="J860" s="213"/>
      <c r="K860" s="213"/>
      <c r="L860" s="217"/>
      <c r="M860" s="218"/>
      <c r="N860" s="219"/>
      <c r="O860" s="219"/>
      <c r="P860" s="219"/>
      <c r="Q860" s="219"/>
      <c r="R860" s="219"/>
      <c r="S860" s="219"/>
      <c r="T860" s="220"/>
      <c r="AT860" s="221" t="s">
        <v>281</v>
      </c>
      <c r="AU860" s="221" t="s">
        <v>84</v>
      </c>
      <c r="AV860" s="13" t="s">
        <v>23</v>
      </c>
      <c r="AW860" s="13" t="s">
        <v>38</v>
      </c>
      <c r="AX860" s="13" t="s">
        <v>77</v>
      </c>
      <c r="AY860" s="221" t="s">
        <v>273</v>
      </c>
    </row>
    <row r="861" spans="1:65" s="14" customFormat="1" ht="11.25">
      <c r="B861" s="222"/>
      <c r="C861" s="223"/>
      <c r="D861" s="208" t="s">
        <v>281</v>
      </c>
      <c r="E861" s="224" t="s">
        <v>22</v>
      </c>
      <c r="F861" s="225" t="s">
        <v>2780</v>
      </c>
      <c r="G861" s="223"/>
      <c r="H861" s="226">
        <v>13.566000000000001</v>
      </c>
      <c r="I861" s="227"/>
      <c r="J861" s="223"/>
      <c r="K861" s="223"/>
      <c r="L861" s="228"/>
      <c r="M861" s="229"/>
      <c r="N861" s="230"/>
      <c r="O861" s="230"/>
      <c r="P861" s="230"/>
      <c r="Q861" s="230"/>
      <c r="R861" s="230"/>
      <c r="S861" s="230"/>
      <c r="T861" s="231"/>
      <c r="AT861" s="232" t="s">
        <v>281</v>
      </c>
      <c r="AU861" s="232" t="s">
        <v>84</v>
      </c>
      <c r="AV861" s="14" t="s">
        <v>84</v>
      </c>
      <c r="AW861" s="14" t="s">
        <v>38</v>
      </c>
      <c r="AX861" s="14" t="s">
        <v>77</v>
      </c>
      <c r="AY861" s="232" t="s">
        <v>273</v>
      </c>
    </row>
    <row r="862" spans="1:65" s="14" customFormat="1" ht="11.25">
      <c r="B862" s="222"/>
      <c r="C862" s="223"/>
      <c r="D862" s="208" t="s">
        <v>281</v>
      </c>
      <c r="E862" s="224" t="s">
        <v>22</v>
      </c>
      <c r="F862" s="225" t="s">
        <v>2781</v>
      </c>
      <c r="G862" s="223"/>
      <c r="H862" s="226">
        <v>15.504</v>
      </c>
      <c r="I862" s="227"/>
      <c r="J862" s="223"/>
      <c r="K862" s="223"/>
      <c r="L862" s="228"/>
      <c r="M862" s="229"/>
      <c r="N862" s="230"/>
      <c r="O862" s="230"/>
      <c r="P862" s="230"/>
      <c r="Q862" s="230"/>
      <c r="R862" s="230"/>
      <c r="S862" s="230"/>
      <c r="T862" s="231"/>
      <c r="AT862" s="232" t="s">
        <v>281</v>
      </c>
      <c r="AU862" s="232" t="s">
        <v>84</v>
      </c>
      <c r="AV862" s="14" t="s">
        <v>84</v>
      </c>
      <c r="AW862" s="14" t="s">
        <v>38</v>
      </c>
      <c r="AX862" s="14" t="s">
        <v>77</v>
      </c>
      <c r="AY862" s="232" t="s">
        <v>273</v>
      </c>
    </row>
    <row r="863" spans="1:65" s="15" customFormat="1" ht="11.25">
      <c r="B863" s="233"/>
      <c r="C863" s="234"/>
      <c r="D863" s="208" t="s">
        <v>281</v>
      </c>
      <c r="E863" s="235" t="s">
        <v>22</v>
      </c>
      <c r="F863" s="236" t="s">
        <v>286</v>
      </c>
      <c r="G863" s="234"/>
      <c r="H863" s="237">
        <v>29.07</v>
      </c>
      <c r="I863" s="238"/>
      <c r="J863" s="234"/>
      <c r="K863" s="234"/>
      <c r="L863" s="239"/>
      <c r="M863" s="240"/>
      <c r="N863" s="241"/>
      <c r="O863" s="241"/>
      <c r="P863" s="241"/>
      <c r="Q863" s="241"/>
      <c r="R863" s="241"/>
      <c r="S863" s="241"/>
      <c r="T863" s="242"/>
      <c r="AT863" s="243" t="s">
        <v>281</v>
      </c>
      <c r="AU863" s="243" t="s">
        <v>84</v>
      </c>
      <c r="AV863" s="15" t="s">
        <v>92</v>
      </c>
      <c r="AW863" s="15" t="s">
        <v>38</v>
      </c>
      <c r="AX863" s="15" t="s">
        <v>23</v>
      </c>
      <c r="AY863" s="243" t="s">
        <v>273</v>
      </c>
    </row>
    <row r="864" spans="1:65" s="2" customFormat="1" ht="16.5" customHeight="1">
      <c r="A864" s="36"/>
      <c r="B864" s="37"/>
      <c r="C864" s="255" t="s">
        <v>1047</v>
      </c>
      <c r="D864" s="255" t="s">
        <v>568</v>
      </c>
      <c r="E864" s="256" t="s">
        <v>948</v>
      </c>
      <c r="F864" s="257" t="s">
        <v>949</v>
      </c>
      <c r="G864" s="258" t="s">
        <v>224</v>
      </c>
      <c r="H864" s="259">
        <v>7.5739999999999998</v>
      </c>
      <c r="I864" s="260"/>
      <c r="J864" s="261">
        <f>ROUND(I864*H864,2)</f>
        <v>0</v>
      </c>
      <c r="K864" s="257" t="s">
        <v>22</v>
      </c>
      <c r="L864" s="262"/>
      <c r="M864" s="263" t="s">
        <v>22</v>
      </c>
      <c r="N864" s="264" t="s">
        <v>48</v>
      </c>
      <c r="O864" s="66"/>
      <c r="P864" s="204">
        <f>O864*H864</f>
        <v>0</v>
      </c>
      <c r="Q864" s="204">
        <v>0</v>
      </c>
      <c r="R864" s="204">
        <f>Q864*H864</f>
        <v>0</v>
      </c>
      <c r="S864" s="204">
        <v>0</v>
      </c>
      <c r="T864" s="205">
        <f>S864*H864</f>
        <v>0</v>
      </c>
      <c r="U864" s="36"/>
      <c r="V864" s="36"/>
      <c r="W864" s="36"/>
      <c r="X864" s="36"/>
      <c r="Y864" s="36"/>
      <c r="Z864" s="36"/>
      <c r="AA864" s="36"/>
      <c r="AB864" s="36"/>
      <c r="AC864" s="36"/>
      <c r="AD864" s="36"/>
      <c r="AE864" s="36"/>
      <c r="AR864" s="206" t="s">
        <v>528</v>
      </c>
      <c r="AT864" s="206" t="s">
        <v>568</v>
      </c>
      <c r="AU864" s="206" t="s">
        <v>84</v>
      </c>
      <c r="AY864" s="19" t="s">
        <v>273</v>
      </c>
      <c r="BE864" s="207">
        <f>IF(N864="základní",J864,0)</f>
        <v>0</v>
      </c>
      <c r="BF864" s="207">
        <f>IF(N864="snížená",J864,0)</f>
        <v>0</v>
      </c>
      <c r="BG864" s="207">
        <f>IF(N864="zákl. přenesená",J864,0)</f>
        <v>0</v>
      </c>
      <c r="BH864" s="207">
        <f>IF(N864="sníž. přenesená",J864,0)</f>
        <v>0</v>
      </c>
      <c r="BI864" s="207">
        <f>IF(N864="nulová",J864,0)</f>
        <v>0</v>
      </c>
      <c r="BJ864" s="19" t="s">
        <v>23</v>
      </c>
      <c r="BK864" s="207">
        <f>ROUND(I864*H864,2)</f>
        <v>0</v>
      </c>
      <c r="BL864" s="19" t="s">
        <v>386</v>
      </c>
      <c r="BM864" s="206" t="s">
        <v>2784</v>
      </c>
    </row>
    <row r="865" spans="1:65" s="13" customFormat="1" ht="11.25">
      <c r="B865" s="212"/>
      <c r="C865" s="213"/>
      <c r="D865" s="208" t="s">
        <v>281</v>
      </c>
      <c r="E865" s="214" t="s">
        <v>22</v>
      </c>
      <c r="F865" s="215" t="s">
        <v>935</v>
      </c>
      <c r="G865" s="213"/>
      <c r="H865" s="214" t="s">
        <v>22</v>
      </c>
      <c r="I865" s="216"/>
      <c r="J865" s="213"/>
      <c r="K865" s="213"/>
      <c r="L865" s="217"/>
      <c r="M865" s="218"/>
      <c r="N865" s="219"/>
      <c r="O865" s="219"/>
      <c r="P865" s="219"/>
      <c r="Q865" s="219"/>
      <c r="R865" s="219"/>
      <c r="S865" s="219"/>
      <c r="T865" s="220"/>
      <c r="AT865" s="221" t="s">
        <v>281</v>
      </c>
      <c r="AU865" s="221" t="s">
        <v>84</v>
      </c>
      <c r="AV865" s="13" t="s">
        <v>23</v>
      </c>
      <c r="AW865" s="13" t="s">
        <v>38</v>
      </c>
      <c r="AX865" s="13" t="s">
        <v>77</v>
      </c>
      <c r="AY865" s="221" t="s">
        <v>273</v>
      </c>
    </row>
    <row r="866" spans="1:65" s="13" customFormat="1" ht="11.25">
      <c r="B866" s="212"/>
      <c r="C866" s="213"/>
      <c r="D866" s="208" t="s">
        <v>281</v>
      </c>
      <c r="E866" s="214" t="s">
        <v>22</v>
      </c>
      <c r="F866" s="215" t="s">
        <v>939</v>
      </c>
      <c r="G866" s="213"/>
      <c r="H866" s="214" t="s">
        <v>22</v>
      </c>
      <c r="I866" s="216"/>
      <c r="J866" s="213"/>
      <c r="K866" s="213"/>
      <c r="L866" s="217"/>
      <c r="M866" s="218"/>
      <c r="N866" s="219"/>
      <c r="O866" s="219"/>
      <c r="P866" s="219"/>
      <c r="Q866" s="219"/>
      <c r="R866" s="219"/>
      <c r="S866" s="219"/>
      <c r="T866" s="220"/>
      <c r="AT866" s="221" t="s">
        <v>281</v>
      </c>
      <c r="AU866" s="221" t="s">
        <v>84</v>
      </c>
      <c r="AV866" s="13" t="s">
        <v>23</v>
      </c>
      <c r="AW866" s="13" t="s">
        <v>38</v>
      </c>
      <c r="AX866" s="13" t="s">
        <v>77</v>
      </c>
      <c r="AY866" s="221" t="s">
        <v>273</v>
      </c>
    </row>
    <row r="867" spans="1:65" s="14" customFormat="1" ht="11.25">
      <c r="B867" s="222"/>
      <c r="C867" s="223"/>
      <c r="D867" s="208" t="s">
        <v>281</v>
      </c>
      <c r="E867" s="224" t="s">
        <v>22</v>
      </c>
      <c r="F867" s="225" t="s">
        <v>2782</v>
      </c>
      <c r="G867" s="223"/>
      <c r="H867" s="226">
        <v>7.4249999999999998</v>
      </c>
      <c r="I867" s="227"/>
      <c r="J867" s="223"/>
      <c r="K867" s="223"/>
      <c r="L867" s="228"/>
      <c r="M867" s="229"/>
      <c r="N867" s="230"/>
      <c r="O867" s="230"/>
      <c r="P867" s="230"/>
      <c r="Q867" s="230"/>
      <c r="R867" s="230"/>
      <c r="S867" s="230"/>
      <c r="T867" s="231"/>
      <c r="AT867" s="232" t="s">
        <v>281</v>
      </c>
      <c r="AU867" s="232" t="s">
        <v>84</v>
      </c>
      <c r="AV867" s="14" t="s">
        <v>84</v>
      </c>
      <c r="AW867" s="14" t="s">
        <v>38</v>
      </c>
      <c r="AX867" s="14" t="s">
        <v>77</v>
      </c>
      <c r="AY867" s="232" t="s">
        <v>273</v>
      </c>
    </row>
    <row r="868" spans="1:65" s="15" customFormat="1" ht="11.25">
      <c r="B868" s="233"/>
      <c r="C868" s="234"/>
      <c r="D868" s="208" t="s">
        <v>281</v>
      </c>
      <c r="E868" s="235" t="s">
        <v>22</v>
      </c>
      <c r="F868" s="236" t="s">
        <v>286</v>
      </c>
      <c r="G868" s="234"/>
      <c r="H868" s="237">
        <v>7.4249999999999998</v>
      </c>
      <c r="I868" s="238"/>
      <c r="J868" s="234"/>
      <c r="K868" s="234"/>
      <c r="L868" s="239"/>
      <c r="M868" s="240"/>
      <c r="N868" s="241"/>
      <c r="O868" s="241"/>
      <c r="P868" s="241"/>
      <c r="Q868" s="241"/>
      <c r="R868" s="241"/>
      <c r="S868" s="241"/>
      <c r="T868" s="242"/>
      <c r="AT868" s="243" t="s">
        <v>281</v>
      </c>
      <c r="AU868" s="243" t="s">
        <v>84</v>
      </c>
      <c r="AV868" s="15" t="s">
        <v>92</v>
      </c>
      <c r="AW868" s="15" t="s">
        <v>38</v>
      </c>
      <c r="AX868" s="15" t="s">
        <v>23</v>
      </c>
      <c r="AY868" s="243" t="s">
        <v>273</v>
      </c>
    </row>
    <row r="869" spans="1:65" s="14" customFormat="1" ht="11.25">
      <c r="B869" s="222"/>
      <c r="C869" s="223"/>
      <c r="D869" s="208" t="s">
        <v>281</v>
      </c>
      <c r="E869" s="223"/>
      <c r="F869" s="225" t="s">
        <v>2785</v>
      </c>
      <c r="G869" s="223"/>
      <c r="H869" s="226">
        <v>7.5739999999999998</v>
      </c>
      <c r="I869" s="227"/>
      <c r="J869" s="223"/>
      <c r="K869" s="223"/>
      <c r="L869" s="228"/>
      <c r="M869" s="229"/>
      <c r="N869" s="230"/>
      <c r="O869" s="230"/>
      <c r="P869" s="230"/>
      <c r="Q869" s="230"/>
      <c r="R869" s="230"/>
      <c r="S869" s="230"/>
      <c r="T869" s="231"/>
      <c r="AT869" s="232" t="s">
        <v>281</v>
      </c>
      <c r="AU869" s="232" t="s">
        <v>84</v>
      </c>
      <c r="AV869" s="14" t="s">
        <v>84</v>
      </c>
      <c r="AW869" s="14" t="s">
        <v>4</v>
      </c>
      <c r="AX869" s="14" t="s">
        <v>23</v>
      </c>
      <c r="AY869" s="232" t="s">
        <v>273</v>
      </c>
    </row>
    <row r="870" spans="1:65" s="2" customFormat="1" ht="21.75" customHeight="1">
      <c r="A870" s="36"/>
      <c r="B870" s="37"/>
      <c r="C870" s="195" t="s">
        <v>1054</v>
      </c>
      <c r="D870" s="195" t="s">
        <v>275</v>
      </c>
      <c r="E870" s="196" t="s">
        <v>996</v>
      </c>
      <c r="F870" s="197" t="s">
        <v>997</v>
      </c>
      <c r="G870" s="198" t="s">
        <v>333</v>
      </c>
      <c r="H870" s="199">
        <v>2.4289999999999998</v>
      </c>
      <c r="I870" s="200"/>
      <c r="J870" s="201">
        <f>ROUND(I870*H870,2)</f>
        <v>0</v>
      </c>
      <c r="K870" s="197" t="s">
        <v>306</v>
      </c>
      <c r="L870" s="41"/>
      <c r="M870" s="202" t="s">
        <v>22</v>
      </c>
      <c r="N870" s="203" t="s">
        <v>48</v>
      </c>
      <c r="O870" s="66"/>
      <c r="P870" s="204">
        <f>O870*H870</f>
        <v>0</v>
      </c>
      <c r="Q870" s="204">
        <v>0</v>
      </c>
      <c r="R870" s="204">
        <f>Q870*H870</f>
        <v>0</v>
      </c>
      <c r="S870" s="204">
        <v>0</v>
      </c>
      <c r="T870" s="205">
        <f>S870*H870</f>
        <v>0</v>
      </c>
      <c r="U870" s="36"/>
      <c r="V870" s="36"/>
      <c r="W870" s="36"/>
      <c r="X870" s="36"/>
      <c r="Y870" s="36"/>
      <c r="Z870" s="36"/>
      <c r="AA870" s="36"/>
      <c r="AB870" s="36"/>
      <c r="AC870" s="36"/>
      <c r="AD870" s="36"/>
      <c r="AE870" s="36"/>
      <c r="AR870" s="206" t="s">
        <v>386</v>
      </c>
      <c r="AT870" s="206" t="s">
        <v>275</v>
      </c>
      <c r="AU870" s="206" t="s">
        <v>84</v>
      </c>
      <c r="AY870" s="19" t="s">
        <v>273</v>
      </c>
      <c r="BE870" s="207">
        <f>IF(N870="základní",J870,0)</f>
        <v>0</v>
      </c>
      <c r="BF870" s="207">
        <f>IF(N870="snížená",J870,0)</f>
        <v>0</v>
      </c>
      <c r="BG870" s="207">
        <f>IF(N870="zákl. přenesená",J870,0)</f>
        <v>0</v>
      </c>
      <c r="BH870" s="207">
        <f>IF(N870="sníž. přenesená",J870,0)</f>
        <v>0</v>
      </c>
      <c r="BI870" s="207">
        <f>IF(N870="nulová",J870,0)</f>
        <v>0</v>
      </c>
      <c r="BJ870" s="19" t="s">
        <v>23</v>
      </c>
      <c r="BK870" s="207">
        <f>ROUND(I870*H870,2)</f>
        <v>0</v>
      </c>
      <c r="BL870" s="19" t="s">
        <v>386</v>
      </c>
      <c r="BM870" s="206" t="s">
        <v>2786</v>
      </c>
    </row>
    <row r="871" spans="1:65" s="2" customFormat="1" ht="78">
      <c r="A871" s="36"/>
      <c r="B871" s="37"/>
      <c r="C871" s="38"/>
      <c r="D871" s="208" t="s">
        <v>299</v>
      </c>
      <c r="E871" s="38"/>
      <c r="F871" s="209" t="s">
        <v>999</v>
      </c>
      <c r="G871" s="38"/>
      <c r="H871" s="38"/>
      <c r="I871" s="119"/>
      <c r="J871" s="38"/>
      <c r="K871" s="38"/>
      <c r="L871" s="41"/>
      <c r="M871" s="210"/>
      <c r="N871" s="211"/>
      <c r="O871" s="66"/>
      <c r="P871" s="66"/>
      <c r="Q871" s="66"/>
      <c r="R871" s="66"/>
      <c r="S871" s="66"/>
      <c r="T871" s="67"/>
      <c r="U871" s="36"/>
      <c r="V871" s="36"/>
      <c r="W871" s="36"/>
      <c r="X871" s="36"/>
      <c r="Y871" s="36"/>
      <c r="Z871" s="36"/>
      <c r="AA871" s="36"/>
      <c r="AB871" s="36"/>
      <c r="AC871" s="36"/>
      <c r="AD871" s="36"/>
      <c r="AE871" s="36"/>
      <c r="AT871" s="19" t="s">
        <v>299</v>
      </c>
      <c r="AU871" s="19" t="s">
        <v>84</v>
      </c>
    </row>
    <row r="872" spans="1:65" s="12" customFormat="1" ht="22.9" customHeight="1">
      <c r="B872" s="179"/>
      <c r="C872" s="180"/>
      <c r="D872" s="181" t="s">
        <v>76</v>
      </c>
      <c r="E872" s="193" t="s">
        <v>2787</v>
      </c>
      <c r="F872" s="193" t="s">
        <v>2788</v>
      </c>
      <c r="G872" s="180"/>
      <c r="H872" s="180"/>
      <c r="I872" s="183"/>
      <c r="J872" s="194">
        <f>BK872</f>
        <v>0</v>
      </c>
      <c r="K872" s="180"/>
      <c r="L872" s="185"/>
      <c r="M872" s="186"/>
      <c r="N872" s="187"/>
      <c r="O872" s="187"/>
      <c r="P872" s="188">
        <f>SUM(P873:P883)</f>
        <v>0</v>
      </c>
      <c r="Q872" s="187"/>
      <c r="R872" s="188">
        <f>SUM(R873:R883)</f>
        <v>0.7432436</v>
      </c>
      <c r="S872" s="187"/>
      <c r="T872" s="189">
        <f>SUM(T873:T883)</f>
        <v>0</v>
      </c>
      <c r="AR872" s="190" t="s">
        <v>84</v>
      </c>
      <c r="AT872" s="191" t="s">
        <v>76</v>
      </c>
      <c r="AU872" s="191" t="s">
        <v>23</v>
      </c>
      <c r="AY872" s="190" t="s">
        <v>273</v>
      </c>
      <c r="BK872" s="192">
        <f>SUM(BK873:BK883)</f>
        <v>0</v>
      </c>
    </row>
    <row r="873" spans="1:65" s="2" customFormat="1" ht="16.5" customHeight="1">
      <c r="A873" s="36"/>
      <c r="B873" s="37"/>
      <c r="C873" s="195" t="s">
        <v>1058</v>
      </c>
      <c r="D873" s="195" t="s">
        <v>275</v>
      </c>
      <c r="E873" s="196" t="s">
        <v>2789</v>
      </c>
      <c r="F873" s="197" t="s">
        <v>2790</v>
      </c>
      <c r="G873" s="198" t="s">
        <v>224</v>
      </c>
      <c r="H873" s="199">
        <v>204.75</v>
      </c>
      <c r="I873" s="200"/>
      <c r="J873" s="201">
        <f>ROUND(I873*H873,2)</f>
        <v>0</v>
      </c>
      <c r="K873" s="197" t="s">
        <v>306</v>
      </c>
      <c r="L873" s="41"/>
      <c r="M873" s="202" t="s">
        <v>22</v>
      </c>
      <c r="N873" s="203" t="s">
        <v>48</v>
      </c>
      <c r="O873" s="66"/>
      <c r="P873" s="204">
        <f>O873*H873</f>
        <v>0</v>
      </c>
      <c r="Q873" s="204">
        <v>1.32E-3</v>
      </c>
      <c r="R873" s="204">
        <f>Q873*H873</f>
        <v>0.27027000000000001</v>
      </c>
      <c r="S873" s="204">
        <v>0</v>
      </c>
      <c r="T873" s="205">
        <f>S873*H873</f>
        <v>0</v>
      </c>
      <c r="U873" s="36"/>
      <c r="V873" s="36"/>
      <c r="W873" s="36"/>
      <c r="X873" s="36"/>
      <c r="Y873" s="36"/>
      <c r="Z873" s="36"/>
      <c r="AA873" s="36"/>
      <c r="AB873" s="36"/>
      <c r="AC873" s="36"/>
      <c r="AD873" s="36"/>
      <c r="AE873" s="36"/>
      <c r="AR873" s="206" t="s">
        <v>386</v>
      </c>
      <c r="AT873" s="206" t="s">
        <v>275</v>
      </c>
      <c r="AU873" s="206" t="s">
        <v>84</v>
      </c>
      <c r="AY873" s="19" t="s">
        <v>273</v>
      </c>
      <c r="BE873" s="207">
        <f>IF(N873="základní",J873,0)</f>
        <v>0</v>
      </c>
      <c r="BF873" s="207">
        <f>IF(N873="snížená",J873,0)</f>
        <v>0</v>
      </c>
      <c r="BG873" s="207">
        <f>IF(N873="zákl. přenesená",J873,0)</f>
        <v>0</v>
      </c>
      <c r="BH873" s="207">
        <f>IF(N873="sníž. přenesená",J873,0)</f>
        <v>0</v>
      </c>
      <c r="BI873" s="207">
        <f>IF(N873="nulová",J873,0)</f>
        <v>0</v>
      </c>
      <c r="BJ873" s="19" t="s">
        <v>23</v>
      </c>
      <c r="BK873" s="207">
        <f>ROUND(I873*H873,2)</f>
        <v>0</v>
      </c>
      <c r="BL873" s="19" t="s">
        <v>386</v>
      </c>
      <c r="BM873" s="206" t="s">
        <v>2791</v>
      </c>
    </row>
    <row r="874" spans="1:65" s="2" customFormat="1" ht="97.5">
      <c r="A874" s="36"/>
      <c r="B874" s="37"/>
      <c r="C874" s="38"/>
      <c r="D874" s="208" t="s">
        <v>299</v>
      </c>
      <c r="E874" s="38"/>
      <c r="F874" s="209" t="s">
        <v>2792</v>
      </c>
      <c r="G874" s="38"/>
      <c r="H874" s="38"/>
      <c r="I874" s="119"/>
      <c r="J874" s="38"/>
      <c r="K874" s="38"/>
      <c r="L874" s="41"/>
      <c r="M874" s="210"/>
      <c r="N874" s="211"/>
      <c r="O874" s="66"/>
      <c r="P874" s="66"/>
      <c r="Q874" s="66"/>
      <c r="R874" s="66"/>
      <c r="S874" s="66"/>
      <c r="T874" s="67"/>
      <c r="U874" s="36"/>
      <c r="V874" s="36"/>
      <c r="W874" s="36"/>
      <c r="X874" s="36"/>
      <c r="Y874" s="36"/>
      <c r="Z874" s="36"/>
      <c r="AA874" s="36"/>
      <c r="AB874" s="36"/>
      <c r="AC874" s="36"/>
      <c r="AD874" s="36"/>
      <c r="AE874" s="36"/>
      <c r="AT874" s="19" t="s">
        <v>299</v>
      </c>
      <c r="AU874" s="19" t="s">
        <v>84</v>
      </c>
    </row>
    <row r="875" spans="1:65" s="14" customFormat="1" ht="11.25">
      <c r="B875" s="222"/>
      <c r="C875" s="223"/>
      <c r="D875" s="208" t="s">
        <v>281</v>
      </c>
      <c r="E875" s="224" t="s">
        <v>22</v>
      </c>
      <c r="F875" s="225" t="s">
        <v>2793</v>
      </c>
      <c r="G875" s="223"/>
      <c r="H875" s="226">
        <v>195</v>
      </c>
      <c r="I875" s="227"/>
      <c r="J875" s="223"/>
      <c r="K875" s="223"/>
      <c r="L875" s="228"/>
      <c r="M875" s="229"/>
      <c r="N875" s="230"/>
      <c r="O875" s="230"/>
      <c r="P875" s="230"/>
      <c r="Q875" s="230"/>
      <c r="R875" s="230"/>
      <c r="S875" s="230"/>
      <c r="T875" s="231"/>
      <c r="AT875" s="232" t="s">
        <v>281</v>
      </c>
      <c r="AU875" s="232" t="s">
        <v>84</v>
      </c>
      <c r="AV875" s="14" t="s">
        <v>84</v>
      </c>
      <c r="AW875" s="14" t="s">
        <v>38</v>
      </c>
      <c r="AX875" s="14" t="s">
        <v>77</v>
      </c>
      <c r="AY875" s="232" t="s">
        <v>273</v>
      </c>
    </row>
    <row r="876" spans="1:65" s="15" customFormat="1" ht="11.25">
      <c r="B876" s="233"/>
      <c r="C876" s="234"/>
      <c r="D876" s="208" t="s">
        <v>281</v>
      </c>
      <c r="E876" s="235" t="s">
        <v>22</v>
      </c>
      <c r="F876" s="236" t="s">
        <v>286</v>
      </c>
      <c r="G876" s="234"/>
      <c r="H876" s="237">
        <v>195</v>
      </c>
      <c r="I876" s="238"/>
      <c r="J876" s="234"/>
      <c r="K876" s="234"/>
      <c r="L876" s="239"/>
      <c r="M876" s="240"/>
      <c r="N876" s="241"/>
      <c r="O876" s="241"/>
      <c r="P876" s="241"/>
      <c r="Q876" s="241"/>
      <c r="R876" s="241"/>
      <c r="S876" s="241"/>
      <c r="T876" s="242"/>
      <c r="AT876" s="243" t="s">
        <v>281</v>
      </c>
      <c r="AU876" s="243" t="s">
        <v>84</v>
      </c>
      <c r="AV876" s="15" t="s">
        <v>92</v>
      </c>
      <c r="AW876" s="15" t="s">
        <v>38</v>
      </c>
      <c r="AX876" s="15" t="s">
        <v>77</v>
      </c>
      <c r="AY876" s="243" t="s">
        <v>273</v>
      </c>
    </row>
    <row r="877" spans="1:65" s="14" customFormat="1" ht="11.25">
      <c r="B877" s="222"/>
      <c r="C877" s="223"/>
      <c r="D877" s="208" t="s">
        <v>281</v>
      </c>
      <c r="E877" s="224" t="s">
        <v>22</v>
      </c>
      <c r="F877" s="225" t="s">
        <v>2794</v>
      </c>
      <c r="G877" s="223"/>
      <c r="H877" s="226">
        <v>9.75</v>
      </c>
      <c r="I877" s="227"/>
      <c r="J877" s="223"/>
      <c r="K877" s="223"/>
      <c r="L877" s="228"/>
      <c r="M877" s="229"/>
      <c r="N877" s="230"/>
      <c r="O877" s="230"/>
      <c r="P877" s="230"/>
      <c r="Q877" s="230"/>
      <c r="R877" s="230"/>
      <c r="S877" s="230"/>
      <c r="T877" s="231"/>
      <c r="AT877" s="232" t="s">
        <v>281</v>
      </c>
      <c r="AU877" s="232" t="s">
        <v>84</v>
      </c>
      <c r="AV877" s="14" t="s">
        <v>84</v>
      </c>
      <c r="AW877" s="14" t="s">
        <v>38</v>
      </c>
      <c r="AX877" s="14" t="s">
        <v>77</v>
      </c>
      <c r="AY877" s="232" t="s">
        <v>273</v>
      </c>
    </row>
    <row r="878" spans="1:65" s="16" customFormat="1" ht="11.25">
      <c r="B878" s="244"/>
      <c r="C878" s="245"/>
      <c r="D878" s="208" t="s">
        <v>281</v>
      </c>
      <c r="E878" s="246" t="s">
        <v>22</v>
      </c>
      <c r="F878" s="247" t="s">
        <v>288</v>
      </c>
      <c r="G878" s="245"/>
      <c r="H878" s="248">
        <v>204.75</v>
      </c>
      <c r="I878" s="249"/>
      <c r="J878" s="245"/>
      <c r="K878" s="245"/>
      <c r="L878" s="250"/>
      <c r="M878" s="251"/>
      <c r="N878" s="252"/>
      <c r="O878" s="252"/>
      <c r="P878" s="252"/>
      <c r="Q878" s="252"/>
      <c r="R878" s="252"/>
      <c r="S878" s="252"/>
      <c r="T878" s="253"/>
      <c r="AT878" s="254" t="s">
        <v>281</v>
      </c>
      <c r="AU878" s="254" t="s">
        <v>84</v>
      </c>
      <c r="AV878" s="16" t="s">
        <v>99</v>
      </c>
      <c r="AW878" s="16" t="s">
        <v>38</v>
      </c>
      <c r="AX878" s="16" t="s">
        <v>23</v>
      </c>
      <c r="AY878" s="254" t="s">
        <v>273</v>
      </c>
    </row>
    <row r="879" spans="1:65" s="2" customFormat="1" ht="16.5" customHeight="1">
      <c r="A879" s="36"/>
      <c r="B879" s="37"/>
      <c r="C879" s="255" t="s">
        <v>1066</v>
      </c>
      <c r="D879" s="255" t="s">
        <v>568</v>
      </c>
      <c r="E879" s="256" t="s">
        <v>2795</v>
      </c>
      <c r="F879" s="257" t="s">
        <v>2796</v>
      </c>
      <c r="G879" s="258" t="s">
        <v>224</v>
      </c>
      <c r="H879" s="259">
        <v>214.988</v>
      </c>
      <c r="I879" s="260"/>
      <c r="J879" s="261">
        <f>ROUND(I879*H879,2)</f>
        <v>0</v>
      </c>
      <c r="K879" s="257" t="s">
        <v>22</v>
      </c>
      <c r="L879" s="262"/>
      <c r="M879" s="263" t="s">
        <v>22</v>
      </c>
      <c r="N879" s="264" t="s">
        <v>48</v>
      </c>
      <c r="O879" s="66"/>
      <c r="P879" s="204">
        <f>O879*H879</f>
        <v>0</v>
      </c>
      <c r="Q879" s="204">
        <v>2.2000000000000001E-3</v>
      </c>
      <c r="R879" s="204">
        <f>Q879*H879</f>
        <v>0.47297360000000005</v>
      </c>
      <c r="S879" s="204">
        <v>0</v>
      </c>
      <c r="T879" s="205">
        <f>S879*H879</f>
        <v>0</v>
      </c>
      <c r="U879" s="36"/>
      <c r="V879" s="36"/>
      <c r="W879" s="36"/>
      <c r="X879" s="36"/>
      <c r="Y879" s="36"/>
      <c r="Z879" s="36"/>
      <c r="AA879" s="36"/>
      <c r="AB879" s="36"/>
      <c r="AC879" s="36"/>
      <c r="AD879" s="36"/>
      <c r="AE879" s="36"/>
      <c r="AR879" s="206" t="s">
        <v>528</v>
      </c>
      <c r="AT879" s="206" t="s">
        <v>568</v>
      </c>
      <c r="AU879" s="206" t="s">
        <v>84</v>
      </c>
      <c r="AY879" s="19" t="s">
        <v>273</v>
      </c>
      <c r="BE879" s="207">
        <f>IF(N879="základní",J879,0)</f>
        <v>0</v>
      </c>
      <c r="BF879" s="207">
        <f>IF(N879="snížená",J879,0)</f>
        <v>0</v>
      </c>
      <c r="BG879" s="207">
        <f>IF(N879="zákl. přenesená",J879,0)</f>
        <v>0</v>
      </c>
      <c r="BH879" s="207">
        <f>IF(N879="sníž. přenesená",J879,0)</f>
        <v>0</v>
      </c>
      <c r="BI879" s="207">
        <f>IF(N879="nulová",J879,0)</f>
        <v>0</v>
      </c>
      <c r="BJ879" s="19" t="s">
        <v>23</v>
      </c>
      <c r="BK879" s="207">
        <f>ROUND(I879*H879,2)</f>
        <v>0</v>
      </c>
      <c r="BL879" s="19" t="s">
        <v>386</v>
      </c>
      <c r="BM879" s="206" t="s">
        <v>2797</v>
      </c>
    </row>
    <row r="880" spans="1:65" s="2" customFormat="1" ht="117">
      <c r="A880" s="36"/>
      <c r="B880" s="37"/>
      <c r="C880" s="38"/>
      <c r="D880" s="208" t="s">
        <v>279</v>
      </c>
      <c r="E880" s="38"/>
      <c r="F880" s="209" t="s">
        <v>2798</v>
      </c>
      <c r="G880" s="38"/>
      <c r="H880" s="38"/>
      <c r="I880" s="119"/>
      <c r="J880" s="38"/>
      <c r="K880" s="38"/>
      <c r="L880" s="41"/>
      <c r="M880" s="210"/>
      <c r="N880" s="211"/>
      <c r="O880" s="66"/>
      <c r="P880" s="66"/>
      <c r="Q880" s="66"/>
      <c r="R880" s="66"/>
      <c r="S880" s="66"/>
      <c r="T880" s="67"/>
      <c r="U880" s="36"/>
      <c r="V880" s="36"/>
      <c r="W880" s="36"/>
      <c r="X880" s="36"/>
      <c r="Y880" s="36"/>
      <c r="Z880" s="36"/>
      <c r="AA880" s="36"/>
      <c r="AB880" s="36"/>
      <c r="AC880" s="36"/>
      <c r="AD880" s="36"/>
      <c r="AE880" s="36"/>
      <c r="AT880" s="19" t="s">
        <v>279</v>
      </c>
      <c r="AU880" s="19" t="s">
        <v>84</v>
      </c>
    </row>
    <row r="881" spans="1:65" s="14" customFormat="1" ht="11.25">
      <c r="B881" s="222"/>
      <c r="C881" s="223"/>
      <c r="D881" s="208" t="s">
        <v>281</v>
      </c>
      <c r="E881" s="223"/>
      <c r="F881" s="225" t="s">
        <v>2799</v>
      </c>
      <c r="G881" s="223"/>
      <c r="H881" s="226">
        <v>214.988</v>
      </c>
      <c r="I881" s="227"/>
      <c r="J881" s="223"/>
      <c r="K881" s="223"/>
      <c r="L881" s="228"/>
      <c r="M881" s="229"/>
      <c r="N881" s="230"/>
      <c r="O881" s="230"/>
      <c r="P881" s="230"/>
      <c r="Q881" s="230"/>
      <c r="R881" s="230"/>
      <c r="S881" s="230"/>
      <c r="T881" s="231"/>
      <c r="AT881" s="232" t="s">
        <v>281</v>
      </c>
      <c r="AU881" s="232" t="s">
        <v>84</v>
      </c>
      <c r="AV881" s="14" t="s">
        <v>84</v>
      </c>
      <c r="AW881" s="14" t="s">
        <v>4</v>
      </c>
      <c r="AX881" s="14" t="s">
        <v>23</v>
      </c>
      <c r="AY881" s="232" t="s">
        <v>273</v>
      </c>
    </row>
    <row r="882" spans="1:65" s="2" customFormat="1" ht="21.75" customHeight="1">
      <c r="A882" s="36"/>
      <c r="B882" s="37"/>
      <c r="C882" s="195" t="s">
        <v>1074</v>
      </c>
      <c r="D882" s="195" t="s">
        <v>275</v>
      </c>
      <c r="E882" s="196" t="s">
        <v>2800</v>
      </c>
      <c r="F882" s="197" t="s">
        <v>2801</v>
      </c>
      <c r="G882" s="198" t="s">
        <v>333</v>
      </c>
      <c r="H882" s="199">
        <v>0.74299999999999999</v>
      </c>
      <c r="I882" s="200"/>
      <c r="J882" s="201">
        <f>ROUND(I882*H882,2)</f>
        <v>0</v>
      </c>
      <c r="K882" s="197" t="s">
        <v>306</v>
      </c>
      <c r="L882" s="41"/>
      <c r="M882" s="202" t="s">
        <v>22</v>
      </c>
      <c r="N882" s="203" t="s">
        <v>48</v>
      </c>
      <c r="O882" s="66"/>
      <c r="P882" s="204">
        <f>O882*H882</f>
        <v>0</v>
      </c>
      <c r="Q882" s="204">
        <v>0</v>
      </c>
      <c r="R882" s="204">
        <f>Q882*H882</f>
        <v>0</v>
      </c>
      <c r="S882" s="204">
        <v>0</v>
      </c>
      <c r="T882" s="205">
        <f>S882*H882</f>
        <v>0</v>
      </c>
      <c r="U882" s="36"/>
      <c r="V882" s="36"/>
      <c r="W882" s="36"/>
      <c r="X882" s="36"/>
      <c r="Y882" s="36"/>
      <c r="Z882" s="36"/>
      <c r="AA882" s="36"/>
      <c r="AB882" s="36"/>
      <c r="AC882" s="36"/>
      <c r="AD882" s="36"/>
      <c r="AE882" s="36"/>
      <c r="AR882" s="206" t="s">
        <v>386</v>
      </c>
      <c r="AT882" s="206" t="s">
        <v>275</v>
      </c>
      <c r="AU882" s="206" t="s">
        <v>84</v>
      </c>
      <c r="AY882" s="19" t="s">
        <v>273</v>
      </c>
      <c r="BE882" s="207">
        <f>IF(N882="základní",J882,0)</f>
        <v>0</v>
      </c>
      <c r="BF882" s="207">
        <f>IF(N882="snížená",J882,0)</f>
        <v>0</v>
      </c>
      <c r="BG882" s="207">
        <f>IF(N882="zákl. přenesená",J882,0)</f>
        <v>0</v>
      </c>
      <c r="BH882" s="207">
        <f>IF(N882="sníž. přenesená",J882,0)</f>
        <v>0</v>
      </c>
      <c r="BI882" s="207">
        <f>IF(N882="nulová",J882,0)</f>
        <v>0</v>
      </c>
      <c r="BJ882" s="19" t="s">
        <v>23</v>
      </c>
      <c r="BK882" s="207">
        <f>ROUND(I882*H882,2)</f>
        <v>0</v>
      </c>
      <c r="BL882" s="19" t="s">
        <v>386</v>
      </c>
      <c r="BM882" s="206" t="s">
        <v>2802</v>
      </c>
    </row>
    <row r="883" spans="1:65" s="2" customFormat="1" ht="78">
      <c r="A883" s="36"/>
      <c r="B883" s="37"/>
      <c r="C883" s="38"/>
      <c r="D883" s="208" t="s">
        <v>299</v>
      </c>
      <c r="E883" s="38"/>
      <c r="F883" s="209" t="s">
        <v>1182</v>
      </c>
      <c r="G883" s="38"/>
      <c r="H883" s="38"/>
      <c r="I883" s="119"/>
      <c r="J883" s="38"/>
      <c r="K883" s="38"/>
      <c r="L883" s="41"/>
      <c r="M883" s="210"/>
      <c r="N883" s="211"/>
      <c r="O883" s="66"/>
      <c r="P883" s="66"/>
      <c r="Q883" s="66"/>
      <c r="R883" s="66"/>
      <c r="S883" s="66"/>
      <c r="T883" s="67"/>
      <c r="U883" s="36"/>
      <c r="V883" s="36"/>
      <c r="W883" s="36"/>
      <c r="X883" s="36"/>
      <c r="Y883" s="36"/>
      <c r="Z883" s="36"/>
      <c r="AA883" s="36"/>
      <c r="AB883" s="36"/>
      <c r="AC883" s="36"/>
      <c r="AD883" s="36"/>
      <c r="AE883" s="36"/>
      <c r="AT883" s="19" t="s">
        <v>299</v>
      </c>
      <c r="AU883" s="19" t="s">
        <v>84</v>
      </c>
    </row>
    <row r="884" spans="1:65" s="12" customFormat="1" ht="22.9" customHeight="1">
      <c r="B884" s="179"/>
      <c r="C884" s="180"/>
      <c r="D884" s="181" t="s">
        <v>76</v>
      </c>
      <c r="E884" s="193" t="s">
        <v>1021</v>
      </c>
      <c r="F884" s="193" t="s">
        <v>1022</v>
      </c>
      <c r="G884" s="180"/>
      <c r="H884" s="180"/>
      <c r="I884" s="183"/>
      <c r="J884" s="194">
        <f>BK884</f>
        <v>0</v>
      </c>
      <c r="K884" s="180"/>
      <c r="L884" s="185"/>
      <c r="M884" s="186"/>
      <c r="N884" s="187"/>
      <c r="O884" s="187"/>
      <c r="P884" s="188">
        <f>SUM(P885:P953)</f>
        <v>0</v>
      </c>
      <c r="Q884" s="187"/>
      <c r="R884" s="188">
        <f>SUM(R885:R953)</f>
        <v>0.87733757999999995</v>
      </c>
      <c r="S884" s="187"/>
      <c r="T884" s="189">
        <f>SUM(T885:T953)</f>
        <v>0</v>
      </c>
      <c r="AR884" s="190" t="s">
        <v>84</v>
      </c>
      <c r="AT884" s="191" t="s">
        <v>76</v>
      </c>
      <c r="AU884" s="191" t="s">
        <v>23</v>
      </c>
      <c r="AY884" s="190" t="s">
        <v>273</v>
      </c>
      <c r="BK884" s="192">
        <f>SUM(BK885:BK953)</f>
        <v>0</v>
      </c>
    </row>
    <row r="885" spans="1:65" s="2" customFormat="1" ht="21.75" customHeight="1">
      <c r="A885" s="36"/>
      <c r="B885" s="37"/>
      <c r="C885" s="195" t="s">
        <v>1083</v>
      </c>
      <c r="D885" s="195" t="s">
        <v>275</v>
      </c>
      <c r="E885" s="196" t="s">
        <v>2803</v>
      </c>
      <c r="F885" s="197" t="s">
        <v>2804</v>
      </c>
      <c r="G885" s="198" t="s">
        <v>224</v>
      </c>
      <c r="H885" s="199">
        <v>8.3160000000000007</v>
      </c>
      <c r="I885" s="200"/>
      <c r="J885" s="201">
        <f>ROUND(I885*H885,2)</f>
        <v>0</v>
      </c>
      <c r="K885" s="197" t="s">
        <v>306</v>
      </c>
      <c r="L885" s="41"/>
      <c r="M885" s="202" t="s">
        <v>22</v>
      </c>
      <c r="N885" s="203" t="s">
        <v>48</v>
      </c>
      <c r="O885" s="66"/>
      <c r="P885" s="204">
        <f>O885*H885</f>
        <v>0</v>
      </c>
      <c r="Q885" s="204">
        <v>1.4970000000000001E-2</v>
      </c>
      <c r="R885" s="204">
        <f>Q885*H885</f>
        <v>0.12449052000000002</v>
      </c>
      <c r="S885" s="204">
        <v>0</v>
      </c>
      <c r="T885" s="205">
        <f>S885*H885</f>
        <v>0</v>
      </c>
      <c r="U885" s="36"/>
      <c r="V885" s="36"/>
      <c r="W885" s="36"/>
      <c r="X885" s="36"/>
      <c r="Y885" s="36"/>
      <c r="Z885" s="36"/>
      <c r="AA885" s="36"/>
      <c r="AB885" s="36"/>
      <c r="AC885" s="36"/>
      <c r="AD885" s="36"/>
      <c r="AE885" s="36"/>
      <c r="AR885" s="206" t="s">
        <v>386</v>
      </c>
      <c r="AT885" s="206" t="s">
        <v>275</v>
      </c>
      <c r="AU885" s="206" t="s">
        <v>84</v>
      </c>
      <c r="AY885" s="19" t="s">
        <v>273</v>
      </c>
      <c r="BE885" s="207">
        <f>IF(N885="základní",J885,0)</f>
        <v>0</v>
      </c>
      <c r="BF885" s="207">
        <f>IF(N885="snížená",J885,0)</f>
        <v>0</v>
      </c>
      <c r="BG885" s="207">
        <f>IF(N885="zákl. přenesená",J885,0)</f>
        <v>0</v>
      </c>
      <c r="BH885" s="207">
        <f>IF(N885="sníž. přenesená",J885,0)</f>
        <v>0</v>
      </c>
      <c r="BI885" s="207">
        <f>IF(N885="nulová",J885,0)</f>
        <v>0</v>
      </c>
      <c r="BJ885" s="19" t="s">
        <v>23</v>
      </c>
      <c r="BK885" s="207">
        <f>ROUND(I885*H885,2)</f>
        <v>0</v>
      </c>
      <c r="BL885" s="19" t="s">
        <v>386</v>
      </c>
      <c r="BM885" s="206" t="s">
        <v>2805</v>
      </c>
    </row>
    <row r="886" spans="1:65" s="2" customFormat="1" ht="107.25">
      <c r="A886" s="36"/>
      <c r="B886" s="37"/>
      <c r="C886" s="38"/>
      <c r="D886" s="208" t="s">
        <v>299</v>
      </c>
      <c r="E886" s="38"/>
      <c r="F886" s="209" t="s">
        <v>1033</v>
      </c>
      <c r="G886" s="38"/>
      <c r="H886" s="38"/>
      <c r="I886" s="119"/>
      <c r="J886" s="38"/>
      <c r="K886" s="38"/>
      <c r="L886" s="41"/>
      <c r="M886" s="210"/>
      <c r="N886" s="211"/>
      <c r="O886" s="66"/>
      <c r="P886" s="66"/>
      <c r="Q886" s="66"/>
      <c r="R886" s="66"/>
      <c r="S886" s="66"/>
      <c r="T886" s="67"/>
      <c r="U886" s="36"/>
      <c r="V886" s="36"/>
      <c r="W886" s="36"/>
      <c r="X886" s="36"/>
      <c r="Y886" s="36"/>
      <c r="Z886" s="36"/>
      <c r="AA886" s="36"/>
      <c r="AB886" s="36"/>
      <c r="AC886" s="36"/>
      <c r="AD886" s="36"/>
      <c r="AE886" s="36"/>
      <c r="AT886" s="19" t="s">
        <v>299</v>
      </c>
      <c r="AU886" s="19" t="s">
        <v>84</v>
      </c>
    </row>
    <row r="887" spans="1:65" s="13" customFormat="1" ht="11.25">
      <c r="B887" s="212"/>
      <c r="C887" s="213"/>
      <c r="D887" s="208" t="s">
        <v>281</v>
      </c>
      <c r="E887" s="214" t="s">
        <v>22</v>
      </c>
      <c r="F887" s="215" t="s">
        <v>2806</v>
      </c>
      <c r="G887" s="213"/>
      <c r="H887" s="214" t="s">
        <v>22</v>
      </c>
      <c r="I887" s="216"/>
      <c r="J887" s="213"/>
      <c r="K887" s="213"/>
      <c r="L887" s="217"/>
      <c r="M887" s="218"/>
      <c r="N887" s="219"/>
      <c r="O887" s="219"/>
      <c r="P887" s="219"/>
      <c r="Q887" s="219"/>
      <c r="R887" s="219"/>
      <c r="S887" s="219"/>
      <c r="T887" s="220"/>
      <c r="AT887" s="221" t="s">
        <v>281</v>
      </c>
      <c r="AU887" s="221" t="s">
        <v>84</v>
      </c>
      <c r="AV887" s="13" t="s">
        <v>23</v>
      </c>
      <c r="AW887" s="13" t="s">
        <v>38</v>
      </c>
      <c r="AX887" s="13" t="s">
        <v>77</v>
      </c>
      <c r="AY887" s="221" t="s">
        <v>273</v>
      </c>
    </row>
    <row r="888" spans="1:65" s="14" customFormat="1" ht="11.25">
      <c r="B888" s="222"/>
      <c r="C888" s="223"/>
      <c r="D888" s="208" t="s">
        <v>281</v>
      </c>
      <c r="E888" s="224" t="s">
        <v>22</v>
      </c>
      <c r="F888" s="225" t="s">
        <v>2807</v>
      </c>
      <c r="G888" s="223"/>
      <c r="H888" s="226">
        <v>3.72</v>
      </c>
      <c r="I888" s="227"/>
      <c r="J888" s="223"/>
      <c r="K888" s="223"/>
      <c r="L888" s="228"/>
      <c r="M888" s="229"/>
      <c r="N888" s="230"/>
      <c r="O888" s="230"/>
      <c r="P888" s="230"/>
      <c r="Q888" s="230"/>
      <c r="R888" s="230"/>
      <c r="S888" s="230"/>
      <c r="T888" s="231"/>
      <c r="AT888" s="232" t="s">
        <v>281</v>
      </c>
      <c r="AU888" s="232" t="s">
        <v>84</v>
      </c>
      <c r="AV888" s="14" t="s">
        <v>84</v>
      </c>
      <c r="AW888" s="14" t="s">
        <v>38</v>
      </c>
      <c r="AX888" s="14" t="s">
        <v>77</v>
      </c>
      <c r="AY888" s="232" t="s">
        <v>273</v>
      </c>
    </row>
    <row r="889" spans="1:65" s="14" customFormat="1" ht="11.25">
      <c r="B889" s="222"/>
      <c r="C889" s="223"/>
      <c r="D889" s="208" t="s">
        <v>281</v>
      </c>
      <c r="E889" s="224" t="s">
        <v>22</v>
      </c>
      <c r="F889" s="225" t="s">
        <v>2808</v>
      </c>
      <c r="G889" s="223"/>
      <c r="H889" s="226">
        <v>4.2</v>
      </c>
      <c r="I889" s="227"/>
      <c r="J889" s="223"/>
      <c r="K889" s="223"/>
      <c r="L889" s="228"/>
      <c r="M889" s="229"/>
      <c r="N889" s="230"/>
      <c r="O889" s="230"/>
      <c r="P889" s="230"/>
      <c r="Q889" s="230"/>
      <c r="R889" s="230"/>
      <c r="S889" s="230"/>
      <c r="T889" s="231"/>
      <c r="AT889" s="232" t="s">
        <v>281</v>
      </c>
      <c r="AU889" s="232" t="s">
        <v>84</v>
      </c>
      <c r="AV889" s="14" t="s">
        <v>84</v>
      </c>
      <c r="AW889" s="14" t="s">
        <v>38</v>
      </c>
      <c r="AX889" s="14" t="s">
        <v>77</v>
      </c>
      <c r="AY889" s="232" t="s">
        <v>273</v>
      </c>
    </row>
    <row r="890" spans="1:65" s="15" customFormat="1" ht="11.25">
      <c r="B890" s="233"/>
      <c r="C890" s="234"/>
      <c r="D890" s="208" t="s">
        <v>281</v>
      </c>
      <c r="E890" s="235" t="s">
        <v>22</v>
      </c>
      <c r="F890" s="236" t="s">
        <v>286</v>
      </c>
      <c r="G890" s="234"/>
      <c r="H890" s="237">
        <v>7.92</v>
      </c>
      <c r="I890" s="238"/>
      <c r="J890" s="234"/>
      <c r="K890" s="234"/>
      <c r="L890" s="239"/>
      <c r="M890" s="240"/>
      <c r="N890" s="241"/>
      <c r="O890" s="241"/>
      <c r="P890" s="241"/>
      <c r="Q890" s="241"/>
      <c r="R890" s="241"/>
      <c r="S890" s="241"/>
      <c r="T890" s="242"/>
      <c r="AT890" s="243" t="s">
        <v>281</v>
      </c>
      <c r="AU890" s="243" t="s">
        <v>84</v>
      </c>
      <c r="AV890" s="15" t="s">
        <v>92</v>
      </c>
      <c r="AW890" s="15" t="s">
        <v>38</v>
      </c>
      <c r="AX890" s="15" t="s">
        <v>77</v>
      </c>
      <c r="AY890" s="243" t="s">
        <v>273</v>
      </c>
    </row>
    <row r="891" spans="1:65" s="14" customFormat="1" ht="11.25">
      <c r="B891" s="222"/>
      <c r="C891" s="223"/>
      <c r="D891" s="208" t="s">
        <v>281</v>
      </c>
      <c r="E891" s="224" t="s">
        <v>22</v>
      </c>
      <c r="F891" s="225" t="s">
        <v>2809</v>
      </c>
      <c r="G891" s="223"/>
      <c r="H891" s="226">
        <v>0.39600000000000002</v>
      </c>
      <c r="I891" s="227"/>
      <c r="J891" s="223"/>
      <c r="K891" s="223"/>
      <c r="L891" s="228"/>
      <c r="M891" s="229"/>
      <c r="N891" s="230"/>
      <c r="O891" s="230"/>
      <c r="P891" s="230"/>
      <c r="Q891" s="230"/>
      <c r="R891" s="230"/>
      <c r="S891" s="230"/>
      <c r="T891" s="231"/>
      <c r="AT891" s="232" t="s">
        <v>281</v>
      </c>
      <c r="AU891" s="232" t="s">
        <v>84</v>
      </c>
      <c r="AV891" s="14" t="s">
        <v>84</v>
      </c>
      <c r="AW891" s="14" t="s">
        <v>38</v>
      </c>
      <c r="AX891" s="14" t="s">
        <v>77</v>
      </c>
      <c r="AY891" s="232" t="s">
        <v>273</v>
      </c>
    </row>
    <row r="892" spans="1:65" s="16" customFormat="1" ht="11.25">
      <c r="B892" s="244"/>
      <c r="C892" s="245"/>
      <c r="D892" s="208" t="s">
        <v>281</v>
      </c>
      <c r="E892" s="246" t="s">
        <v>22</v>
      </c>
      <c r="F892" s="247" t="s">
        <v>288</v>
      </c>
      <c r="G892" s="245"/>
      <c r="H892" s="248">
        <v>8.3160000000000007</v>
      </c>
      <c r="I892" s="249"/>
      <c r="J892" s="245"/>
      <c r="K892" s="245"/>
      <c r="L892" s="250"/>
      <c r="M892" s="251"/>
      <c r="N892" s="252"/>
      <c r="O892" s="252"/>
      <c r="P892" s="252"/>
      <c r="Q892" s="252"/>
      <c r="R892" s="252"/>
      <c r="S892" s="252"/>
      <c r="T892" s="253"/>
      <c r="AT892" s="254" t="s">
        <v>281</v>
      </c>
      <c r="AU892" s="254" t="s">
        <v>84</v>
      </c>
      <c r="AV892" s="16" t="s">
        <v>99</v>
      </c>
      <c r="AW892" s="16" t="s">
        <v>38</v>
      </c>
      <c r="AX892" s="16" t="s">
        <v>23</v>
      </c>
      <c r="AY892" s="254" t="s">
        <v>273</v>
      </c>
    </row>
    <row r="893" spans="1:65" s="2" customFormat="1" ht="21.75" customHeight="1">
      <c r="A893" s="36"/>
      <c r="B893" s="37"/>
      <c r="C893" s="195" t="s">
        <v>1088</v>
      </c>
      <c r="D893" s="195" t="s">
        <v>275</v>
      </c>
      <c r="E893" s="196" t="s">
        <v>1030</v>
      </c>
      <c r="F893" s="197" t="s">
        <v>1031</v>
      </c>
      <c r="G893" s="198" t="s">
        <v>224</v>
      </c>
      <c r="H893" s="199">
        <v>8.3160000000000007</v>
      </c>
      <c r="I893" s="200"/>
      <c r="J893" s="201">
        <f>ROUND(I893*H893,2)</f>
        <v>0</v>
      </c>
      <c r="K893" s="197" t="s">
        <v>306</v>
      </c>
      <c r="L893" s="41"/>
      <c r="M893" s="202" t="s">
        <v>22</v>
      </c>
      <c r="N893" s="203" t="s">
        <v>48</v>
      </c>
      <c r="O893" s="66"/>
      <c r="P893" s="204">
        <f>O893*H893</f>
        <v>0</v>
      </c>
      <c r="Q893" s="204">
        <v>1E-4</v>
      </c>
      <c r="R893" s="204">
        <f>Q893*H893</f>
        <v>8.3160000000000016E-4</v>
      </c>
      <c r="S893" s="204">
        <v>0</v>
      </c>
      <c r="T893" s="205">
        <f>S893*H893</f>
        <v>0</v>
      </c>
      <c r="U893" s="36"/>
      <c r="V893" s="36"/>
      <c r="W893" s="36"/>
      <c r="X893" s="36"/>
      <c r="Y893" s="36"/>
      <c r="Z893" s="36"/>
      <c r="AA893" s="36"/>
      <c r="AB893" s="36"/>
      <c r="AC893" s="36"/>
      <c r="AD893" s="36"/>
      <c r="AE893" s="36"/>
      <c r="AR893" s="206" t="s">
        <v>386</v>
      </c>
      <c r="AT893" s="206" t="s">
        <v>275</v>
      </c>
      <c r="AU893" s="206" t="s">
        <v>84</v>
      </c>
      <c r="AY893" s="19" t="s">
        <v>273</v>
      </c>
      <c r="BE893" s="207">
        <f>IF(N893="základní",J893,0)</f>
        <v>0</v>
      </c>
      <c r="BF893" s="207">
        <f>IF(N893="snížená",J893,0)</f>
        <v>0</v>
      </c>
      <c r="BG893" s="207">
        <f>IF(N893="zákl. přenesená",J893,0)</f>
        <v>0</v>
      </c>
      <c r="BH893" s="207">
        <f>IF(N893="sníž. přenesená",J893,0)</f>
        <v>0</v>
      </c>
      <c r="BI893" s="207">
        <f>IF(N893="nulová",J893,0)</f>
        <v>0</v>
      </c>
      <c r="BJ893" s="19" t="s">
        <v>23</v>
      </c>
      <c r="BK893" s="207">
        <f>ROUND(I893*H893,2)</f>
        <v>0</v>
      </c>
      <c r="BL893" s="19" t="s">
        <v>386</v>
      </c>
      <c r="BM893" s="206" t="s">
        <v>2810</v>
      </c>
    </row>
    <row r="894" spans="1:65" s="2" customFormat="1" ht="107.25">
      <c r="A894" s="36"/>
      <c r="B894" s="37"/>
      <c r="C894" s="38"/>
      <c r="D894" s="208" t="s">
        <v>299</v>
      </c>
      <c r="E894" s="38"/>
      <c r="F894" s="209" t="s">
        <v>1033</v>
      </c>
      <c r="G894" s="38"/>
      <c r="H894" s="38"/>
      <c r="I894" s="119"/>
      <c r="J894" s="38"/>
      <c r="K894" s="38"/>
      <c r="L894" s="41"/>
      <c r="M894" s="210"/>
      <c r="N894" s="211"/>
      <c r="O894" s="66"/>
      <c r="P894" s="66"/>
      <c r="Q894" s="66"/>
      <c r="R894" s="66"/>
      <c r="S894" s="66"/>
      <c r="T894" s="67"/>
      <c r="U894" s="36"/>
      <c r="V894" s="36"/>
      <c r="W894" s="36"/>
      <c r="X894" s="36"/>
      <c r="Y894" s="36"/>
      <c r="Z894" s="36"/>
      <c r="AA894" s="36"/>
      <c r="AB894" s="36"/>
      <c r="AC894" s="36"/>
      <c r="AD894" s="36"/>
      <c r="AE894" s="36"/>
      <c r="AT894" s="19" t="s">
        <v>299</v>
      </c>
      <c r="AU894" s="19" t="s">
        <v>84</v>
      </c>
    </row>
    <row r="895" spans="1:65" s="14" customFormat="1" ht="11.25">
      <c r="B895" s="222"/>
      <c r="C895" s="223"/>
      <c r="D895" s="208" t="s">
        <v>281</v>
      </c>
      <c r="E895" s="224" t="s">
        <v>22</v>
      </c>
      <c r="F895" s="225" t="s">
        <v>2811</v>
      </c>
      <c r="G895" s="223"/>
      <c r="H895" s="226">
        <v>8.3160000000000007</v>
      </c>
      <c r="I895" s="227"/>
      <c r="J895" s="223"/>
      <c r="K895" s="223"/>
      <c r="L895" s="228"/>
      <c r="M895" s="229"/>
      <c r="N895" s="230"/>
      <c r="O895" s="230"/>
      <c r="P895" s="230"/>
      <c r="Q895" s="230"/>
      <c r="R895" s="230"/>
      <c r="S895" s="230"/>
      <c r="T895" s="231"/>
      <c r="AT895" s="232" t="s">
        <v>281</v>
      </c>
      <c r="AU895" s="232" t="s">
        <v>84</v>
      </c>
      <c r="AV895" s="14" t="s">
        <v>84</v>
      </c>
      <c r="AW895" s="14" t="s">
        <v>38</v>
      </c>
      <c r="AX895" s="14" t="s">
        <v>23</v>
      </c>
      <c r="AY895" s="232" t="s">
        <v>273</v>
      </c>
    </row>
    <row r="896" spans="1:65" s="2" customFormat="1" ht="21.75" customHeight="1">
      <c r="A896" s="36"/>
      <c r="B896" s="37"/>
      <c r="C896" s="195" t="s">
        <v>1094</v>
      </c>
      <c r="D896" s="195" t="s">
        <v>275</v>
      </c>
      <c r="E896" s="196" t="s">
        <v>2812</v>
      </c>
      <c r="F896" s="197" t="s">
        <v>2813</v>
      </c>
      <c r="G896" s="198" t="s">
        <v>224</v>
      </c>
      <c r="H896" s="199">
        <v>29.946000000000002</v>
      </c>
      <c r="I896" s="200"/>
      <c r="J896" s="201">
        <f>ROUND(I896*H896,2)</f>
        <v>0</v>
      </c>
      <c r="K896" s="197" t="s">
        <v>306</v>
      </c>
      <c r="L896" s="41"/>
      <c r="M896" s="202" t="s">
        <v>22</v>
      </c>
      <c r="N896" s="203" t="s">
        <v>48</v>
      </c>
      <c r="O896" s="66"/>
      <c r="P896" s="204">
        <f>O896*H896</f>
        <v>0</v>
      </c>
      <c r="Q896" s="204">
        <v>1.259E-2</v>
      </c>
      <c r="R896" s="204">
        <f>Q896*H896</f>
        <v>0.37702014000000006</v>
      </c>
      <c r="S896" s="204">
        <v>0</v>
      </c>
      <c r="T896" s="205">
        <f>S896*H896</f>
        <v>0</v>
      </c>
      <c r="U896" s="36"/>
      <c r="V896" s="36"/>
      <c r="W896" s="36"/>
      <c r="X896" s="36"/>
      <c r="Y896" s="36"/>
      <c r="Z896" s="36"/>
      <c r="AA896" s="36"/>
      <c r="AB896" s="36"/>
      <c r="AC896" s="36"/>
      <c r="AD896" s="36"/>
      <c r="AE896" s="36"/>
      <c r="AR896" s="206" t="s">
        <v>386</v>
      </c>
      <c r="AT896" s="206" t="s">
        <v>275</v>
      </c>
      <c r="AU896" s="206" t="s">
        <v>84</v>
      </c>
      <c r="AY896" s="19" t="s">
        <v>273</v>
      </c>
      <c r="BE896" s="207">
        <f>IF(N896="základní",J896,0)</f>
        <v>0</v>
      </c>
      <c r="BF896" s="207">
        <f>IF(N896="snížená",J896,0)</f>
        <v>0</v>
      </c>
      <c r="BG896" s="207">
        <f>IF(N896="zákl. přenesená",J896,0)</f>
        <v>0</v>
      </c>
      <c r="BH896" s="207">
        <f>IF(N896="sníž. přenesená",J896,0)</f>
        <v>0</v>
      </c>
      <c r="BI896" s="207">
        <f>IF(N896="nulová",J896,0)</f>
        <v>0</v>
      </c>
      <c r="BJ896" s="19" t="s">
        <v>23</v>
      </c>
      <c r="BK896" s="207">
        <f>ROUND(I896*H896,2)</f>
        <v>0</v>
      </c>
      <c r="BL896" s="19" t="s">
        <v>386</v>
      </c>
      <c r="BM896" s="206" t="s">
        <v>2814</v>
      </c>
    </row>
    <row r="897" spans="1:65" s="2" customFormat="1" ht="87.75">
      <c r="A897" s="36"/>
      <c r="B897" s="37"/>
      <c r="C897" s="38"/>
      <c r="D897" s="208" t="s">
        <v>299</v>
      </c>
      <c r="E897" s="38"/>
      <c r="F897" s="209" t="s">
        <v>2815</v>
      </c>
      <c r="G897" s="38"/>
      <c r="H897" s="38"/>
      <c r="I897" s="119"/>
      <c r="J897" s="38"/>
      <c r="K897" s="38"/>
      <c r="L897" s="41"/>
      <c r="M897" s="210"/>
      <c r="N897" s="211"/>
      <c r="O897" s="66"/>
      <c r="P897" s="66"/>
      <c r="Q897" s="66"/>
      <c r="R897" s="66"/>
      <c r="S897" s="66"/>
      <c r="T897" s="67"/>
      <c r="U897" s="36"/>
      <c r="V897" s="36"/>
      <c r="W897" s="36"/>
      <c r="X897" s="36"/>
      <c r="Y897" s="36"/>
      <c r="Z897" s="36"/>
      <c r="AA897" s="36"/>
      <c r="AB897" s="36"/>
      <c r="AC897" s="36"/>
      <c r="AD897" s="36"/>
      <c r="AE897" s="36"/>
      <c r="AT897" s="19" t="s">
        <v>299</v>
      </c>
      <c r="AU897" s="19" t="s">
        <v>84</v>
      </c>
    </row>
    <row r="898" spans="1:65" s="13" customFormat="1" ht="11.25">
      <c r="B898" s="212"/>
      <c r="C898" s="213"/>
      <c r="D898" s="208" t="s">
        <v>281</v>
      </c>
      <c r="E898" s="214" t="s">
        <v>22</v>
      </c>
      <c r="F898" s="215" t="s">
        <v>2282</v>
      </c>
      <c r="G898" s="213"/>
      <c r="H898" s="214" t="s">
        <v>22</v>
      </c>
      <c r="I898" s="216"/>
      <c r="J898" s="213"/>
      <c r="K898" s="213"/>
      <c r="L898" s="217"/>
      <c r="M898" s="218"/>
      <c r="N898" s="219"/>
      <c r="O898" s="219"/>
      <c r="P898" s="219"/>
      <c r="Q898" s="219"/>
      <c r="R898" s="219"/>
      <c r="S898" s="219"/>
      <c r="T898" s="220"/>
      <c r="AT898" s="221" t="s">
        <v>281</v>
      </c>
      <c r="AU898" s="221" t="s">
        <v>84</v>
      </c>
      <c r="AV898" s="13" t="s">
        <v>23</v>
      </c>
      <c r="AW898" s="13" t="s">
        <v>38</v>
      </c>
      <c r="AX898" s="13" t="s">
        <v>77</v>
      </c>
      <c r="AY898" s="221" t="s">
        <v>273</v>
      </c>
    </row>
    <row r="899" spans="1:65" s="14" customFormat="1" ht="11.25">
      <c r="B899" s="222"/>
      <c r="C899" s="223"/>
      <c r="D899" s="208" t="s">
        <v>281</v>
      </c>
      <c r="E899" s="224" t="s">
        <v>22</v>
      </c>
      <c r="F899" s="225" t="s">
        <v>2816</v>
      </c>
      <c r="G899" s="223"/>
      <c r="H899" s="226">
        <v>28.52</v>
      </c>
      <c r="I899" s="227"/>
      <c r="J899" s="223"/>
      <c r="K899" s="223"/>
      <c r="L899" s="228"/>
      <c r="M899" s="229"/>
      <c r="N899" s="230"/>
      <c r="O899" s="230"/>
      <c r="P899" s="230"/>
      <c r="Q899" s="230"/>
      <c r="R899" s="230"/>
      <c r="S899" s="230"/>
      <c r="T899" s="231"/>
      <c r="AT899" s="232" t="s">
        <v>281</v>
      </c>
      <c r="AU899" s="232" t="s">
        <v>84</v>
      </c>
      <c r="AV899" s="14" t="s">
        <v>84</v>
      </c>
      <c r="AW899" s="14" t="s">
        <v>38</v>
      </c>
      <c r="AX899" s="14" t="s">
        <v>77</v>
      </c>
      <c r="AY899" s="232" t="s">
        <v>273</v>
      </c>
    </row>
    <row r="900" spans="1:65" s="15" customFormat="1" ht="11.25">
      <c r="B900" s="233"/>
      <c r="C900" s="234"/>
      <c r="D900" s="208" t="s">
        <v>281</v>
      </c>
      <c r="E900" s="235" t="s">
        <v>22</v>
      </c>
      <c r="F900" s="236" t="s">
        <v>286</v>
      </c>
      <c r="G900" s="234"/>
      <c r="H900" s="237">
        <v>28.52</v>
      </c>
      <c r="I900" s="238"/>
      <c r="J900" s="234"/>
      <c r="K900" s="234"/>
      <c r="L900" s="239"/>
      <c r="M900" s="240"/>
      <c r="N900" s="241"/>
      <c r="O900" s="241"/>
      <c r="P900" s="241"/>
      <c r="Q900" s="241"/>
      <c r="R900" s="241"/>
      <c r="S900" s="241"/>
      <c r="T900" s="242"/>
      <c r="AT900" s="243" t="s">
        <v>281</v>
      </c>
      <c r="AU900" s="243" t="s">
        <v>84</v>
      </c>
      <c r="AV900" s="15" t="s">
        <v>92</v>
      </c>
      <c r="AW900" s="15" t="s">
        <v>38</v>
      </c>
      <c r="AX900" s="15" t="s">
        <v>77</v>
      </c>
      <c r="AY900" s="243" t="s">
        <v>273</v>
      </c>
    </row>
    <row r="901" spans="1:65" s="14" customFormat="1" ht="11.25">
      <c r="B901" s="222"/>
      <c r="C901" s="223"/>
      <c r="D901" s="208" t="s">
        <v>281</v>
      </c>
      <c r="E901" s="224" t="s">
        <v>22</v>
      </c>
      <c r="F901" s="225" t="s">
        <v>2817</v>
      </c>
      <c r="G901" s="223"/>
      <c r="H901" s="226">
        <v>1.4259999999999999</v>
      </c>
      <c r="I901" s="227"/>
      <c r="J901" s="223"/>
      <c r="K901" s="223"/>
      <c r="L901" s="228"/>
      <c r="M901" s="229"/>
      <c r="N901" s="230"/>
      <c r="O901" s="230"/>
      <c r="P901" s="230"/>
      <c r="Q901" s="230"/>
      <c r="R901" s="230"/>
      <c r="S901" s="230"/>
      <c r="T901" s="231"/>
      <c r="AT901" s="232" t="s">
        <v>281</v>
      </c>
      <c r="AU901" s="232" t="s">
        <v>84</v>
      </c>
      <c r="AV901" s="14" t="s">
        <v>84</v>
      </c>
      <c r="AW901" s="14" t="s">
        <v>38</v>
      </c>
      <c r="AX901" s="14" t="s">
        <v>77</v>
      </c>
      <c r="AY901" s="232" t="s">
        <v>273</v>
      </c>
    </row>
    <row r="902" spans="1:65" s="16" customFormat="1" ht="11.25">
      <c r="B902" s="244"/>
      <c r="C902" s="245"/>
      <c r="D902" s="208" t="s">
        <v>281</v>
      </c>
      <c r="E902" s="246" t="s">
        <v>22</v>
      </c>
      <c r="F902" s="247" t="s">
        <v>288</v>
      </c>
      <c r="G902" s="245"/>
      <c r="H902" s="248">
        <v>29.946000000000002</v>
      </c>
      <c r="I902" s="249"/>
      <c r="J902" s="245"/>
      <c r="K902" s="245"/>
      <c r="L902" s="250"/>
      <c r="M902" s="251"/>
      <c r="N902" s="252"/>
      <c r="O902" s="252"/>
      <c r="P902" s="252"/>
      <c r="Q902" s="252"/>
      <c r="R902" s="252"/>
      <c r="S902" s="252"/>
      <c r="T902" s="253"/>
      <c r="AT902" s="254" t="s">
        <v>281</v>
      </c>
      <c r="AU902" s="254" t="s">
        <v>84</v>
      </c>
      <c r="AV902" s="16" t="s">
        <v>99</v>
      </c>
      <c r="AW902" s="16" t="s">
        <v>38</v>
      </c>
      <c r="AX902" s="16" t="s">
        <v>23</v>
      </c>
      <c r="AY902" s="254" t="s">
        <v>273</v>
      </c>
    </row>
    <row r="903" spans="1:65" s="2" customFormat="1" ht="21.75" customHeight="1">
      <c r="A903" s="36"/>
      <c r="B903" s="37"/>
      <c r="C903" s="195" t="s">
        <v>1099</v>
      </c>
      <c r="D903" s="195" t="s">
        <v>275</v>
      </c>
      <c r="E903" s="196" t="s">
        <v>2818</v>
      </c>
      <c r="F903" s="197" t="s">
        <v>2819</v>
      </c>
      <c r="G903" s="198" t="s">
        <v>305</v>
      </c>
      <c r="H903" s="199">
        <v>55.125</v>
      </c>
      <c r="I903" s="200"/>
      <c r="J903" s="201">
        <f>ROUND(I903*H903,2)</f>
        <v>0</v>
      </c>
      <c r="K903" s="197" t="s">
        <v>22</v>
      </c>
      <c r="L903" s="41"/>
      <c r="M903" s="202" t="s">
        <v>22</v>
      </c>
      <c r="N903" s="203" t="s">
        <v>48</v>
      </c>
      <c r="O903" s="66"/>
      <c r="P903" s="204">
        <f>O903*H903</f>
        <v>0</v>
      </c>
      <c r="Q903" s="204">
        <v>2.5999999999999998E-4</v>
      </c>
      <c r="R903" s="204">
        <f>Q903*H903</f>
        <v>1.4332499999999998E-2</v>
      </c>
      <c r="S903" s="204">
        <v>0</v>
      </c>
      <c r="T903" s="205">
        <f>S903*H903</f>
        <v>0</v>
      </c>
      <c r="U903" s="36"/>
      <c r="V903" s="36"/>
      <c r="W903" s="36"/>
      <c r="X903" s="36"/>
      <c r="Y903" s="36"/>
      <c r="Z903" s="36"/>
      <c r="AA903" s="36"/>
      <c r="AB903" s="36"/>
      <c r="AC903" s="36"/>
      <c r="AD903" s="36"/>
      <c r="AE903" s="36"/>
      <c r="AR903" s="206" t="s">
        <v>386</v>
      </c>
      <c r="AT903" s="206" t="s">
        <v>275</v>
      </c>
      <c r="AU903" s="206" t="s">
        <v>84</v>
      </c>
      <c r="AY903" s="19" t="s">
        <v>273</v>
      </c>
      <c r="BE903" s="207">
        <f>IF(N903="základní",J903,0)</f>
        <v>0</v>
      </c>
      <c r="BF903" s="207">
        <f>IF(N903="snížená",J903,0)</f>
        <v>0</v>
      </c>
      <c r="BG903" s="207">
        <f>IF(N903="zákl. přenesená",J903,0)</f>
        <v>0</v>
      </c>
      <c r="BH903" s="207">
        <f>IF(N903="sníž. přenesená",J903,0)</f>
        <v>0</v>
      </c>
      <c r="BI903" s="207">
        <f>IF(N903="nulová",J903,0)</f>
        <v>0</v>
      </c>
      <c r="BJ903" s="19" t="s">
        <v>23</v>
      </c>
      <c r="BK903" s="207">
        <f>ROUND(I903*H903,2)</f>
        <v>0</v>
      </c>
      <c r="BL903" s="19" t="s">
        <v>386</v>
      </c>
      <c r="BM903" s="206" t="s">
        <v>2820</v>
      </c>
    </row>
    <row r="904" spans="1:65" s="2" customFormat="1" ht="136.5">
      <c r="A904" s="36"/>
      <c r="B904" s="37"/>
      <c r="C904" s="38"/>
      <c r="D904" s="208" t="s">
        <v>299</v>
      </c>
      <c r="E904" s="38"/>
      <c r="F904" s="209" t="s">
        <v>2821</v>
      </c>
      <c r="G904" s="38"/>
      <c r="H904" s="38"/>
      <c r="I904" s="119"/>
      <c r="J904" s="38"/>
      <c r="K904" s="38"/>
      <c r="L904" s="41"/>
      <c r="M904" s="210"/>
      <c r="N904" s="211"/>
      <c r="O904" s="66"/>
      <c r="P904" s="66"/>
      <c r="Q904" s="66"/>
      <c r="R904" s="66"/>
      <c r="S904" s="66"/>
      <c r="T904" s="67"/>
      <c r="U904" s="36"/>
      <c r="V904" s="36"/>
      <c r="W904" s="36"/>
      <c r="X904" s="36"/>
      <c r="Y904" s="36"/>
      <c r="Z904" s="36"/>
      <c r="AA904" s="36"/>
      <c r="AB904" s="36"/>
      <c r="AC904" s="36"/>
      <c r="AD904" s="36"/>
      <c r="AE904" s="36"/>
      <c r="AT904" s="19" t="s">
        <v>299</v>
      </c>
      <c r="AU904" s="19" t="s">
        <v>84</v>
      </c>
    </row>
    <row r="905" spans="1:65" s="13" customFormat="1" ht="11.25">
      <c r="B905" s="212"/>
      <c r="C905" s="213"/>
      <c r="D905" s="208" t="s">
        <v>281</v>
      </c>
      <c r="E905" s="214" t="s">
        <v>22</v>
      </c>
      <c r="F905" s="215" t="s">
        <v>2282</v>
      </c>
      <c r="G905" s="213"/>
      <c r="H905" s="214" t="s">
        <v>22</v>
      </c>
      <c r="I905" s="216"/>
      <c r="J905" s="213"/>
      <c r="K905" s="213"/>
      <c r="L905" s="217"/>
      <c r="M905" s="218"/>
      <c r="N905" s="219"/>
      <c r="O905" s="219"/>
      <c r="P905" s="219"/>
      <c r="Q905" s="219"/>
      <c r="R905" s="219"/>
      <c r="S905" s="219"/>
      <c r="T905" s="220"/>
      <c r="AT905" s="221" t="s">
        <v>281</v>
      </c>
      <c r="AU905" s="221" t="s">
        <v>84</v>
      </c>
      <c r="AV905" s="13" t="s">
        <v>23</v>
      </c>
      <c r="AW905" s="13" t="s">
        <v>38</v>
      </c>
      <c r="AX905" s="13" t="s">
        <v>77</v>
      </c>
      <c r="AY905" s="221" t="s">
        <v>273</v>
      </c>
    </row>
    <row r="906" spans="1:65" s="14" customFormat="1" ht="11.25">
      <c r="B906" s="222"/>
      <c r="C906" s="223"/>
      <c r="D906" s="208" t="s">
        <v>281</v>
      </c>
      <c r="E906" s="224" t="s">
        <v>22</v>
      </c>
      <c r="F906" s="225" t="s">
        <v>2591</v>
      </c>
      <c r="G906" s="223"/>
      <c r="H906" s="226">
        <v>14.3</v>
      </c>
      <c r="I906" s="227"/>
      <c r="J906" s="223"/>
      <c r="K906" s="223"/>
      <c r="L906" s="228"/>
      <c r="M906" s="229"/>
      <c r="N906" s="230"/>
      <c r="O906" s="230"/>
      <c r="P906" s="230"/>
      <c r="Q906" s="230"/>
      <c r="R906" s="230"/>
      <c r="S906" s="230"/>
      <c r="T906" s="231"/>
      <c r="AT906" s="232" t="s">
        <v>281</v>
      </c>
      <c r="AU906" s="232" t="s">
        <v>84</v>
      </c>
      <c r="AV906" s="14" t="s">
        <v>84</v>
      </c>
      <c r="AW906" s="14" t="s">
        <v>38</v>
      </c>
      <c r="AX906" s="14" t="s">
        <v>77</v>
      </c>
      <c r="AY906" s="232" t="s">
        <v>273</v>
      </c>
    </row>
    <row r="907" spans="1:65" s="14" customFormat="1" ht="11.25">
      <c r="B907" s="222"/>
      <c r="C907" s="223"/>
      <c r="D907" s="208" t="s">
        <v>281</v>
      </c>
      <c r="E907" s="224" t="s">
        <v>22</v>
      </c>
      <c r="F907" s="225" t="s">
        <v>2592</v>
      </c>
      <c r="G907" s="223"/>
      <c r="H907" s="226">
        <v>7.6</v>
      </c>
      <c r="I907" s="227"/>
      <c r="J907" s="223"/>
      <c r="K907" s="223"/>
      <c r="L907" s="228"/>
      <c r="M907" s="229"/>
      <c r="N907" s="230"/>
      <c r="O907" s="230"/>
      <c r="P907" s="230"/>
      <c r="Q907" s="230"/>
      <c r="R907" s="230"/>
      <c r="S907" s="230"/>
      <c r="T907" s="231"/>
      <c r="AT907" s="232" t="s">
        <v>281</v>
      </c>
      <c r="AU907" s="232" t="s">
        <v>84</v>
      </c>
      <c r="AV907" s="14" t="s">
        <v>84</v>
      </c>
      <c r="AW907" s="14" t="s">
        <v>38</v>
      </c>
      <c r="AX907" s="14" t="s">
        <v>77</v>
      </c>
      <c r="AY907" s="232" t="s">
        <v>273</v>
      </c>
    </row>
    <row r="908" spans="1:65" s="14" customFormat="1" ht="11.25">
      <c r="B908" s="222"/>
      <c r="C908" s="223"/>
      <c r="D908" s="208" t="s">
        <v>281</v>
      </c>
      <c r="E908" s="224" t="s">
        <v>22</v>
      </c>
      <c r="F908" s="225" t="s">
        <v>2593</v>
      </c>
      <c r="G908" s="223"/>
      <c r="H908" s="226">
        <v>7.6</v>
      </c>
      <c r="I908" s="227"/>
      <c r="J908" s="223"/>
      <c r="K908" s="223"/>
      <c r="L908" s="228"/>
      <c r="M908" s="229"/>
      <c r="N908" s="230"/>
      <c r="O908" s="230"/>
      <c r="P908" s="230"/>
      <c r="Q908" s="230"/>
      <c r="R908" s="230"/>
      <c r="S908" s="230"/>
      <c r="T908" s="231"/>
      <c r="AT908" s="232" t="s">
        <v>281</v>
      </c>
      <c r="AU908" s="232" t="s">
        <v>84</v>
      </c>
      <c r="AV908" s="14" t="s">
        <v>84</v>
      </c>
      <c r="AW908" s="14" t="s">
        <v>38</v>
      </c>
      <c r="AX908" s="14" t="s">
        <v>77</v>
      </c>
      <c r="AY908" s="232" t="s">
        <v>273</v>
      </c>
    </row>
    <row r="909" spans="1:65" s="14" customFormat="1" ht="11.25">
      <c r="B909" s="222"/>
      <c r="C909" s="223"/>
      <c r="D909" s="208" t="s">
        <v>281</v>
      </c>
      <c r="E909" s="224" t="s">
        <v>22</v>
      </c>
      <c r="F909" s="225" t="s">
        <v>2594</v>
      </c>
      <c r="G909" s="223"/>
      <c r="H909" s="226">
        <v>14.3</v>
      </c>
      <c r="I909" s="227"/>
      <c r="J909" s="223"/>
      <c r="K909" s="223"/>
      <c r="L909" s="228"/>
      <c r="M909" s="229"/>
      <c r="N909" s="230"/>
      <c r="O909" s="230"/>
      <c r="P909" s="230"/>
      <c r="Q909" s="230"/>
      <c r="R909" s="230"/>
      <c r="S909" s="230"/>
      <c r="T909" s="231"/>
      <c r="AT909" s="232" t="s">
        <v>281</v>
      </c>
      <c r="AU909" s="232" t="s">
        <v>84</v>
      </c>
      <c r="AV909" s="14" t="s">
        <v>84</v>
      </c>
      <c r="AW909" s="14" t="s">
        <v>38</v>
      </c>
      <c r="AX909" s="14" t="s">
        <v>77</v>
      </c>
      <c r="AY909" s="232" t="s">
        <v>273</v>
      </c>
    </row>
    <row r="910" spans="1:65" s="14" customFormat="1" ht="11.25">
      <c r="B910" s="222"/>
      <c r="C910" s="223"/>
      <c r="D910" s="208" t="s">
        <v>281</v>
      </c>
      <c r="E910" s="224" t="s">
        <v>22</v>
      </c>
      <c r="F910" s="225" t="s">
        <v>2595</v>
      </c>
      <c r="G910" s="223"/>
      <c r="H910" s="226">
        <v>8.6999999999999993</v>
      </c>
      <c r="I910" s="227"/>
      <c r="J910" s="223"/>
      <c r="K910" s="223"/>
      <c r="L910" s="228"/>
      <c r="M910" s="229"/>
      <c r="N910" s="230"/>
      <c r="O910" s="230"/>
      <c r="P910" s="230"/>
      <c r="Q910" s="230"/>
      <c r="R910" s="230"/>
      <c r="S910" s="230"/>
      <c r="T910" s="231"/>
      <c r="AT910" s="232" t="s">
        <v>281</v>
      </c>
      <c r="AU910" s="232" t="s">
        <v>84</v>
      </c>
      <c r="AV910" s="14" t="s">
        <v>84</v>
      </c>
      <c r="AW910" s="14" t="s">
        <v>38</v>
      </c>
      <c r="AX910" s="14" t="s">
        <v>77</v>
      </c>
      <c r="AY910" s="232" t="s">
        <v>273</v>
      </c>
    </row>
    <row r="911" spans="1:65" s="15" customFormat="1" ht="11.25">
      <c r="B911" s="233"/>
      <c r="C911" s="234"/>
      <c r="D911" s="208" t="s">
        <v>281</v>
      </c>
      <c r="E911" s="235" t="s">
        <v>22</v>
      </c>
      <c r="F911" s="236" t="s">
        <v>286</v>
      </c>
      <c r="G911" s="234"/>
      <c r="H911" s="237">
        <v>52.5</v>
      </c>
      <c r="I911" s="238"/>
      <c r="J911" s="234"/>
      <c r="K911" s="234"/>
      <c r="L911" s="239"/>
      <c r="M911" s="240"/>
      <c r="N911" s="241"/>
      <c r="O911" s="241"/>
      <c r="P911" s="241"/>
      <c r="Q911" s="241"/>
      <c r="R911" s="241"/>
      <c r="S911" s="241"/>
      <c r="T911" s="242"/>
      <c r="AT911" s="243" t="s">
        <v>281</v>
      </c>
      <c r="AU911" s="243" t="s">
        <v>84</v>
      </c>
      <c r="AV911" s="15" t="s">
        <v>92</v>
      </c>
      <c r="AW911" s="15" t="s">
        <v>38</v>
      </c>
      <c r="AX911" s="15" t="s">
        <v>77</v>
      </c>
      <c r="AY911" s="243" t="s">
        <v>273</v>
      </c>
    </row>
    <row r="912" spans="1:65" s="14" customFormat="1" ht="11.25">
      <c r="B912" s="222"/>
      <c r="C912" s="223"/>
      <c r="D912" s="208" t="s">
        <v>281</v>
      </c>
      <c r="E912" s="224" t="s">
        <v>22</v>
      </c>
      <c r="F912" s="225" t="s">
        <v>2822</v>
      </c>
      <c r="G912" s="223"/>
      <c r="H912" s="226">
        <v>2.625</v>
      </c>
      <c r="I912" s="227"/>
      <c r="J912" s="223"/>
      <c r="K912" s="223"/>
      <c r="L912" s="228"/>
      <c r="M912" s="229"/>
      <c r="N912" s="230"/>
      <c r="O912" s="230"/>
      <c r="P912" s="230"/>
      <c r="Q912" s="230"/>
      <c r="R912" s="230"/>
      <c r="S912" s="230"/>
      <c r="T912" s="231"/>
      <c r="AT912" s="232" t="s">
        <v>281</v>
      </c>
      <c r="AU912" s="232" t="s">
        <v>84</v>
      </c>
      <c r="AV912" s="14" t="s">
        <v>84</v>
      </c>
      <c r="AW912" s="14" t="s">
        <v>38</v>
      </c>
      <c r="AX912" s="14" t="s">
        <v>77</v>
      </c>
      <c r="AY912" s="232" t="s">
        <v>273</v>
      </c>
    </row>
    <row r="913" spans="1:65" s="16" customFormat="1" ht="11.25">
      <c r="B913" s="244"/>
      <c r="C913" s="245"/>
      <c r="D913" s="208" t="s">
        <v>281</v>
      </c>
      <c r="E913" s="246" t="s">
        <v>22</v>
      </c>
      <c r="F913" s="247" t="s">
        <v>288</v>
      </c>
      <c r="G913" s="245"/>
      <c r="H913" s="248">
        <v>55.125</v>
      </c>
      <c r="I913" s="249"/>
      <c r="J913" s="245"/>
      <c r="K913" s="245"/>
      <c r="L913" s="250"/>
      <c r="M913" s="251"/>
      <c r="N913" s="252"/>
      <c r="O913" s="252"/>
      <c r="P913" s="252"/>
      <c r="Q913" s="252"/>
      <c r="R913" s="252"/>
      <c r="S913" s="252"/>
      <c r="T913" s="253"/>
      <c r="AT913" s="254" t="s">
        <v>281</v>
      </c>
      <c r="AU913" s="254" t="s">
        <v>84</v>
      </c>
      <c r="AV913" s="16" t="s">
        <v>99</v>
      </c>
      <c r="AW913" s="16" t="s">
        <v>38</v>
      </c>
      <c r="AX913" s="16" t="s">
        <v>23</v>
      </c>
      <c r="AY913" s="254" t="s">
        <v>273</v>
      </c>
    </row>
    <row r="914" spans="1:65" s="2" customFormat="1" ht="21.75" customHeight="1">
      <c r="A914" s="36"/>
      <c r="B914" s="37"/>
      <c r="C914" s="195" t="s">
        <v>1103</v>
      </c>
      <c r="D914" s="195" t="s">
        <v>275</v>
      </c>
      <c r="E914" s="196" t="s">
        <v>2823</v>
      </c>
      <c r="F914" s="197" t="s">
        <v>2824</v>
      </c>
      <c r="G914" s="198" t="s">
        <v>224</v>
      </c>
      <c r="H914" s="199">
        <v>29.946000000000002</v>
      </c>
      <c r="I914" s="200"/>
      <c r="J914" s="201">
        <f>ROUND(I914*H914,2)</f>
        <v>0</v>
      </c>
      <c r="K914" s="197" t="s">
        <v>306</v>
      </c>
      <c r="L914" s="41"/>
      <c r="M914" s="202" t="s">
        <v>22</v>
      </c>
      <c r="N914" s="203" t="s">
        <v>48</v>
      </c>
      <c r="O914" s="66"/>
      <c r="P914" s="204">
        <f>O914*H914</f>
        <v>0</v>
      </c>
      <c r="Q914" s="204">
        <v>1E-4</v>
      </c>
      <c r="R914" s="204">
        <f>Q914*H914</f>
        <v>2.9946000000000005E-3</v>
      </c>
      <c r="S914" s="204">
        <v>0</v>
      </c>
      <c r="T914" s="205">
        <f>S914*H914</f>
        <v>0</v>
      </c>
      <c r="U914" s="36"/>
      <c r="V914" s="36"/>
      <c r="W914" s="36"/>
      <c r="X914" s="36"/>
      <c r="Y914" s="36"/>
      <c r="Z914" s="36"/>
      <c r="AA914" s="36"/>
      <c r="AB914" s="36"/>
      <c r="AC914" s="36"/>
      <c r="AD914" s="36"/>
      <c r="AE914" s="36"/>
      <c r="AR914" s="206" t="s">
        <v>386</v>
      </c>
      <c r="AT914" s="206" t="s">
        <v>275</v>
      </c>
      <c r="AU914" s="206" t="s">
        <v>84</v>
      </c>
      <c r="AY914" s="19" t="s">
        <v>273</v>
      </c>
      <c r="BE914" s="207">
        <f>IF(N914="základní",J914,0)</f>
        <v>0</v>
      </c>
      <c r="BF914" s="207">
        <f>IF(N914="snížená",J914,0)</f>
        <v>0</v>
      </c>
      <c r="BG914" s="207">
        <f>IF(N914="zákl. přenesená",J914,0)</f>
        <v>0</v>
      </c>
      <c r="BH914" s="207">
        <f>IF(N914="sníž. přenesená",J914,0)</f>
        <v>0</v>
      </c>
      <c r="BI914" s="207">
        <f>IF(N914="nulová",J914,0)</f>
        <v>0</v>
      </c>
      <c r="BJ914" s="19" t="s">
        <v>23</v>
      </c>
      <c r="BK914" s="207">
        <f>ROUND(I914*H914,2)</f>
        <v>0</v>
      </c>
      <c r="BL914" s="19" t="s">
        <v>386</v>
      </c>
      <c r="BM914" s="206" t="s">
        <v>2825</v>
      </c>
    </row>
    <row r="915" spans="1:65" s="2" customFormat="1" ht="87.75">
      <c r="A915" s="36"/>
      <c r="B915" s="37"/>
      <c r="C915" s="38"/>
      <c r="D915" s="208" t="s">
        <v>299</v>
      </c>
      <c r="E915" s="38"/>
      <c r="F915" s="209" t="s">
        <v>2815</v>
      </c>
      <c r="G915" s="38"/>
      <c r="H915" s="38"/>
      <c r="I915" s="119"/>
      <c r="J915" s="38"/>
      <c r="K915" s="38"/>
      <c r="L915" s="41"/>
      <c r="M915" s="210"/>
      <c r="N915" s="211"/>
      <c r="O915" s="66"/>
      <c r="P915" s="66"/>
      <c r="Q915" s="66"/>
      <c r="R915" s="66"/>
      <c r="S915" s="66"/>
      <c r="T915" s="67"/>
      <c r="U915" s="36"/>
      <c r="V915" s="36"/>
      <c r="W915" s="36"/>
      <c r="X915" s="36"/>
      <c r="Y915" s="36"/>
      <c r="Z915" s="36"/>
      <c r="AA915" s="36"/>
      <c r="AB915" s="36"/>
      <c r="AC915" s="36"/>
      <c r="AD915" s="36"/>
      <c r="AE915" s="36"/>
      <c r="AT915" s="19" t="s">
        <v>299</v>
      </c>
      <c r="AU915" s="19" t="s">
        <v>84</v>
      </c>
    </row>
    <row r="916" spans="1:65" s="14" customFormat="1" ht="11.25">
      <c r="B916" s="222"/>
      <c r="C916" s="223"/>
      <c r="D916" s="208" t="s">
        <v>281</v>
      </c>
      <c r="E916" s="224" t="s">
        <v>22</v>
      </c>
      <c r="F916" s="225" t="s">
        <v>2826</v>
      </c>
      <c r="G916" s="223"/>
      <c r="H916" s="226">
        <v>29.946000000000002</v>
      </c>
      <c r="I916" s="227"/>
      <c r="J916" s="223"/>
      <c r="K916" s="223"/>
      <c r="L916" s="228"/>
      <c r="M916" s="229"/>
      <c r="N916" s="230"/>
      <c r="O916" s="230"/>
      <c r="P916" s="230"/>
      <c r="Q916" s="230"/>
      <c r="R916" s="230"/>
      <c r="S916" s="230"/>
      <c r="T916" s="231"/>
      <c r="AT916" s="232" t="s">
        <v>281</v>
      </c>
      <c r="AU916" s="232" t="s">
        <v>84</v>
      </c>
      <c r="AV916" s="14" t="s">
        <v>84</v>
      </c>
      <c r="AW916" s="14" t="s">
        <v>38</v>
      </c>
      <c r="AX916" s="14" t="s">
        <v>23</v>
      </c>
      <c r="AY916" s="232" t="s">
        <v>273</v>
      </c>
    </row>
    <row r="917" spans="1:65" s="2" customFormat="1" ht="21.75" customHeight="1">
      <c r="A917" s="36"/>
      <c r="B917" s="37"/>
      <c r="C917" s="195" t="s">
        <v>1107</v>
      </c>
      <c r="D917" s="195" t="s">
        <v>275</v>
      </c>
      <c r="E917" s="196" t="s">
        <v>1075</v>
      </c>
      <c r="F917" s="197" t="s">
        <v>1076</v>
      </c>
      <c r="G917" s="198" t="s">
        <v>224</v>
      </c>
      <c r="H917" s="199">
        <v>266.42599999999999</v>
      </c>
      <c r="I917" s="200"/>
      <c r="J917" s="201">
        <f>ROUND(I917*H917,2)</f>
        <v>0</v>
      </c>
      <c r="K917" s="197" t="s">
        <v>306</v>
      </c>
      <c r="L917" s="41"/>
      <c r="M917" s="202" t="s">
        <v>22</v>
      </c>
      <c r="N917" s="203" t="s">
        <v>48</v>
      </c>
      <c r="O917" s="66"/>
      <c r="P917" s="204">
        <f>O917*H917</f>
        <v>0</v>
      </c>
      <c r="Q917" s="204">
        <v>1.17E-3</v>
      </c>
      <c r="R917" s="204">
        <f>Q917*H917</f>
        <v>0.31171842</v>
      </c>
      <c r="S917" s="204">
        <v>0</v>
      </c>
      <c r="T917" s="205">
        <f>S917*H917</f>
        <v>0</v>
      </c>
      <c r="U917" s="36"/>
      <c r="V917" s="36"/>
      <c r="W917" s="36"/>
      <c r="X917" s="36"/>
      <c r="Y917" s="36"/>
      <c r="Z917" s="36"/>
      <c r="AA917" s="36"/>
      <c r="AB917" s="36"/>
      <c r="AC917" s="36"/>
      <c r="AD917" s="36"/>
      <c r="AE917" s="36"/>
      <c r="AR917" s="206" t="s">
        <v>386</v>
      </c>
      <c r="AT917" s="206" t="s">
        <v>275</v>
      </c>
      <c r="AU917" s="206" t="s">
        <v>84</v>
      </c>
      <c r="AY917" s="19" t="s">
        <v>273</v>
      </c>
      <c r="BE917" s="207">
        <f>IF(N917="základní",J917,0)</f>
        <v>0</v>
      </c>
      <c r="BF917" s="207">
        <f>IF(N917="snížená",J917,0)</f>
        <v>0</v>
      </c>
      <c r="BG917" s="207">
        <f>IF(N917="zákl. přenesená",J917,0)</f>
        <v>0</v>
      </c>
      <c r="BH917" s="207">
        <f>IF(N917="sníž. přenesená",J917,0)</f>
        <v>0</v>
      </c>
      <c r="BI917" s="207">
        <f>IF(N917="nulová",J917,0)</f>
        <v>0</v>
      </c>
      <c r="BJ917" s="19" t="s">
        <v>23</v>
      </c>
      <c r="BK917" s="207">
        <f>ROUND(I917*H917,2)</f>
        <v>0</v>
      </c>
      <c r="BL917" s="19" t="s">
        <v>386</v>
      </c>
      <c r="BM917" s="206" t="s">
        <v>2827</v>
      </c>
    </row>
    <row r="918" spans="1:65" s="2" customFormat="1" ht="48.75">
      <c r="A918" s="36"/>
      <c r="B918" s="37"/>
      <c r="C918" s="38"/>
      <c r="D918" s="208" t="s">
        <v>299</v>
      </c>
      <c r="E918" s="38"/>
      <c r="F918" s="209" t="s">
        <v>1078</v>
      </c>
      <c r="G918" s="38"/>
      <c r="H918" s="38"/>
      <c r="I918" s="119"/>
      <c r="J918" s="38"/>
      <c r="K918" s="38"/>
      <c r="L918" s="41"/>
      <c r="M918" s="210"/>
      <c r="N918" s="211"/>
      <c r="O918" s="66"/>
      <c r="P918" s="66"/>
      <c r="Q918" s="66"/>
      <c r="R918" s="66"/>
      <c r="S918" s="66"/>
      <c r="T918" s="67"/>
      <c r="U918" s="36"/>
      <c r="V918" s="36"/>
      <c r="W918" s="36"/>
      <c r="X918" s="36"/>
      <c r="Y918" s="36"/>
      <c r="Z918" s="36"/>
      <c r="AA918" s="36"/>
      <c r="AB918" s="36"/>
      <c r="AC918" s="36"/>
      <c r="AD918" s="36"/>
      <c r="AE918" s="36"/>
      <c r="AT918" s="19" t="s">
        <v>299</v>
      </c>
      <c r="AU918" s="19" t="s">
        <v>84</v>
      </c>
    </row>
    <row r="919" spans="1:65" s="13" customFormat="1" ht="11.25">
      <c r="B919" s="212"/>
      <c r="C919" s="213"/>
      <c r="D919" s="208" t="s">
        <v>281</v>
      </c>
      <c r="E919" s="214" t="s">
        <v>22</v>
      </c>
      <c r="F919" s="215" t="s">
        <v>2828</v>
      </c>
      <c r="G919" s="213"/>
      <c r="H919" s="214" t="s">
        <v>22</v>
      </c>
      <c r="I919" s="216"/>
      <c r="J919" s="213"/>
      <c r="K919" s="213"/>
      <c r="L919" s="217"/>
      <c r="M919" s="218"/>
      <c r="N919" s="219"/>
      <c r="O919" s="219"/>
      <c r="P919" s="219"/>
      <c r="Q919" s="219"/>
      <c r="R919" s="219"/>
      <c r="S919" s="219"/>
      <c r="T919" s="220"/>
      <c r="AT919" s="221" t="s">
        <v>281</v>
      </c>
      <c r="AU919" s="221" t="s">
        <v>84</v>
      </c>
      <c r="AV919" s="13" t="s">
        <v>23</v>
      </c>
      <c r="AW919" s="13" t="s">
        <v>38</v>
      </c>
      <c r="AX919" s="13" t="s">
        <v>77</v>
      </c>
      <c r="AY919" s="221" t="s">
        <v>273</v>
      </c>
    </row>
    <row r="920" spans="1:65" s="14" customFormat="1" ht="11.25">
      <c r="B920" s="222"/>
      <c r="C920" s="223"/>
      <c r="D920" s="208" t="s">
        <v>281</v>
      </c>
      <c r="E920" s="224" t="s">
        <v>22</v>
      </c>
      <c r="F920" s="225" t="s">
        <v>2829</v>
      </c>
      <c r="G920" s="223"/>
      <c r="H920" s="226">
        <v>60.41</v>
      </c>
      <c r="I920" s="227"/>
      <c r="J920" s="223"/>
      <c r="K920" s="223"/>
      <c r="L920" s="228"/>
      <c r="M920" s="229"/>
      <c r="N920" s="230"/>
      <c r="O920" s="230"/>
      <c r="P920" s="230"/>
      <c r="Q920" s="230"/>
      <c r="R920" s="230"/>
      <c r="S920" s="230"/>
      <c r="T920" s="231"/>
      <c r="AT920" s="232" t="s">
        <v>281</v>
      </c>
      <c r="AU920" s="232" t="s">
        <v>84</v>
      </c>
      <c r="AV920" s="14" t="s">
        <v>84</v>
      </c>
      <c r="AW920" s="14" t="s">
        <v>38</v>
      </c>
      <c r="AX920" s="14" t="s">
        <v>77</v>
      </c>
      <c r="AY920" s="232" t="s">
        <v>273</v>
      </c>
    </row>
    <row r="921" spans="1:65" s="14" customFormat="1" ht="11.25">
      <c r="B921" s="222"/>
      <c r="C921" s="223"/>
      <c r="D921" s="208" t="s">
        <v>281</v>
      </c>
      <c r="E921" s="224" t="s">
        <v>22</v>
      </c>
      <c r="F921" s="225" t="s">
        <v>2830</v>
      </c>
      <c r="G921" s="223"/>
      <c r="H921" s="226">
        <v>3.8220000000000001</v>
      </c>
      <c r="I921" s="227"/>
      <c r="J921" s="223"/>
      <c r="K921" s="223"/>
      <c r="L921" s="228"/>
      <c r="M921" s="229"/>
      <c r="N921" s="230"/>
      <c r="O921" s="230"/>
      <c r="P921" s="230"/>
      <c r="Q921" s="230"/>
      <c r="R921" s="230"/>
      <c r="S921" s="230"/>
      <c r="T921" s="231"/>
      <c r="AT921" s="232" t="s">
        <v>281</v>
      </c>
      <c r="AU921" s="232" t="s">
        <v>84</v>
      </c>
      <c r="AV921" s="14" t="s">
        <v>84</v>
      </c>
      <c r="AW921" s="14" t="s">
        <v>38</v>
      </c>
      <c r="AX921" s="14" t="s">
        <v>77</v>
      </c>
      <c r="AY921" s="232" t="s">
        <v>273</v>
      </c>
    </row>
    <row r="922" spans="1:65" s="14" customFormat="1" ht="11.25">
      <c r="B922" s="222"/>
      <c r="C922" s="223"/>
      <c r="D922" s="208" t="s">
        <v>281</v>
      </c>
      <c r="E922" s="224" t="s">
        <v>22</v>
      </c>
      <c r="F922" s="225" t="s">
        <v>2831</v>
      </c>
      <c r="G922" s="223"/>
      <c r="H922" s="226">
        <v>121.45</v>
      </c>
      <c r="I922" s="227"/>
      <c r="J922" s="223"/>
      <c r="K922" s="223"/>
      <c r="L922" s="228"/>
      <c r="M922" s="229"/>
      <c r="N922" s="230"/>
      <c r="O922" s="230"/>
      <c r="P922" s="230"/>
      <c r="Q922" s="230"/>
      <c r="R922" s="230"/>
      <c r="S922" s="230"/>
      <c r="T922" s="231"/>
      <c r="AT922" s="232" t="s">
        <v>281</v>
      </c>
      <c r="AU922" s="232" t="s">
        <v>84</v>
      </c>
      <c r="AV922" s="14" t="s">
        <v>84</v>
      </c>
      <c r="AW922" s="14" t="s">
        <v>38</v>
      </c>
      <c r="AX922" s="14" t="s">
        <v>77</v>
      </c>
      <c r="AY922" s="232" t="s">
        <v>273</v>
      </c>
    </row>
    <row r="923" spans="1:65" s="14" customFormat="1" ht="11.25">
      <c r="B923" s="222"/>
      <c r="C923" s="223"/>
      <c r="D923" s="208" t="s">
        <v>281</v>
      </c>
      <c r="E923" s="224" t="s">
        <v>22</v>
      </c>
      <c r="F923" s="225" t="s">
        <v>2832</v>
      </c>
      <c r="G923" s="223"/>
      <c r="H923" s="226">
        <v>75.52</v>
      </c>
      <c r="I923" s="227"/>
      <c r="J923" s="223"/>
      <c r="K923" s="223"/>
      <c r="L923" s="228"/>
      <c r="M923" s="229"/>
      <c r="N923" s="230"/>
      <c r="O923" s="230"/>
      <c r="P923" s="230"/>
      <c r="Q923" s="230"/>
      <c r="R923" s="230"/>
      <c r="S923" s="230"/>
      <c r="T923" s="231"/>
      <c r="AT923" s="232" t="s">
        <v>281</v>
      </c>
      <c r="AU923" s="232" t="s">
        <v>84</v>
      </c>
      <c r="AV923" s="14" t="s">
        <v>84</v>
      </c>
      <c r="AW923" s="14" t="s">
        <v>38</v>
      </c>
      <c r="AX923" s="14" t="s">
        <v>77</v>
      </c>
      <c r="AY923" s="232" t="s">
        <v>273</v>
      </c>
    </row>
    <row r="924" spans="1:65" s="15" customFormat="1" ht="11.25">
      <c r="B924" s="233"/>
      <c r="C924" s="234"/>
      <c r="D924" s="208" t="s">
        <v>281</v>
      </c>
      <c r="E924" s="235" t="s">
        <v>22</v>
      </c>
      <c r="F924" s="236" t="s">
        <v>286</v>
      </c>
      <c r="G924" s="234"/>
      <c r="H924" s="237">
        <v>261.202</v>
      </c>
      <c r="I924" s="238"/>
      <c r="J924" s="234"/>
      <c r="K924" s="234"/>
      <c r="L924" s="239"/>
      <c r="M924" s="240"/>
      <c r="N924" s="241"/>
      <c r="O924" s="241"/>
      <c r="P924" s="241"/>
      <c r="Q924" s="241"/>
      <c r="R924" s="241"/>
      <c r="S924" s="241"/>
      <c r="T924" s="242"/>
      <c r="AT924" s="243" t="s">
        <v>281</v>
      </c>
      <c r="AU924" s="243" t="s">
        <v>84</v>
      </c>
      <c r="AV924" s="15" t="s">
        <v>92</v>
      </c>
      <c r="AW924" s="15" t="s">
        <v>38</v>
      </c>
      <c r="AX924" s="15" t="s">
        <v>77</v>
      </c>
      <c r="AY924" s="243" t="s">
        <v>273</v>
      </c>
    </row>
    <row r="925" spans="1:65" s="14" customFormat="1" ht="11.25">
      <c r="B925" s="222"/>
      <c r="C925" s="223"/>
      <c r="D925" s="208" t="s">
        <v>281</v>
      </c>
      <c r="E925" s="224" t="s">
        <v>22</v>
      </c>
      <c r="F925" s="225" t="s">
        <v>2833</v>
      </c>
      <c r="G925" s="223"/>
      <c r="H925" s="226">
        <v>5.2240000000000002</v>
      </c>
      <c r="I925" s="227"/>
      <c r="J925" s="223"/>
      <c r="K925" s="223"/>
      <c r="L925" s="228"/>
      <c r="M925" s="229"/>
      <c r="N925" s="230"/>
      <c r="O925" s="230"/>
      <c r="P925" s="230"/>
      <c r="Q925" s="230"/>
      <c r="R925" s="230"/>
      <c r="S925" s="230"/>
      <c r="T925" s="231"/>
      <c r="AT925" s="232" t="s">
        <v>281</v>
      </c>
      <c r="AU925" s="232" t="s">
        <v>84</v>
      </c>
      <c r="AV925" s="14" t="s">
        <v>84</v>
      </c>
      <c r="AW925" s="14" t="s">
        <v>38</v>
      </c>
      <c r="AX925" s="14" t="s">
        <v>77</v>
      </c>
      <c r="AY925" s="232" t="s">
        <v>273</v>
      </c>
    </row>
    <row r="926" spans="1:65" s="16" customFormat="1" ht="11.25">
      <c r="B926" s="244"/>
      <c r="C926" s="245"/>
      <c r="D926" s="208" t="s">
        <v>281</v>
      </c>
      <c r="E926" s="246" t="s">
        <v>22</v>
      </c>
      <c r="F926" s="247" t="s">
        <v>288</v>
      </c>
      <c r="G926" s="245"/>
      <c r="H926" s="248">
        <v>266.42599999999999</v>
      </c>
      <c r="I926" s="249"/>
      <c r="J926" s="245"/>
      <c r="K926" s="245"/>
      <c r="L926" s="250"/>
      <c r="M926" s="251"/>
      <c r="N926" s="252"/>
      <c r="O926" s="252"/>
      <c r="P926" s="252"/>
      <c r="Q926" s="252"/>
      <c r="R926" s="252"/>
      <c r="S926" s="252"/>
      <c r="T926" s="253"/>
      <c r="AT926" s="254" t="s">
        <v>281</v>
      </c>
      <c r="AU926" s="254" t="s">
        <v>84</v>
      </c>
      <c r="AV926" s="16" t="s">
        <v>99</v>
      </c>
      <c r="AW926" s="16" t="s">
        <v>38</v>
      </c>
      <c r="AX926" s="16" t="s">
        <v>23</v>
      </c>
      <c r="AY926" s="254" t="s">
        <v>273</v>
      </c>
    </row>
    <row r="927" spans="1:65" s="2" customFormat="1" ht="16.5" customHeight="1">
      <c r="A927" s="36"/>
      <c r="B927" s="37"/>
      <c r="C927" s="255" t="s">
        <v>1114</v>
      </c>
      <c r="D927" s="255" t="s">
        <v>568</v>
      </c>
      <c r="E927" s="256" t="s">
        <v>1084</v>
      </c>
      <c r="F927" s="257" t="s">
        <v>1085</v>
      </c>
      <c r="G927" s="258" t="s">
        <v>224</v>
      </c>
      <c r="H927" s="259">
        <v>279.74700000000001</v>
      </c>
      <c r="I927" s="260"/>
      <c r="J927" s="261">
        <f>ROUND(I927*H927,2)</f>
        <v>0</v>
      </c>
      <c r="K927" s="257" t="s">
        <v>22</v>
      </c>
      <c r="L927" s="262"/>
      <c r="M927" s="263" t="s">
        <v>22</v>
      </c>
      <c r="N927" s="264" t="s">
        <v>48</v>
      </c>
      <c r="O927" s="66"/>
      <c r="P927" s="204">
        <f>O927*H927</f>
        <v>0</v>
      </c>
      <c r="Q927" s="204">
        <v>0</v>
      </c>
      <c r="R927" s="204">
        <f>Q927*H927</f>
        <v>0</v>
      </c>
      <c r="S927" s="204">
        <v>0</v>
      </c>
      <c r="T927" s="205">
        <f>S927*H927</f>
        <v>0</v>
      </c>
      <c r="U927" s="36"/>
      <c r="V927" s="36"/>
      <c r="W927" s="36"/>
      <c r="X927" s="36"/>
      <c r="Y927" s="36"/>
      <c r="Z927" s="36"/>
      <c r="AA927" s="36"/>
      <c r="AB927" s="36"/>
      <c r="AC927" s="36"/>
      <c r="AD927" s="36"/>
      <c r="AE927" s="36"/>
      <c r="AR927" s="206" t="s">
        <v>528</v>
      </c>
      <c r="AT927" s="206" t="s">
        <v>568</v>
      </c>
      <c r="AU927" s="206" t="s">
        <v>84</v>
      </c>
      <c r="AY927" s="19" t="s">
        <v>273</v>
      </c>
      <c r="BE927" s="207">
        <f>IF(N927="základní",J927,0)</f>
        <v>0</v>
      </c>
      <c r="BF927" s="207">
        <f>IF(N927="snížená",J927,0)</f>
        <v>0</v>
      </c>
      <c r="BG927" s="207">
        <f>IF(N927="zákl. přenesená",J927,0)</f>
        <v>0</v>
      </c>
      <c r="BH927" s="207">
        <f>IF(N927="sníž. přenesená",J927,0)</f>
        <v>0</v>
      </c>
      <c r="BI927" s="207">
        <f>IF(N927="nulová",J927,0)</f>
        <v>0</v>
      </c>
      <c r="BJ927" s="19" t="s">
        <v>23</v>
      </c>
      <c r="BK927" s="207">
        <f>ROUND(I927*H927,2)</f>
        <v>0</v>
      </c>
      <c r="BL927" s="19" t="s">
        <v>386</v>
      </c>
      <c r="BM927" s="206" t="s">
        <v>2834</v>
      </c>
    </row>
    <row r="928" spans="1:65" s="2" customFormat="1" ht="19.5">
      <c r="A928" s="36"/>
      <c r="B928" s="37"/>
      <c r="C928" s="38"/>
      <c r="D928" s="208" t="s">
        <v>279</v>
      </c>
      <c r="E928" s="38"/>
      <c r="F928" s="209" t="s">
        <v>652</v>
      </c>
      <c r="G928" s="38"/>
      <c r="H928" s="38"/>
      <c r="I928" s="119"/>
      <c r="J928" s="38"/>
      <c r="K928" s="38"/>
      <c r="L928" s="41"/>
      <c r="M928" s="210"/>
      <c r="N928" s="211"/>
      <c r="O928" s="66"/>
      <c r="P928" s="66"/>
      <c r="Q928" s="66"/>
      <c r="R928" s="66"/>
      <c r="S928" s="66"/>
      <c r="T928" s="67"/>
      <c r="U928" s="36"/>
      <c r="V928" s="36"/>
      <c r="W928" s="36"/>
      <c r="X928" s="36"/>
      <c r="Y928" s="36"/>
      <c r="Z928" s="36"/>
      <c r="AA928" s="36"/>
      <c r="AB928" s="36"/>
      <c r="AC928" s="36"/>
      <c r="AD928" s="36"/>
      <c r="AE928" s="36"/>
      <c r="AT928" s="19" t="s">
        <v>279</v>
      </c>
      <c r="AU928" s="19" t="s">
        <v>84</v>
      </c>
    </row>
    <row r="929" spans="1:65" s="14" customFormat="1" ht="11.25">
      <c r="B929" s="222"/>
      <c r="C929" s="223"/>
      <c r="D929" s="208" t="s">
        <v>281</v>
      </c>
      <c r="E929" s="223"/>
      <c r="F929" s="225" t="s">
        <v>2835</v>
      </c>
      <c r="G929" s="223"/>
      <c r="H929" s="226">
        <v>279.74700000000001</v>
      </c>
      <c r="I929" s="227"/>
      <c r="J929" s="223"/>
      <c r="K929" s="223"/>
      <c r="L929" s="228"/>
      <c r="M929" s="229"/>
      <c r="N929" s="230"/>
      <c r="O929" s="230"/>
      <c r="P929" s="230"/>
      <c r="Q929" s="230"/>
      <c r="R929" s="230"/>
      <c r="S929" s="230"/>
      <c r="T929" s="231"/>
      <c r="AT929" s="232" t="s">
        <v>281</v>
      </c>
      <c r="AU929" s="232" t="s">
        <v>84</v>
      </c>
      <c r="AV929" s="14" t="s">
        <v>84</v>
      </c>
      <c r="AW929" s="14" t="s">
        <v>4</v>
      </c>
      <c r="AX929" s="14" t="s">
        <v>23</v>
      </c>
      <c r="AY929" s="232" t="s">
        <v>273</v>
      </c>
    </row>
    <row r="930" spans="1:65" s="2" customFormat="1" ht="16.5" customHeight="1">
      <c r="A930" s="36"/>
      <c r="B930" s="37"/>
      <c r="C930" s="195" t="s">
        <v>1119</v>
      </c>
      <c r="D930" s="195" t="s">
        <v>275</v>
      </c>
      <c r="E930" s="196" t="s">
        <v>1100</v>
      </c>
      <c r="F930" s="197" t="s">
        <v>1101</v>
      </c>
      <c r="G930" s="198" t="s">
        <v>224</v>
      </c>
      <c r="H930" s="199">
        <v>196.97</v>
      </c>
      <c r="I930" s="200"/>
      <c r="J930" s="201">
        <f>ROUND(I930*H930,2)</f>
        <v>0</v>
      </c>
      <c r="K930" s="197" t="s">
        <v>306</v>
      </c>
      <c r="L930" s="41"/>
      <c r="M930" s="202" t="s">
        <v>22</v>
      </c>
      <c r="N930" s="203" t="s">
        <v>48</v>
      </c>
      <c r="O930" s="66"/>
      <c r="P930" s="204">
        <f>O930*H930</f>
        <v>0</v>
      </c>
      <c r="Q930" s="204">
        <v>4.0000000000000003E-5</v>
      </c>
      <c r="R930" s="204">
        <f>Q930*H930</f>
        <v>7.8788E-3</v>
      </c>
      <c r="S930" s="204">
        <v>0</v>
      </c>
      <c r="T930" s="205">
        <f>S930*H930</f>
        <v>0</v>
      </c>
      <c r="U930" s="36"/>
      <c r="V930" s="36"/>
      <c r="W930" s="36"/>
      <c r="X930" s="36"/>
      <c r="Y930" s="36"/>
      <c r="Z930" s="36"/>
      <c r="AA930" s="36"/>
      <c r="AB930" s="36"/>
      <c r="AC930" s="36"/>
      <c r="AD930" s="36"/>
      <c r="AE930" s="36"/>
      <c r="AR930" s="206" t="s">
        <v>386</v>
      </c>
      <c r="AT930" s="206" t="s">
        <v>275</v>
      </c>
      <c r="AU930" s="206" t="s">
        <v>84</v>
      </c>
      <c r="AY930" s="19" t="s">
        <v>273</v>
      </c>
      <c r="BE930" s="207">
        <f>IF(N930="základní",J930,0)</f>
        <v>0</v>
      </c>
      <c r="BF930" s="207">
        <f>IF(N930="snížená",J930,0)</f>
        <v>0</v>
      </c>
      <c r="BG930" s="207">
        <f>IF(N930="zákl. přenesená",J930,0)</f>
        <v>0</v>
      </c>
      <c r="BH930" s="207">
        <f>IF(N930="sníž. přenesená",J930,0)</f>
        <v>0</v>
      </c>
      <c r="BI930" s="207">
        <f>IF(N930="nulová",J930,0)</f>
        <v>0</v>
      </c>
      <c r="BJ930" s="19" t="s">
        <v>23</v>
      </c>
      <c r="BK930" s="207">
        <f>ROUND(I930*H930,2)</f>
        <v>0</v>
      </c>
      <c r="BL930" s="19" t="s">
        <v>386</v>
      </c>
      <c r="BM930" s="206" t="s">
        <v>2836</v>
      </c>
    </row>
    <row r="931" spans="1:65" s="2" customFormat="1" ht="48.75">
      <c r="A931" s="36"/>
      <c r="B931" s="37"/>
      <c r="C931" s="38"/>
      <c r="D931" s="208" t="s">
        <v>299</v>
      </c>
      <c r="E931" s="38"/>
      <c r="F931" s="209" t="s">
        <v>1078</v>
      </c>
      <c r="G931" s="38"/>
      <c r="H931" s="38"/>
      <c r="I931" s="119"/>
      <c r="J931" s="38"/>
      <c r="K931" s="38"/>
      <c r="L931" s="41"/>
      <c r="M931" s="210"/>
      <c r="N931" s="211"/>
      <c r="O931" s="66"/>
      <c r="P931" s="66"/>
      <c r="Q931" s="66"/>
      <c r="R931" s="66"/>
      <c r="S931" s="66"/>
      <c r="T931" s="67"/>
      <c r="U931" s="36"/>
      <c r="V931" s="36"/>
      <c r="W931" s="36"/>
      <c r="X931" s="36"/>
      <c r="Y931" s="36"/>
      <c r="Z931" s="36"/>
      <c r="AA931" s="36"/>
      <c r="AB931" s="36"/>
      <c r="AC931" s="36"/>
      <c r="AD931" s="36"/>
      <c r="AE931" s="36"/>
      <c r="AT931" s="19" t="s">
        <v>299</v>
      </c>
      <c r="AU931" s="19" t="s">
        <v>84</v>
      </c>
    </row>
    <row r="932" spans="1:65" s="13" customFormat="1" ht="11.25">
      <c r="B932" s="212"/>
      <c r="C932" s="213"/>
      <c r="D932" s="208" t="s">
        <v>281</v>
      </c>
      <c r="E932" s="214" t="s">
        <v>22</v>
      </c>
      <c r="F932" s="215" t="s">
        <v>2828</v>
      </c>
      <c r="G932" s="213"/>
      <c r="H932" s="214" t="s">
        <v>22</v>
      </c>
      <c r="I932" s="216"/>
      <c r="J932" s="213"/>
      <c r="K932" s="213"/>
      <c r="L932" s="217"/>
      <c r="M932" s="218"/>
      <c r="N932" s="219"/>
      <c r="O932" s="219"/>
      <c r="P932" s="219"/>
      <c r="Q932" s="219"/>
      <c r="R932" s="219"/>
      <c r="S932" s="219"/>
      <c r="T932" s="220"/>
      <c r="AT932" s="221" t="s">
        <v>281</v>
      </c>
      <c r="AU932" s="221" t="s">
        <v>84</v>
      </c>
      <c r="AV932" s="13" t="s">
        <v>23</v>
      </c>
      <c r="AW932" s="13" t="s">
        <v>38</v>
      </c>
      <c r="AX932" s="13" t="s">
        <v>77</v>
      </c>
      <c r="AY932" s="221" t="s">
        <v>273</v>
      </c>
    </row>
    <row r="933" spans="1:65" s="14" customFormat="1" ht="11.25">
      <c r="B933" s="222"/>
      <c r="C933" s="223"/>
      <c r="D933" s="208" t="s">
        <v>281</v>
      </c>
      <c r="E933" s="224" t="s">
        <v>22</v>
      </c>
      <c r="F933" s="225" t="s">
        <v>2831</v>
      </c>
      <c r="G933" s="223"/>
      <c r="H933" s="226">
        <v>121.45</v>
      </c>
      <c r="I933" s="227"/>
      <c r="J933" s="223"/>
      <c r="K933" s="223"/>
      <c r="L933" s="228"/>
      <c r="M933" s="229"/>
      <c r="N933" s="230"/>
      <c r="O933" s="230"/>
      <c r="P933" s="230"/>
      <c r="Q933" s="230"/>
      <c r="R933" s="230"/>
      <c r="S933" s="230"/>
      <c r="T933" s="231"/>
      <c r="AT933" s="232" t="s">
        <v>281</v>
      </c>
      <c r="AU933" s="232" t="s">
        <v>84</v>
      </c>
      <c r="AV933" s="14" t="s">
        <v>84</v>
      </c>
      <c r="AW933" s="14" t="s">
        <v>38</v>
      </c>
      <c r="AX933" s="14" t="s">
        <v>77</v>
      </c>
      <c r="AY933" s="232" t="s">
        <v>273</v>
      </c>
    </row>
    <row r="934" spans="1:65" s="14" customFormat="1" ht="11.25">
      <c r="B934" s="222"/>
      <c r="C934" s="223"/>
      <c r="D934" s="208" t="s">
        <v>281</v>
      </c>
      <c r="E934" s="224" t="s">
        <v>22</v>
      </c>
      <c r="F934" s="225" t="s">
        <v>2832</v>
      </c>
      <c r="G934" s="223"/>
      <c r="H934" s="226">
        <v>75.52</v>
      </c>
      <c r="I934" s="227"/>
      <c r="J934" s="223"/>
      <c r="K934" s="223"/>
      <c r="L934" s="228"/>
      <c r="M934" s="229"/>
      <c r="N934" s="230"/>
      <c r="O934" s="230"/>
      <c r="P934" s="230"/>
      <c r="Q934" s="230"/>
      <c r="R934" s="230"/>
      <c r="S934" s="230"/>
      <c r="T934" s="231"/>
      <c r="AT934" s="232" t="s">
        <v>281</v>
      </c>
      <c r="AU934" s="232" t="s">
        <v>84</v>
      </c>
      <c r="AV934" s="14" t="s">
        <v>84</v>
      </c>
      <c r="AW934" s="14" t="s">
        <v>38</v>
      </c>
      <c r="AX934" s="14" t="s">
        <v>77</v>
      </c>
      <c r="AY934" s="232" t="s">
        <v>273</v>
      </c>
    </row>
    <row r="935" spans="1:65" s="15" customFormat="1" ht="11.25">
      <c r="B935" s="233"/>
      <c r="C935" s="234"/>
      <c r="D935" s="208" t="s">
        <v>281</v>
      </c>
      <c r="E935" s="235" t="s">
        <v>22</v>
      </c>
      <c r="F935" s="236" t="s">
        <v>286</v>
      </c>
      <c r="G935" s="234"/>
      <c r="H935" s="237">
        <v>196.97</v>
      </c>
      <c r="I935" s="238"/>
      <c r="J935" s="234"/>
      <c r="K935" s="234"/>
      <c r="L935" s="239"/>
      <c r="M935" s="240"/>
      <c r="N935" s="241"/>
      <c r="O935" s="241"/>
      <c r="P935" s="241"/>
      <c r="Q935" s="241"/>
      <c r="R935" s="241"/>
      <c r="S935" s="241"/>
      <c r="T935" s="242"/>
      <c r="AT935" s="243" t="s">
        <v>281</v>
      </c>
      <c r="AU935" s="243" t="s">
        <v>84</v>
      </c>
      <c r="AV935" s="15" t="s">
        <v>92</v>
      </c>
      <c r="AW935" s="15" t="s">
        <v>38</v>
      </c>
      <c r="AX935" s="15" t="s">
        <v>23</v>
      </c>
      <c r="AY935" s="243" t="s">
        <v>273</v>
      </c>
    </row>
    <row r="936" spans="1:65" s="2" customFormat="1" ht="16.5" customHeight="1">
      <c r="A936" s="36"/>
      <c r="B936" s="37"/>
      <c r="C936" s="195" t="s">
        <v>1124</v>
      </c>
      <c r="D936" s="195" t="s">
        <v>275</v>
      </c>
      <c r="E936" s="196" t="s">
        <v>1104</v>
      </c>
      <c r="F936" s="197" t="s">
        <v>1105</v>
      </c>
      <c r="G936" s="198" t="s">
        <v>305</v>
      </c>
      <c r="H936" s="199">
        <v>190.35499999999999</v>
      </c>
      <c r="I936" s="200"/>
      <c r="J936" s="201">
        <f>ROUND(I936*H936,2)</f>
        <v>0</v>
      </c>
      <c r="K936" s="197" t="s">
        <v>306</v>
      </c>
      <c r="L936" s="41"/>
      <c r="M936" s="202" t="s">
        <v>22</v>
      </c>
      <c r="N936" s="203" t="s">
        <v>48</v>
      </c>
      <c r="O936" s="66"/>
      <c r="P936" s="204">
        <f>O936*H936</f>
        <v>0</v>
      </c>
      <c r="Q936" s="204">
        <v>2.0000000000000001E-4</v>
      </c>
      <c r="R936" s="204">
        <f>Q936*H936</f>
        <v>3.8071000000000001E-2</v>
      </c>
      <c r="S936" s="204">
        <v>0</v>
      </c>
      <c r="T936" s="205">
        <f>S936*H936</f>
        <v>0</v>
      </c>
      <c r="U936" s="36"/>
      <c r="V936" s="36"/>
      <c r="W936" s="36"/>
      <c r="X936" s="36"/>
      <c r="Y936" s="36"/>
      <c r="Z936" s="36"/>
      <c r="AA936" s="36"/>
      <c r="AB936" s="36"/>
      <c r="AC936" s="36"/>
      <c r="AD936" s="36"/>
      <c r="AE936" s="36"/>
      <c r="AR936" s="206" t="s">
        <v>386</v>
      </c>
      <c r="AT936" s="206" t="s">
        <v>275</v>
      </c>
      <c r="AU936" s="206" t="s">
        <v>84</v>
      </c>
      <c r="AY936" s="19" t="s">
        <v>273</v>
      </c>
      <c r="BE936" s="207">
        <f>IF(N936="základní",J936,0)</f>
        <v>0</v>
      </c>
      <c r="BF936" s="207">
        <f>IF(N936="snížená",J936,0)</f>
        <v>0</v>
      </c>
      <c r="BG936" s="207">
        <f>IF(N936="zákl. přenesená",J936,0)</f>
        <v>0</v>
      </c>
      <c r="BH936" s="207">
        <f>IF(N936="sníž. přenesená",J936,0)</f>
        <v>0</v>
      </c>
      <c r="BI936" s="207">
        <f>IF(N936="nulová",J936,0)</f>
        <v>0</v>
      </c>
      <c r="BJ936" s="19" t="s">
        <v>23</v>
      </c>
      <c r="BK936" s="207">
        <f>ROUND(I936*H936,2)</f>
        <v>0</v>
      </c>
      <c r="BL936" s="19" t="s">
        <v>386</v>
      </c>
      <c r="BM936" s="206" t="s">
        <v>2837</v>
      </c>
    </row>
    <row r="937" spans="1:65" s="2" customFormat="1" ht="48.75">
      <c r="A937" s="36"/>
      <c r="B937" s="37"/>
      <c r="C937" s="38"/>
      <c r="D937" s="208" t="s">
        <v>299</v>
      </c>
      <c r="E937" s="38"/>
      <c r="F937" s="209" t="s">
        <v>1078</v>
      </c>
      <c r="G937" s="38"/>
      <c r="H937" s="38"/>
      <c r="I937" s="119"/>
      <c r="J937" s="38"/>
      <c r="K937" s="38"/>
      <c r="L937" s="41"/>
      <c r="M937" s="210"/>
      <c r="N937" s="211"/>
      <c r="O937" s="66"/>
      <c r="P937" s="66"/>
      <c r="Q937" s="66"/>
      <c r="R937" s="66"/>
      <c r="S937" s="66"/>
      <c r="T937" s="67"/>
      <c r="U937" s="36"/>
      <c r="V937" s="36"/>
      <c r="W937" s="36"/>
      <c r="X937" s="36"/>
      <c r="Y937" s="36"/>
      <c r="Z937" s="36"/>
      <c r="AA937" s="36"/>
      <c r="AB937" s="36"/>
      <c r="AC937" s="36"/>
      <c r="AD937" s="36"/>
      <c r="AE937" s="36"/>
      <c r="AT937" s="19" t="s">
        <v>299</v>
      </c>
      <c r="AU937" s="19" t="s">
        <v>84</v>
      </c>
    </row>
    <row r="938" spans="1:65" s="13" customFormat="1" ht="11.25">
      <c r="B938" s="212"/>
      <c r="C938" s="213"/>
      <c r="D938" s="208" t="s">
        <v>281</v>
      </c>
      <c r="E938" s="214" t="s">
        <v>22</v>
      </c>
      <c r="F938" s="215" t="s">
        <v>2282</v>
      </c>
      <c r="G938" s="213"/>
      <c r="H938" s="214" t="s">
        <v>22</v>
      </c>
      <c r="I938" s="216"/>
      <c r="J938" s="213"/>
      <c r="K938" s="213"/>
      <c r="L938" s="217"/>
      <c r="M938" s="218"/>
      <c r="N938" s="219"/>
      <c r="O938" s="219"/>
      <c r="P938" s="219"/>
      <c r="Q938" s="219"/>
      <c r="R938" s="219"/>
      <c r="S938" s="219"/>
      <c r="T938" s="220"/>
      <c r="AT938" s="221" t="s">
        <v>281</v>
      </c>
      <c r="AU938" s="221" t="s">
        <v>84</v>
      </c>
      <c r="AV938" s="13" t="s">
        <v>23</v>
      </c>
      <c r="AW938" s="13" t="s">
        <v>38</v>
      </c>
      <c r="AX938" s="13" t="s">
        <v>77</v>
      </c>
      <c r="AY938" s="221" t="s">
        <v>273</v>
      </c>
    </row>
    <row r="939" spans="1:65" s="14" customFormat="1" ht="11.25">
      <c r="B939" s="222"/>
      <c r="C939" s="223"/>
      <c r="D939" s="208" t="s">
        <v>281</v>
      </c>
      <c r="E939" s="224" t="s">
        <v>22</v>
      </c>
      <c r="F939" s="225" t="s">
        <v>2585</v>
      </c>
      <c r="G939" s="223"/>
      <c r="H939" s="226">
        <v>26.9</v>
      </c>
      <c r="I939" s="227"/>
      <c r="J939" s="223"/>
      <c r="K939" s="223"/>
      <c r="L939" s="228"/>
      <c r="M939" s="229"/>
      <c r="N939" s="230"/>
      <c r="O939" s="230"/>
      <c r="P939" s="230"/>
      <c r="Q939" s="230"/>
      <c r="R939" s="230"/>
      <c r="S939" s="230"/>
      <c r="T939" s="231"/>
      <c r="AT939" s="232" t="s">
        <v>281</v>
      </c>
      <c r="AU939" s="232" t="s">
        <v>84</v>
      </c>
      <c r="AV939" s="14" t="s">
        <v>84</v>
      </c>
      <c r="AW939" s="14" t="s">
        <v>38</v>
      </c>
      <c r="AX939" s="14" t="s">
        <v>77</v>
      </c>
      <c r="AY939" s="232" t="s">
        <v>273</v>
      </c>
    </row>
    <row r="940" spans="1:65" s="14" customFormat="1" ht="11.25">
      <c r="B940" s="222"/>
      <c r="C940" s="223"/>
      <c r="D940" s="208" t="s">
        <v>281</v>
      </c>
      <c r="E940" s="224" t="s">
        <v>22</v>
      </c>
      <c r="F940" s="225" t="s">
        <v>2586</v>
      </c>
      <c r="G940" s="223"/>
      <c r="H940" s="226">
        <v>15.12</v>
      </c>
      <c r="I940" s="227"/>
      <c r="J940" s="223"/>
      <c r="K940" s="223"/>
      <c r="L940" s="228"/>
      <c r="M940" s="229"/>
      <c r="N940" s="230"/>
      <c r="O940" s="230"/>
      <c r="P940" s="230"/>
      <c r="Q940" s="230"/>
      <c r="R940" s="230"/>
      <c r="S940" s="230"/>
      <c r="T940" s="231"/>
      <c r="AT940" s="232" t="s">
        <v>281</v>
      </c>
      <c r="AU940" s="232" t="s">
        <v>84</v>
      </c>
      <c r="AV940" s="14" t="s">
        <v>84</v>
      </c>
      <c r="AW940" s="14" t="s">
        <v>38</v>
      </c>
      <c r="AX940" s="14" t="s">
        <v>77</v>
      </c>
      <c r="AY940" s="232" t="s">
        <v>273</v>
      </c>
    </row>
    <row r="941" spans="1:65" s="14" customFormat="1" ht="11.25">
      <c r="B941" s="222"/>
      <c r="C941" s="223"/>
      <c r="D941" s="208" t="s">
        <v>281</v>
      </c>
      <c r="E941" s="224" t="s">
        <v>22</v>
      </c>
      <c r="F941" s="225" t="s">
        <v>2587</v>
      </c>
      <c r="G941" s="223"/>
      <c r="H941" s="226">
        <v>15.12</v>
      </c>
      <c r="I941" s="227"/>
      <c r="J941" s="223"/>
      <c r="K941" s="223"/>
      <c r="L941" s="228"/>
      <c r="M941" s="229"/>
      <c r="N941" s="230"/>
      <c r="O941" s="230"/>
      <c r="P941" s="230"/>
      <c r="Q941" s="230"/>
      <c r="R941" s="230"/>
      <c r="S941" s="230"/>
      <c r="T941" s="231"/>
      <c r="AT941" s="232" t="s">
        <v>281</v>
      </c>
      <c r="AU941" s="232" t="s">
        <v>84</v>
      </c>
      <c r="AV941" s="14" t="s">
        <v>84</v>
      </c>
      <c r="AW941" s="14" t="s">
        <v>38</v>
      </c>
      <c r="AX941" s="14" t="s">
        <v>77</v>
      </c>
      <c r="AY941" s="232" t="s">
        <v>273</v>
      </c>
    </row>
    <row r="942" spans="1:65" s="14" customFormat="1" ht="11.25">
      <c r="B942" s="222"/>
      <c r="C942" s="223"/>
      <c r="D942" s="208" t="s">
        <v>281</v>
      </c>
      <c r="E942" s="224" t="s">
        <v>22</v>
      </c>
      <c r="F942" s="225" t="s">
        <v>2588</v>
      </c>
      <c r="G942" s="223"/>
      <c r="H942" s="226">
        <v>14.12</v>
      </c>
      <c r="I942" s="227"/>
      <c r="J942" s="223"/>
      <c r="K942" s="223"/>
      <c r="L942" s="228"/>
      <c r="M942" s="229"/>
      <c r="N942" s="230"/>
      <c r="O942" s="230"/>
      <c r="P942" s="230"/>
      <c r="Q942" s="230"/>
      <c r="R942" s="230"/>
      <c r="S942" s="230"/>
      <c r="T942" s="231"/>
      <c r="AT942" s="232" t="s">
        <v>281</v>
      </c>
      <c r="AU942" s="232" t="s">
        <v>84</v>
      </c>
      <c r="AV942" s="14" t="s">
        <v>84</v>
      </c>
      <c r="AW942" s="14" t="s">
        <v>38</v>
      </c>
      <c r="AX942" s="14" t="s">
        <v>77</v>
      </c>
      <c r="AY942" s="232" t="s">
        <v>273</v>
      </c>
    </row>
    <row r="943" spans="1:65" s="14" customFormat="1" ht="11.25">
      <c r="B943" s="222"/>
      <c r="C943" s="223"/>
      <c r="D943" s="208" t="s">
        <v>281</v>
      </c>
      <c r="E943" s="224" t="s">
        <v>22</v>
      </c>
      <c r="F943" s="225" t="s">
        <v>2589</v>
      </c>
      <c r="G943" s="223"/>
      <c r="H943" s="226">
        <v>9.2200000000000006</v>
      </c>
      <c r="I943" s="227"/>
      <c r="J943" s="223"/>
      <c r="K943" s="223"/>
      <c r="L943" s="228"/>
      <c r="M943" s="229"/>
      <c r="N943" s="230"/>
      <c r="O943" s="230"/>
      <c r="P943" s="230"/>
      <c r="Q943" s="230"/>
      <c r="R943" s="230"/>
      <c r="S943" s="230"/>
      <c r="T943" s="231"/>
      <c r="AT943" s="232" t="s">
        <v>281</v>
      </c>
      <c r="AU943" s="232" t="s">
        <v>84</v>
      </c>
      <c r="AV943" s="14" t="s">
        <v>84</v>
      </c>
      <c r="AW943" s="14" t="s">
        <v>38</v>
      </c>
      <c r="AX943" s="14" t="s">
        <v>77</v>
      </c>
      <c r="AY943" s="232" t="s">
        <v>273</v>
      </c>
    </row>
    <row r="944" spans="1:65" s="13" customFormat="1" ht="11.25">
      <c r="B944" s="212"/>
      <c r="C944" s="213"/>
      <c r="D944" s="208" t="s">
        <v>281</v>
      </c>
      <c r="E944" s="214" t="s">
        <v>22</v>
      </c>
      <c r="F944" s="215" t="s">
        <v>2285</v>
      </c>
      <c r="G944" s="213"/>
      <c r="H944" s="214" t="s">
        <v>22</v>
      </c>
      <c r="I944" s="216"/>
      <c r="J944" s="213"/>
      <c r="K944" s="213"/>
      <c r="L944" s="217"/>
      <c r="M944" s="218"/>
      <c r="N944" s="219"/>
      <c r="O944" s="219"/>
      <c r="P944" s="219"/>
      <c r="Q944" s="219"/>
      <c r="R944" s="219"/>
      <c r="S944" s="219"/>
      <c r="T944" s="220"/>
      <c r="AT944" s="221" t="s">
        <v>281</v>
      </c>
      <c r="AU944" s="221" t="s">
        <v>84</v>
      </c>
      <c r="AV944" s="13" t="s">
        <v>23</v>
      </c>
      <c r="AW944" s="13" t="s">
        <v>38</v>
      </c>
      <c r="AX944" s="13" t="s">
        <v>77</v>
      </c>
      <c r="AY944" s="221" t="s">
        <v>273</v>
      </c>
    </row>
    <row r="945" spans="1:65" s="14" customFormat="1" ht="11.25">
      <c r="B945" s="222"/>
      <c r="C945" s="223"/>
      <c r="D945" s="208" t="s">
        <v>281</v>
      </c>
      <c r="E945" s="224" t="s">
        <v>22</v>
      </c>
      <c r="F945" s="225" t="s">
        <v>2590</v>
      </c>
      <c r="G945" s="223"/>
      <c r="H945" s="226">
        <v>52.82</v>
      </c>
      <c r="I945" s="227"/>
      <c r="J945" s="223"/>
      <c r="K945" s="223"/>
      <c r="L945" s="228"/>
      <c r="M945" s="229"/>
      <c r="N945" s="230"/>
      <c r="O945" s="230"/>
      <c r="P945" s="230"/>
      <c r="Q945" s="230"/>
      <c r="R945" s="230"/>
      <c r="S945" s="230"/>
      <c r="T945" s="231"/>
      <c r="AT945" s="232" t="s">
        <v>281</v>
      </c>
      <c r="AU945" s="232" t="s">
        <v>84</v>
      </c>
      <c r="AV945" s="14" t="s">
        <v>84</v>
      </c>
      <c r="AW945" s="14" t="s">
        <v>38</v>
      </c>
      <c r="AX945" s="14" t="s">
        <v>77</v>
      </c>
      <c r="AY945" s="232" t="s">
        <v>273</v>
      </c>
    </row>
    <row r="946" spans="1:65" s="13" customFormat="1" ht="11.25">
      <c r="B946" s="212"/>
      <c r="C946" s="213"/>
      <c r="D946" s="208" t="s">
        <v>281</v>
      </c>
      <c r="E946" s="214" t="s">
        <v>22</v>
      </c>
      <c r="F946" s="215" t="s">
        <v>282</v>
      </c>
      <c r="G946" s="213"/>
      <c r="H946" s="214" t="s">
        <v>22</v>
      </c>
      <c r="I946" s="216"/>
      <c r="J946" s="213"/>
      <c r="K946" s="213"/>
      <c r="L946" s="217"/>
      <c r="M946" s="218"/>
      <c r="N946" s="219"/>
      <c r="O946" s="219"/>
      <c r="P946" s="219"/>
      <c r="Q946" s="219"/>
      <c r="R946" s="219"/>
      <c r="S946" s="219"/>
      <c r="T946" s="220"/>
      <c r="AT946" s="221" t="s">
        <v>281</v>
      </c>
      <c r="AU946" s="221" t="s">
        <v>84</v>
      </c>
      <c r="AV946" s="13" t="s">
        <v>23</v>
      </c>
      <c r="AW946" s="13" t="s">
        <v>38</v>
      </c>
      <c r="AX946" s="13" t="s">
        <v>77</v>
      </c>
      <c r="AY946" s="221" t="s">
        <v>273</v>
      </c>
    </row>
    <row r="947" spans="1:65" s="14" customFormat="1" ht="11.25">
      <c r="B947" s="222"/>
      <c r="C947" s="223"/>
      <c r="D947" s="208" t="s">
        <v>281</v>
      </c>
      <c r="E947" s="224" t="s">
        <v>22</v>
      </c>
      <c r="F947" s="225" t="s">
        <v>722</v>
      </c>
      <c r="G947" s="223"/>
      <c r="H947" s="226">
        <v>31.55</v>
      </c>
      <c r="I947" s="227"/>
      <c r="J947" s="223"/>
      <c r="K947" s="223"/>
      <c r="L947" s="228"/>
      <c r="M947" s="229"/>
      <c r="N947" s="230"/>
      <c r="O947" s="230"/>
      <c r="P947" s="230"/>
      <c r="Q947" s="230"/>
      <c r="R947" s="230"/>
      <c r="S947" s="230"/>
      <c r="T947" s="231"/>
      <c r="AT947" s="232" t="s">
        <v>281</v>
      </c>
      <c r="AU947" s="232" t="s">
        <v>84</v>
      </c>
      <c r="AV947" s="14" t="s">
        <v>84</v>
      </c>
      <c r="AW947" s="14" t="s">
        <v>38</v>
      </c>
      <c r="AX947" s="14" t="s">
        <v>77</v>
      </c>
      <c r="AY947" s="232" t="s">
        <v>273</v>
      </c>
    </row>
    <row r="948" spans="1:65" s="14" customFormat="1" ht="11.25">
      <c r="B948" s="222"/>
      <c r="C948" s="223"/>
      <c r="D948" s="208" t="s">
        <v>281</v>
      </c>
      <c r="E948" s="224" t="s">
        <v>22</v>
      </c>
      <c r="F948" s="225" t="s">
        <v>725</v>
      </c>
      <c r="G948" s="223"/>
      <c r="H948" s="226">
        <v>16.440000000000001</v>
      </c>
      <c r="I948" s="227"/>
      <c r="J948" s="223"/>
      <c r="K948" s="223"/>
      <c r="L948" s="228"/>
      <c r="M948" s="229"/>
      <c r="N948" s="230"/>
      <c r="O948" s="230"/>
      <c r="P948" s="230"/>
      <c r="Q948" s="230"/>
      <c r="R948" s="230"/>
      <c r="S948" s="230"/>
      <c r="T948" s="231"/>
      <c r="AT948" s="232" t="s">
        <v>281</v>
      </c>
      <c r="AU948" s="232" t="s">
        <v>84</v>
      </c>
      <c r="AV948" s="14" t="s">
        <v>84</v>
      </c>
      <c r="AW948" s="14" t="s">
        <v>38</v>
      </c>
      <c r="AX948" s="14" t="s">
        <v>77</v>
      </c>
      <c r="AY948" s="232" t="s">
        <v>273</v>
      </c>
    </row>
    <row r="949" spans="1:65" s="15" customFormat="1" ht="11.25">
      <c r="B949" s="233"/>
      <c r="C949" s="234"/>
      <c r="D949" s="208" t="s">
        <v>281</v>
      </c>
      <c r="E949" s="235" t="s">
        <v>22</v>
      </c>
      <c r="F949" s="236" t="s">
        <v>286</v>
      </c>
      <c r="G949" s="234"/>
      <c r="H949" s="237">
        <v>181.29</v>
      </c>
      <c r="I949" s="238"/>
      <c r="J949" s="234"/>
      <c r="K949" s="234"/>
      <c r="L949" s="239"/>
      <c r="M949" s="240"/>
      <c r="N949" s="241"/>
      <c r="O949" s="241"/>
      <c r="P949" s="241"/>
      <c r="Q949" s="241"/>
      <c r="R949" s="241"/>
      <c r="S949" s="241"/>
      <c r="T949" s="242"/>
      <c r="AT949" s="243" t="s">
        <v>281</v>
      </c>
      <c r="AU949" s="243" t="s">
        <v>84</v>
      </c>
      <c r="AV949" s="15" t="s">
        <v>92</v>
      </c>
      <c r="AW949" s="15" t="s">
        <v>38</v>
      </c>
      <c r="AX949" s="15" t="s">
        <v>77</v>
      </c>
      <c r="AY949" s="243" t="s">
        <v>273</v>
      </c>
    </row>
    <row r="950" spans="1:65" s="14" customFormat="1" ht="11.25">
      <c r="B950" s="222"/>
      <c r="C950" s="223"/>
      <c r="D950" s="208" t="s">
        <v>281</v>
      </c>
      <c r="E950" s="224" t="s">
        <v>22</v>
      </c>
      <c r="F950" s="225" t="s">
        <v>2838</v>
      </c>
      <c r="G950" s="223"/>
      <c r="H950" s="226">
        <v>9.0649999999999995</v>
      </c>
      <c r="I950" s="227"/>
      <c r="J950" s="223"/>
      <c r="K950" s="223"/>
      <c r="L950" s="228"/>
      <c r="M950" s="229"/>
      <c r="N950" s="230"/>
      <c r="O950" s="230"/>
      <c r="P950" s="230"/>
      <c r="Q950" s="230"/>
      <c r="R950" s="230"/>
      <c r="S950" s="230"/>
      <c r="T950" s="231"/>
      <c r="AT950" s="232" t="s">
        <v>281</v>
      </c>
      <c r="AU950" s="232" t="s">
        <v>84</v>
      </c>
      <c r="AV950" s="14" t="s">
        <v>84</v>
      </c>
      <c r="AW950" s="14" t="s">
        <v>38</v>
      </c>
      <c r="AX950" s="14" t="s">
        <v>77</v>
      </c>
      <c r="AY950" s="232" t="s">
        <v>273</v>
      </c>
    </row>
    <row r="951" spans="1:65" s="16" customFormat="1" ht="11.25">
      <c r="B951" s="244"/>
      <c r="C951" s="245"/>
      <c r="D951" s="208" t="s">
        <v>281</v>
      </c>
      <c r="E951" s="246" t="s">
        <v>22</v>
      </c>
      <c r="F951" s="247" t="s">
        <v>288</v>
      </c>
      <c r="G951" s="245"/>
      <c r="H951" s="248">
        <v>190.35499999999999</v>
      </c>
      <c r="I951" s="249"/>
      <c r="J951" s="245"/>
      <c r="K951" s="245"/>
      <c r="L951" s="250"/>
      <c r="M951" s="251"/>
      <c r="N951" s="252"/>
      <c r="O951" s="252"/>
      <c r="P951" s="252"/>
      <c r="Q951" s="252"/>
      <c r="R951" s="252"/>
      <c r="S951" s="252"/>
      <c r="T951" s="253"/>
      <c r="AT951" s="254" t="s">
        <v>281</v>
      </c>
      <c r="AU951" s="254" t="s">
        <v>84</v>
      </c>
      <c r="AV951" s="16" t="s">
        <v>99</v>
      </c>
      <c r="AW951" s="16" t="s">
        <v>38</v>
      </c>
      <c r="AX951" s="16" t="s">
        <v>23</v>
      </c>
      <c r="AY951" s="254" t="s">
        <v>273</v>
      </c>
    </row>
    <row r="952" spans="1:65" s="2" customFormat="1" ht="33" customHeight="1">
      <c r="A952" s="36"/>
      <c r="B952" s="37"/>
      <c r="C952" s="195" t="s">
        <v>1131</v>
      </c>
      <c r="D952" s="195" t="s">
        <v>275</v>
      </c>
      <c r="E952" s="196" t="s">
        <v>1108</v>
      </c>
      <c r="F952" s="197" t="s">
        <v>1109</v>
      </c>
      <c r="G952" s="198" t="s">
        <v>333</v>
      </c>
      <c r="H952" s="199">
        <v>0.877</v>
      </c>
      <c r="I952" s="200"/>
      <c r="J952" s="201">
        <f>ROUND(I952*H952,2)</f>
        <v>0</v>
      </c>
      <c r="K952" s="197" t="s">
        <v>306</v>
      </c>
      <c r="L952" s="41"/>
      <c r="M952" s="202" t="s">
        <v>22</v>
      </c>
      <c r="N952" s="203" t="s">
        <v>48</v>
      </c>
      <c r="O952" s="66"/>
      <c r="P952" s="204">
        <f>O952*H952</f>
        <v>0</v>
      </c>
      <c r="Q952" s="204">
        <v>0</v>
      </c>
      <c r="R952" s="204">
        <f>Q952*H952</f>
        <v>0</v>
      </c>
      <c r="S952" s="204">
        <v>0</v>
      </c>
      <c r="T952" s="205">
        <f>S952*H952</f>
        <v>0</v>
      </c>
      <c r="U952" s="36"/>
      <c r="V952" s="36"/>
      <c r="W952" s="36"/>
      <c r="X952" s="36"/>
      <c r="Y952" s="36"/>
      <c r="Z952" s="36"/>
      <c r="AA952" s="36"/>
      <c r="AB952" s="36"/>
      <c r="AC952" s="36"/>
      <c r="AD952" s="36"/>
      <c r="AE952" s="36"/>
      <c r="AR952" s="206" t="s">
        <v>386</v>
      </c>
      <c r="AT952" s="206" t="s">
        <v>275</v>
      </c>
      <c r="AU952" s="206" t="s">
        <v>84</v>
      </c>
      <c r="AY952" s="19" t="s">
        <v>273</v>
      </c>
      <c r="BE952" s="207">
        <f>IF(N952="základní",J952,0)</f>
        <v>0</v>
      </c>
      <c r="BF952" s="207">
        <f>IF(N952="snížená",J952,0)</f>
        <v>0</v>
      </c>
      <c r="BG952" s="207">
        <f>IF(N952="zákl. přenesená",J952,0)</f>
        <v>0</v>
      </c>
      <c r="BH952" s="207">
        <f>IF(N952="sníž. přenesená",J952,0)</f>
        <v>0</v>
      </c>
      <c r="BI952" s="207">
        <f>IF(N952="nulová",J952,0)</f>
        <v>0</v>
      </c>
      <c r="BJ952" s="19" t="s">
        <v>23</v>
      </c>
      <c r="BK952" s="207">
        <f>ROUND(I952*H952,2)</f>
        <v>0</v>
      </c>
      <c r="BL952" s="19" t="s">
        <v>386</v>
      </c>
      <c r="BM952" s="206" t="s">
        <v>2839</v>
      </c>
    </row>
    <row r="953" spans="1:65" s="2" customFormat="1" ht="78">
      <c r="A953" s="36"/>
      <c r="B953" s="37"/>
      <c r="C953" s="38"/>
      <c r="D953" s="208" t="s">
        <v>299</v>
      </c>
      <c r="E953" s="38"/>
      <c r="F953" s="209" t="s">
        <v>1111</v>
      </c>
      <c r="G953" s="38"/>
      <c r="H953" s="38"/>
      <c r="I953" s="119"/>
      <c r="J953" s="38"/>
      <c r="K953" s="38"/>
      <c r="L953" s="41"/>
      <c r="M953" s="210"/>
      <c r="N953" s="211"/>
      <c r="O953" s="66"/>
      <c r="P953" s="66"/>
      <c r="Q953" s="66"/>
      <c r="R953" s="66"/>
      <c r="S953" s="66"/>
      <c r="T953" s="67"/>
      <c r="U953" s="36"/>
      <c r="V953" s="36"/>
      <c r="W953" s="36"/>
      <c r="X953" s="36"/>
      <c r="Y953" s="36"/>
      <c r="Z953" s="36"/>
      <c r="AA953" s="36"/>
      <c r="AB953" s="36"/>
      <c r="AC953" s="36"/>
      <c r="AD953" s="36"/>
      <c r="AE953" s="36"/>
      <c r="AT953" s="19" t="s">
        <v>299</v>
      </c>
      <c r="AU953" s="19" t="s">
        <v>84</v>
      </c>
    </row>
    <row r="954" spans="1:65" s="12" customFormat="1" ht="22.9" customHeight="1">
      <c r="B954" s="179"/>
      <c r="C954" s="180"/>
      <c r="D954" s="181" t="s">
        <v>76</v>
      </c>
      <c r="E954" s="193" t="s">
        <v>1112</v>
      </c>
      <c r="F954" s="193" t="s">
        <v>1113</v>
      </c>
      <c r="G954" s="180"/>
      <c r="H954" s="180"/>
      <c r="I954" s="183"/>
      <c r="J954" s="194">
        <f>BK954</f>
        <v>0</v>
      </c>
      <c r="K954" s="180"/>
      <c r="L954" s="185"/>
      <c r="M954" s="186"/>
      <c r="N954" s="187"/>
      <c r="O954" s="187"/>
      <c r="P954" s="188">
        <f>SUM(P955:P966)</f>
        <v>0</v>
      </c>
      <c r="Q954" s="187"/>
      <c r="R954" s="188">
        <f>SUM(R955:R966)</f>
        <v>0.17387249999999999</v>
      </c>
      <c r="S954" s="187"/>
      <c r="T954" s="189">
        <f>SUM(T955:T966)</f>
        <v>0</v>
      </c>
      <c r="AR954" s="190" t="s">
        <v>84</v>
      </c>
      <c r="AT954" s="191" t="s">
        <v>76</v>
      </c>
      <c r="AU954" s="191" t="s">
        <v>23</v>
      </c>
      <c r="AY954" s="190" t="s">
        <v>273</v>
      </c>
      <c r="BK954" s="192">
        <f>SUM(BK955:BK966)</f>
        <v>0</v>
      </c>
    </row>
    <row r="955" spans="1:65" s="2" customFormat="1" ht="16.5" customHeight="1">
      <c r="A955" s="36"/>
      <c r="B955" s="37"/>
      <c r="C955" s="195" t="s">
        <v>1138</v>
      </c>
      <c r="D955" s="195" t="s">
        <v>275</v>
      </c>
      <c r="E955" s="196" t="s">
        <v>1125</v>
      </c>
      <c r="F955" s="197" t="s">
        <v>1126</v>
      </c>
      <c r="G955" s="198" t="s">
        <v>305</v>
      </c>
      <c r="H955" s="199">
        <v>59.75</v>
      </c>
      <c r="I955" s="200"/>
      <c r="J955" s="201">
        <f>ROUND(I955*H955,2)</f>
        <v>0</v>
      </c>
      <c r="K955" s="197" t="s">
        <v>306</v>
      </c>
      <c r="L955" s="41"/>
      <c r="M955" s="202" t="s">
        <v>22</v>
      </c>
      <c r="N955" s="203" t="s">
        <v>48</v>
      </c>
      <c r="O955" s="66"/>
      <c r="P955" s="204">
        <f>O955*H955</f>
        <v>0</v>
      </c>
      <c r="Q955" s="204">
        <v>2.7E-4</v>
      </c>
      <c r="R955" s="204">
        <f>Q955*H955</f>
        <v>1.6132500000000001E-2</v>
      </c>
      <c r="S955" s="204">
        <v>0</v>
      </c>
      <c r="T955" s="205">
        <f>S955*H955</f>
        <v>0</v>
      </c>
      <c r="U955" s="36"/>
      <c r="V955" s="36"/>
      <c r="W955" s="36"/>
      <c r="X955" s="36"/>
      <c r="Y955" s="36"/>
      <c r="Z955" s="36"/>
      <c r="AA955" s="36"/>
      <c r="AB955" s="36"/>
      <c r="AC955" s="36"/>
      <c r="AD955" s="36"/>
      <c r="AE955" s="36"/>
      <c r="AR955" s="206" t="s">
        <v>386</v>
      </c>
      <c r="AT955" s="206" t="s">
        <v>275</v>
      </c>
      <c r="AU955" s="206" t="s">
        <v>84</v>
      </c>
      <c r="AY955" s="19" t="s">
        <v>273</v>
      </c>
      <c r="BE955" s="207">
        <f>IF(N955="základní",J955,0)</f>
        <v>0</v>
      </c>
      <c r="BF955" s="207">
        <f>IF(N955="snížená",J955,0)</f>
        <v>0</v>
      </c>
      <c r="BG955" s="207">
        <f>IF(N955="zákl. přenesená",J955,0)</f>
        <v>0</v>
      </c>
      <c r="BH955" s="207">
        <f>IF(N955="sníž. přenesená",J955,0)</f>
        <v>0</v>
      </c>
      <c r="BI955" s="207">
        <f>IF(N955="nulová",J955,0)</f>
        <v>0</v>
      </c>
      <c r="BJ955" s="19" t="s">
        <v>23</v>
      </c>
      <c r="BK955" s="207">
        <f>ROUND(I955*H955,2)</f>
        <v>0</v>
      </c>
      <c r="BL955" s="19" t="s">
        <v>386</v>
      </c>
      <c r="BM955" s="206" t="s">
        <v>2840</v>
      </c>
    </row>
    <row r="956" spans="1:65" s="13" customFormat="1" ht="11.25">
      <c r="B956" s="212"/>
      <c r="C956" s="213"/>
      <c r="D956" s="208" t="s">
        <v>281</v>
      </c>
      <c r="E956" s="214" t="s">
        <v>22</v>
      </c>
      <c r="F956" s="215" t="s">
        <v>1006</v>
      </c>
      <c r="G956" s="213"/>
      <c r="H956" s="214" t="s">
        <v>22</v>
      </c>
      <c r="I956" s="216"/>
      <c r="J956" s="213"/>
      <c r="K956" s="213"/>
      <c r="L956" s="217"/>
      <c r="M956" s="218"/>
      <c r="N956" s="219"/>
      <c r="O956" s="219"/>
      <c r="P956" s="219"/>
      <c r="Q956" s="219"/>
      <c r="R956" s="219"/>
      <c r="S956" s="219"/>
      <c r="T956" s="220"/>
      <c r="AT956" s="221" t="s">
        <v>281</v>
      </c>
      <c r="AU956" s="221" t="s">
        <v>84</v>
      </c>
      <c r="AV956" s="13" t="s">
        <v>23</v>
      </c>
      <c r="AW956" s="13" t="s">
        <v>38</v>
      </c>
      <c r="AX956" s="13" t="s">
        <v>77</v>
      </c>
      <c r="AY956" s="221" t="s">
        <v>273</v>
      </c>
    </row>
    <row r="957" spans="1:65" s="14" customFormat="1" ht="11.25">
      <c r="B957" s="222"/>
      <c r="C957" s="223"/>
      <c r="D957" s="208" t="s">
        <v>281</v>
      </c>
      <c r="E957" s="224" t="s">
        <v>22</v>
      </c>
      <c r="F957" s="225" t="s">
        <v>2841</v>
      </c>
      <c r="G957" s="223"/>
      <c r="H957" s="226">
        <v>47</v>
      </c>
      <c r="I957" s="227"/>
      <c r="J957" s="223"/>
      <c r="K957" s="223"/>
      <c r="L957" s="228"/>
      <c r="M957" s="229"/>
      <c r="N957" s="230"/>
      <c r="O957" s="230"/>
      <c r="P957" s="230"/>
      <c r="Q957" s="230"/>
      <c r="R957" s="230"/>
      <c r="S957" s="230"/>
      <c r="T957" s="231"/>
      <c r="AT957" s="232" t="s">
        <v>281</v>
      </c>
      <c r="AU957" s="232" t="s">
        <v>84</v>
      </c>
      <c r="AV957" s="14" t="s">
        <v>84</v>
      </c>
      <c r="AW957" s="14" t="s">
        <v>38</v>
      </c>
      <c r="AX957" s="14" t="s">
        <v>77</v>
      </c>
      <c r="AY957" s="232" t="s">
        <v>273</v>
      </c>
    </row>
    <row r="958" spans="1:65" s="14" customFormat="1" ht="11.25">
      <c r="B958" s="222"/>
      <c r="C958" s="223"/>
      <c r="D958" s="208" t="s">
        <v>281</v>
      </c>
      <c r="E958" s="224" t="s">
        <v>22</v>
      </c>
      <c r="F958" s="225" t="s">
        <v>2842</v>
      </c>
      <c r="G958" s="223"/>
      <c r="H958" s="226">
        <v>12.75</v>
      </c>
      <c r="I958" s="227"/>
      <c r="J958" s="223"/>
      <c r="K958" s="223"/>
      <c r="L958" s="228"/>
      <c r="M958" s="229"/>
      <c r="N958" s="230"/>
      <c r="O958" s="230"/>
      <c r="P958" s="230"/>
      <c r="Q958" s="230"/>
      <c r="R958" s="230"/>
      <c r="S958" s="230"/>
      <c r="T958" s="231"/>
      <c r="AT958" s="232" t="s">
        <v>281</v>
      </c>
      <c r="AU958" s="232" t="s">
        <v>84</v>
      </c>
      <c r="AV958" s="14" t="s">
        <v>84</v>
      </c>
      <c r="AW958" s="14" t="s">
        <v>38</v>
      </c>
      <c r="AX958" s="14" t="s">
        <v>77</v>
      </c>
      <c r="AY958" s="232" t="s">
        <v>273</v>
      </c>
    </row>
    <row r="959" spans="1:65" s="15" customFormat="1" ht="11.25">
      <c r="B959" s="233"/>
      <c r="C959" s="234"/>
      <c r="D959" s="208" t="s">
        <v>281</v>
      </c>
      <c r="E959" s="235" t="s">
        <v>22</v>
      </c>
      <c r="F959" s="236" t="s">
        <v>286</v>
      </c>
      <c r="G959" s="234"/>
      <c r="H959" s="237">
        <v>59.75</v>
      </c>
      <c r="I959" s="238"/>
      <c r="J959" s="234"/>
      <c r="K959" s="234"/>
      <c r="L959" s="239"/>
      <c r="M959" s="240"/>
      <c r="N959" s="241"/>
      <c r="O959" s="241"/>
      <c r="P959" s="241"/>
      <c r="Q959" s="241"/>
      <c r="R959" s="241"/>
      <c r="S959" s="241"/>
      <c r="T959" s="242"/>
      <c r="AT959" s="243" t="s">
        <v>281</v>
      </c>
      <c r="AU959" s="243" t="s">
        <v>84</v>
      </c>
      <c r="AV959" s="15" t="s">
        <v>92</v>
      </c>
      <c r="AW959" s="15" t="s">
        <v>38</v>
      </c>
      <c r="AX959" s="15" t="s">
        <v>23</v>
      </c>
      <c r="AY959" s="243" t="s">
        <v>273</v>
      </c>
    </row>
    <row r="960" spans="1:65" s="2" customFormat="1" ht="21.75" customHeight="1">
      <c r="A960" s="36"/>
      <c r="B960" s="37"/>
      <c r="C960" s="195" t="s">
        <v>1143</v>
      </c>
      <c r="D960" s="195" t="s">
        <v>275</v>
      </c>
      <c r="E960" s="196" t="s">
        <v>2843</v>
      </c>
      <c r="F960" s="197" t="s">
        <v>2844</v>
      </c>
      <c r="G960" s="198" t="s">
        <v>305</v>
      </c>
      <c r="H960" s="199">
        <v>59.75</v>
      </c>
      <c r="I960" s="200"/>
      <c r="J960" s="201">
        <f>ROUND(I960*H960,2)</f>
        <v>0</v>
      </c>
      <c r="K960" s="197" t="s">
        <v>306</v>
      </c>
      <c r="L960" s="41"/>
      <c r="M960" s="202" t="s">
        <v>22</v>
      </c>
      <c r="N960" s="203" t="s">
        <v>48</v>
      </c>
      <c r="O960" s="66"/>
      <c r="P960" s="204">
        <f>O960*H960</f>
        <v>0</v>
      </c>
      <c r="Q960" s="204">
        <v>2.64E-3</v>
      </c>
      <c r="R960" s="204">
        <f>Q960*H960</f>
        <v>0.15773999999999999</v>
      </c>
      <c r="S960" s="204">
        <v>0</v>
      </c>
      <c r="T960" s="205">
        <f>S960*H960</f>
        <v>0</v>
      </c>
      <c r="U960" s="36"/>
      <c r="V960" s="36"/>
      <c r="W960" s="36"/>
      <c r="X960" s="36"/>
      <c r="Y960" s="36"/>
      <c r="Z960" s="36"/>
      <c r="AA960" s="36"/>
      <c r="AB960" s="36"/>
      <c r="AC960" s="36"/>
      <c r="AD960" s="36"/>
      <c r="AE960" s="36"/>
      <c r="AR960" s="206" t="s">
        <v>386</v>
      </c>
      <c r="AT960" s="206" t="s">
        <v>275</v>
      </c>
      <c r="AU960" s="206" t="s">
        <v>84</v>
      </c>
      <c r="AY960" s="19" t="s">
        <v>273</v>
      </c>
      <c r="BE960" s="207">
        <f>IF(N960="základní",J960,0)</f>
        <v>0</v>
      </c>
      <c r="BF960" s="207">
        <f>IF(N960="snížená",J960,0)</f>
        <v>0</v>
      </c>
      <c r="BG960" s="207">
        <f>IF(N960="zákl. přenesená",J960,0)</f>
        <v>0</v>
      </c>
      <c r="BH960" s="207">
        <f>IF(N960="sníž. přenesená",J960,0)</f>
        <v>0</v>
      </c>
      <c r="BI960" s="207">
        <f>IF(N960="nulová",J960,0)</f>
        <v>0</v>
      </c>
      <c r="BJ960" s="19" t="s">
        <v>23</v>
      </c>
      <c r="BK960" s="207">
        <f>ROUND(I960*H960,2)</f>
        <v>0</v>
      </c>
      <c r="BL960" s="19" t="s">
        <v>386</v>
      </c>
      <c r="BM960" s="206" t="s">
        <v>2845</v>
      </c>
    </row>
    <row r="961" spans="1:65" s="13" customFormat="1" ht="11.25">
      <c r="B961" s="212"/>
      <c r="C961" s="213"/>
      <c r="D961" s="208" t="s">
        <v>281</v>
      </c>
      <c r="E961" s="214" t="s">
        <v>22</v>
      </c>
      <c r="F961" s="215" t="s">
        <v>1006</v>
      </c>
      <c r="G961" s="213"/>
      <c r="H961" s="214" t="s">
        <v>22</v>
      </c>
      <c r="I961" s="216"/>
      <c r="J961" s="213"/>
      <c r="K961" s="213"/>
      <c r="L961" s="217"/>
      <c r="M961" s="218"/>
      <c r="N961" s="219"/>
      <c r="O961" s="219"/>
      <c r="P961" s="219"/>
      <c r="Q961" s="219"/>
      <c r="R961" s="219"/>
      <c r="S961" s="219"/>
      <c r="T961" s="220"/>
      <c r="AT961" s="221" t="s">
        <v>281</v>
      </c>
      <c r="AU961" s="221" t="s">
        <v>84</v>
      </c>
      <c r="AV961" s="13" t="s">
        <v>23</v>
      </c>
      <c r="AW961" s="13" t="s">
        <v>38</v>
      </c>
      <c r="AX961" s="13" t="s">
        <v>77</v>
      </c>
      <c r="AY961" s="221" t="s">
        <v>273</v>
      </c>
    </row>
    <row r="962" spans="1:65" s="14" customFormat="1" ht="11.25">
      <c r="B962" s="222"/>
      <c r="C962" s="223"/>
      <c r="D962" s="208" t="s">
        <v>281</v>
      </c>
      <c r="E962" s="224" t="s">
        <v>22</v>
      </c>
      <c r="F962" s="225" t="s">
        <v>2846</v>
      </c>
      <c r="G962" s="223"/>
      <c r="H962" s="226">
        <v>47</v>
      </c>
      <c r="I962" s="227"/>
      <c r="J962" s="223"/>
      <c r="K962" s="223"/>
      <c r="L962" s="228"/>
      <c r="M962" s="229"/>
      <c r="N962" s="230"/>
      <c r="O962" s="230"/>
      <c r="P962" s="230"/>
      <c r="Q962" s="230"/>
      <c r="R962" s="230"/>
      <c r="S962" s="230"/>
      <c r="T962" s="231"/>
      <c r="AT962" s="232" t="s">
        <v>281</v>
      </c>
      <c r="AU962" s="232" t="s">
        <v>84</v>
      </c>
      <c r="AV962" s="14" t="s">
        <v>84</v>
      </c>
      <c r="AW962" s="14" t="s">
        <v>38</v>
      </c>
      <c r="AX962" s="14" t="s">
        <v>77</v>
      </c>
      <c r="AY962" s="232" t="s">
        <v>273</v>
      </c>
    </row>
    <row r="963" spans="1:65" s="14" customFormat="1" ht="11.25">
      <c r="B963" s="222"/>
      <c r="C963" s="223"/>
      <c r="D963" s="208" t="s">
        <v>281</v>
      </c>
      <c r="E963" s="224" t="s">
        <v>22</v>
      </c>
      <c r="F963" s="225" t="s">
        <v>2842</v>
      </c>
      <c r="G963" s="223"/>
      <c r="H963" s="226">
        <v>12.75</v>
      </c>
      <c r="I963" s="227"/>
      <c r="J963" s="223"/>
      <c r="K963" s="223"/>
      <c r="L963" s="228"/>
      <c r="M963" s="229"/>
      <c r="N963" s="230"/>
      <c r="O963" s="230"/>
      <c r="P963" s="230"/>
      <c r="Q963" s="230"/>
      <c r="R963" s="230"/>
      <c r="S963" s="230"/>
      <c r="T963" s="231"/>
      <c r="AT963" s="232" t="s">
        <v>281</v>
      </c>
      <c r="AU963" s="232" t="s">
        <v>84</v>
      </c>
      <c r="AV963" s="14" t="s">
        <v>84</v>
      </c>
      <c r="AW963" s="14" t="s">
        <v>38</v>
      </c>
      <c r="AX963" s="14" t="s">
        <v>77</v>
      </c>
      <c r="AY963" s="232" t="s">
        <v>273</v>
      </c>
    </row>
    <row r="964" spans="1:65" s="15" customFormat="1" ht="11.25">
      <c r="B964" s="233"/>
      <c r="C964" s="234"/>
      <c r="D964" s="208" t="s">
        <v>281</v>
      </c>
      <c r="E964" s="235" t="s">
        <v>22</v>
      </c>
      <c r="F964" s="236" t="s">
        <v>286</v>
      </c>
      <c r="G964" s="234"/>
      <c r="H964" s="237">
        <v>59.75</v>
      </c>
      <c r="I964" s="238"/>
      <c r="J964" s="234"/>
      <c r="K964" s="234"/>
      <c r="L964" s="239"/>
      <c r="M964" s="240"/>
      <c r="N964" s="241"/>
      <c r="O964" s="241"/>
      <c r="P964" s="241"/>
      <c r="Q964" s="241"/>
      <c r="R964" s="241"/>
      <c r="S964" s="241"/>
      <c r="T964" s="242"/>
      <c r="AT964" s="243" t="s">
        <v>281</v>
      </c>
      <c r="AU964" s="243" t="s">
        <v>84</v>
      </c>
      <c r="AV964" s="15" t="s">
        <v>92</v>
      </c>
      <c r="AW964" s="15" t="s">
        <v>38</v>
      </c>
      <c r="AX964" s="15" t="s">
        <v>23</v>
      </c>
      <c r="AY964" s="243" t="s">
        <v>273</v>
      </c>
    </row>
    <row r="965" spans="1:65" s="2" customFormat="1" ht="21.75" customHeight="1">
      <c r="A965" s="36"/>
      <c r="B965" s="37"/>
      <c r="C965" s="195" t="s">
        <v>1147</v>
      </c>
      <c r="D965" s="195" t="s">
        <v>275</v>
      </c>
      <c r="E965" s="196" t="s">
        <v>1179</v>
      </c>
      <c r="F965" s="197" t="s">
        <v>1180</v>
      </c>
      <c r="G965" s="198" t="s">
        <v>333</v>
      </c>
      <c r="H965" s="199">
        <v>0.17399999999999999</v>
      </c>
      <c r="I965" s="200"/>
      <c r="J965" s="201">
        <f>ROUND(I965*H965,2)</f>
        <v>0</v>
      </c>
      <c r="K965" s="197" t="s">
        <v>306</v>
      </c>
      <c r="L965" s="41"/>
      <c r="M965" s="202" t="s">
        <v>22</v>
      </c>
      <c r="N965" s="203" t="s">
        <v>48</v>
      </c>
      <c r="O965" s="66"/>
      <c r="P965" s="204">
        <f>O965*H965</f>
        <v>0</v>
      </c>
      <c r="Q965" s="204">
        <v>0</v>
      </c>
      <c r="R965" s="204">
        <f>Q965*H965</f>
        <v>0</v>
      </c>
      <c r="S965" s="204">
        <v>0</v>
      </c>
      <c r="T965" s="205">
        <f>S965*H965</f>
        <v>0</v>
      </c>
      <c r="U965" s="36"/>
      <c r="V965" s="36"/>
      <c r="W965" s="36"/>
      <c r="X965" s="36"/>
      <c r="Y965" s="36"/>
      <c r="Z965" s="36"/>
      <c r="AA965" s="36"/>
      <c r="AB965" s="36"/>
      <c r="AC965" s="36"/>
      <c r="AD965" s="36"/>
      <c r="AE965" s="36"/>
      <c r="AR965" s="206" t="s">
        <v>386</v>
      </c>
      <c r="AT965" s="206" t="s">
        <v>275</v>
      </c>
      <c r="AU965" s="206" t="s">
        <v>84</v>
      </c>
      <c r="AY965" s="19" t="s">
        <v>273</v>
      </c>
      <c r="BE965" s="207">
        <f>IF(N965="základní",J965,0)</f>
        <v>0</v>
      </c>
      <c r="BF965" s="207">
        <f>IF(N965="snížená",J965,0)</f>
        <v>0</v>
      </c>
      <c r="BG965" s="207">
        <f>IF(N965="zákl. přenesená",J965,0)</f>
        <v>0</v>
      </c>
      <c r="BH965" s="207">
        <f>IF(N965="sníž. přenesená",J965,0)</f>
        <v>0</v>
      </c>
      <c r="BI965" s="207">
        <f>IF(N965="nulová",J965,0)</f>
        <v>0</v>
      </c>
      <c r="BJ965" s="19" t="s">
        <v>23</v>
      </c>
      <c r="BK965" s="207">
        <f>ROUND(I965*H965,2)</f>
        <v>0</v>
      </c>
      <c r="BL965" s="19" t="s">
        <v>386</v>
      </c>
      <c r="BM965" s="206" t="s">
        <v>2847</v>
      </c>
    </row>
    <row r="966" spans="1:65" s="2" customFormat="1" ht="78">
      <c r="A966" s="36"/>
      <c r="B966" s="37"/>
      <c r="C966" s="38"/>
      <c r="D966" s="208" t="s">
        <v>299</v>
      </c>
      <c r="E966" s="38"/>
      <c r="F966" s="209" t="s">
        <v>1182</v>
      </c>
      <c r="G966" s="38"/>
      <c r="H966" s="38"/>
      <c r="I966" s="119"/>
      <c r="J966" s="38"/>
      <c r="K966" s="38"/>
      <c r="L966" s="41"/>
      <c r="M966" s="210"/>
      <c r="N966" s="211"/>
      <c r="O966" s="66"/>
      <c r="P966" s="66"/>
      <c r="Q966" s="66"/>
      <c r="R966" s="66"/>
      <c r="S966" s="66"/>
      <c r="T966" s="67"/>
      <c r="U966" s="36"/>
      <c r="V966" s="36"/>
      <c r="W966" s="36"/>
      <c r="X966" s="36"/>
      <c r="Y966" s="36"/>
      <c r="Z966" s="36"/>
      <c r="AA966" s="36"/>
      <c r="AB966" s="36"/>
      <c r="AC966" s="36"/>
      <c r="AD966" s="36"/>
      <c r="AE966" s="36"/>
      <c r="AT966" s="19" t="s">
        <v>299</v>
      </c>
      <c r="AU966" s="19" t="s">
        <v>84</v>
      </c>
    </row>
    <row r="967" spans="1:65" s="12" customFormat="1" ht="22.9" customHeight="1">
      <c r="B967" s="179"/>
      <c r="C967" s="180"/>
      <c r="D967" s="181" t="s">
        <v>76</v>
      </c>
      <c r="E967" s="193" t="s">
        <v>1183</v>
      </c>
      <c r="F967" s="193" t="s">
        <v>1184</v>
      </c>
      <c r="G967" s="180"/>
      <c r="H967" s="180"/>
      <c r="I967" s="183"/>
      <c r="J967" s="194">
        <f>BK967</f>
        <v>0</v>
      </c>
      <c r="K967" s="180"/>
      <c r="L967" s="185"/>
      <c r="M967" s="186"/>
      <c r="N967" s="187"/>
      <c r="O967" s="187"/>
      <c r="P967" s="188">
        <f>SUM(P968:P1004)</f>
        <v>0</v>
      </c>
      <c r="Q967" s="187"/>
      <c r="R967" s="188">
        <f>SUM(R968:R1004)</f>
        <v>2.5128570000000003</v>
      </c>
      <c r="S967" s="187"/>
      <c r="T967" s="189">
        <f>SUM(T968:T1004)</f>
        <v>0</v>
      </c>
      <c r="AR967" s="190" t="s">
        <v>84</v>
      </c>
      <c r="AT967" s="191" t="s">
        <v>76</v>
      </c>
      <c r="AU967" s="191" t="s">
        <v>23</v>
      </c>
      <c r="AY967" s="190" t="s">
        <v>273</v>
      </c>
      <c r="BK967" s="192">
        <f>SUM(BK968:BK1004)</f>
        <v>0</v>
      </c>
    </row>
    <row r="968" spans="1:65" s="2" customFormat="1" ht="21.75" customHeight="1">
      <c r="A968" s="36"/>
      <c r="B968" s="37"/>
      <c r="C968" s="195" t="s">
        <v>1152</v>
      </c>
      <c r="D968" s="195" t="s">
        <v>275</v>
      </c>
      <c r="E968" s="196" t="s">
        <v>1186</v>
      </c>
      <c r="F968" s="197" t="s">
        <v>1187</v>
      </c>
      <c r="G968" s="198" t="s">
        <v>765</v>
      </c>
      <c r="H968" s="199">
        <v>5</v>
      </c>
      <c r="I968" s="200"/>
      <c r="J968" s="201">
        <f>ROUND(I968*H968,2)</f>
        <v>0</v>
      </c>
      <c r="K968" s="197" t="s">
        <v>22</v>
      </c>
      <c r="L968" s="41"/>
      <c r="M968" s="202" t="s">
        <v>22</v>
      </c>
      <c r="N968" s="203" t="s">
        <v>48</v>
      </c>
      <c r="O968" s="66"/>
      <c r="P968" s="204">
        <f>O968*H968</f>
        <v>0</v>
      </c>
      <c r="Q968" s="204">
        <v>0</v>
      </c>
      <c r="R968" s="204">
        <f>Q968*H968</f>
        <v>0</v>
      </c>
      <c r="S968" s="204">
        <v>0</v>
      </c>
      <c r="T968" s="205">
        <f>S968*H968</f>
        <v>0</v>
      </c>
      <c r="U968" s="36"/>
      <c r="V968" s="36"/>
      <c r="W968" s="36"/>
      <c r="X968" s="36"/>
      <c r="Y968" s="36"/>
      <c r="Z968" s="36"/>
      <c r="AA968" s="36"/>
      <c r="AB968" s="36"/>
      <c r="AC968" s="36"/>
      <c r="AD968" s="36"/>
      <c r="AE968" s="36"/>
      <c r="AR968" s="206" t="s">
        <v>386</v>
      </c>
      <c r="AT968" s="206" t="s">
        <v>275</v>
      </c>
      <c r="AU968" s="206" t="s">
        <v>84</v>
      </c>
      <c r="AY968" s="19" t="s">
        <v>273</v>
      </c>
      <c r="BE968" s="207">
        <f>IF(N968="základní",J968,0)</f>
        <v>0</v>
      </c>
      <c r="BF968" s="207">
        <f>IF(N968="snížená",J968,0)</f>
        <v>0</v>
      </c>
      <c r="BG968" s="207">
        <f>IF(N968="zákl. přenesená",J968,0)</f>
        <v>0</v>
      </c>
      <c r="BH968" s="207">
        <f>IF(N968="sníž. přenesená",J968,0)</f>
        <v>0</v>
      </c>
      <c r="BI968" s="207">
        <f>IF(N968="nulová",J968,0)</f>
        <v>0</v>
      </c>
      <c r="BJ968" s="19" t="s">
        <v>23</v>
      </c>
      <c r="BK968" s="207">
        <f>ROUND(I968*H968,2)</f>
        <v>0</v>
      </c>
      <c r="BL968" s="19" t="s">
        <v>386</v>
      </c>
      <c r="BM968" s="206" t="s">
        <v>2848</v>
      </c>
    </row>
    <row r="969" spans="1:65" s="14" customFormat="1" ht="11.25">
      <c r="B969" s="222"/>
      <c r="C969" s="223"/>
      <c r="D969" s="208" t="s">
        <v>281</v>
      </c>
      <c r="E969" s="224" t="s">
        <v>22</v>
      </c>
      <c r="F969" s="225" t="s">
        <v>2849</v>
      </c>
      <c r="G969" s="223"/>
      <c r="H969" s="226">
        <v>3</v>
      </c>
      <c r="I969" s="227"/>
      <c r="J969" s="223"/>
      <c r="K969" s="223"/>
      <c r="L969" s="228"/>
      <c r="M969" s="229"/>
      <c r="N969" s="230"/>
      <c r="O969" s="230"/>
      <c r="P969" s="230"/>
      <c r="Q969" s="230"/>
      <c r="R969" s="230"/>
      <c r="S969" s="230"/>
      <c r="T969" s="231"/>
      <c r="AT969" s="232" t="s">
        <v>281</v>
      </c>
      <c r="AU969" s="232" t="s">
        <v>84</v>
      </c>
      <c r="AV969" s="14" t="s">
        <v>84</v>
      </c>
      <c r="AW969" s="14" t="s">
        <v>38</v>
      </c>
      <c r="AX969" s="14" t="s">
        <v>77</v>
      </c>
      <c r="AY969" s="232" t="s">
        <v>273</v>
      </c>
    </row>
    <row r="970" spans="1:65" s="14" customFormat="1" ht="11.25">
      <c r="B970" s="222"/>
      <c r="C970" s="223"/>
      <c r="D970" s="208" t="s">
        <v>281</v>
      </c>
      <c r="E970" s="224" t="s">
        <v>22</v>
      </c>
      <c r="F970" s="225" t="s">
        <v>2850</v>
      </c>
      <c r="G970" s="223"/>
      <c r="H970" s="226">
        <v>2</v>
      </c>
      <c r="I970" s="227"/>
      <c r="J970" s="223"/>
      <c r="K970" s="223"/>
      <c r="L970" s="228"/>
      <c r="M970" s="229"/>
      <c r="N970" s="230"/>
      <c r="O970" s="230"/>
      <c r="P970" s="230"/>
      <c r="Q970" s="230"/>
      <c r="R970" s="230"/>
      <c r="S970" s="230"/>
      <c r="T970" s="231"/>
      <c r="AT970" s="232" t="s">
        <v>281</v>
      </c>
      <c r="AU970" s="232" t="s">
        <v>84</v>
      </c>
      <c r="AV970" s="14" t="s">
        <v>84</v>
      </c>
      <c r="AW970" s="14" t="s">
        <v>38</v>
      </c>
      <c r="AX970" s="14" t="s">
        <v>77</v>
      </c>
      <c r="AY970" s="232" t="s">
        <v>273</v>
      </c>
    </row>
    <row r="971" spans="1:65" s="15" customFormat="1" ht="11.25">
      <c r="B971" s="233"/>
      <c r="C971" s="234"/>
      <c r="D971" s="208" t="s">
        <v>281</v>
      </c>
      <c r="E971" s="235" t="s">
        <v>22</v>
      </c>
      <c r="F971" s="236" t="s">
        <v>286</v>
      </c>
      <c r="G971" s="234"/>
      <c r="H971" s="237">
        <v>5</v>
      </c>
      <c r="I971" s="238"/>
      <c r="J971" s="234"/>
      <c r="K971" s="234"/>
      <c r="L971" s="239"/>
      <c r="M971" s="240"/>
      <c r="N971" s="241"/>
      <c r="O971" s="241"/>
      <c r="P971" s="241"/>
      <c r="Q971" s="241"/>
      <c r="R971" s="241"/>
      <c r="S971" s="241"/>
      <c r="T971" s="242"/>
      <c r="AT971" s="243" t="s">
        <v>281</v>
      </c>
      <c r="AU971" s="243" t="s">
        <v>84</v>
      </c>
      <c r="AV971" s="15" t="s">
        <v>92</v>
      </c>
      <c r="AW971" s="15" t="s">
        <v>38</v>
      </c>
      <c r="AX971" s="15" t="s">
        <v>23</v>
      </c>
      <c r="AY971" s="243" t="s">
        <v>273</v>
      </c>
    </row>
    <row r="972" spans="1:65" s="2" customFormat="1" ht="21.75" customHeight="1">
      <c r="A972" s="36"/>
      <c r="B972" s="37"/>
      <c r="C972" s="195" t="s">
        <v>1158</v>
      </c>
      <c r="D972" s="195" t="s">
        <v>275</v>
      </c>
      <c r="E972" s="196" t="s">
        <v>2851</v>
      </c>
      <c r="F972" s="197" t="s">
        <v>2852</v>
      </c>
      <c r="G972" s="198" t="s">
        <v>765</v>
      </c>
      <c r="H972" s="199">
        <v>3</v>
      </c>
      <c r="I972" s="200"/>
      <c r="J972" s="201">
        <f t="shared" ref="J972:J977" si="0">ROUND(I972*H972,2)</f>
        <v>0</v>
      </c>
      <c r="K972" s="197" t="s">
        <v>22</v>
      </c>
      <c r="L972" s="41"/>
      <c r="M972" s="202" t="s">
        <v>22</v>
      </c>
      <c r="N972" s="203" t="s">
        <v>48</v>
      </c>
      <c r="O972" s="66"/>
      <c r="P972" s="204">
        <f t="shared" ref="P972:P977" si="1">O972*H972</f>
        <v>0</v>
      </c>
      <c r="Q972" s="204">
        <v>0</v>
      </c>
      <c r="R972" s="204">
        <f t="shared" ref="R972:R977" si="2">Q972*H972</f>
        <v>0</v>
      </c>
      <c r="S972" s="204">
        <v>0</v>
      </c>
      <c r="T972" s="205">
        <f t="shared" ref="T972:T977" si="3">S972*H972</f>
        <v>0</v>
      </c>
      <c r="U972" s="36"/>
      <c r="V972" s="36"/>
      <c r="W972" s="36"/>
      <c r="X972" s="36"/>
      <c r="Y972" s="36"/>
      <c r="Z972" s="36"/>
      <c r="AA972" s="36"/>
      <c r="AB972" s="36"/>
      <c r="AC972" s="36"/>
      <c r="AD972" s="36"/>
      <c r="AE972" s="36"/>
      <c r="AR972" s="206" t="s">
        <v>386</v>
      </c>
      <c r="AT972" s="206" t="s">
        <v>275</v>
      </c>
      <c r="AU972" s="206" t="s">
        <v>84</v>
      </c>
      <c r="AY972" s="19" t="s">
        <v>273</v>
      </c>
      <c r="BE972" s="207">
        <f t="shared" ref="BE972:BE977" si="4">IF(N972="základní",J972,0)</f>
        <v>0</v>
      </c>
      <c r="BF972" s="207">
        <f t="shared" ref="BF972:BF977" si="5">IF(N972="snížená",J972,0)</f>
        <v>0</v>
      </c>
      <c r="BG972" s="207">
        <f t="shared" ref="BG972:BG977" si="6">IF(N972="zákl. přenesená",J972,0)</f>
        <v>0</v>
      </c>
      <c r="BH972" s="207">
        <f t="shared" ref="BH972:BH977" si="7">IF(N972="sníž. přenesená",J972,0)</f>
        <v>0</v>
      </c>
      <c r="BI972" s="207">
        <f t="shared" ref="BI972:BI977" si="8">IF(N972="nulová",J972,0)</f>
        <v>0</v>
      </c>
      <c r="BJ972" s="19" t="s">
        <v>23</v>
      </c>
      <c r="BK972" s="207">
        <f t="shared" ref="BK972:BK977" si="9">ROUND(I972*H972,2)</f>
        <v>0</v>
      </c>
      <c r="BL972" s="19" t="s">
        <v>386</v>
      </c>
      <c r="BM972" s="206" t="s">
        <v>2853</v>
      </c>
    </row>
    <row r="973" spans="1:65" s="2" customFormat="1" ht="21.75" customHeight="1">
      <c r="A973" s="36"/>
      <c r="B973" s="37"/>
      <c r="C973" s="195" t="s">
        <v>1162</v>
      </c>
      <c r="D973" s="195" t="s">
        <v>275</v>
      </c>
      <c r="E973" s="196" t="s">
        <v>2854</v>
      </c>
      <c r="F973" s="197" t="s">
        <v>2855</v>
      </c>
      <c r="G973" s="198" t="s">
        <v>765</v>
      </c>
      <c r="H973" s="199">
        <v>1</v>
      </c>
      <c r="I973" s="200"/>
      <c r="J973" s="201">
        <f t="shared" si="0"/>
        <v>0</v>
      </c>
      <c r="K973" s="197" t="s">
        <v>22</v>
      </c>
      <c r="L973" s="41"/>
      <c r="M973" s="202" t="s">
        <v>22</v>
      </c>
      <c r="N973" s="203" t="s">
        <v>48</v>
      </c>
      <c r="O973" s="66"/>
      <c r="P973" s="204">
        <f t="shared" si="1"/>
        <v>0</v>
      </c>
      <c r="Q973" s="204">
        <v>0</v>
      </c>
      <c r="R973" s="204">
        <f t="shared" si="2"/>
        <v>0</v>
      </c>
      <c r="S973" s="204">
        <v>0</v>
      </c>
      <c r="T973" s="205">
        <f t="shared" si="3"/>
        <v>0</v>
      </c>
      <c r="U973" s="36"/>
      <c r="V973" s="36"/>
      <c r="W973" s="36"/>
      <c r="X973" s="36"/>
      <c r="Y973" s="36"/>
      <c r="Z973" s="36"/>
      <c r="AA973" s="36"/>
      <c r="AB973" s="36"/>
      <c r="AC973" s="36"/>
      <c r="AD973" s="36"/>
      <c r="AE973" s="36"/>
      <c r="AR973" s="206" t="s">
        <v>386</v>
      </c>
      <c r="AT973" s="206" t="s">
        <v>275</v>
      </c>
      <c r="AU973" s="206" t="s">
        <v>84</v>
      </c>
      <c r="AY973" s="19" t="s">
        <v>273</v>
      </c>
      <c r="BE973" s="207">
        <f t="shared" si="4"/>
        <v>0</v>
      </c>
      <c r="BF973" s="207">
        <f t="shared" si="5"/>
        <v>0</v>
      </c>
      <c r="BG973" s="207">
        <f t="shared" si="6"/>
        <v>0</v>
      </c>
      <c r="BH973" s="207">
        <f t="shared" si="7"/>
        <v>0</v>
      </c>
      <c r="BI973" s="207">
        <f t="shared" si="8"/>
        <v>0</v>
      </c>
      <c r="BJ973" s="19" t="s">
        <v>23</v>
      </c>
      <c r="BK973" s="207">
        <f t="shared" si="9"/>
        <v>0</v>
      </c>
      <c r="BL973" s="19" t="s">
        <v>386</v>
      </c>
      <c r="BM973" s="206" t="s">
        <v>2856</v>
      </c>
    </row>
    <row r="974" spans="1:65" s="2" customFormat="1" ht="21.75" customHeight="1">
      <c r="A974" s="36"/>
      <c r="B974" s="37"/>
      <c r="C974" s="195" t="s">
        <v>1168</v>
      </c>
      <c r="D974" s="195" t="s">
        <v>275</v>
      </c>
      <c r="E974" s="196" t="s">
        <v>2857</v>
      </c>
      <c r="F974" s="197" t="s">
        <v>2858</v>
      </c>
      <c r="G974" s="198" t="s">
        <v>765</v>
      </c>
      <c r="H974" s="199">
        <v>1</v>
      </c>
      <c r="I974" s="200"/>
      <c r="J974" s="201">
        <f t="shared" si="0"/>
        <v>0</v>
      </c>
      <c r="K974" s="197" t="s">
        <v>22</v>
      </c>
      <c r="L974" s="41"/>
      <c r="M974" s="202" t="s">
        <v>22</v>
      </c>
      <c r="N974" s="203" t="s">
        <v>48</v>
      </c>
      <c r="O974" s="66"/>
      <c r="P974" s="204">
        <f t="shared" si="1"/>
        <v>0</v>
      </c>
      <c r="Q974" s="204">
        <v>0</v>
      </c>
      <c r="R974" s="204">
        <f t="shared" si="2"/>
        <v>0</v>
      </c>
      <c r="S974" s="204">
        <v>0</v>
      </c>
      <c r="T974" s="205">
        <f t="shared" si="3"/>
        <v>0</v>
      </c>
      <c r="U974" s="36"/>
      <c r="V974" s="36"/>
      <c r="W974" s="36"/>
      <c r="X974" s="36"/>
      <c r="Y974" s="36"/>
      <c r="Z974" s="36"/>
      <c r="AA974" s="36"/>
      <c r="AB974" s="36"/>
      <c r="AC974" s="36"/>
      <c r="AD974" s="36"/>
      <c r="AE974" s="36"/>
      <c r="AR974" s="206" t="s">
        <v>386</v>
      </c>
      <c r="AT974" s="206" t="s">
        <v>275</v>
      </c>
      <c r="AU974" s="206" t="s">
        <v>84</v>
      </c>
      <c r="AY974" s="19" t="s">
        <v>273</v>
      </c>
      <c r="BE974" s="207">
        <f t="shared" si="4"/>
        <v>0</v>
      </c>
      <c r="BF974" s="207">
        <f t="shared" si="5"/>
        <v>0</v>
      </c>
      <c r="BG974" s="207">
        <f t="shared" si="6"/>
        <v>0</v>
      </c>
      <c r="BH974" s="207">
        <f t="shared" si="7"/>
        <v>0</v>
      </c>
      <c r="BI974" s="207">
        <f t="shared" si="8"/>
        <v>0</v>
      </c>
      <c r="BJ974" s="19" t="s">
        <v>23</v>
      </c>
      <c r="BK974" s="207">
        <f t="shared" si="9"/>
        <v>0</v>
      </c>
      <c r="BL974" s="19" t="s">
        <v>386</v>
      </c>
      <c r="BM974" s="206" t="s">
        <v>2859</v>
      </c>
    </row>
    <row r="975" spans="1:65" s="2" customFormat="1" ht="21.75" customHeight="1">
      <c r="A975" s="36"/>
      <c r="B975" s="37"/>
      <c r="C975" s="195" t="s">
        <v>1173</v>
      </c>
      <c r="D975" s="195" t="s">
        <v>275</v>
      </c>
      <c r="E975" s="196" t="s">
        <v>2860</v>
      </c>
      <c r="F975" s="197" t="s">
        <v>2861</v>
      </c>
      <c r="G975" s="198" t="s">
        <v>765</v>
      </c>
      <c r="H975" s="199">
        <v>2</v>
      </c>
      <c r="I975" s="200"/>
      <c r="J975" s="201">
        <f t="shared" si="0"/>
        <v>0</v>
      </c>
      <c r="K975" s="197" t="s">
        <v>22</v>
      </c>
      <c r="L975" s="41"/>
      <c r="M975" s="202" t="s">
        <v>22</v>
      </c>
      <c r="N975" s="203" t="s">
        <v>48</v>
      </c>
      <c r="O975" s="66"/>
      <c r="P975" s="204">
        <f t="shared" si="1"/>
        <v>0</v>
      </c>
      <c r="Q975" s="204">
        <v>0</v>
      </c>
      <c r="R975" s="204">
        <f t="shared" si="2"/>
        <v>0</v>
      </c>
      <c r="S975" s="204">
        <v>0</v>
      </c>
      <c r="T975" s="205">
        <f t="shared" si="3"/>
        <v>0</v>
      </c>
      <c r="U975" s="36"/>
      <c r="V975" s="36"/>
      <c r="W975" s="36"/>
      <c r="X975" s="36"/>
      <c r="Y975" s="36"/>
      <c r="Z975" s="36"/>
      <c r="AA975" s="36"/>
      <c r="AB975" s="36"/>
      <c r="AC975" s="36"/>
      <c r="AD975" s="36"/>
      <c r="AE975" s="36"/>
      <c r="AR975" s="206" t="s">
        <v>386</v>
      </c>
      <c r="AT975" s="206" t="s">
        <v>275</v>
      </c>
      <c r="AU975" s="206" t="s">
        <v>84</v>
      </c>
      <c r="AY975" s="19" t="s">
        <v>273</v>
      </c>
      <c r="BE975" s="207">
        <f t="shared" si="4"/>
        <v>0</v>
      </c>
      <c r="BF975" s="207">
        <f t="shared" si="5"/>
        <v>0</v>
      </c>
      <c r="BG975" s="207">
        <f t="shared" si="6"/>
        <v>0</v>
      </c>
      <c r="BH975" s="207">
        <f t="shared" si="7"/>
        <v>0</v>
      </c>
      <c r="BI975" s="207">
        <f t="shared" si="8"/>
        <v>0</v>
      </c>
      <c r="BJ975" s="19" t="s">
        <v>23</v>
      </c>
      <c r="BK975" s="207">
        <f t="shared" si="9"/>
        <v>0</v>
      </c>
      <c r="BL975" s="19" t="s">
        <v>386</v>
      </c>
      <c r="BM975" s="206" t="s">
        <v>2862</v>
      </c>
    </row>
    <row r="976" spans="1:65" s="2" customFormat="1" ht="21.75" customHeight="1">
      <c r="A976" s="36"/>
      <c r="B976" s="37"/>
      <c r="C976" s="195" t="s">
        <v>1178</v>
      </c>
      <c r="D976" s="195" t="s">
        <v>275</v>
      </c>
      <c r="E976" s="196" t="s">
        <v>2863</v>
      </c>
      <c r="F976" s="197" t="s">
        <v>2864</v>
      </c>
      <c r="G976" s="198" t="s">
        <v>765</v>
      </c>
      <c r="H976" s="199">
        <v>2</v>
      </c>
      <c r="I976" s="200"/>
      <c r="J976" s="201">
        <f t="shared" si="0"/>
        <v>0</v>
      </c>
      <c r="K976" s="197" t="s">
        <v>22</v>
      </c>
      <c r="L976" s="41"/>
      <c r="M976" s="202" t="s">
        <v>22</v>
      </c>
      <c r="N976" s="203" t="s">
        <v>48</v>
      </c>
      <c r="O976" s="66"/>
      <c r="P976" s="204">
        <f t="shared" si="1"/>
        <v>0</v>
      </c>
      <c r="Q976" s="204">
        <v>0</v>
      </c>
      <c r="R976" s="204">
        <f t="shared" si="2"/>
        <v>0</v>
      </c>
      <c r="S976" s="204">
        <v>0</v>
      </c>
      <c r="T976" s="205">
        <f t="shared" si="3"/>
        <v>0</v>
      </c>
      <c r="U976" s="36"/>
      <c r="V976" s="36"/>
      <c r="W976" s="36"/>
      <c r="X976" s="36"/>
      <c r="Y976" s="36"/>
      <c r="Z976" s="36"/>
      <c r="AA976" s="36"/>
      <c r="AB976" s="36"/>
      <c r="AC976" s="36"/>
      <c r="AD976" s="36"/>
      <c r="AE976" s="36"/>
      <c r="AR976" s="206" t="s">
        <v>386</v>
      </c>
      <c r="AT976" s="206" t="s">
        <v>275</v>
      </c>
      <c r="AU976" s="206" t="s">
        <v>84</v>
      </c>
      <c r="AY976" s="19" t="s">
        <v>273</v>
      </c>
      <c r="BE976" s="207">
        <f t="shared" si="4"/>
        <v>0</v>
      </c>
      <c r="BF976" s="207">
        <f t="shared" si="5"/>
        <v>0</v>
      </c>
      <c r="BG976" s="207">
        <f t="shared" si="6"/>
        <v>0</v>
      </c>
      <c r="BH976" s="207">
        <f t="shared" si="7"/>
        <v>0</v>
      </c>
      <c r="BI976" s="207">
        <f t="shared" si="8"/>
        <v>0</v>
      </c>
      <c r="BJ976" s="19" t="s">
        <v>23</v>
      </c>
      <c r="BK976" s="207">
        <f t="shared" si="9"/>
        <v>0</v>
      </c>
      <c r="BL976" s="19" t="s">
        <v>386</v>
      </c>
      <c r="BM976" s="206" t="s">
        <v>2865</v>
      </c>
    </row>
    <row r="977" spans="1:65" s="2" customFormat="1" ht="21.75" customHeight="1">
      <c r="A977" s="36"/>
      <c r="B977" s="37"/>
      <c r="C977" s="195" t="s">
        <v>1185</v>
      </c>
      <c r="D977" s="195" t="s">
        <v>275</v>
      </c>
      <c r="E977" s="196" t="s">
        <v>2866</v>
      </c>
      <c r="F977" s="197" t="s">
        <v>2867</v>
      </c>
      <c r="G977" s="198" t="s">
        <v>224</v>
      </c>
      <c r="H977" s="199">
        <v>215.536</v>
      </c>
      <c r="I977" s="200"/>
      <c r="J977" s="201">
        <f t="shared" si="0"/>
        <v>0</v>
      </c>
      <c r="K977" s="197" t="s">
        <v>306</v>
      </c>
      <c r="L977" s="41"/>
      <c r="M977" s="202" t="s">
        <v>22</v>
      </c>
      <c r="N977" s="203" t="s">
        <v>48</v>
      </c>
      <c r="O977" s="66"/>
      <c r="P977" s="204">
        <f t="shared" si="1"/>
        <v>0</v>
      </c>
      <c r="Q977" s="204">
        <v>0</v>
      </c>
      <c r="R977" s="204">
        <f t="shared" si="2"/>
        <v>0</v>
      </c>
      <c r="S977" s="204">
        <v>0</v>
      </c>
      <c r="T977" s="205">
        <f t="shared" si="3"/>
        <v>0</v>
      </c>
      <c r="U977" s="36"/>
      <c r="V977" s="36"/>
      <c r="W977" s="36"/>
      <c r="X977" s="36"/>
      <c r="Y977" s="36"/>
      <c r="Z977" s="36"/>
      <c r="AA977" s="36"/>
      <c r="AB977" s="36"/>
      <c r="AC977" s="36"/>
      <c r="AD977" s="36"/>
      <c r="AE977" s="36"/>
      <c r="AR977" s="206" t="s">
        <v>386</v>
      </c>
      <c r="AT977" s="206" t="s">
        <v>275</v>
      </c>
      <c r="AU977" s="206" t="s">
        <v>84</v>
      </c>
      <c r="AY977" s="19" t="s">
        <v>273</v>
      </c>
      <c r="BE977" s="207">
        <f t="shared" si="4"/>
        <v>0</v>
      </c>
      <c r="BF977" s="207">
        <f t="shared" si="5"/>
        <v>0</v>
      </c>
      <c r="BG977" s="207">
        <f t="shared" si="6"/>
        <v>0</v>
      </c>
      <c r="BH977" s="207">
        <f t="shared" si="7"/>
        <v>0</v>
      </c>
      <c r="BI977" s="207">
        <f t="shared" si="8"/>
        <v>0</v>
      </c>
      <c r="BJ977" s="19" t="s">
        <v>23</v>
      </c>
      <c r="BK977" s="207">
        <f t="shared" si="9"/>
        <v>0</v>
      </c>
      <c r="BL977" s="19" t="s">
        <v>386</v>
      </c>
      <c r="BM977" s="206" t="s">
        <v>2868</v>
      </c>
    </row>
    <row r="978" spans="1:65" s="2" customFormat="1" ht="68.25">
      <c r="A978" s="36"/>
      <c r="B978" s="37"/>
      <c r="C978" s="38"/>
      <c r="D978" s="208" t="s">
        <v>299</v>
      </c>
      <c r="E978" s="38"/>
      <c r="F978" s="209" t="s">
        <v>2869</v>
      </c>
      <c r="G978" s="38"/>
      <c r="H978" s="38"/>
      <c r="I978" s="119"/>
      <c r="J978" s="38"/>
      <c r="K978" s="38"/>
      <c r="L978" s="41"/>
      <c r="M978" s="210"/>
      <c r="N978" s="211"/>
      <c r="O978" s="66"/>
      <c r="P978" s="66"/>
      <c r="Q978" s="66"/>
      <c r="R978" s="66"/>
      <c r="S978" s="66"/>
      <c r="T978" s="67"/>
      <c r="U978" s="36"/>
      <c r="V978" s="36"/>
      <c r="W978" s="36"/>
      <c r="X978" s="36"/>
      <c r="Y978" s="36"/>
      <c r="Z978" s="36"/>
      <c r="AA978" s="36"/>
      <c r="AB978" s="36"/>
      <c r="AC978" s="36"/>
      <c r="AD978" s="36"/>
      <c r="AE978" s="36"/>
      <c r="AT978" s="19" t="s">
        <v>299</v>
      </c>
      <c r="AU978" s="19" t="s">
        <v>84</v>
      </c>
    </row>
    <row r="979" spans="1:65" s="13" customFormat="1" ht="11.25">
      <c r="B979" s="212"/>
      <c r="C979" s="213"/>
      <c r="D979" s="208" t="s">
        <v>281</v>
      </c>
      <c r="E979" s="214" t="s">
        <v>22</v>
      </c>
      <c r="F979" s="215" t="s">
        <v>2282</v>
      </c>
      <c r="G979" s="213"/>
      <c r="H979" s="214" t="s">
        <v>22</v>
      </c>
      <c r="I979" s="216"/>
      <c r="J979" s="213"/>
      <c r="K979" s="213"/>
      <c r="L979" s="217"/>
      <c r="M979" s="218"/>
      <c r="N979" s="219"/>
      <c r="O979" s="219"/>
      <c r="P979" s="219"/>
      <c r="Q979" s="219"/>
      <c r="R979" s="219"/>
      <c r="S979" s="219"/>
      <c r="T979" s="220"/>
      <c r="AT979" s="221" t="s">
        <v>281</v>
      </c>
      <c r="AU979" s="221" t="s">
        <v>84</v>
      </c>
      <c r="AV979" s="13" t="s">
        <v>23</v>
      </c>
      <c r="AW979" s="13" t="s">
        <v>38</v>
      </c>
      <c r="AX979" s="13" t="s">
        <v>77</v>
      </c>
      <c r="AY979" s="221" t="s">
        <v>273</v>
      </c>
    </row>
    <row r="980" spans="1:65" s="14" customFormat="1" ht="11.25">
      <c r="B980" s="222"/>
      <c r="C980" s="223"/>
      <c r="D980" s="208" t="s">
        <v>281</v>
      </c>
      <c r="E980" s="224" t="s">
        <v>22</v>
      </c>
      <c r="F980" s="225" t="s">
        <v>2870</v>
      </c>
      <c r="G980" s="223"/>
      <c r="H980" s="226">
        <v>52.276000000000003</v>
      </c>
      <c r="I980" s="227"/>
      <c r="J980" s="223"/>
      <c r="K980" s="223"/>
      <c r="L980" s="228"/>
      <c r="M980" s="229"/>
      <c r="N980" s="230"/>
      <c r="O980" s="230"/>
      <c r="P980" s="230"/>
      <c r="Q980" s="230"/>
      <c r="R980" s="230"/>
      <c r="S980" s="230"/>
      <c r="T980" s="231"/>
      <c r="AT980" s="232" t="s">
        <v>281</v>
      </c>
      <c r="AU980" s="232" t="s">
        <v>84</v>
      </c>
      <c r="AV980" s="14" t="s">
        <v>84</v>
      </c>
      <c r="AW980" s="14" t="s">
        <v>38</v>
      </c>
      <c r="AX980" s="14" t="s">
        <v>77</v>
      </c>
      <c r="AY980" s="232" t="s">
        <v>273</v>
      </c>
    </row>
    <row r="981" spans="1:65" s="14" customFormat="1" ht="11.25">
      <c r="B981" s="222"/>
      <c r="C981" s="223"/>
      <c r="D981" s="208" t="s">
        <v>281</v>
      </c>
      <c r="E981" s="224" t="s">
        <v>22</v>
      </c>
      <c r="F981" s="225" t="s">
        <v>2871</v>
      </c>
      <c r="G981" s="223"/>
      <c r="H981" s="226">
        <v>163.26</v>
      </c>
      <c r="I981" s="227"/>
      <c r="J981" s="223"/>
      <c r="K981" s="223"/>
      <c r="L981" s="228"/>
      <c r="M981" s="229"/>
      <c r="N981" s="230"/>
      <c r="O981" s="230"/>
      <c r="P981" s="230"/>
      <c r="Q981" s="230"/>
      <c r="R981" s="230"/>
      <c r="S981" s="230"/>
      <c r="T981" s="231"/>
      <c r="AT981" s="232" t="s">
        <v>281</v>
      </c>
      <c r="AU981" s="232" t="s">
        <v>84</v>
      </c>
      <c r="AV981" s="14" t="s">
        <v>84</v>
      </c>
      <c r="AW981" s="14" t="s">
        <v>38</v>
      </c>
      <c r="AX981" s="14" t="s">
        <v>77</v>
      </c>
      <c r="AY981" s="232" t="s">
        <v>273</v>
      </c>
    </row>
    <row r="982" spans="1:65" s="15" customFormat="1" ht="11.25">
      <c r="B982" s="233"/>
      <c r="C982" s="234"/>
      <c r="D982" s="208" t="s">
        <v>281</v>
      </c>
      <c r="E982" s="235" t="s">
        <v>22</v>
      </c>
      <c r="F982" s="236" t="s">
        <v>286</v>
      </c>
      <c r="G982" s="234"/>
      <c r="H982" s="237">
        <v>215.536</v>
      </c>
      <c r="I982" s="238"/>
      <c r="J982" s="234"/>
      <c r="K982" s="234"/>
      <c r="L982" s="239"/>
      <c r="M982" s="240"/>
      <c r="N982" s="241"/>
      <c r="O982" s="241"/>
      <c r="P982" s="241"/>
      <c r="Q982" s="241"/>
      <c r="R982" s="241"/>
      <c r="S982" s="241"/>
      <c r="T982" s="242"/>
      <c r="AT982" s="243" t="s">
        <v>281</v>
      </c>
      <c r="AU982" s="243" t="s">
        <v>84</v>
      </c>
      <c r="AV982" s="15" t="s">
        <v>92</v>
      </c>
      <c r="AW982" s="15" t="s">
        <v>38</v>
      </c>
      <c r="AX982" s="15" t="s">
        <v>23</v>
      </c>
      <c r="AY982" s="243" t="s">
        <v>273</v>
      </c>
    </row>
    <row r="983" spans="1:65" s="2" customFormat="1" ht="16.5" customHeight="1">
      <c r="A983" s="36"/>
      <c r="B983" s="37"/>
      <c r="C983" s="255" t="s">
        <v>1190</v>
      </c>
      <c r="D983" s="255" t="s">
        <v>568</v>
      </c>
      <c r="E983" s="256" t="s">
        <v>2872</v>
      </c>
      <c r="F983" s="257" t="s">
        <v>2873</v>
      </c>
      <c r="G983" s="258" t="s">
        <v>224</v>
      </c>
      <c r="H983" s="259">
        <v>200.13</v>
      </c>
      <c r="I983" s="260"/>
      <c r="J983" s="261">
        <f>ROUND(I983*H983,2)</f>
        <v>0</v>
      </c>
      <c r="K983" s="257" t="s">
        <v>22</v>
      </c>
      <c r="L983" s="262"/>
      <c r="M983" s="263" t="s">
        <v>22</v>
      </c>
      <c r="N983" s="264" t="s">
        <v>48</v>
      </c>
      <c r="O983" s="66"/>
      <c r="P983" s="204">
        <f>O983*H983</f>
        <v>0</v>
      </c>
      <c r="Q983" s="204">
        <v>7.3000000000000001E-3</v>
      </c>
      <c r="R983" s="204">
        <f>Q983*H983</f>
        <v>1.4609490000000001</v>
      </c>
      <c r="S983" s="204">
        <v>0</v>
      </c>
      <c r="T983" s="205">
        <f>S983*H983</f>
        <v>0</v>
      </c>
      <c r="U983" s="36"/>
      <c r="V983" s="36"/>
      <c r="W983" s="36"/>
      <c r="X983" s="36"/>
      <c r="Y983" s="36"/>
      <c r="Z983" s="36"/>
      <c r="AA983" s="36"/>
      <c r="AB983" s="36"/>
      <c r="AC983" s="36"/>
      <c r="AD983" s="36"/>
      <c r="AE983" s="36"/>
      <c r="AR983" s="206" t="s">
        <v>528</v>
      </c>
      <c r="AT983" s="206" t="s">
        <v>568</v>
      </c>
      <c r="AU983" s="206" t="s">
        <v>84</v>
      </c>
      <c r="AY983" s="19" t="s">
        <v>273</v>
      </c>
      <c r="BE983" s="207">
        <f>IF(N983="základní",J983,0)</f>
        <v>0</v>
      </c>
      <c r="BF983" s="207">
        <f>IF(N983="snížená",J983,0)</f>
        <v>0</v>
      </c>
      <c r="BG983" s="207">
        <f>IF(N983="zákl. přenesená",J983,0)</f>
        <v>0</v>
      </c>
      <c r="BH983" s="207">
        <f>IF(N983="sníž. přenesená",J983,0)</f>
        <v>0</v>
      </c>
      <c r="BI983" s="207">
        <f>IF(N983="nulová",J983,0)</f>
        <v>0</v>
      </c>
      <c r="BJ983" s="19" t="s">
        <v>23</v>
      </c>
      <c r="BK983" s="207">
        <f>ROUND(I983*H983,2)</f>
        <v>0</v>
      </c>
      <c r="BL983" s="19" t="s">
        <v>386</v>
      </c>
      <c r="BM983" s="206" t="s">
        <v>2874</v>
      </c>
    </row>
    <row r="984" spans="1:65" s="2" customFormat="1" ht="19.5">
      <c r="A984" s="36"/>
      <c r="B984" s="37"/>
      <c r="C984" s="38"/>
      <c r="D984" s="208" t="s">
        <v>279</v>
      </c>
      <c r="E984" s="38"/>
      <c r="F984" s="209" t="s">
        <v>652</v>
      </c>
      <c r="G984" s="38"/>
      <c r="H984" s="38"/>
      <c r="I984" s="119"/>
      <c r="J984" s="38"/>
      <c r="K984" s="38"/>
      <c r="L984" s="41"/>
      <c r="M984" s="210"/>
      <c r="N984" s="211"/>
      <c r="O984" s="66"/>
      <c r="P984" s="66"/>
      <c r="Q984" s="66"/>
      <c r="R984" s="66"/>
      <c r="S984" s="66"/>
      <c r="T984" s="67"/>
      <c r="U984" s="36"/>
      <c r="V984" s="36"/>
      <c r="W984" s="36"/>
      <c r="X984" s="36"/>
      <c r="Y984" s="36"/>
      <c r="Z984" s="36"/>
      <c r="AA984" s="36"/>
      <c r="AB984" s="36"/>
      <c r="AC984" s="36"/>
      <c r="AD984" s="36"/>
      <c r="AE984" s="36"/>
      <c r="AT984" s="19" t="s">
        <v>279</v>
      </c>
      <c r="AU984" s="19" t="s">
        <v>84</v>
      </c>
    </row>
    <row r="985" spans="1:65" s="13" customFormat="1" ht="11.25">
      <c r="B985" s="212"/>
      <c r="C985" s="213"/>
      <c r="D985" s="208" t="s">
        <v>281</v>
      </c>
      <c r="E985" s="214" t="s">
        <v>22</v>
      </c>
      <c r="F985" s="215" t="s">
        <v>2282</v>
      </c>
      <c r="G985" s="213"/>
      <c r="H985" s="214" t="s">
        <v>22</v>
      </c>
      <c r="I985" s="216"/>
      <c r="J985" s="213"/>
      <c r="K985" s="213"/>
      <c r="L985" s="217"/>
      <c r="M985" s="218"/>
      <c r="N985" s="219"/>
      <c r="O985" s="219"/>
      <c r="P985" s="219"/>
      <c r="Q985" s="219"/>
      <c r="R985" s="219"/>
      <c r="S985" s="219"/>
      <c r="T985" s="220"/>
      <c r="AT985" s="221" t="s">
        <v>281</v>
      </c>
      <c r="AU985" s="221" t="s">
        <v>84</v>
      </c>
      <c r="AV985" s="13" t="s">
        <v>23</v>
      </c>
      <c r="AW985" s="13" t="s">
        <v>38</v>
      </c>
      <c r="AX985" s="13" t="s">
        <v>77</v>
      </c>
      <c r="AY985" s="221" t="s">
        <v>273</v>
      </c>
    </row>
    <row r="986" spans="1:65" s="14" customFormat="1" ht="11.25">
      <c r="B986" s="222"/>
      <c r="C986" s="223"/>
      <c r="D986" s="208" t="s">
        <v>281</v>
      </c>
      <c r="E986" s="224" t="s">
        <v>22</v>
      </c>
      <c r="F986" s="225" t="s">
        <v>2870</v>
      </c>
      <c r="G986" s="223"/>
      <c r="H986" s="226">
        <v>52.276000000000003</v>
      </c>
      <c r="I986" s="227"/>
      <c r="J986" s="223"/>
      <c r="K986" s="223"/>
      <c r="L986" s="228"/>
      <c r="M986" s="229"/>
      <c r="N986" s="230"/>
      <c r="O986" s="230"/>
      <c r="P986" s="230"/>
      <c r="Q986" s="230"/>
      <c r="R986" s="230"/>
      <c r="S986" s="230"/>
      <c r="T986" s="231"/>
      <c r="AT986" s="232" t="s">
        <v>281</v>
      </c>
      <c r="AU986" s="232" t="s">
        <v>84</v>
      </c>
      <c r="AV986" s="14" t="s">
        <v>84</v>
      </c>
      <c r="AW986" s="14" t="s">
        <v>38</v>
      </c>
      <c r="AX986" s="14" t="s">
        <v>77</v>
      </c>
      <c r="AY986" s="232" t="s">
        <v>273</v>
      </c>
    </row>
    <row r="987" spans="1:65" s="14" customFormat="1" ht="11.25">
      <c r="B987" s="222"/>
      <c r="C987" s="223"/>
      <c r="D987" s="208" t="s">
        <v>281</v>
      </c>
      <c r="E987" s="224" t="s">
        <v>22</v>
      </c>
      <c r="F987" s="225" t="s">
        <v>2871</v>
      </c>
      <c r="G987" s="223"/>
      <c r="H987" s="226">
        <v>163.26</v>
      </c>
      <c r="I987" s="227"/>
      <c r="J987" s="223"/>
      <c r="K987" s="223"/>
      <c r="L987" s="228"/>
      <c r="M987" s="229"/>
      <c r="N987" s="230"/>
      <c r="O987" s="230"/>
      <c r="P987" s="230"/>
      <c r="Q987" s="230"/>
      <c r="R987" s="230"/>
      <c r="S987" s="230"/>
      <c r="T987" s="231"/>
      <c r="AT987" s="232" t="s">
        <v>281</v>
      </c>
      <c r="AU987" s="232" t="s">
        <v>84</v>
      </c>
      <c r="AV987" s="14" t="s">
        <v>84</v>
      </c>
      <c r="AW987" s="14" t="s">
        <v>38</v>
      </c>
      <c r="AX987" s="14" t="s">
        <v>77</v>
      </c>
      <c r="AY987" s="232" t="s">
        <v>273</v>
      </c>
    </row>
    <row r="988" spans="1:65" s="15" customFormat="1" ht="11.25">
      <c r="B988" s="233"/>
      <c r="C988" s="234"/>
      <c r="D988" s="208" t="s">
        <v>281</v>
      </c>
      <c r="E988" s="235" t="s">
        <v>22</v>
      </c>
      <c r="F988" s="236" t="s">
        <v>286</v>
      </c>
      <c r="G988" s="234"/>
      <c r="H988" s="237">
        <v>215.536</v>
      </c>
      <c r="I988" s="238"/>
      <c r="J988" s="234"/>
      <c r="K988" s="234"/>
      <c r="L988" s="239"/>
      <c r="M988" s="240"/>
      <c r="N988" s="241"/>
      <c r="O988" s="241"/>
      <c r="P988" s="241"/>
      <c r="Q988" s="241"/>
      <c r="R988" s="241"/>
      <c r="S988" s="241"/>
      <c r="T988" s="242"/>
      <c r="AT988" s="243" t="s">
        <v>281</v>
      </c>
      <c r="AU988" s="243" t="s">
        <v>84</v>
      </c>
      <c r="AV988" s="15" t="s">
        <v>92</v>
      </c>
      <c r="AW988" s="15" t="s">
        <v>38</v>
      </c>
      <c r="AX988" s="15" t="s">
        <v>77</v>
      </c>
      <c r="AY988" s="243" t="s">
        <v>273</v>
      </c>
    </row>
    <row r="989" spans="1:65" s="14" customFormat="1" ht="11.25">
      <c r="B989" s="222"/>
      <c r="C989" s="223"/>
      <c r="D989" s="208" t="s">
        <v>281</v>
      </c>
      <c r="E989" s="224" t="s">
        <v>22</v>
      </c>
      <c r="F989" s="225" t="s">
        <v>2875</v>
      </c>
      <c r="G989" s="223"/>
      <c r="H989" s="226">
        <v>-33.6</v>
      </c>
      <c r="I989" s="227"/>
      <c r="J989" s="223"/>
      <c r="K989" s="223"/>
      <c r="L989" s="228"/>
      <c r="M989" s="229"/>
      <c r="N989" s="230"/>
      <c r="O989" s="230"/>
      <c r="P989" s="230"/>
      <c r="Q989" s="230"/>
      <c r="R989" s="230"/>
      <c r="S989" s="230"/>
      <c r="T989" s="231"/>
      <c r="AT989" s="232" t="s">
        <v>281</v>
      </c>
      <c r="AU989" s="232" t="s">
        <v>84</v>
      </c>
      <c r="AV989" s="14" t="s">
        <v>84</v>
      </c>
      <c r="AW989" s="14" t="s">
        <v>38</v>
      </c>
      <c r="AX989" s="14" t="s">
        <v>77</v>
      </c>
      <c r="AY989" s="232" t="s">
        <v>273</v>
      </c>
    </row>
    <row r="990" spans="1:65" s="15" customFormat="1" ht="11.25">
      <c r="B990" s="233"/>
      <c r="C990" s="234"/>
      <c r="D990" s="208" t="s">
        <v>281</v>
      </c>
      <c r="E990" s="235" t="s">
        <v>22</v>
      </c>
      <c r="F990" s="236" t="s">
        <v>286</v>
      </c>
      <c r="G990" s="234"/>
      <c r="H990" s="237">
        <v>-33.6</v>
      </c>
      <c r="I990" s="238"/>
      <c r="J990" s="234"/>
      <c r="K990" s="234"/>
      <c r="L990" s="239"/>
      <c r="M990" s="240"/>
      <c r="N990" s="241"/>
      <c r="O990" s="241"/>
      <c r="P990" s="241"/>
      <c r="Q990" s="241"/>
      <c r="R990" s="241"/>
      <c r="S990" s="241"/>
      <c r="T990" s="242"/>
      <c r="AT990" s="243" t="s">
        <v>281</v>
      </c>
      <c r="AU990" s="243" t="s">
        <v>84</v>
      </c>
      <c r="AV990" s="15" t="s">
        <v>92</v>
      </c>
      <c r="AW990" s="15" t="s">
        <v>38</v>
      </c>
      <c r="AX990" s="15" t="s">
        <v>77</v>
      </c>
      <c r="AY990" s="243" t="s">
        <v>273</v>
      </c>
    </row>
    <row r="991" spans="1:65" s="16" customFormat="1" ht="11.25">
      <c r="B991" s="244"/>
      <c r="C991" s="245"/>
      <c r="D991" s="208" t="s">
        <v>281</v>
      </c>
      <c r="E991" s="246" t="s">
        <v>22</v>
      </c>
      <c r="F991" s="247" t="s">
        <v>288</v>
      </c>
      <c r="G991" s="245"/>
      <c r="H991" s="248">
        <v>181.93600000000001</v>
      </c>
      <c r="I991" s="249"/>
      <c r="J991" s="245"/>
      <c r="K991" s="245"/>
      <c r="L991" s="250"/>
      <c r="M991" s="251"/>
      <c r="N991" s="252"/>
      <c r="O991" s="252"/>
      <c r="P991" s="252"/>
      <c r="Q991" s="252"/>
      <c r="R991" s="252"/>
      <c r="S991" s="252"/>
      <c r="T991" s="253"/>
      <c r="AT991" s="254" t="s">
        <v>281</v>
      </c>
      <c r="AU991" s="254" t="s">
        <v>84</v>
      </c>
      <c r="AV991" s="16" t="s">
        <v>99</v>
      </c>
      <c r="AW991" s="16" t="s">
        <v>38</v>
      </c>
      <c r="AX991" s="16" t="s">
        <v>23</v>
      </c>
      <c r="AY991" s="254" t="s">
        <v>273</v>
      </c>
    </row>
    <row r="992" spans="1:65" s="14" customFormat="1" ht="11.25">
      <c r="B992" s="222"/>
      <c r="C992" s="223"/>
      <c r="D992" s="208" t="s">
        <v>281</v>
      </c>
      <c r="E992" s="223"/>
      <c r="F992" s="225" t="s">
        <v>2876</v>
      </c>
      <c r="G992" s="223"/>
      <c r="H992" s="226">
        <v>200.13</v>
      </c>
      <c r="I992" s="227"/>
      <c r="J992" s="223"/>
      <c r="K992" s="223"/>
      <c r="L992" s="228"/>
      <c r="M992" s="229"/>
      <c r="N992" s="230"/>
      <c r="O992" s="230"/>
      <c r="P992" s="230"/>
      <c r="Q992" s="230"/>
      <c r="R992" s="230"/>
      <c r="S992" s="230"/>
      <c r="T992" s="231"/>
      <c r="AT992" s="232" t="s">
        <v>281</v>
      </c>
      <c r="AU992" s="232" t="s">
        <v>84</v>
      </c>
      <c r="AV992" s="14" t="s">
        <v>84</v>
      </c>
      <c r="AW992" s="14" t="s">
        <v>4</v>
      </c>
      <c r="AX992" s="14" t="s">
        <v>23</v>
      </c>
      <c r="AY992" s="232" t="s">
        <v>273</v>
      </c>
    </row>
    <row r="993" spans="1:65" s="2" customFormat="1" ht="16.5" customHeight="1">
      <c r="A993" s="36"/>
      <c r="B993" s="37"/>
      <c r="C993" s="255" t="s">
        <v>1198</v>
      </c>
      <c r="D993" s="255" t="s">
        <v>568</v>
      </c>
      <c r="E993" s="256" t="s">
        <v>2877</v>
      </c>
      <c r="F993" s="257" t="s">
        <v>2878</v>
      </c>
      <c r="G993" s="258" t="s">
        <v>224</v>
      </c>
      <c r="H993" s="259">
        <v>36.96</v>
      </c>
      <c r="I993" s="260"/>
      <c r="J993" s="261">
        <f>ROUND(I993*H993,2)</f>
        <v>0</v>
      </c>
      <c r="K993" s="257" t="s">
        <v>22</v>
      </c>
      <c r="L993" s="262"/>
      <c r="M993" s="263" t="s">
        <v>22</v>
      </c>
      <c r="N993" s="264" t="s">
        <v>48</v>
      </c>
      <c r="O993" s="66"/>
      <c r="P993" s="204">
        <f>O993*H993</f>
        <v>0</v>
      </c>
      <c r="Q993" s="204">
        <v>7.3000000000000001E-3</v>
      </c>
      <c r="R993" s="204">
        <f>Q993*H993</f>
        <v>0.26980799999999999</v>
      </c>
      <c r="S993" s="204">
        <v>0</v>
      </c>
      <c r="T993" s="205">
        <f>S993*H993</f>
        <v>0</v>
      </c>
      <c r="U993" s="36"/>
      <c r="V993" s="36"/>
      <c r="W993" s="36"/>
      <c r="X993" s="36"/>
      <c r="Y993" s="36"/>
      <c r="Z993" s="36"/>
      <c r="AA993" s="36"/>
      <c r="AB993" s="36"/>
      <c r="AC993" s="36"/>
      <c r="AD993" s="36"/>
      <c r="AE993" s="36"/>
      <c r="AR993" s="206" t="s">
        <v>528</v>
      </c>
      <c r="AT993" s="206" t="s">
        <v>568</v>
      </c>
      <c r="AU993" s="206" t="s">
        <v>84</v>
      </c>
      <c r="AY993" s="19" t="s">
        <v>273</v>
      </c>
      <c r="BE993" s="207">
        <f>IF(N993="základní",J993,0)</f>
        <v>0</v>
      </c>
      <c r="BF993" s="207">
        <f>IF(N993="snížená",J993,0)</f>
        <v>0</v>
      </c>
      <c r="BG993" s="207">
        <f>IF(N993="zákl. přenesená",J993,0)</f>
        <v>0</v>
      </c>
      <c r="BH993" s="207">
        <f>IF(N993="sníž. přenesená",J993,0)</f>
        <v>0</v>
      </c>
      <c r="BI993" s="207">
        <f>IF(N993="nulová",J993,0)</f>
        <v>0</v>
      </c>
      <c r="BJ993" s="19" t="s">
        <v>23</v>
      </c>
      <c r="BK993" s="207">
        <f>ROUND(I993*H993,2)</f>
        <v>0</v>
      </c>
      <c r="BL993" s="19" t="s">
        <v>386</v>
      </c>
      <c r="BM993" s="206" t="s">
        <v>2879</v>
      </c>
    </row>
    <row r="994" spans="1:65" s="2" customFormat="1" ht="19.5">
      <c r="A994" s="36"/>
      <c r="B994" s="37"/>
      <c r="C994" s="38"/>
      <c r="D994" s="208" t="s">
        <v>279</v>
      </c>
      <c r="E994" s="38"/>
      <c r="F994" s="209" t="s">
        <v>652</v>
      </c>
      <c r="G994" s="38"/>
      <c r="H994" s="38"/>
      <c r="I994" s="119"/>
      <c r="J994" s="38"/>
      <c r="K994" s="38"/>
      <c r="L994" s="41"/>
      <c r="M994" s="210"/>
      <c r="N994" s="211"/>
      <c r="O994" s="66"/>
      <c r="P994" s="66"/>
      <c r="Q994" s="66"/>
      <c r="R994" s="66"/>
      <c r="S994" s="66"/>
      <c r="T994" s="67"/>
      <c r="U994" s="36"/>
      <c r="V994" s="36"/>
      <c r="W994" s="36"/>
      <c r="X994" s="36"/>
      <c r="Y994" s="36"/>
      <c r="Z994" s="36"/>
      <c r="AA994" s="36"/>
      <c r="AB994" s="36"/>
      <c r="AC994" s="36"/>
      <c r="AD994" s="36"/>
      <c r="AE994" s="36"/>
      <c r="AT994" s="19" t="s">
        <v>279</v>
      </c>
      <c r="AU994" s="19" t="s">
        <v>84</v>
      </c>
    </row>
    <row r="995" spans="1:65" s="14" customFormat="1" ht="11.25">
      <c r="B995" s="222"/>
      <c r="C995" s="223"/>
      <c r="D995" s="208" t="s">
        <v>281</v>
      </c>
      <c r="E995" s="224" t="s">
        <v>22</v>
      </c>
      <c r="F995" s="225" t="s">
        <v>2880</v>
      </c>
      <c r="G995" s="223"/>
      <c r="H995" s="226">
        <v>33.6</v>
      </c>
      <c r="I995" s="227"/>
      <c r="J995" s="223"/>
      <c r="K995" s="223"/>
      <c r="L995" s="228"/>
      <c r="M995" s="229"/>
      <c r="N995" s="230"/>
      <c r="O995" s="230"/>
      <c r="P995" s="230"/>
      <c r="Q995" s="230"/>
      <c r="R995" s="230"/>
      <c r="S995" s="230"/>
      <c r="T995" s="231"/>
      <c r="AT995" s="232" t="s">
        <v>281</v>
      </c>
      <c r="AU995" s="232" t="s">
        <v>84</v>
      </c>
      <c r="AV995" s="14" t="s">
        <v>84</v>
      </c>
      <c r="AW995" s="14" t="s">
        <v>38</v>
      </c>
      <c r="AX995" s="14" t="s">
        <v>23</v>
      </c>
      <c r="AY995" s="232" t="s">
        <v>273</v>
      </c>
    </row>
    <row r="996" spans="1:65" s="14" customFormat="1" ht="11.25">
      <c r="B996" s="222"/>
      <c r="C996" s="223"/>
      <c r="D996" s="208" t="s">
        <v>281</v>
      </c>
      <c r="E996" s="223"/>
      <c r="F996" s="225" t="s">
        <v>2881</v>
      </c>
      <c r="G996" s="223"/>
      <c r="H996" s="226">
        <v>36.96</v>
      </c>
      <c r="I996" s="227"/>
      <c r="J996" s="223"/>
      <c r="K996" s="223"/>
      <c r="L996" s="228"/>
      <c r="M996" s="229"/>
      <c r="N996" s="230"/>
      <c r="O996" s="230"/>
      <c r="P996" s="230"/>
      <c r="Q996" s="230"/>
      <c r="R996" s="230"/>
      <c r="S996" s="230"/>
      <c r="T996" s="231"/>
      <c r="AT996" s="232" t="s">
        <v>281</v>
      </c>
      <c r="AU996" s="232" t="s">
        <v>84</v>
      </c>
      <c r="AV996" s="14" t="s">
        <v>84</v>
      </c>
      <c r="AW996" s="14" t="s">
        <v>4</v>
      </c>
      <c r="AX996" s="14" t="s">
        <v>23</v>
      </c>
      <c r="AY996" s="232" t="s">
        <v>273</v>
      </c>
    </row>
    <row r="997" spans="1:65" s="2" customFormat="1" ht="16.5" customHeight="1">
      <c r="A997" s="36"/>
      <c r="B997" s="37"/>
      <c r="C997" s="195" t="s">
        <v>1202</v>
      </c>
      <c r="D997" s="195" t="s">
        <v>275</v>
      </c>
      <c r="E997" s="196" t="s">
        <v>2882</v>
      </c>
      <c r="F997" s="197" t="s">
        <v>2883</v>
      </c>
      <c r="G997" s="198" t="s">
        <v>305</v>
      </c>
      <c r="H997" s="199">
        <v>862.14400000000001</v>
      </c>
      <c r="I997" s="200"/>
      <c r="J997" s="201">
        <f>ROUND(I997*H997,2)</f>
        <v>0</v>
      </c>
      <c r="K997" s="197" t="s">
        <v>306</v>
      </c>
      <c r="L997" s="41"/>
      <c r="M997" s="202" t="s">
        <v>22</v>
      </c>
      <c r="N997" s="203" t="s">
        <v>48</v>
      </c>
      <c r="O997" s="66"/>
      <c r="P997" s="204">
        <f>O997*H997</f>
        <v>0</v>
      </c>
      <c r="Q997" s="204">
        <v>0</v>
      </c>
      <c r="R997" s="204">
        <f>Q997*H997</f>
        <v>0</v>
      </c>
      <c r="S997" s="204">
        <v>0</v>
      </c>
      <c r="T997" s="205">
        <f>S997*H997</f>
        <v>0</v>
      </c>
      <c r="U997" s="36"/>
      <c r="V997" s="36"/>
      <c r="W997" s="36"/>
      <c r="X997" s="36"/>
      <c r="Y997" s="36"/>
      <c r="Z997" s="36"/>
      <c r="AA997" s="36"/>
      <c r="AB997" s="36"/>
      <c r="AC997" s="36"/>
      <c r="AD997" s="36"/>
      <c r="AE997" s="36"/>
      <c r="AR997" s="206" t="s">
        <v>386</v>
      </c>
      <c r="AT997" s="206" t="s">
        <v>275</v>
      </c>
      <c r="AU997" s="206" t="s">
        <v>84</v>
      </c>
      <c r="AY997" s="19" t="s">
        <v>273</v>
      </c>
      <c r="BE997" s="207">
        <f>IF(N997="základní",J997,0)</f>
        <v>0</v>
      </c>
      <c r="BF997" s="207">
        <f>IF(N997="snížená",J997,0)</f>
        <v>0</v>
      </c>
      <c r="BG997" s="207">
        <f>IF(N997="zákl. přenesená",J997,0)</f>
        <v>0</v>
      </c>
      <c r="BH997" s="207">
        <f>IF(N997="sníž. přenesená",J997,0)</f>
        <v>0</v>
      </c>
      <c r="BI997" s="207">
        <f>IF(N997="nulová",J997,0)</f>
        <v>0</v>
      </c>
      <c r="BJ997" s="19" t="s">
        <v>23</v>
      </c>
      <c r="BK997" s="207">
        <f>ROUND(I997*H997,2)</f>
        <v>0</v>
      </c>
      <c r="BL997" s="19" t="s">
        <v>386</v>
      </c>
      <c r="BM997" s="206" t="s">
        <v>2884</v>
      </c>
    </row>
    <row r="998" spans="1:65" s="2" customFormat="1" ht="68.25">
      <c r="A998" s="36"/>
      <c r="B998" s="37"/>
      <c r="C998" s="38"/>
      <c r="D998" s="208" t="s">
        <v>299</v>
      </c>
      <c r="E998" s="38"/>
      <c r="F998" s="209" t="s">
        <v>2869</v>
      </c>
      <c r="G998" s="38"/>
      <c r="H998" s="38"/>
      <c r="I998" s="119"/>
      <c r="J998" s="38"/>
      <c r="K998" s="38"/>
      <c r="L998" s="41"/>
      <c r="M998" s="210"/>
      <c r="N998" s="211"/>
      <c r="O998" s="66"/>
      <c r="P998" s="66"/>
      <c r="Q998" s="66"/>
      <c r="R998" s="66"/>
      <c r="S998" s="66"/>
      <c r="T998" s="67"/>
      <c r="U998" s="36"/>
      <c r="V998" s="36"/>
      <c r="W998" s="36"/>
      <c r="X998" s="36"/>
      <c r="Y998" s="36"/>
      <c r="Z998" s="36"/>
      <c r="AA998" s="36"/>
      <c r="AB998" s="36"/>
      <c r="AC998" s="36"/>
      <c r="AD998" s="36"/>
      <c r="AE998" s="36"/>
      <c r="AT998" s="19" t="s">
        <v>299</v>
      </c>
      <c r="AU998" s="19" t="s">
        <v>84</v>
      </c>
    </row>
    <row r="999" spans="1:65" s="14" customFormat="1" ht="11.25">
      <c r="B999" s="222"/>
      <c r="C999" s="223"/>
      <c r="D999" s="208" t="s">
        <v>281</v>
      </c>
      <c r="E999" s="224" t="s">
        <v>22</v>
      </c>
      <c r="F999" s="225" t="s">
        <v>2885</v>
      </c>
      <c r="G999" s="223"/>
      <c r="H999" s="226">
        <v>862.14400000000001</v>
      </c>
      <c r="I999" s="227"/>
      <c r="J999" s="223"/>
      <c r="K999" s="223"/>
      <c r="L999" s="228"/>
      <c r="M999" s="229"/>
      <c r="N999" s="230"/>
      <c r="O999" s="230"/>
      <c r="P999" s="230"/>
      <c r="Q999" s="230"/>
      <c r="R999" s="230"/>
      <c r="S999" s="230"/>
      <c r="T999" s="231"/>
      <c r="AT999" s="232" t="s">
        <v>281</v>
      </c>
      <c r="AU999" s="232" t="s">
        <v>84</v>
      </c>
      <c r="AV999" s="14" t="s">
        <v>84</v>
      </c>
      <c r="AW999" s="14" t="s">
        <v>38</v>
      </c>
      <c r="AX999" s="14" t="s">
        <v>23</v>
      </c>
      <c r="AY999" s="232" t="s">
        <v>273</v>
      </c>
    </row>
    <row r="1000" spans="1:65" s="2" customFormat="1" ht="21.75" customHeight="1">
      <c r="A1000" s="36"/>
      <c r="B1000" s="37"/>
      <c r="C1000" s="255" t="s">
        <v>1206</v>
      </c>
      <c r="D1000" s="255" t="s">
        <v>568</v>
      </c>
      <c r="E1000" s="256" t="s">
        <v>2886</v>
      </c>
      <c r="F1000" s="257" t="s">
        <v>2887</v>
      </c>
      <c r="G1000" s="258" t="s">
        <v>314</v>
      </c>
      <c r="H1000" s="259">
        <v>1.4219999999999999</v>
      </c>
      <c r="I1000" s="260"/>
      <c r="J1000" s="261">
        <f>ROUND(I1000*H1000,2)</f>
        <v>0</v>
      </c>
      <c r="K1000" s="257" t="s">
        <v>2677</v>
      </c>
      <c r="L1000" s="262"/>
      <c r="M1000" s="263" t="s">
        <v>22</v>
      </c>
      <c r="N1000" s="264" t="s">
        <v>48</v>
      </c>
      <c r="O1000" s="66"/>
      <c r="P1000" s="204">
        <f>O1000*H1000</f>
        <v>0</v>
      </c>
      <c r="Q1000" s="204">
        <v>0.55000000000000004</v>
      </c>
      <c r="R1000" s="204">
        <f>Q1000*H1000</f>
        <v>0.78210000000000002</v>
      </c>
      <c r="S1000" s="204">
        <v>0</v>
      </c>
      <c r="T1000" s="205">
        <f>S1000*H1000</f>
        <v>0</v>
      </c>
      <c r="U1000" s="36"/>
      <c r="V1000" s="36"/>
      <c r="W1000" s="36"/>
      <c r="X1000" s="36"/>
      <c r="Y1000" s="36"/>
      <c r="Z1000" s="36"/>
      <c r="AA1000" s="36"/>
      <c r="AB1000" s="36"/>
      <c r="AC1000" s="36"/>
      <c r="AD1000" s="36"/>
      <c r="AE1000" s="36"/>
      <c r="AR1000" s="206" t="s">
        <v>528</v>
      </c>
      <c r="AT1000" s="206" t="s">
        <v>568</v>
      </c>
      <c r="AU1000" s="206" t="s">
        <v>84</v>
      </c>
      <c r="AY1000" s="19" t="s">
        <v>273</v>
      </c>
      <c r="BE1000" s="207">
        <f>IF(N1000="základní",J1000,0)</f>
        <v>0</v>
      </c>
      <c r="BF1000" s="207">
        <f>IF(N1000="snížená",J1000,0)</f>
        <v>0</v>
      </c>
      <c r="BG1000" s="207">
        <f>IF(N1000="zákl. přenesená",J1000,0)</f>
        <v>0</v>
      </c>
      <c r="BH1000" s="207">
        <f>IF(N1000="sníž. přenesená",J1000,0)</f>
        <v>0</v>
      </c>
      <c r="BI1000" s="207">
        <f>IF(N1000="nulová",J1000,0)</f>
        <v>0</v>
      </c>
      <c r="BJ1000" s="19" t="s">
        <v>23</v>
      </c>
      <c r="BK1000" s="207">
        <f>ROUND(I1000*H1000,2)</f>
        <v>0</v>
      </c>
      <c r="BL1000" s="19" t="s">
        <v>386</v>
      </c>
      <c r="BM1000" s="206" t="s">
        <v>2888</v>
      </c>
    </row>
    <row r="1001" spans="1:65" s="14" customFormat="1" ht="11.25">
      <c r="B1001" s="222"/>
      <c r="C1001" s="223"/>
      <c r="D1001" s="208" t="s">
        <v>281</v>
      </c>
      <c r="E1001" s="224" t="s">
        <v>22</v>
      </c>
      <c r="F1001" s="225" t="s">
        <v>2889</v>
      </c>
      <c r="G1001" s="223"/>
      <c r="H1001" s="226">
        <v>1.2929999999999999</v>
      </c>
      <c r="I1001" s="227"/>
      <c r="J1001" s="223"/>
      <c r="K1001" s="223"/>
      <c r="L1001" s="228"/>
      <c r="M1001" s="229"/>
      <c r="N1001" s="230"/>
      <c r="O1001" s="230"/>
      <c r="P1001" s="230"/>
      <c r="Q1001" s="230"/>
      <c r="R1001" s="230"/>
      <c r="S1001" s="230"/>
      <c r="T1001" s="231"/>
      <c r="AT1001" s="232" t="s">
        <v>281</v>
      </c>
      <c r="AU1001" s="232" t="s">
        <v>84</v>
      </c>
      <c r="AV1001" s="14" t="s">
        <v>84</v>
      </c>
      <c r="AW1001" s="14" t="s">
        <v>38</v>
      </c>
      <c r="AX1001" s="14" t="s">
        <v>23</v>
      </c>
      <c r="AY1001" s="232" t="s">
        <v>273</v>
      </c>
    </row>
    <row r="1002" spans="1:65" s="14" customFormat="1" ht="11.25">
      <c r="B1002" s="222"/>
      <c r="C1002" s="223"/>
      <c r="D1002" s="208" t="s">
        <v>281</v>
      </c>
      <c r="E1002" s="223"/>
      <c r="F1002" s="225" t="s">
        <v>2890</v>
      </c>
      <c r="G1002" s="223"/>
      <c r="H1002" s="226">
        <v>1.4219999999999999</v>
      </c>
      <c r="I1002" s="227"/>
      <c r="J1002" s="223"/>
      <c r="K1002" s="223"/>
      <c r="L1002" s="228"/>
      <c r="M1002" s="229"/>
      <c r="N1002" s="230"/>
      <c r="O1002" s="230"/>
      <c r="P1002" s="230"/>
      <c r="Q1002" s="230"/>
      <c r="R1002" s="230"/>
      <c r="S1002" s="230"/>
      <c r="T1002" s="231"/>
      <c r="AT1002" s="232" t="s">
        <v>281</v>
      </c>
      <c r="AU1002" s="232" t="s">
        <v>84</v>
      </c>
      <c r="AV1002" s="14" t="s">
        <v>84</v>
      </c>
      <c r="AW1002" s="14" t="s">
        <v>4</v>
      </c>
      <c r="AX1002" s="14" t="s">
        <v>23</v>
      </c>
      <c r="AY1002" s="232" t="s">
        <v>273</v>
      </c>
    </row>
    <row r="1003" spans="1:65" s="2" customFormat="1" ht="21.75" customHeight="1">
      <c r="A1003" s="36"/>
      <c r="B1003" s="37"/>
      <c r="C1003" s="195" t="s">
        <v>1211</v>
      </c>
      <c r="D1003" s="195" t="s">
        <v>275</v>
      </c>
      <c r="E1003" s="196" t="s">
        <v>1191</v>
      </c>
      <c r="F1003" s="197" t="s">
        <v>1192</v>
      </c>
      <c r="G1003" s="198" t="s">
        <v>1193</v>
      </c>
      <c r="H1003" s="265"/>
      <c r="I1003" s="200"/>
      <c r="J1003" s="201">
        <f>ROUND(I1003*H1003,2)</f>
        <v>0</v>
      </c>
      <c r="K1003" s="197" t="s">
        <v>306</v>
      </c>
      <c r="L1003" s="41"/>
      <c r="M1003" s="202" t="s">
        <v>22</v>
      </c>
      <c r="N1003" s="203" t="s">
        <v>48</v>
      </c>
      <c r="O1003" s="66"/>
      <c r="P1003" s="204">
        <f>O1003*H1003</f>
        <v>0</v>
      </c>
      <c r="Q1003" s="204">
        <v>0</v>
      </c>
      <c r="R1003" s="204">
        <f>Q1003*H1003</f>
        <v>0</v>
      </c>
      <c r="S1003" s="204">
        <v>0</v>
      </c>
      <c r="T1003" s="205">
        <f>S1003*H1003</f>
        <v>0</v>
      </c>
      <c r="U1003" s="36"/>
      <c r="V1003" s="36"/>
      <c r="W1003" s="36"/>
      <c r="X1003" s="36"/>
      <c r="Y1003" s="36"/>
      <c r="Z1003" s="36"/>
      <c r="AA1003" s="36"/>
      <c r="AB1003" s="36"/>
      <c r="AC1003" s="36"/>
      <c r="AD1003" s="36"/>
      <c r="AE1003" s="36"/>
      <c r="AR1003" s="206" t="s">
        <v>386</v>
      </c>
      <c r="AT1003" s="206" t="s">
        <v>275</v>
      </c>
      <c r="AU1003" s="206" t="s">
        <v>84</v>
      </c>
      <c r="AY1003" s="19" t="s">
        <v>273</v>
      </c>
      <c r="BE1003" s="207">
        <f>IF(N1003="základní",J1003,0)</f>
        <v>0</v>
      </c>
      <c r="BF1003" s="207">
        <f>IF(N1003="snížená",J1003,0)</f>
        <v>0</v>
      </c>
      <c r="BG1003" s="207">
        <f>IF(N1003="zákl. přenesená",J1003,0)</f>
        <v>0</v>
      </c>
      <c r="BH1003" s="207">
        <f>IF(N1003="sníž. přenesená",J1003,0)</f>
        <v>0</v>
      </c>
      <c r="BI1003" s="207">
        <f>IF(N1003="nulová",J1003,0)</f>
        <v>0</v>
      </c>
      <c r="BJ1003" s="19" t="s">
        <v>23</v>
      </c>
      <c r="BK1003" s="207">
        <f>ROUND(I1003*H1003,2)</f>
        <v>0</v>
      </c>
      <c r="BL1003" s="19" t="s">
        <v>386</v>
      </c>
      <c r="BM1003" s="206" t="s">
        <v>2891</v>
      </c>
    </row>
    <row r="1004" spans="1:65" s="2" customFormat="1" ht="78">
      <c r="A1004" s="36"/>
      <c r="B1004" s="37"/>
      <c r="C1004" s="38"/>
      <c r="D1004" s="208" t="s">
        <v>299</v>
      </c>
      <c r="E1004" s="38"/>
      <c r="F1004" s="209" t="s">
        <v>1195</v>
      </c>
      <c r="G1004" s="38"/>
      <c r="H1004" s="38"/>
      <c r="I1004" s="119"/>
      <c r="J1004" s="38"/>
      <c r="K1004" s="38"/>
      <c r="L1004" s="41"/>
      <c r="M1004" s="210"/>
      <c r="N1004" s="211"/>
      <c r="O1004" s="66"/>
      <c r="P1004" s="66"/>
      <c r="Q1004" s="66"/>
      <c r="R1004" s="66"/>
      <c r="S1004" s="66"/>
      <c r="T1004" s="67"/>
      <c r="U1004" s="36"/>
      <c r="V1004" s="36"/>
      <c r="W1004" s="36"/>
      <c r="X1004" s="36"/>
      <c r="Y1004" s="36"/>
      <c r="Z1004" s="36"/>
      <c r="AA1004" s="36"/>
      <c r="AB1004" s="36"/>
      <c r="AC1004" s="36"/>
      <c r="AD1004" s="36"/>
      <c r="AE1004" s="36"/>
      <c r="AT1004" s="19" t="s">
        <v>299</v>
      </c>
      <c r="AU1004" s="19" t="s">
        <v>84</v>
      </c>
    </row>
    <row r="1005" spans="1:65" s="12" customFormat="1" ht="22.9" customHeight="1">
      <c r="B1005" s="179"/>
      <c r="C1005" s="180"/>
      <c r="D1005" s="181" t="s">
        <v>76</v>
      </c>
      <c r="E1005" s="193" t="s">
        <v>1196</v>
      </c>
      <c r="F1005" s="193" t="s">
        <v>1197</v>
      </c>
      <c r="G1005" s="180"/>
      <c r="H1005" s="180"/>
      <c r="I1005" s="183"/>
      <c r="J1005" s="194">
        <f>BK1005</f>
        <v>0</v>
      </c>
      <c r="K1005" s="180"/>
      <c r="L1005" s="185"/>
      <c r="M1005" s="186"/>
      <c r="N1005" s="187"/>
      <c r="O1005" s="187"/>
      <c r="P1005" s="188">
        <f>SUM(P1006:P1028)</f>
        <v>0</v>
      </c>
      <c r="Q1005" s="187"/>
      <c r="R1005" s="188">
        <f>SUM(R1006:R1028)</f>
        <v>0</v>
      </c>
      <c r="S1005" s="187"/>
      <c r="T1005" s="189">
        <f>SUM(T1006:T1028)</f>
        <v>0</v>
      </c>
      <c r="AR1005" s="190" t="s">
        <v>84</v>
      </c>
      <c r="AT1005" s="191" t="s">
        <v>76</v>
      </c>
      <c r="AU1005" s="191" t="s">
        <v>23</v>
      </c>
      <c r="AY1005" s="190" t="s">
        <v>273</v>
      </c>
      <c r="BK1005" s="192">
        <f>SUM(BK1006:BK1028)</f>
        <v>0</v>
      </c>
    </row>
    <row r="1006" spans="1:65" s="2" customFormat="1" ht="21.75" customHeight="1">
      <c r="A1006" s="36"/>
      <c r="B1006" s="37"/>
      <c r="C1006" s="195" t="s">
        <v>1216</v>
      </c>
      <c r="D1006" s="195" t="s">
        <v>275</v>
      </c>
      <c r="E1006" s="196" t="s">
        <v>2892</v>
      </c>
      <c r="F1006" s="197" t="s">
        <v>2893</v>
      </c>
      <c r="G1006" s="198" t="s">
        <v>765</v>
      </c>
      <c r="H1006" s="199">
        <v>1</v>
      </c>
      <c r="I1006" s="200"/>
      <c r="J1006" s="201">
        <f t="shared" ref="J1006:J1018" si="10">ROUND(I1006*H1006,2)</f>
        <v>0</v>
      </c>
      <c r="K1006" s="197" t="s">
        <v>22</v>
      </c>
      <c r="L1006" s="41"/>
      <c r="M1006" s="202" t="s">
        <v>22</v>
      </c>
      <c r="N1006" s="203" t="s">
        <v>48</v>
      </c>
      <c r="O1006" s="66"/>
      <c r="P1006" s="204">
        <f t="shared" ref="P1006:P1018" si="11">O1006*H1006</f>
        <v>0</v>
      </c>
      <c r="Q1006" s="204">
        <v>0</v>
      </c>
      <c r="R1006" s="204">
        <f t="shared" ref="R1006:R1018" si="12">Q1006*H1006</f>
        <v>0</v>
      </c>
      <c r="S1006" s="204">
        <v>0</v>
      </c>
      <c r="T1006" s="205">
        <f t="shared" ref="T1006:T1018" si="13">S1006*H1006</f>
        <v>0</v>
      </c>
      <c r="U1006" s="36"/>
      <c r="V1006" s="36"/>
      <c r="W1006" s="36"/>
      <c r="X1006" s="36"/>
      <c r="Y1006" s="36"/>
      <c r="Z1006" s="36"/>
      <c r="AA1006" s="36"/>
      <c r="AB1006" s="36"/>
      <c r="AC1006" s="36"/>
      <c r="AD1006" s="36"/>
      <c r="AE1006" s="36"/>
      <c r="AR1006" s="206" t="s">
        <v>386</v>
      </c>
      <c r="AT1006" s="206" t="s">
        <v>275</v>
      </c>
      <c r="AU1006" s="206" t="s">
        <v>84</v>
      </c>
      <c r="AY1006" s="19" t="s">
        <v>273</v>
      </c>
      <c r="BE1006" s="207">
        <f t="shared" ref="BE1006:BE1018" si="14">IF(N1006="základní",J1006,0)</f>
        <v>0</v>
      </c>
      <c r="BF1006" s="207">
        <f t="shared" ref="BF1006:BF1018" si="15">IF(N1006="snížená",J1006,0)</f>
        <v>0</v>
      </c>
      <c r="BG1006" s="207">
        <f t="shared" ref="BG1006:BG1018" si="16">IF(N1006="zákl. přenesená",J1006,0)</f>
        <v>0</v>
      </c>
      <c r="BH1006" s="207">
        <f t="shared" ref="BH1006:BH1018" si="17">IF(N1006="sníž. přenesená",J1006,0)</f>
        <v>0</v>
      </c>
      <c r="BI1006" s="207">
        <f t="shared" ref="BI1006:BI1018" si="18">IF(N1006="nulová",J1006,0)</f>
        <v>0</v>
      </c>
      <c r="BJ1006" s="19" t="s">
        <v>23</v>
      </c>
      <c r="BK1006" s="207">
        <f t="shared" ref="BK1006:BK1018" si="19">ROUND(I1006*H1006,2)</f>
        <v>0</v>
      </c>
      <c r="BL1006" s="19" t="s">
        <v>386</v>
      </c>
      <c r="BM1006" s="206" t="s">
        <v>2894</v>
      </c>
    </row>
    <row r="1007" spans="1:65" s="2" customFormat="1" ht="16.5" customHeight="1">
      <c r="A1007" s="36"/>
      <c r="B1007" s="37"/>
      <c r="C1007" s="195" t="s">
        <v>1220</v>
      </c>
      <c r="D1007" s="195" t="s">
        <v>275</v>
      </c>
      <c r="E1007" s="196" t="s">
        <v>2895</v>
      </c>
      <c r="F1007" s="197" t="s">
        <v>2896</v>
      </c>
      <c r="G1007" s="198" t="s">
        <v>765</v>
      </c>
      <c r="H1007" s="199">
        <v>1</v>
      </c>
      <c r="I1007" s="200"/>
      <c r="J1007" s="201">
        <f t="shared" si="10"/>
        <v>0</v>
      </c>
      <c r="K1007" s="197" t="s">
        <v>22</v>
      </c>
      <c r="L1007" s="41"/>
      <c r="M1007" s="202" t="s">
        <v>22</v>
      </c>
      <c r="N1007" s="203" t="s">
        <v>48</v>
      </c>
      <c r="O1007" s="66"/>
      <c r="P1007" s="204">
        <f t="shared" si="11"/>
        <v>0</v>
      </c>
      <c r="Q1007" s="204">
        <v>0</v>
      </c>
      <c r="R1007" s="204">
        <f t="shared" si="12"/>
        <v>0</v>
      </c>
      <c r="S1007" s="204">
        <v>0</v>
      </c>
      <c r="T1007" s="205">
        <f t="shared" si="13"/>
        <v>0</v>
      </c>
      <c r="U1007" s="36"/>
      <c r="V1007" s="36"/>
      <c r="W1007" s="36"/>
      <c r="X1007" s="36"/>
      <c r="Y1007" s="36"/>
      <c r="Z1007" s="36"/>
      <c r="AA1007" s="36"/>
      <c r="AB1007" s="36"/>
      <c r="AC1007" s="36"/>
      <c r="AD1007" s="36"/>
      <c r="AE1007" s="36"/>
      <c r="AR1007" s="206" t="s">
        <v>386</v>
      </c>
      <c r="AT1007" s="206" t="s">
        <v>275</v>
      </c>
      <c r="AU1007" s="206" t="s">
        <v>84</v>
      </c>
      <c r="AY1007" s="19" t="s">
        <v>273</v>
      </c>
      <c r="BE1007" s="207">
        <f t="shared" si="14"/>
        <v>0</v>
      </c>
      <c r="BF1007" s="207">
        <f t="shared" si="15"/>
        <v>0</v>
      </c>
      <c r="BG1007" s="207">
        <f t="shared" si="16"/>
        <v>0</v>
      </c>
      <c r="BH1007" s="207">
        <f t="shared" si="17"/>
        <v>0</v>
      </c>
      <c r="BI1007" s="207">
        <f t="shared" si="18"/>
        <v>0</v>
      </c>
      <c r="BJ1007" s="19" t="s">
        <v>23</v>
      </c>
      <c r="BK1007" s="207">
        <f t="shared" si="19"/>
        <v>0</v>
      </c>
      <c r="BL1007" s="19" t="s">
        <v>386</v>
      </c>
      <c r="BM1007" s="206" t="s">
        <v>2897</v>
      </c>
    </row>
    <row r="1008" spans="1:65" s="2" customFormat="1" ht="21.75" customHeight="1">
      <c r="A1008" s="36"/>
      <c r="B1008" s="37"/>
      <c r="C1008" s="195" t="s">
        <v>1224</v>
      </c>
      <c r="D1008" s="195" t="s">
        <v>275</v>
      </c>
      <c r="E1008" s="196" t="s">
        <v>2898</v>
      </c>
      <c r="F1008" s="197" t="s">
        <v>2899</v>
      </c>
      <c r="G1008" s="198" t="s">
        <v>765</v>
      </c>
      <c r="H1008" s="199">
        <v>1</v>
      </c>
      <c r="I1008" s="200"/>
      <c r="J1008" s="201">
        <f t="shared" si="10"/>
        <v>0</v>
      </c>
      <c r="K1008" s="197" t="s">
        <v>22</v>
      </c>
      <c r="L1008" s="41"/>
      <c r="M1008" s="202" t="s">
        <v>22</v>
      </c>
      <c r="N1008" s="203" t="s">
        <v>48</v>
      </c>
      <c r="O1008" s="66"/>
      <c r="P1008" s="204">
        <f t="shared" si="11"/>
        <v>0</v>
      </c>
      <c r="Q1008" s="204">
        <v>0</v>
      </c>
      <c r="R1008" s="204">
        <f t="shared" si="12"/>
        <v>0</v>
      </c>
      <c r="S1008" s="204">
        <v>0</v>
      </c>
      <c r="T1008" s="205">
        <f t="shared" si="13"/>
        <v>0</v>
      </c>
      <c r="U1008" s="36"/>
      <c r="V1008" s="36"/>
      <c r="W1008" s="36"/>
      <c r="X1008" s="36"/>
      <c r="Y1008" s="36"/>
      <c r="Z1008" s="36"/>
      <c r="AA1008" s="36"/>
      <c r="AB1008" s="36"/>
      <c r="AC1008" s="36"/>
      <c r="AD1008" s="36"/>
      <c r="AE1008" s="36"/>
      <c r="AR1008" s="206" t="s">
        <v>386</v>
      </c>
      <c r="AT1008" s="206" t="s">
        <v>275</v>
      </c>
      <c r="AU1008" s="206" t="s">
        <v>84</v>
      </c>
      <c r="AY1008" s="19" t="s">
        <v>273</v>
      </c>
      <c r="BE1008" s="207">
        <f t="shared" si="14"/>
        <v>0</v>
      </c>
      <c r="BF1008" s="207">
        <f t="shared" si="15"/>
        <v>0</v>
      </c>
      <c r="BG1008" s="207">
        <f t="shared" si="16"/>
        <v>0</v>
      </c>
      <c r="BH1008" s="207">
        <f t="shared" si="17"/>
        <v>0</v>
      </c>
      <c r="BI1008" s="207">
        <f t="shared" si="18"/>
        <v>0</v>
      </c>
      <c r="BJ1008" s="19" t="s">
        <v>23</v>
      </c>
      <c r="BK1008" s="207">
        <f t="shared" si="19"/>
        <v>0</v>
      </c>
      <c r="BL1008" s="19" t="s">
        <v>386</v>
      </c>
      <c r="BM1008" s="206" t="s">
        <v>2900</v>
      </c>
    </row>
    <row r="1009" spans="1:65" s="2" customFormat="1" ht="21.75" customHeight="1">
      <c r="A1009" s="36"/>
      <c r="B1009" s="37"/>
      <c r="C1009" s="195" t="s">
        <v>1228</v>
      </c>
      <c r="D1009" s="195" t="s">
        <v>275</v>
      </c>
      <c r="E1009" s="196" t="s">
        <v>2901</v>
      </c>
      <c r="F1009" s="197" t="s">
        <v>2902</v>
      </c>
      <c r="G1009" s="198" t="s">
        <v>765</v>
      </c>
      <c r="H1009" s="199">
        <v>7</v>
      </c>
      <c r="I1009" s="200"/>
      <c r="J1009" s="201">
        <f t="shared" si="10"/>
        <v>0</v>
      </c>
      <c r="K1009" s="197" t="s">
        <v>22</v>
      </c>
      <c r="L1009" s="41"/>
      <c r="M1009" s="202" t="s">
        <v>22</v>
      </c>
      <c r="N1009" s="203" t="s">
        <v>48</v>
      </c>
      <c r="O1009" s="66"/>
      <c r="P1009" s="204">
        <f t="shared" si="11"/>
        <v>0</v>
      </c>
      <c r="Q1009" s="204">
        <v>0</v>
      </c>
      <c r="R1009" s="204">
        <f t="shared" si="12"/>
        <v>0</v>
      </c>
      <c r="S1009" s="204">
        <v>0</v>
      </c>
      <c r="T1009" s="205">
        <f t="shared" si="13"/>
        <v>0</v>
      </c>
      <c r="U1009" s="36"/>
      <c r="V1009" s="36"/>
      <c r="W1009" s="36"/>
      <c r="X1009" s="36"/>
      <c r="Y1009" s="36"/>
      <c r="Z1009" s="36"/>
      <c r="AA1009" s="36"/>
      <c r="AB1009" s="36"/>
      <c r="AC1009" s="36"/>
      <c r="AD1009" s="36"/>
      <c r="AE1009" s="36"/>
      <c r="AR1009" s="206" t="s">
        <v>386</v>
      </c>
      <c r="AT1009" s="206" t="s">
        <v>275</v>
      </c>
      <c r="AU1009" s="206" t="s">
        <v>84</v>
      </c>
      <c r="AY1009" s="19" t="s">
        <v>273</v>
      </c>
      <c r="BE1009" s="207">
        <f t="shared" si="14"/>
        <v>0</v>
      </c>
      <c r="BF1009" s="207">
        <f t="shared" si="15"/>
        <v>0</v>
      </c>
      <c r="BG1009" s="207">
        <f t="shared" si="16"/>
        <v>0</v>
      </c>
      <c r="BH1009" s="207">
        <f t="shared" si="17"/>
        <v>0</v>
      </c>
      <c r="BI1009" s="207">
        <f t="shared" si="18"/>
        <v>0</v>
      </c>
      <c r="BJ1009" s="19" t="s">
        <v>23</v>
      </c>
      <c r="BK1009" s="207">
        <f t="shared" si="19"/>
        <v>0</v>
      </c>
      <c r="BL1009" s="19" t="s">
        <v>386</v>
      </c>
      <c r="BM1009" s="206" t="s">
        <v>2903</v>
      </c>
    </row>
    <row r="1010" spans="1:65" s="2" customFormat="1" ht="21.75" customHeight="1">
      <c r="A1010" s="36"/>
      <c r="B1010" s="37"/>
      <c r="C1010" s="195" t="s">
        <v>1232</v>
      </c>
      <c r="D1010" s="195" t="s">
        <v>275</v>
      </c>
      <c r="E1010" s="196" t="s">
        <v>2904</v>
      </c>
      <c r="F1010" s="197" t="s">
        <v>2905</v>
      </c>
      <c r="G1010" s="198" t="s">
        <v>1038</v>
      </c>
      <c r="H1010" s="199">
        <v>1</v>
      </c>
      <c r="I1010" s="200"/>
      <c r="J1010" s="201">
        <f t="shared" si="10"/>
        <v>0</v>
      </c>
      <c r="K1010" s="197" t="s">
        <v>22</v>
      </c>
      <c r="L1010" s="41"/>
      <c r="M1010" s="202" t="s">
        <v>22</v>
      </c>
      <c r="N1010" s="203" t="s">
        <v>48</v>
      </c>
      <c r="O1010" s="66"/>
      <c r="P1010" s="204">
        <f t="shared" si="11"/>
        <v>0</v>
      </c>
      <c r="Q1010" s="204">
        <v>0</v>
      </c>
      <c r="R1010" s="204">
        <f t="shared" si="12"/>
        <v>0</v>
      </c>
      <c r="S1010" s="204">
        <v>0</v>
      </c>
      <c r="T1010" s="205">
        <f t="shared" si="13"/>
        <v>0</v>
      </c>
      <c r="U1010" s="36"/>
      <c r="V1010" s="36"/>
      <c r="W1010" s="36"/>
      <c r="X1010" s="36"/>
      <c r="Y1010" s="36"/>
      <c r="Z1010" s="36"/>
      <c r="AA1010" s="36"/>
      <c r="AB1010" s="36"/>
      <c r="AC1010" s="36"/>
      <c r="AD1010" s="36"/>
      <c r="AE1010" s="36"/>
      <c r="AR1010" s="206" t="s">
        <v>386</v>
      </c>
      <c r="AT1010" s="206" t="s">
        <v>275</v>
      </c>
      <c r="AU1010" s="206" t="s">
        <v>84</v>
      </c>
      <c r="AY1010" s="19" t="s">
        <v>273</v>
      </c>
      <c r="BE1010" s="207">
        <f t="shared" si="14"/>
        <v>0</v>
      </c>
      <c r="BF1010" s="207">
        <f t="shared" si="15"/>
        <v>0</v>
      </c>
      <c r="BG1010" s="207">
        <f t="shared" si="16"/>
        <v>0</v>
      </c>
      <c r="BH1010" s="207">
        <f t="shared" si="17"/>
        <v>0</v>
      </c>
      <c r="BI1010" s="207">
        <f t="shared" si="18"/>
        <v>0</v>
      </c>
      <c r="BJ1010" s="19" t="s">
        <v>23</v>
      </c>
      <c r="BK1010" s="207">
        <f t="shared" si="19"/>
        <v>0</v>
      </c>
      <c r="BL1010" s="19" t="s">
        <v>386</v>
      </c>
      <c r="BM1010" s="206" t="s">
        <v>2906</v>
      </c>
    </row>
    <row r="1011" spans="1:65" s="2" customFormat="1" ht="21.75" customHeight="1">
      <c r="A1011" s="36"/>
      <c r="B1011" s="37"/>
      <c r="C1011" s="195" t="s">
        <v>1239</v>
      </c>
      <c r="D1011" s="195" t="s">
        <v>275</v>
      </c>
      <c r="E1011" s="196" t="s">
        <v>2907</v>
      </c>
      <c r="F1011" s="197" t="s">
        <v>2908</v>
      </c>
      <c r="G1011" s="198" t="s">
        <v>1038</v>
      </c>
      <c r="H1011" s="199">
        <v>1</v>
      </c>
      <c r="I1011" s="200"/>
      <c r="J1011" s="201">
        <f t="shared" si="10"/>
        <v>0</v>
      </c>
      <c r="K1011" s="197" t="s">
        <v>22</v>
      </c>
      <c r="L1011" s="41"/>
      <c r="M1011" s="202" t="s">
        <v>22</v>
      </c>
      <c r="N1011" s="203" t="s">
        <v>48</v>
      </c>
      <c r="O1011" s="66"/>
      <c r="P1011" s="204">
        <f t="shared" si="11"/>
        <v>0</v>
      </c>
      <c r="Q1011" s="204">
        <v>0</v>
      </c>
      <c r="R1011" s="204">
        <f t="shared" si="12"/>
        <v>0</v>
      </c>
      <c r="S1011" s="204">
        <v>0</v>
      </c>
      <c r="T1011" s="205">
        <f t="shared" si="13"/>
        <v>0</v>
      </c>
      <c r="U1011" s="36"/>
      <c r="V1011" s="36"/>
      <c r="W1011" s="36"/>
      <c r="X1011" s="36"/>
      <c r="Y1011" s="36"/>
      <c r="Z1011" s="36"/>
      <c r="AA1011" s="36"/>
      <c r="AB1011" s="36"/>
      <c r="AC1011" s="36"/>
      <c r="AD1011" s="36"/>
      <c r="AE1011" s="36"/>
      <c r="AR1011" s="206" t="s">
        <v>386</v>
      </c>
      <c r="AT1011" s="206" t="s">
        <v>275</v>
      </c>
      <c r="AU1011" s="206" t="s">
        <v>84</v>
      </c>
      <c r="AY1011" s="19" t="s">
        <v>273</v>
      </c>
      <c r="BE1011" s="207">
        <f t="shared" si="14"/>
        <v>0</v>
      </c>
      <c r="BF1011" s="207">
        <f t="shared" si="15"/>
        <v>0</v>
      </c>
      <c r="BG1011" s="207">
        <f t="shared" si="16"/>
        <v>0</v>
      </c>
      <c r="BH1011" s="207">
        <f t="shared" si="17"/>
        <v>0</v>
      </c>
      <c r="BI1011" s="207">
        <f t="shared" si="18"/>
        <v>0</v>
      </c>
      <c r="BJ1011" s="19" t="s">
        <v>23</v>
      </c>
      <c r="BK1011" s="207">
        <f t="shared" si="19"/>
        <v>0</v>
      </c>
      <c r="BL1011" s="19" t="s">
        <v>386</v>
      </c>
      <c r="BM1011" s="206" t="s">
        <v>2909</v>
      </c>
    </row>
    <row r="1012" spans="1:65" s="2" customFormat="1" ht="21.75" customHeight="1">
      <c r="A1012" s="36"/>
      <c r="B1012" s="37"/>
      <c r="C1012" s="195" t="s">
        <v>1245</v>
      </c>
      <c r="D1012" s="195" t="s">
        <v>275</v>
      </c>
      <c r="E1012" s="196" t="s">
        <v>2910</v>
      </c>
      <c r="F1012" s="197" t="s">
        <v>2911</v>
      </c>
      <c r="G1012" s="198" t="s">
        <v>765</v>
      </c>
      <c r="H1012" s="199">
        <v>3</v>
      </c>
      <c r="I1012" s="200"/>
      <c r="J1012" s="201">
        <f t="shared" si="10"/>
        <v>0</v>
      </c>
      <c r="K1012" s="197" t="s">
        <v>22</v>
      </c>
      <c r="L1012" s="41"/>
      <c r="M1012" s="202" t="s">
        <v>22</v>
      </c>
      <c r="N1012" s="203" t="s">
        <v>48</v>
      </c>
      <c r="O1012" s="66"/>
      <c r="P1012" s="204">
        <f t="shared" si="11"/>
        <v>0</v>
      </c>
      <c r="Q1012" s="204">
        <v>0</v>
      </c>
      <c r="R1012" s="204">
        <f t="shared" si="12"/>
        <v>0</v>
      </c>
      <c r="S1012" s="204">
        <v>0</v>
      </c>
      <c r="T1012" s="205">
        <f t="shared" si="13"/>
        <v>0</v>
      </c>
      <c r="U1012" s="36"/>
      <c r="V1012" s="36"/>
      <c r="W1012" s="36"/>
      <c r="X1012" s="36"/>
      <c r="Y1012" s="36"/>
      <c r="Z1012" s="36"/>
      <c r="AA1012" s="36"/>
      <c r="AB1012" s="36"/>
      <c r="AC1012" s="36"/>
      <c r="AD1012" s="36"/>
      <c r="AE1012" s="36"/>
      <c r="AR1012" s="206" t="s">
        <v>386</v>
      </c>
      <c r="AT1012" s="206" t="s">
        <v>275</v>
      </c>
      <c r="AU1012" s="206" t="s">
        <v>84</v>
      </c>
      <c r="AY1012" s="19" t="s">
        <v>273</v>
      </c>
      <c r="BE1012" s="207">
        <f t="shared" si="14"/>
        <v>0</v>
      </c>
      <c r="BF1012" s="207">
        <f t="shared" si="15"/>
        <v>0</v>
      </c>
      <c r="BG1012" s="207">
        <f t="shared" si="16"/>
        <v>0</v>
      </c>
      <c r="BH1012" s="207">
        <f t="shared" si="17"/>
        <v>0</v>
      </c>
      <c r="BI1012" s="207">
        <f t="shared" si="18"/>
        <v>0</v>
      </c>
      <c r="BJ1012" s="19" t="s">
        <v>23</v>
      </c>
      <c r="BK1012" s="207">
        <f t="shared" si="19"/>
        <v>0</v>
      </c>
      <c r="BL1012" s="19" t="s">
        <v>386</v>
      </c>
      <c r="BM1012" s="206" t="s">
        <v>2912</v>
      </c>
    </row>
    <row r="1013" spans="1:65" s="2" customFormat="1" ht="21.75" customHeight="1">
      <c r="A1013" s="36"/>
      <c r="B1013" s="37"/>
      <c r="C1013" s="195" t="s">
        <v>1252</v>
      </c>
      <c r="D1013" s="195" t="s">
        <v>275</v>
      </c>
      <c r="E1013" s="196" t="s">
        <v>2913</v>
      </c>
      <c r="F1013" s="197" t="s">
        <v>2914</v>
      </c>
      <c r="G1013" s="198" t="s">
        <v>765</v>
      </c>
      <c r="H1013" s="199">
        <v>2</v>
      </c>
      <c r="I1013" s="200"/>
      <c r="J1013" s="201">
        <f t="shared" si="10"/>
        <v>0</v>
      </c>
      <c r="K1013" s="197" t="s">
        <v>22</v>
      </c>
      <c r="L1013" s="41"/>
      <c r="M1013" s="202" t="s">
        <v>22</v>
      </c>
      <c r="N1013" s="203" t="s">
        <v>48</v>
      </c>
      <c r="O1013" s="66"/>
      <c r="P1013" s="204">
        <f t="shared" si="11"/>
        <v>0</v>
      </c>
      <c r="Q1013" s="204">
        <v>0</v>
      </c>
      <c r="R1013" s="204">
        <f t="shared" si="12"/>
        <v>0</v>
      </c>
      <c r="S1013" s="204">
        <v>0</v>
      </c>
      <c r="T1013" s="205">
        <f t="shared" si="13"/>
        <v>0</v>
      </c>
      <c r="U1013" s="36"/>
      <c r="V1013" s="36"/>
      <c r="W1013" s="36"/>
      <c r="X1013" s="36"/>
      <c r="Y1013" s="36"/>
      <c r="Z1013" s="36"/>
      <c r="AA1013" s="36"/>
      <c r="AB1013" s="36"/>
      <c r="AC1013" s="36"/>
      <c r="AD1013" s="36"/>
      <c r="AE1013" s="36"/>
      <c r="AR1013" s="206" t="s">
        <v>386</v>
      </c>
      <c r="AT1013" s="206" t="s">
        <v>275</v>
      </c>
      <c r="AU1013" s="206" t="s">
        <v>84</v>
      </c>
      <c r="AY1013" s="19" t="s">
        <v>273</v>
      </c>
      <c r="BE1013" s="207">
        <f t="shared" si="14"/>
        <v>0</v>
      </c>
      <c r="BF1013" s="207">
        <f t="shared" si="15"/>
        <v>0</v>
      </c>
      <c r="BG1013" s="207">
        <f t="shared" si="16"/>
        <v>0</v>
      </c>
      <c r="BH1013" s="207">
        <f t="shared" si="17"/>
        <v>0</v>
      </c>
      <c r="BI1013" s="207">
        <f t="shared" si="18"/>
        <v>0</v>
      </c>
      <c r="BJ1013" s="19" t="s">
        <v>23</v>
      </c>
      <c r="BK1013" s="207">
        <f t="shared" si="19"/>
        <v>0</v>
      </c>
      <c r="BL1013" s="19" t="s">
        <v>386</v>
      </c>
      <c r="BM1013" s="206" t="s">
        <v>2915</v>
      </c>
    </row>
    <row r="1014" spans="1:65" s="2" customFormat="1" ht="21.75" customHeight="1">
      <c r="A1014" s="36"/>
      <c r="B1014" s="37"/>
      <c r="C1014" s="195" t="s">
        <v>1257</v>
      </c>
      <c r="D1014" s="195" t="s">
        <v>275</v>
      </c>
      <c r="E1014" s="196" t="s">
        <v>2916</v>
      </c>
      <c r="F1014" s="197" t="s">
        <v>2917</v>
      </c>
      <c r="G1014" s="198" t="s">
        <v>765</v>
      </c>
      <c r="H1014" s="199">
        <v>1</v>
      </c>
      <c r="I1014" s="200"/>
      <c r="J1014" s="201">
        <f t="shared" si="10"/>
        <v>0</v>
      </c>
      <c r="K1014" s="197" t="s">
        <v>22</v>
      </c>
      <c r="L1014" s="41"/>
      <c r="M1014" s="202" t="s">
        <v>22</v>
      </c>
      <c r="N1014" s="203" t="s">
        <v>48</v>
      </c>
      <c r="O1014" s="66"/>
      <c r="P1014" s="204">
        <f t="shared" si="11"/>
        <v>0</v>
      </c>
      <c r="Q1014" s="204">
        <v>0</v>
      </c>
      <c r="R1014" s="204">
        <f t="shared" si="12"/>
        <v>0</v>
      </c>
      <c r="S1014" s="204">
        <v>0</v>
      </c>
      <c r="T1014" s="205">
        <f t="shared" si="13"/>
        <v>0</v>
      </c>
      <c r="U1014" s="36"/>
      <c r="V1014" s="36"/>
      <c r="W1014" s="36"/>
      <c r="X1014" s="36"/>
      <c r="Y1014" s="36"/>
      <c r="Z1014" s="36"/>
      <c r="AA1014" s="36"/>
      <c r="AB1014" s="36"/>
      <c r="AC1014" s="36"/>
      <c r="AD1014" s="36"/>
      <c r="AE1014" s="36"/>
      <c r="AR1014" s="206" t="s">
        <v>386</v>
      </c>
      <c r="AT1014" s="206" t="s">
        <v>275</v>
      </c>
      <c r="AU1014" s="206" t="s">
        <v>84</v>
      </c>
      <c r="AY1014" s="19" t="s">
        <v>273</v>
      </c>
      <c r="BE1014" s="207">
        <f t="shared" si="14"/>
        <v>0</v>
      </c>
      <c r="BF1014" s="207">
        <f t="shared" si="15"/>
        <v>0</v>
      </c>
      <c r="BG1014" s="207">
        <f t="shared" si="16"/>
        <v>0</v>
      </c>
      <c r="BH1014" s="207">
        <f t="shared" si="17"/>
        <v>0</v>
      </c>
      <c r="BI1014" s="207">
        <f t="shared" si="18"/>
        <v>0</v>
      </c>
      <c r="BJ1014" s="19" t="s">
        <v>23</v>
      </c>
      <c r="BK1014" s="207">
        <f t="shared" si="19"/>
        <v>0</v>
      </c>
      <c r="BL1014" s="19" t="s">
        <v>386</v>
      </c>
      <c r="BM1014" s="206" t="s">
        <v>2918</v>
      </c>
    </row>
    <row r="1015" spans="1:65" s="2" customFormat="1" ht="21.75" customHeight="1">
      <c r="A1015" s="36"/>
      <c r="B1015" s="37"/>
      <c r="C1015" s="195" t="s">
        <v>1261</v>
      </c>
      <c r="D1015" s="195" t="s">
        <v>275</v>
      </c>
      <c r="E1015" s="196" t="s">
        <v>2919</v>
      </c>
      <c r="F1015" s="197" t="s">
        <v>2920</v>
      </c>
      <c r="G1015" s="198" t="s">
        <v>765</v>
      </c>
      <c r="H1015" s="199">
        <v>4</v>
      </c>
      <c r="I1015" s="200"/>
      <c r="J1015" s="201">
        <f t="shared" si="10"/>
        <v>0</v>
      </c>
      <c r="K1015" s="197" t="s">
        <v>22</v>
      </c>
      <c r="L1015" s="41"/>
      <c r="M1015" s="202" t="s">
        <v>22</v>
      </c>
      <c r="N1015" s="203" t="s">
        <v>48</v>
      </c>
      <c r="O1015" s="66"/>
      <c r="P1015" s="204">
        <f t="shared" si="11"/>
        <v>0</v>
      </c>
      <c r="Q1015" s="204">
        <v>0</v>
      </c>
      <c r="R1015" s="204">
        <f t="shared" si="12"/>
        <v>0</v>
      </c>
      <c r="S1015" s="204">
        <v>0</v>
      </c>
      <c r="T1015" s="205">
        <f t="shared" si="13"/>
        <v>0</v>
      </c>
      <c r="U1015" s="36"/>
      <c r="V1015" s="36"/>
      <c r="W1015" s="36"/>
      <c r="X1015" s="36"/>
      <c r="Y1015" s="36"/>
      <c r="Z1015" s="36"/>
      <c r="AA1015" s="36"/>
      <c r="AB1015" s="36"/>
      <c r="AC1015" s="36"/>
      <c r="AD1015" s="36"/>
      <c r="AE1015" s="36"/>
      <c r="AR1015" s="206" t="s">
        <v>386</v>
      </c>
      <c r="AT1015" s="206" t="s">
        <v>275</v>
      </c>
      <c r="AU1015" s="206" t="s">
        <v>84</v>
      </c>
      <c r="AY1015" s="19" t="s">
        <v>273</v>
      </c>
      <c r="BE1015" s="207">
        <f t="shared" si="14"/>
        <v>0</v>
      </c>
      <c r="BF1015" s="207">
        <f t="shared" si="15"/>
        <v>0</v>
      </c>
      <c r="BG1015" s="207">
        <f t="shared" si="16"/>
        <v>0</v>
      </c>
      <c r="BH1015" s="207">
        <f t="shared" si="17"/>
        <v>0</v>
      </c>
      <c r="BI1015" s="207">
        <f t="shared" si="18"/>
        <v>0</v>
      </c>
      <c r="BJ1015" s="19" t="s">
        <v>23</v>
      </c>
      <c r="BK1015" s="207">
        <f t="shared" si="19"/>
        <v>0</v>
      </c>
      <c r="BL1015" s="19" t="s">
        <v>386</v>
      </c>
      <c r="BM1015" s="206" t="s">
        <v>2921</v>
      </c>
    </row>
    <row r="1016" spans="1:65" s="2" customFormat="1" ht="21.75" customHeight="1">
      <c r="A1016" s="36"/>
      <c r="B1016" s="37"/>
      <c r="C1016" s="195" t="s">
        <v>1271</v>
      </c>
      <c r="D1016" s="195" t="s">
        <v>275</v>
      </c>
      <c r="E1016" s="196" t="s">
        <v>2922</v>
      </c>
      <c r="F1016" s="197" t="s">
        <v>2923</v>
      </c>
      <c r="G1016" s="198" t="s">
        <v>765</v>
      </c>
      <c r="H1016" s="199">
        <v>6</v>
      </c>
      <c r="I1016" s="200"/>
      <c r="J1016" s="201">
        <f t="shared" si="10"/>
        <v>0</v>
      </c>
      <c r="K1016" s="197" t="s">
        <v>22</v>
      </c>
      <c r="L1016" s="41"/>
      <c r="M1016" s="202" t="s">
        <v>22</v>
      </c>
      <c r="N1016" s="203" t="s">
        <v>48</v>
      </c>
      <c r="O1016" s="66"/>
      <c r="P1016" s="204">
        <f t="shared" si="11"/>
        <v>0</v>
      </c>
      <c r="Q1016" s="204">
        <v>0</v>
      </c>
      <c r="R1016" s="204">
        <f t="shared" si="12"/>
        <v>0</v>
      </c>
      <c r="S1016" s="204">
        <v>0</v>
      </c>
      <c r="T1016" s="205">
        <f t="shared" si="13"/>
        <v>0</v>
      </c>
      <c r="U1016" s="36"/>
      <c r="V1016" s="36"/>
      <c r="W1016" s="36"/>
      <c r="X1016" s="36"/>
      <c r="Y1016" s="36"/>
      <c r="Z1016" s="36"/>
      <c r="AA1016" s="36"/>
      <c r="AB1016" s="36"/>
      <c r="AC1016" s="36"/>
      <c r="AD1016" s="36"/>
      <c r="AE1016" s="36"/>
      <c r="AR1016" s="206" t="s">
        <v>386</v>
      </c>
      <c r="AT1016" s="206" t="s">
        <v>275</v>
      </c>
      <c r="AU1016" s="206" t="s">
        <v>84</v>
      </c>
      <c r="AY1016" s="19" t="s">
        <v>273</v>
      </c>
      <c r="BE1016" s="207">
        <f t="shared" si="14"/>
        <v>0</v>
      </c>
      <c r="BF1016" s="207">
        <f t="shared" si="15"/>
        <v>0</v>
      </c>
      <c r="BG1016" s="207">
        <f t="shared" si="16"/>
        <v>0</v>
      </c>
      <c r="BH1016" s="207">
        <f t="shared" si="17"/>
        <v>0</v>
      </c>
      <c r="BI1016" s="207">
        <f t="shared" si="18"/>
        <v>0</v>
      </c>
      <c r="BJ1016" s="19" t="s">
        <v>23</v>
      </c>
      <c r="BK1016" s="207">
        <f t="shared" si="19"/>
        <v>0</v>
      </c>
      <c r="BL1016" s="19" t="s">
        <v>386</v>
      </c>
      <c r="BM1016" s="206" t="s">
        <v>2924</v>
      </c>
    </row>
    <row r="1017" spans="1:65" s="2" customFormat="1" ht="21.75" customHeight="1">
      <c r="A1017" s="36"/>
      <c r="B1017" s="37"/>
      <c r="C1017" s="195" t="s">
        <v>1277</v>
      </c>
      <c r="D1017" s="195" t="s">
        <v>275</v>
      </c>
      <c r="E1017" s="196" t="s">
        <v>2925</v>
      </c>
      <c r="F1017" s="197" t="s">
        <v>2926</v>
      </c>
      <c r="G1017" s="198" t="s">
        <v>765</v>
      </c>
      <c r="H1017" s="199">
        <v>12</v>
      </c>
      <c r="I1017" s="200"/>
      <c r="J1017" s="201">
        <f t="shared" si="10"/>
        <v>0</v>
      </c>
      <c r="K1017" s="197" t="s">
        <v>22</v>
      </c>
      <c r="L1017" s="41"/>
      <c r="M1017" s="202" t="s">
        <v>22</v>
      </c>
      <c r="N1017" s="203" t="s">
        <v>48</v>
      </c>
      <c r="O1017" s="66"/>
      <c r="P1017" s="204">
        <f t="shared" si="11"/>
        <v>0</v>
      </c>
      <c r="Q1017" s="204">
        <v>0</v>
      </c>
      <c r="R1017" s="204">
        <f t="shared" si="12"/>
        <v>0</v>
      </c>
      <c r="S1017" s="204">
        <v>0</v>
      </c>
      <c r="T1017" s="205">
        <f t="shared" si="13"/>
        <v>0</v>
      </c>
      <c r="U1017" s="36"/>
      <c r="V1017" s="36"/>
      <c r="W1017" s="36"/>
      <c r="X1017" s="36"/>
      <c r="Y1017" s="36"/>
      <c r="Z1017" s="36"/>
      <c r="AA1017" s="36"/>
      <c r="AB1017" s="36"/>
      <c r="AC1017" s="36"/>
      <c r="AD1017" s="36"/>
      <c r="AE1017" s="36"/>
      <c r="AR1017" s="206" t="s">
        <v>386</v>
      </c>
      <c r="AT1017" s="206" t="s">
        <v>275</v>
      </c>
      <c r="AU1017" s="206" t="s">
        <v>84</v>
      </c>
      <c r="AY1017" s="19" t="s">
        <v>273</v>
      </c>
      <c r="BE1017" s="207">
        <f t="shared" si="14"/>
        <v>0</v>
      </c>
      <c r="BF1017" s="207">
        <f t="shared" si="15"/>
        <v>0</v>
      </c>
      <c r="BG1017" s="207">
        <f t="shared" si="16"/>
        <v>0</v>
      </c>
      <c r="BH1017" s="207">
        <f t="shared" si="17"/>
        <v>0</v>
      </c>
      <c r="BI1017" s="207">
        <f t="shared" si="18"/>
        <v>0</v>
      </c>
      <c r="BJ1017" s="19" t="s">
        <v>23</v>
      </c>
      <c r="BK1017" s="207">
        <f t="shared" si="19"/>
        <v>0</v>
      </c>
      <c r="BL1017" s="19" t="s">
        <v>386</v>
      </c>
      <c r="BM1017" s="206" t="s">
        <v>2927</v>
      </c>
    </row>
    <row r="1018" spans="1:65" s="2" customFormat="1" ht="21.75" customHeight="1">
      <c r="A1018" s="36"/>
      <c r="B1018" s="37"/>
      <c r="C1018" s="195" t="s">
        <v>1284</v>
      </c>
      <c r="D1018" s="195" t="s">
        <v>275</v>
      </c>
      <c r="E1018" s="196" t="s">
        <v>1207</v>
      </c>
      <c r="F1018" s="197" t="s">
        <v>1208</v>
      </c>
      <c r="G1018" s="198" t="s">
        <v>765</v>
      </c>
      <c r="H1018" s="199">
        <v>2</v>
      </c>
      <c r="I1018" s="200"/>
      <c r="J1018" s="201">
        <f t="shared" si="10"/>
        <v>0</v>
      </c>
      <c r="K1018" s="197" t="s">
        <v>22</v>
      </c>
      <c r="L1018" s="41"/>
      <c r="M1018" s="202" t="s">
        <v>22</v>
      </c>
      <c r="N1018" s="203" t="s">
        <v>48</v>
      </c>
      <c r="O1018" s="66"/>
      <c r="P1018" s="204">
        <f t="shared" si="11"/>
        <v>0</v>
      </c>
      <c r="Q1018" s="204">
        <v>0</v>
      </c>
      <c r="R1018" s="204">
        <f t="shared" si="12"/>
        <v>0</v>
      </c>
      <c r="S1018" s="204">
        <v>0</v>
      </c>
      <c r="T1018" s="205">
        <f t="shared" si="13"/>
        <v>0</v>
      </c>
      <c r="U1018" s="36"/>
      <c r="V1018" s="36"/>
      <c r="W1018" s="36"/>
      <c r="X1018" s="36"/>
      <c r="Y1018" s="36"/>
      <c r="Z1018" s="36"/>
      <c r="AA1018" s="36"/>
      <c r="AB1018" s="36"/>
      <c r="AC1018" s="36"/>
      <c r="AD1018" s="36"/>
      <c r="AE1018" s="36"/>
      <c r="AR1018" s="206" t="s">
        <v>386</v>
      </c>
      <c r="AT1018" s="206" t="s">
        <v>275</v>
      </c>
      <c r="AU1018" s="206" t="s">
        <v>84</v>
      </c>
      <c r="AY1018" s="19" t="s">
        <v>273</v>
      </c>
      <c r="BE1018" s="207">
        <f t="shared" si="14"/>
        <v>0</v>
      </c>
      <c r="BF1018" s="207">
        <f t="shared" si="15"/>
        <v>0</v>
      </c>
      <c r="BG1018" s="207">
        <f t="shared" si="16"/>
        <v>0</v>
      </c>
      <c r="BH1018" s="207">
        <f t="shared" si="17"/>
        <v>0</v>
      </c>
      <c r="BI1018" s="207">
        <f t="shared" si="18"/>
        <v>0</v>
      </c>
      <c r="BJ1018" s="19" t="s">
        <v>23</v>
      </c>
      <c r="BK1018" s="207">
        <f t="shared" si="19"/>
        <v>0</v>
      </c>
      <c r="BL1018" s="19" t="s">
        <v>386</v>
      </c>
      <c r="BM1018" s="206" t="s">
        <v>2928</v>
      </c>
    </row>
    <row r="1019" spans="1:65" s="14" customFormat="1" ht="11.25">
      <c r="B1019" s="222"/>
      <c r="C1019" s="223"/>
      <c r="D1019" s="208" t="s">
        <v>281</v>
      </c>
      <c r="E1019" s="224" t="s">
        <v>22</v>
      </c>
      <c r="F1019" s="225" t="s">
        <v>2929</v>
      </c>
      <c r="G1019" s="223"/>
      <c r="H1019" s="226">
        <v>2</v>
      </c>
      <c r="I1019" s="227"/>
      <c r="J1019" s="223"/>
      <c r="K1019" s="223"/>
      <c r="L1019" s="228"/>
      <c r="M1019" s="229"/>
      <c r="N1019" s="230"/>
      <c r="O1019" s="230"/>
      <c r="P1019" s="230"/>
      <c r="Q1019" s="230"/>
      <c r="R1019" s="230"/>
      <c r="S1019" s="230"/>
      <c r="T1019" s="231"/>
      <c r="AT1019" s="232" t="s">
        <v>281</v>
      </c>
      <c r="AU1019" s="232" t="s">
        <v>84</v>
      </c>
      <c r="AV1019" s="14" t="s">
        <v>84</v>
      </c>
      <c r="AW1019" s="14" t="s">
        <v>38</v>
      </c>
      <c r="AX1019" s="14" t="s">
        <v>23</v>
      </c>
      <c r="AY1019" s="232" t="s">
        <v>273</v>
      </c>
    </row>
    <row r="1020" spans="1:65" s="2" customFormat="1" ht="21.75" customHeight="1">
      <c r="A1020" s="36"/>
      <c r="B1020" s="37"/>
      <c r="C1020" s="195" t="s">
        <v>1303</v>
      </c>
      <c r="D1020" s="195" t="s">
        <v>275</v>
      </c>
      <c r="E1020" s="196" t="s">
        <v>1212</v>
      </c>
      <c r="F1020" s="197" t="s">
        <v>1213</v>
      </c>
      <c r="G1020" s="198" t="s">
        <v>765</v>
      </c>
      <c r="H1020" s="199">
        <v>3</v>
      </c>
      <c r="I1020" s="200"/>
      <c r="J1020" s="201">
        <f>ROUND(I1020*H1020,2)</f>
        <v>0</v>
      </c>
      <c r="K1020" s="197" t="s">
        <v>22</v>
      </c>
      <c r="L1020" s="41"/>
      <c r="M1020" s="202" t="s">
        <v>22</v>
      </c>
      <c r="N1020" s="203" t="s">
        <v>48</v>
      </c>
      <c r="O1020" s="66"/>
      <c r="P1020" s="204">
        <f>O1020*H1020</f>
        <v>0</v>
      </c>
      <c r="Q1020" s="204">
        <v>0</v>
      </c>
      <c r="R1020" s="204">
        <f>Q1020*H1020</f>
        <v>0</v>
      </c>
      <c r="S1020" s="204">
        <v>0</v>
      </c>
      <c r="T1020" s="205">
        <f>S1020*H1020</f>
        <v>0</v>
      </c>
      <c r="U1020" s="36"/>
      <c r="V1020" s="36"/>
      <c r="W1020" s="36"/>
      <c r="X1020" s="36"/>
      <c r="Y1020" s="36"/>
      <c r="Z1020" s="36"/>
      <c r="AA1020" s="36"/>
      <c r="AB1020" s="36"/>
      <c r="AC1020" s="36"/>
      <c r="AD1020" s="36"/>
      <c r="AE1020" s="36"/>
      <c r="AR1020" s="206" t="s">
        <v>386</v>
      </c>
      <c r="AT1020" s="206" t="s">
        <v>275</v>
      </c>
      <c r="AU1020" s="206" t="s">
        <v>84</v>
      </c>
      <c r="AY1020" s="19" t="s">
        <v>273</v>
      </c>
      <c r="BE1020" s="207">
        <f>IF(N1020="základní",J1020,0)</f>
        <v>0</v>
      </c>
      <c r="BF1020" s="207">
        <f>IF(N1020="snížená",J1020,0)</f>
        <v>0</v>
      </c>
      <c r="BG1020" s="207">
        <f>IF(N1020="zákl. přenesená",J1020,0)</f>
        <v>0</v>
      </c>
      <c r="BH1020" s="207">
        <f>IF(N1020="sníž. přenesená",J1020,0)</f>
        <v>0</v>
      </c>
      <c r="BI1020" s="207">
        <f>IF(N1020="nulová",J1020,0)</f>
        <v>0</v>
      </c>
      <c r="BJ1020" s="19" t="s">
        <v>23</v>
      </c>
      <c r="BK1020" s="207">
        <f>ROUND(I1020*H1020,2)</f>
        <v>0</v>
      </c>
      <c r="BL1020" s="19" t="s">
        <v>386</v>
      </c>
      <c r="BM1020" s="206" t="s">
        <v>2930</v>
      </c>
    </row>
    <row r="1021" spans="1:65" s="14" customFormat="1" ht="11.25">
      <c r="B1021" s="222"/>
      <c r="C1021" s="223"/>
      <c r="D1021" s="208" t="s">
        <v>281</v>
      </c>
      <c r="E1021" s="224" t="s">
        <v>22</v>
      </c>
      <c r="F1021" s="225" t="s">
        <v>2931</v>
      </c>
      <c r="G1021" s="223"/>
      <c r="H1021" s="226">
        <v>3</v>
      </c>
      <c r="I1021" s="227"/>
      <c r="J1021" s="223"/>
      <c r="K1021" s="223"/>
      <c r="L1021" s="228"/>
      <c r="M1021" s="229"/>
      <c r="N1021" s="230"/>
      <c r="O1021" s="230"/>
      <c r="P1021" s="230"/>
      <c r="Q1021" s="230"/>
      <c r="R1021" s="230"/>
      <c r="S1021" s="230"/>
      <c r="T1021" s="231"/>
      <c r="AT1021" s="232" t="s">
        <v>281</v>
      </c>
      <c r="AU1021" s="232" t="s">
        <v>84</v>
      </c>
      <c r="AV1021" s="14" t="s">
        <v>84</v>
      </c>
      <c r="AW1021" s="14" t="s">
        <v>38</v>
      </c>
      <c r="AX1021" s="14" t="s">
        <v>23</v>
      </c>
      <c r="AY1021" s="232" t="s">
        <v>273</v>
      </c>
    </row>
    <row r="1022" spans="1:65" s="2" customFormat="1" ht="21.75" customHeight="1">
      <c r="A1022" s="36"/>
      <c r="B1022" s="37"/>
      <c r="C1022" s="195" t="s">
        <v>1308</v>
      </c>
      <c r="D1022" s="195" t="s">
        <v>275</v>
      </c>
      <c r="E1022" s="196" t="s">
        <v>2932</v>
      </c>
      <c r="F1022" s="197" t="s">
        <v>2933</v>
      </c>
      <c r="G1022" s="198" t="s">
        <v>765</v>
      </c>
      <c r="H1022" s="199">
        <v>6</v>
      </c>
      <c r="I1022" s="200"/>
      <c r="J1022" s="201">
        <f>ROUND(I1022*H1022,2)</f>
        <v>0</v>
      </c>
      <c r="K1022" s="197" t="s">
        <v>22</v>
      </c>
      <c r="L1022" s="41"/>
      <c r="M1022" s="202" t="s">
        <v>22</v>
      </c>
      <c r="N1022" s="203" t="s">
        <v>48</v>
      </c>
      <c r="O1022" s="66"/>
      <c r="P1022" s="204">
        <f>O1022*H1022</f>
        <v>0</v>
      </c>
      <c r="Q1022" s="204">
        <v>0</v>
      </c>
      <c r="R1022" s="204">
        <f>Q1022*H1022</f>
        <v>0</v>
      </c>
      <c r="S1022" s="204">
        <v>0</v>
      </c>
      <c r="T1022" s="205">
        <f>S1022*H1022</f>
        <v>0</v>
      </c>
      <c r="U1022" s="36"/>
      <c r="V1022" s="36"/>
      <c r="W1022" s="36"/>
      <c r="X1022" s="36"/>
      <c r="Y1022" s="36"/>
      <c r="Z1022" s="36"/>
      <c r="AA1022" s="36"/>
      <c r="AB1022" s="36"/>
      <c r="AC1022" s="36"/>
      <c r="AD1022" s="36"/>
      <c r="AE1022" s="36"/>
      <c r="AR1022" s="206" t="s">
        <v>386</v>
      </c>
      <c r="AT1022" s="206" t="s">
        <v>275</v>
      </c>
      <c r="AU1022" s="206" t="s">
        <v>84</v>
      </c>
      <c r="AY1022" s="19" t="s">
        <v>273</v>
      </c>
      <c r="BE1022" s="207">
        <f>IF(N1022="základní",J1022,0)</f>
        <v>0</v>
      </c>
      <c r="BF1022" s="207">
        <f>IF(N1022="snížená",J1022,0)</f>
        <v>0</v>
      </c>
      <c r="BG1022" s="207">
        <f>IF(N1022="zákl. přenesená",J1022,0)</f>
        <v>0</v>
      </c>
      <c r="BH1022" s="207">
        <f>IF(N1022="sníž. přenesená",J1022,0)</f>
        <v>0</v>
      </c>
      <c r="BI1022" s="207">
        <f>IF(N1022="nulová",J1022,0)</f>
        <v>0</v>
      </c>
      <c r="BJ1022" s="19" t="s">
        <v>23</v>
      </c>
      <c r="BK1022" s="207">
        <f>ROUND(I1022*H1022,2)</f>
        <v>0</v>
      </c>
      <c r="BL1022" s="19" t="s">
        <v>386</v>
      </c>
      <c r="BM1022" s="206" t="s">
        <v>2934</v>
      </c>
    </row>
    <row r="1023" spans="1:65" s="2" customFormat="1" ht="21.75" customHeight="1">
      <c r="A1023" s="36"/>
      <c r="B1023" s="37"/>
      <c r="C1023" s="195" t="s">
        <v>1314</v>
      </c>
      <c r="D1023" s="195" t="s">
        <v>275</v>
      </c>
      <c r="E1023" s="196" t="s">
        <v>2935</v>
      </c>
      <c r="F1023" s="197" t="s">
        <v>2936</v>
      </c>
      <c r="G1023" s="198" t="s">
        <v>765</v>
      </c>
      <c r="H1023" s="199">
        <v>4</v>
      </c>
      <c r="I1023" s="200"/>
      <c r="J1023" s="201">
        <f>ROUND(I1023*H1023,2)</f>
        <v>0</v>
      </c>
      <c r="K1023" s="197" t="s">
        <v>22</v>
      </c>
      <c r="L1023" s="41"/>
      <c r="M1023" s="202" t="s">
        <v>22</v>
      </c>
      <c r="N1023" s="203" t="s">
        <v>48</v>
      </c>
      <c r="O1023" s="66"/>
      <c r="P1023" s="204">
        <f>O1023*H1023</f>
        <v>0</v>
      </c>
      <c r="Q1023" s="204">
        <v>0</v>
      </c>
      <c r="R1023" s="204">
        <f>Q1023*H1023</f>
        <v>0</v>
      </c>
      <c r="S1023" s="204">
        <v>0</v>
      </c>
      <c r="T1023" s="205">
        <f>S1023*H1023</f>
        <v>0</v>
      </c>
      <c r="U1023" s="36"/>
      <c r="V1023" s="36"/>
      <c r="W1023" s="36"/>
      <c r="X1023" s="36"/>
      <c r="Y1023" s="36"/>
      <c r="Z1023" s="36"/>
      <c r="AA1023" s="36"/>
      <c r="AB1023" s="36"/>
      <c r="AC1023" s="36"/>
      <c r="AD1023" s="36"/>
      <c r="AE1023" s="36"/>
      <c r="AR1023" s="206" t="s">
        <v>386</v>
      </c>
      <c r="AT1023" s="206" t="s">
        <v>275</v>
      </c>
      <c r="AU1023" s="206" t="s">
        <v>84</v>
      </c>
      <c r="AY1023" s="19" t="s">
        <v>273</v>
      </c>
      <c r="BE1023" s="207">
        <f>IF(N1023="základní",J1023,0)</f>
        <v>0</v>
      </c>
      <c r="BF1023" s="207">
        <f>IF(N1023="snížená",J1023,0)</f>
        <v>0</v>
      </c>
      <c r="BG1023" s="207">
        <f>IF(N1023="zákl. přenesená",J1023,0)</f>
        <v>0</v>
      </c>
      <c r="BH1023" s="207">
        <f>IF(N1023="sníž. přenesená",J1023,0)</f>
        <v>0</v>
      </c>
      <c r="BI1023" s="207">
        <f>IF(N1023="nulová",J1023,0)</f>
        <v>0</v>
      </c>
      <c r="BJ1023" s="19" t="s">
        <v>23</v>
      </c>
      <c r="BK1023" s="207">
        <f>ROUND(I1023*H1023,2)</f>
        <v>0</v>
      </c>
      <c r="BL1023" s="19" t="s">
        <v>386</v>
      </c>
      <c r="BM1023" s="206" t="s">
        <v>2937</v>
      </c>
    </row>
    <row r="1024" spans="1:65" s="2" customFormat="1" ht="21.75" customHeight="1">
      <c r="A1024" s="36"/>
      <c r="B1024" s="37"/>
      <c r="C1024" s="195" t="s">
        <v>1319</v>
      </c>
      <c r="D1024" s="195" t="s">
        <v>275</v>
      </c>
      <c r="E1024" s="196" t="s">
        <v>1221</v>
      </c>
      <c r="F1024" s="197" t="s">
        <v>1222</v>
      </c>
      <c r="G1024" s="198" t="s">
        <v>765</v>
      </c>
      <c r="H1024" s="199">
        <v>3</v>
      </c>
      <c r="I1024" s="200"/>
      <c r="J1024" s="201">
        <f>ROUND(I1024*H1024,2)</f>
        <v>0</v>
      </c>
      <c r="K1024" s="197" t="s">
        <v>22</v>
      </c>
      <c r="L1024" s="41"/>
      <c r="M1024" s="202" t="s">
        <v>22</v>
      </c>
      <c r="N1024" s="203" t="s">
        <v>48</v>
      </c>
      <c r="O1024" s="66"/>
      <c r="P1024" s="204">
        <f>O1024*H1024</f>
        <v>0</v>
      </c>
      <c r="Q1024" s="204">
        <v>0</v>
      </c>
      <c r="R1024" s="204">
        <f>Q1024*H1024</f>
        <v>0</v>
      </c>
      <c r="S1024" s="204">
        <v>0</v>
      </c>
      <c r="T1024" s="205">
        <f>S1024*H1024</f>
        <v>0</v>
      </c>
      <c r="U1024" s="36"/>
      <c r="V1024" s="36"/>
      <c r="W1024" s="36"/>
      <c r="X1024" s="36"/>
      <c r="Y1024" s="36"/>
      <c r="Z1024" s="36"/>
      <c r="AA1024" s="36"/>
      <c r="AB1024" s="36"/>
      <c r="AC1024" s="36"/>
      <c r="AD1024" s="36"/>
      <c r="AE1024" s="36"/>
      <c r="AR1024" s="206" t="s">
        <v>386</v>
      </c>
      <c r="AT1024" s="206" t="s">
        <v>275</v>
      </c>
      <c r="AU1024" s="206" t="s">
        <v>84</v>
      </c>
      <c r="AY1024" s="19" t="s">
        <v>273</v>
      </c>
      <c r="BE1024" s="207">
        <f>IF(N1024="základní",J1024,0)</f>
        <v>0</v>
      </c>
      <c r="BF1024" s="207">
        <f>IF(N1024="snížená",J1024,0)</f>
        <v>0</v>
      </c>
      <c r="BG1024" s="207">
        <f>IF(N1024="zákl. přenesená",J1024,0)</f>
        <v>0</v>
      </c>
      <c r="BH1024" s="207">
        <f>IF(N1024="sníž. přenesená",J1024,0)</f>
        <v>0</v>
      </c>
      <c r="BI1024" s="207">
        <f>IF(N1024="nulová",J1024,0)</f>
        <v>0</v>
      </c>
      <c r="BJ1024" s="19" t="s">
        <v>23</v>
      </c>
      <c r="BK1024" s="207">
        <f>ROUND(I1024*H1024,2)</f>
        <v>0</v>
      </c>
      <c r="BL1024" s="19" t="s">
        <v>386</v>
      </c>
      <c r="BM1024" s="206" t="s">
        <v>2938</v>
      </c>
    </row>
    <row r="1025" spans="1:65" s="14" customFormat="1" ht="11.25">
      <c r="B1025" s="222"/>
      <c r="C1025" s="223"/>
      <c r="D1025" s="208" t="s">
        <v>281</v>
      </c>
      <c r="E1025" s="224" t="s">
        <v>22</v>
      </c>
      <c r="F1025" s="225" t="s">
        <v>2931</v>
      </c>
      <c r="G1025" s="223"/>
      <c r="H1025" s="226">
        <v>3</v>
      </c>
      <c r="I1025" s="227"/>
      <c r="J1025" s="223"/>
      <c r="K1025" s="223"/>
      <c r="L1025" s="228"/>
      <c r="M1025" s="229"/>
      <c r="N1025" s="230"/>
      <c r="O1025" s="230"/>
      <c r="P1025" s="230"/>
      <c r="Q1025" s="230"/>
      <c r="R1025" s="230"/>
      <c r="S1025" s="230"/>
      <c r="T1025" s="231"/>
      <c r="AT1025" s="232" t="s">
        <v>281</v>
      </c>
      <c r="AU1025" s="232" t="s">
        <v>84</v>
      </c>
      <c r="AV1025" s="14" t="s">
        <v>84</v>
      </c>
      <c r="AW1025" s="14" t="s">
        <v>38</v>
      </c>
      <c r="AX1025" s="14" t="s">
        <v>23</v>
      </c>
      <c r="AY1025" s="232" t="s">
        <v>273</v>
      </c>
    </row>
    <row r="1026" spans="1:65" s="2" customFormat="1" ht="21.75" customHeight="1">
      <c r="A1026" s="36"/>
      <c r="B1026" s="37"/>
      <c r="C1026" s="195" t="s">
        <v>1329</v>
      </c>
      <c r="D1026" s="195" t="s">
        <v>275</v>
      </c>
      <c r="E1026" s="196" t="s">
        <v>2939</v>
      </c>
      <c r="F1026" s="197" t="s">
        <v>2940</v>
      </c>
      <c r="G1026" s="198" t="s">
        <v>1038</v>
      </c>
      <c r="H1026" s="199">
        <v>1</v>
      </c>
      <c r="I1026" s="200"/>
      <c r="J1026" s="201">
        <f>ROUND(I1026*H1026,2)</f>
        <v>0</v>
      </c>
      <c r="K1026" s="197" t="s">
        <v>22</v>
      </c>
      <c r="L1026" s="41"/>
      <c r="M1026" s="202" t="s">
        <v>22</v>
      </c>
      <c r="N1026" s="203" t="s">
        <v>48</v>
      </c>
      <c r="O1026" s="66"/>
      <c r="P1026" s="204">
        <f>O1026*H1026</f>
        <v>0</v>
      </c>
      <c r="Q1026" s="204">
        <v>0</v>
      </c>
      <c r="R1026" s="204">
        <f>Q1026*H1026</f>
        <v>0</v>
      </c>
      <c r="S1026" s="204">
        <v>0</v>
      </c>
      <c r="T1026" s="205">
        <f>S1026*H1026</f>
        <v>0</v>
      </c>
      <c r="U1026" s="36"/>
      <c r="V1026" s="36"/>
      <c r="W1026" s="36"/>
      <c r="X1026" s="36"/>
      <c r="Y1026" s="36"/>
      <c r="Z1026" s="36"/>
      <c r="AA1026" s="36"/>
      <c r="AB1026" s="36"/>
      <c r="AC1026" s="36"/>
      <c r="AD1026" s="36"/>
      <c r="AE1026" s="36"/>
      <c r="AR1026" s="206" t="s">
        <v>386</v>
      </c>
      <c r="AT1026" s="206" t="s">
        <v>275</v>
      </c>
      <c r="AU1026" s="206" t="s">
        <v>84</v>
      </c>
      <c r="AY1026" s="19" t="s">
        <v>273</v>
      </c>
      <c r="BE1026" s="207">
        <f>IF(N1026="základní",J1026,0)</f>
        <v>0</v>
      </c>
      <c r="BF1026" s="207">
        <f>IF(N1026="snížená",J1026,0)</f>
        <v>0</v>
      </c>
      <c r="BG1026" s="207">
        <f>IF(N1026="zákl. přenesená",J1026,0)</f>
        <v>0</v>
      </c>
      <c r="BH1026" s="207">
        <f>IF(N1026="sníž. přenesená",J1026,0)</f>
        <v>0</v>
      </c>
      <c r="BI1026" s="207">
        <f>IF(N1026="nulová",J1026,0)</f>
        <v>0</v>
      </c>
      <c r="BJ1026" s="19" t="s">
        <v>23</v>
      </c>
      <c r="BK1026" s="207">
        <f>ROUND(I1026*H1026,2)</f>
        <v>0</v>
      </c>
      <c r="BL1026" s="19" t="s">
        <v>386</v>
      </c>
      <c r="BM1026" s="206" t="s">
        <v>2941</v>
      </c>
    </row>
    <row r="1027" spans="1:65" s="2" customFormat="1" ht="21.75" customHeight="1">
      <c r="A1027" s="36"/>
      <c r="B1027" s="37"/>
      <c r="C1027" s="195" t="s">
        <v>1336</v>
      </c>
      <c r="D1027" s="195" t="s">
        <v>275</v>
      </c>
      <c r="E1027" s="196" t="s">
        <v>1233</v>
      </c>
      <c r="F1027" s="197" t="s">
        <v>1234</v>
      </c>
      <c r="G1027" s="198" t="s">
        <v>1193</v>
      </c>
      <c r="H1027" s="265"/>
      <c r="I1027" s="200"/>
      <c r="J1027" s="201">
        <f>ROUND(I1027*H1027,2)</f>
        <v>0</v>
      </c>
      <c r="K1027" s="197" t="s">
        <v>306</v>
      </c>
      <c r="L1027" s="41"/>
      <c r="M1027" s="202" t="s">
        <v>22</v>
      </c>
      <c r="N1027" s="203" t="s">
        <v>48</v>
      </c>
      <c r="O1027" s="66"/>
      <c r="P1027" s="204">
        <f>O1027*H1027</f>
        <v>0</v>
      </c>
      <c r="Q1027" s="204">
        <v>0</v>
      </c>
      <c r="R1027" s="204">
        <f>Q1027*H1027</f>
        <v>0</v>
      </c>
      <c r="S1027" s="204">
        <v>0</v>
      </c>
      <c r="T1027" s="205">
        <f>S1027*H1027</f>
        <v>0</v>
      </c>
      <c r="U1027" s="36"/>
      <c r="V1027" s="36"/>
      <c r="W1027" s="36"/>
      <c r="X1027" s="36"/>
      <c r="Y1027" s="36"/>
      <c r="Z1027" s="36"/>
      <c r="AA1027" s="36"/>
      <c r="AB1027" s="36"/>
      <c r="AC1027" s="36"/>
      <c r="AD1027" s="36"/>
      <c r="AE1027" s="36"/>
      <c r="AR1027" s="206" t="s">
        <v>386</v>
      </c>
      <c r="AT1027" s="206" t="s">
        <v>275</v>
      </c>
      <c r="AU1027" s="206" t="s">
        <v>84</v>
      </c>
      <c r="AY1027" s="19" t="s">
        <v>273</v>
      </c>
      <c r="BE1027" s="207">
        <f>IF(N1027="základní",J1027,0)</f>
        <v>0</v>
      </c>
      <c r="BF1027" s="207">
        <f>IF(N1027="snížená",J1027,0)</f>
        <v>0</v>
      </c>
      <c r="BG1027" s="207">
        <f>IF(N1027="zákl. přenesená",J1027,0)</f>
        <v>0</v>
      </c>
      <c r="BH1027" s="207">
        <f>IF(N1027="sníž. přenesená",J1027,0)</f>
        <v>0</v>
      </c>
      <c r="BI1027" s="207">
        <f>IF(N1027="nulová",J1027,0)</f>
        <v>0</v>
      </c>
      <c r="BJ1027" s="19" t="s">
        <v>23</v>
      </c>
      <c r="BK1027" s="207">
        <f>ROUND(I1027*H1027,2)</f>
        <v>0</v>
      </c>
      <c r="BL1027" s="19" t="s">
        <v>386</v>
      </c>
      <c r="BM1027" s="206" t="s">
        <v>2942</v>
      </c>
    </row>
    <row r="1028" spans="1:65" s="2" customFormat="1" ht="78">
      <c r="A1028" s="36"/>
      <c r="B1028" s="37"/>
      <c r="C1028" s="38"/>
      <c r="D1028" s="208" t="s">
        <v>299</v>
      </c>
      <c r="E1028" s="38"/>
      <c r="F1028" s="209" t="s">
        <v>1236</v>
      </c>
      <c r="G1028" s="38"/>
      <c r="H1028" s="38"/>
      <c r="I1028" s="119"/>
      <c r="J1028" s="38"/>
      <c r="K1028" s="38"/>
      <c r="L1028" s="41"/>
      <c r="M1028" s="210"/>
      <c r="N1028" s="211"/>
      <c r="O1028" s="66"/>
      <c r="P1028" s="66"/>
      <c r="Q1028" s="66"/>
      <c r="R1028" s="66"/>
      <c r="S1028" s="66"/>
      <c r="T1028" s="67"/>
      <c r="U1028" s="36"/>
      <c r="V1028" s="36"/>
      <c r="W1028" s="36"/>
      <c r="X1028" s="36"/>
      <c r="Y1028" s="36"/>
      <c r="Z1028" s="36"/>
      <c r="AA1028" s="36"/>
      <c r="AB1028" s="36"/>
      <c r="AC1028" s="36"/>
      <c r="AD1028" s="36"/>
      <c r="AE1028" s="36"/>
      <c r="AT1028" s="19" t="s">
        <v>299</v>
      </c>
      <c r="AU1028" s="19" t="s">
        <v>84</v>
      </c>
    </row>
    <row r="1029" spans="1:65" s="12" customFormat="1" ht="22.9" customHeight="1">
      <c r="B1029" s="179"/>
      <c r="C1029" s="180"/>
      <c r="D1029" s="181" t="s">
        <v>76</v>
      </c>
      <c r="E1029" s="193" t="s">
        <v>2943</v>
      </c>
      <c r="F1029" s="193" t="s">
        <v>2944</v>
      </c>
      <c r="G1029" s="180"/>
      <c r="H1029" s="180"/>
      <c r="I1029" s="183"/>
      <c r="J1029" s="194">
        <f>BK1029</f>
        <v>0</v>
      </c>
      <c r="K1029" s="180"/>
      <c r="L1029" s="185"/>
      <c r="M1029" s="186"/>
      <c r="N1029" s="187"/>
      <c r="O1029" s="187"/>
      <c r="P1029" s="188">
        <f>SUM(P1030:P1072)</f>
        <v>0</v>
      </c>
      <c r="Q1029" s="187"/>
      <c r="R1029" s="188">
        <f>SUM(R1030:R1072)</f>
        <v>0.89436694999999988</v>
      </c>
      <c r="S1029" s="187"/>
      <c r="T1029" s="189">
        <f>SUM(T1030:T1072)</f>
        <v>0</v>
      </c>
      <c r="AR1029" s="190" t="s">
        <v>84</v>
      </c>
      <c r="AT1029" s="191" t="s">
        <v>76</v>
      </c>
      <c r="AU1029" s="191" t="s">
        <v>23</v>
      </c>
      <c r="AY1029" s="190" t="s">
        <v>273</v>
      </c>
      <c r="BK1029" s="192">
        <f>SUM(BK1030:BK1072)</f>
        <v>0</v>
      </c>
    </row>
    <row r="1030" spans="1:65" s="2" customFormat="1" ht="16.5" customHeight="1">
      <c r="A1030" s="36"/>
      <c r="B1030" s="37"/>
      <c r="C1030" s="195" t="s">
        <v>1342</v>
      </c>
      <c r="D1030" s="195" t="s">
        <v>275</v>
      </c>
      <c r="E1030" s="196" t="s">
        <v>2945</v>
      </c>
      <c r="F1030" s="197" t="s">
        <v>2946</v>
      </c>
      <c r="G1030" s="198" t="s">
        <v>305</v>
      </c>
      <c r="H1030" s="199">
        <v>55.125</v>
      </c>
      <c r="I1030" s="200"/>
      <c r="J1030" s="201">
        <f>ROUND(I1030*H1030,2)</f>
        <v>0</v>
      </c>
      <c r="K1030" s="197" t="s">
        <v>22</v>
      </c>
      <c r="L1030" s="41"/>
      <c r="M1030" s="202" t="s">
        <v>22</v>
      </c>
      <c r="N1030" s="203" t="s">
        <v>48</v>
      </c>
      <c r="O1030" s="66"/>
      <c r="P1030" s="204">
        <f>O1030*H1030</f>
        <v>0</v>
      </c>
      <c r="Q1030" s="204">
        <v>1E-3</v>
      </c>
      <c r="R1030" s="204">
        <f>Q1030*H1030</f>
        <v>5.5125E-2</v>
      </c>
      <c r="S1030" s="204">
        <v>0</v>
      </c>
      <c r="T1030" s="205">
        <f>S1030*H1030</f>
        <v>0</v>
      </c>
      <c r="U1030" s="36"/>
      <c r="V1030" s="36"/>
      <c r="W1030" s="36"/>
      <c r="X1030" s="36"/>
      <c r="Y1030" s="36"/>
      <c r="Z1030" s="36"/>
      <c r="AA1030" s="36"/>
      <c r="AB1030" s="36"/>
      <c r="AC1030" s="36"/>
      <c r="AD1030" s="36"/>
      <c r="AE1030" s="36"/>
      <c r="AR1030" s="206" t="s">
        <v>386</v>
      </c>
      <c r="AT1030" s="206" t="s">
        <v>275</v>
      </c>
      <c r="AU1030" s="206" t="s">
        <v>84</v>
      </c>
      <c r="AY1030" s="19" t="s">
        <v>273</v>
      </c>
      <c r="BE1030" s="207">
        <f>IF(N1030="základní",J1030,0)</f>
        <v>0</v>
      </c>
      <c r="BF1030" s="207">
        <f>IF(N1030="snížená",J1030,0)</f>
        <v>0</v>
      </c>
      <c r="BG1030" s="207">
        <f>IF(N1030="zákl. přenesená",J1030,0)</f>
        <v>0</v>
      </c>
      <c r="BH1030" s="207">
        <f>IF(N1030="sníž. přenesená",J1030,0)</f>
        <v>0</v>
      </c>
      <c r="BI1030" s="207">
        <f>IF(N1030="nulová",J1030,0)</f>
        <v>0</v>
      </c>
      <c r="BJ1030" s="19" t="s">
        <v>23</v>
      </c>
      <c r="BK1030" s="207">
        <f>ROUND(I1030*H1030,2)</f>
        <v>0</v>
      </c>
      <c r="BL1030" s="19" t="s">
        <v>386</v>
      </c>
      <c r="BM1030" s="206" t="s">
        <v>2947</v>
      </c>
    </row>
    <row r="1031" spans="1:65" s="14" customFormat="1" ht="11.25">
      <c r="B1031" s="222"/>
      <c r="C1031" s="223"/>
      <c r="D1031" s="208" t="s">
        <v>281</v>
      </c>
      <c r="E1031" s="224" t="s">
        <v>22</v>
      </c>
      <c r="F1031" s="225" t="s">
        <v>2948</v>
      </c>
      <c r="G1031" s="223"/>
      <c r="H1031" s="226">
        <v>55.125</v>
      </c>
      <c r="I1031" s="227"/>
      <c r="J1031" s="223"/>
      <c r="K1031" s="223"/>
      <c r="L1031" s="228"/>
      <c r="M1031" s="229"/>
      <c r="N1031" s="230"/>
      <c r="O1031" s="230"/>
      <c r="P1031" s="230"/>
      <c r="Q1031" s="230"/>
      <c r="R1031" s="230"/>
      <c r="S1031" s="230"/>
      <c r="T1031" s="231"/>
      <c r="AT1031" s="232" t="s">
        <v>281</v>
      </c>
      <c r="AU1031" s="232" t="s">
        <v>84</v>
      </c>
      <c r="AV1031" s="14" t="s">
        <v>84</v>
      </c>
      <c r="AW1031" s="14" t="s">
        <v>38</v>
      </c>
      <c r="AX1031" s="14" t="s">
        <v>23</v>
      </c>
      <c r="AY1031" s="232" t="s">
        <v>273</v>
      </c>
    </row>
    <row r="1032" spans="1:65" s="2" customFormat="1" ht="16.5" customHeight="1">
      <c r="A1032" s="36"/>
      <c r="B1032" s="37"/>
      <c r="C1032" s="255" t="s">
        <v>1347</v>
      </c>
      <c r="D1032" s="255" t="s">
        <v>568</v>
      </c>
      <c r="E1032" s="256" t="s">
        <v>1361</v>
      </c>
      <c r="F1032" s="257" t="s">
        <v>1362</v>
      </c>
      <c r="G1032" s="258" t="s">
        <v>305</v>
      </c>
      <c r="H1032" s="259">
        <v>57.881</v>
      </c>
      <c r="I1032" s="260"/>
      <c r="J1032" s="261">
        <f>ROUND(I1032*H1032,2)</f>
        <v>0</v>
      </c>
      <c r="K1032" s="257" t="s">
        <v>22</v>
      </c>
      <c r="L1032" s="262"/>
      <c r="M1032" s="263" t="s">
        <v>22</v>
      </c>
      <c r="N1032" s="264" t="s">
        <v>48</v>
      </c>
      <c r="O1032" s="66"/>
      <c r="P1032" s="204">
        <f>O1032*H1032</f>
        <v>0</v>
      </c>
      <c r="Q1032" s="204">
        <v>0</v>
      </c>
      <c r="R1032" s="204">
        <f>Q1032*H1032</f>
        <v>0</v>
      </c>
      <c r="S1032" s="204">
        <v>0</v>
      </c>
      <c r="T1032" s="205">
        <f>S1032*H1032</f>
        <v>0</v>
      </c>
      <c r="U1032" s="36"/>
      <c r="V1032" s="36"/>
      <c r="W1032" s="36"/>
      <c r="X1032" s="36"/>
      <c r="Y1032" s="36"/>
      <c r="Z1032" s="36"/>
      <c r="AA1032" s="36"/>
      <c r="AB1032" s="36"/>
      <c r="AC1032" s="36"/>
      <c r="AD1032" s="36"/>
      <c r="AE1032" s="36"/>
      <c r="AR1032" s="206" t="s">
        <v>528</v>
      </c>
      <c r="AT1032" s="206" t="s">
        <v>568</v>
      </c>
      <c r="AU1032" s="206" t="s">
        <v>84</v>
      </c>
      <c r="AY1032" s="19" t="s">
        <v>273</v>
      </c>
      <c r="BE1032" s="207">
        <f>IF(N1032="základní",J1032,0)</f>
        <v>0</v>
      </c>
      <c r="BF1032" s="207">
        <f>IF(N1032="snížená",J1032,0)</f>
        <v>0</v>
      </c>
      <c r="BG1032" s="207">
        <f>IF(N1032="zákl. přenesená",J1032,0)</f>
        <v>0</v>
      </c>
      <c r="BH1032" s="207">
        <f>IF(N1032="sníž. přenesená",J1032,0)</f>
        <v>0</v>
      </c>
      <c r="BI1032" s="207">
        <f>IF(N1032="nulová",J1032,0)</f>
        <v>0</v>
      </c>
      <c r="BJ1032" s="19" t="s">
        <v>23</v>
      </c>
      <c r="BK1032" s="207">
        <f>ROUND(I1032*H1032,2)</f>
        <v>0</v>
      </c>
      <c r="BL1032" s="19" t="s">
        <v>386</v>
      </c>
      <c r="BM1032" s="206" t="s">
        <v>2949</v>
      </c>
    </row>
    <row r="1033" spans="1:65" s="14" customFormat="1" ht="11.25">
      <c r="B1033" s="222"/>
      <c r="C1033" s="223"/>
      <c r="D1033" s="208" t="s">
        <v>281</v>
      </c>
      <c r="E1033" s="223"/>
      <c r="F1033" s="225" t="s">
        <v>2950</v>
      </c>
      <c r="G1033" s="223"/>
      <c r="H1033" s="226">
        <v>57.881</v>
      </c>
      <c r="I1033" s="227"/>
      <c r="J1033" s="223"/>
      <c r="K1033" s="223"/>
      <c r="L1033" s="228"/>
      <c r="M1033" s="229"/>
      <c r="N1033" s="230"/>
      <c r="O1033" s="230"/>
      <c r="P1033" s="230"/>
      <c r="Q1033" s="230"/>
      <c r="R1033" s="230"/>
      <c r="S1033" s="230"/>
      <c r="T1033" s="231"/>
      <c r="AT1033" s="232" t="s">
        <v>281</v>
      </c>
      <c r="AU1033" s="232" t="s">
        <v>84</v>
      </c>
      <c r="AV1033" s="14" t="s">
        <v>84</v>
      </c>
      <c r="AW1033" s="14" t="s">
        <v>4</v>
      </c>
      <c r="AX1033" s="14" t="s">
        <v>23</v>
      </c>
      <c r="AY1033" s="232" t="s">
        <v>273</v>
      </c>
    </row>
    <row r="1034" spans="1:65" s="2" customFormat="1" ht="21.75" customHeight="1">
      <c r="A1034" s="36"/>
      <c r="B1034" s="37"/>
      <c r="C1034" s="195" t="s">
        <v>1353</v>
      </c>
      <c r="D1034" s="195" t="s">
        <v>275</v>
      </c>
      <c r="E1034" s="196" t="s">
        <v>2951</v>
      </c>
      <c r="F1034" s="197" t="s">
        <v>2952</v>
      </c>
      <c r="G1034" s="198" t="s">
        <v>224</v>
      </c>
      <c r="H1034" s="199">
        <v>28.52</v>
      </c>
      <c r="I1034" s="200"/>
      <c r="J1034" s="201">
        <f>ROUND(I1034*H1034,2)</f>
        <v>0</v>
      </c>
      <c r="K1034" s="197" t="s">
        <v>306</v>
      </c>
      <c r="L1034" s="41"/>
      <c r="M1034" s="202" t="s">
        <v>22</v>
      </c>
      <c r="N1034" s="203" t="s">
        <v>48</v>
      </c>
      <c r="O1034" s="66"/>
      <c r="P1034" s="204">
        <f>O1034*H1034</f>
        <v>0</v>
      </c>
      <c r="Q1034" s="204">
        <v>8.9999999999999993E-3</v>
      </c>
      <c r="R1034" s="204">
        <f>Q1034*H1034</f>
        <v>0.25667999999999996</v>
      </c>
      <c r="S1034" s="204">
        <v>0</v>
      </c>
      <c r="T1034" s="205">
        <f>S1034*H1034</f>
        <v>0</v>
      </c>
      <c r="U1034" s="36"/>
      <c r="V1034" s="36"/>
      <c r="W1034" s="36"/>
      <c r="X1034" s="36"/>
      <c r="Y1034" s="36"/>
      <c r="Z1034" s="36"/>
      <c r="AA1034" s="36"/>
      <c r="AB1034" s="36"/>
      <c r="AC1034" s="36"/>
      <c r="AD1034" s="36"/>
      <c r="AE1034" s="36"/>
      <c r="AR1034" s="206" t="s">
        <v>386</v>
      </c>
      <c r="AT1034" s="206" t="s">
        <v>275</v>
      </c>
      <c r="AU1034" s="206" t="s">
        <v>84</v>
      </c>
      <c r="AY1034" s="19" t="s">
        <v>273</v>
      </c>
      <c r="BE1034" s="207">
        <f>IF(N1034="základní",J1034,0)</f>
        <v>0</v>
      </c>
      <c r="BF1034" s="207">
        <f>IF(N1034="snížená",J1034,0)</f>
        <v>0</v>
      </c>
      <c r="BG1034" s="207">
        <f>IF(N1034="zákl. přenesená",J1034,0)</f>
        <v>0</v>
      </c>
      <c r="BH1034" s="207">
        <f>IF(N1034="sníž. přenesená",J1034,0)</f>
        <v>0</v>
      </c>
      <c r="BI1034" s="207">
        <f>IF(N1034="nulová",J1034,0)</f>
        <v>0</v>
      </c>
      <c r="BJ1034" s="19" t="s">
        <v>23</v>
      </c>
      <c r="BK1034" s="207">
        <f>ROUND(I1034*H1034,2)</f>
        <v>0</v>
      </c>
      <c r="BL1034" s="19" t="s">
        <v>386</v>
      </c>
      <c r="BM1034" s="206" t="s">
        <v>2953</v>
      </c>
    </row>
    <row r="1035" spans="1:65" s="2" customFormat="1" ht="29.25">
      <c r="A1035" s="36"/>
      <c r="B1035" s="37"/>
      <c r="C1035" s="38"/>
      <c r="D1035" s="208" t="s">
        <v>299</v>
      </c>
      <c r="E1035" s="38"/>
      <c r="F1035" s="209" t="s">
        <v>2954</v>
      </c>
      <c r="G1035" s="38"/>
      <c r="H1035" s="38"/>
      <c r="I1035" s="119"/>
      <c r="J1035" s="38"/>
      <c r="K1035" s="38"/>
      <c r="L1035" s="41"/>
      <c r="M1035" s="210"/>
      <c r="N1035" s="211"/>
      <c r="O1035" s="66"/>
      <c r="P1035" s="66"/>
      <c r="Q1035" s="66"/>
      <c r="R1035" s="66"/>
      <c r="S1035" s="66"/>
      <c r="T1035" s="67"/>
      <c r="U1035" s="36"/>
      <c r="V1035" s="36"/>
      <c r="W1035" s="36"/>
      <c r="X1035" s="36"/>
      <c r="Y1035" s="36"/>
      <c r="Z1035" s="36"/>
      <c r="AA1035" s="36"/>
      <c r="AB1035" s="36"/>
      <c r="AC1035" s="36"/>
      <c r="AD1035" s="36"/>
      <c r="AE1035" s="36"/>
      <c r="AT1035" s="19" t="s">
        <v>299</v>
      </c>
      <c r="AU1035" s="19" t="s">
        <v>84</v>
      </c>
    </row>
    <row r="1036" spans="1:65" s="13" customFormat="1" ht="11.25">
      <c r="B1036" s="212"/>
      <c r="C1036" s="213"/>
      <c r="D1036" s="208" t="s">
        <v>281</v>
      </c>
      <c r="E1036" s="214" t="s">
        <v>22</v>
      </c>
      <c r="F1036" s="215" t="s">
        <v>1265</v>
      </c>
      <c r="G1036" s="213"/>
      <c r="H1036" s="214" t="s">
        <v>22</v>
      </c>
      <c r="I1036" s="216"/>
      <c r="J1036" s="213"/>
      <c r="K1036" s="213"/>
      <c r="L1036" s="217"/>
      <c r="M1036" s="218"/>
      <c r="N1036" s="219"/>
      <c r="O1036" s="219"/>
      <c r="P1036" s="219"/>
      <c r="Q1036" s="219"/>
      <c r="R1036" s="219"/>
      <c r="S1036" s="219"/>
      <c r="T1036" s="220"/>
      <c r="AT1036" s="221" t="s">
        <v>281</v>
      </c>
      <c r="AU1036" s="221" t="s">
        <v>84</v>
      </c>
      <c r="AV1036" s="13" t="s">
        <v>23</v>
      </c>
      <c r="AW1036" s="13" t="s">
        <v>38</v>
      </c>
      <c r="AX1036" s="13" t="s">
        <v>77</v>
      </c>
      <c r="AY1036" s="221" t="s">
        <v>273</v>
      </c>
    </row>
    <row r="1037" spans="1:65" s="13" customFormat="1" ht="11.25">
      <c r="B1037" s="212"/>
      <c r="C1037" s="213"/>
      <c r="D1037" s="208" t="s">
        <v>281</v>
      </c>
      <c r="E1037" s="214" t="s">
        <v>22</v>
      </c>
      <c r="F1037" s="215" t="s">
        <v>2955</v>
      </c>
      <c r="G1037" s="213"/>
      <c r="H1037" s="214" t="s">
        <v>22</v>
      </c>
      <c r="I1037" s="216"/>
      <c r="J1037" s="213"/>
      <c r="K1037" s="213"/>
      <c r="L1037" s="217"/>
      <c r="M1037" s="218"/>
      <c r="N1037" s="219"/>
      <c r="O1037" s="219"/>
      <c r="P1037" s="219"/>
      <c r="Q1037" s="219"/>
      <c r="R1037" s="219"/>
      <c r="S1037" s="219"/>
      <c r="T1037" s="220"/>
      <c r="AT1037" s="221" t="s">
        <v>281</v>
      </c>
      <c r="AU1037" s="221" t="s">
        <v>84</v>
      </c>
      <c r="AV1037" s="13" t="s">
        <v>23</v>
      </c>
      <c r="AW1037" s="13" t="s">
        <v>38</v>
      </c>
      <c r="AX1037" s="13" t="s">
        <v>77</v>
      </c>
      <c r="AY1037" s="221" t="s">
        <v>273</v>
      </c>
    </row>
    <row r="1038" spans="1:65" s="14" customFormat="1" ht="11.25">
      <c r="B1038" s="222"/>
      <c r="C1038" s="223"/>
      <c r="D1038" s="208" t="s">
        <v>281</v>
      </c>
      <c r="E1038" s="224" t="s">
        <v>22</v>
      </c>
      <c r="F1038" s="225" t="s">
        <v>2956</v>
      </c>
      <c r="G1038" s="223"/>
      <c r="H1038" s="226">
        <v>28.52</v>
      </c>
      <c r="I1038" s="227"/>
      <c r="J1038" s="223"/>
      <c r="K1038" s="223"/>
      <c r="L1038" s="228"/>
      <c r="M1038" s="229"/>
      <c r="N1038" s="230"/>
      <c r="O1038" s="230"/>
      <c r="P1038" s="230"/>
      <c r="Q1038" s="230"/>
      <c r="R1038" s="230"/>
      <c r="S1038" s="230"/>
      <c r="T1038" s="231"/>
      <c r="AT1038" s="232" t="s">
        <v>281</v>
      </c>
      <c r="AU1038" s="232" t="s">
        <v>84</v>
      </c>
      <c r="AV1038" s="14" t="s">
        <v>84</v>
      </c>
      <c r="AW1038" s="14" t="s">
        <v>38</v>
      </c>
      <c r="AX1038" s="14" t="s">
        <v>77</v>
      </c>
      <c r="AY1038" s="232" t="s">
        <v>273</v>
      </c>
    </row>
    <row r="1039" spans="1:65" s="15" customFormat="1" ht="11.25">
      <c r="B1039" s="233"/>
      <c r="C1039" s="234"/>
      <c r="D1039" s="208" t="s">
        <v>281</v>
      </c>
      <c r="E1039" s="235" t="s">
        <v>1669</v>
      </c>
      <c r="F1039" s="236" t="s">
        <v>286</v>
      </c>
      <c r="G1039" s="234"/>
      <c r="H1039" s="237">
        <v>28.52</v>
      </c>
      <c r="I1039" s="238"/>
      <c r="J1039" s="234"/>
      <c r="K1039" s="234"/>
      <c r="L1039" s="239"/>
      <c r="M1039" s="240"/>
      <c r="N1039" s="241"/>
      <c r="O1039" s="241"/>
      <c r="P1039" s="241"/>
      <c r="Q1039" s="241"/>
      <c r="R1039" s="241"/>
      <c r="S1039" s="241"/>
      <c r="T1039" s="242"/>
      <c r="AT1039" s="243" t="s">
        <v>281</v>
      </c>
      <c r="AU1039" s="243" t="s">
        <v>84</v>
      </c>
      <c r="AV1039" s="15" t="s">
        <v>92</v>
      </c>
      <c r="AW1039" s="15" t="s">
        <v>38</v>
      </c>
      <c r="AX1039" s="15" t="s">
        <v>23</v>
      </c>
      <c r="AY1039" s="243" t="s">
        <v>273</v>
      </c>
    </row>
    <row r="1040" spans="1:65" s="2" customFormat="1" ht="16.5" customHeight="1">
      <c r="A1040" s="36"/>
      <c r="B1040" s="37"/>
      <c r="C1040" s="255" t="s">
        <v>1360</v>
      </c>
      <c r="D1040" s="255" t="s">
        <v>568</v>
      </c>
      <c r="E1040" s="256" t="s">
        <v>2957</v>
      </c>
      <c r="F1040" s="257" t="s">
        <v>2958</v>
      </c>
      <c r="G1040" s="258" t="s">
        <v>224</v>
      </c>
      <c r="H1040" s="259">
        <v>31.372</v>
      </c>
      <c r="I1040" s="260"/>
      <c r="J1040" s="261">
        <f>ROUND(I1040*H1040,2)</f>
        <v>0</v>
      </c>
      <c r="K1040" s="257" t="s">
        <v>22</v>
      </c>
      <c r="L1040" s="262"/>
      <c r="M1040" s="263" t="s">
        <v>22</v>
      </c>
      <c r="N1040" s="264" t="s">
        <v>48</v>
      </c>
      <c r="O1040" s="66"/>
      <c r="P1040" s="204">
        <f>O1040*H1040</f>
        <v>0</v>
      </c>
      <c r="Q1040" s="204">
        <v>1.8200000000000001E-2</v>
      </c>
      <c r="R1040" s="204">
        <f>Q1040*H1040</f>
        <v>0.57097039999999999</v>
      </c>
      <c r="S1040" s="204">
        <v>0</v>
      </c>
      <c r="T1040" s="205">
        <f>S1040*H1040</f>
        <v>0</v>
      </c>
      <c r="U1040" s="36"/>
      <c r="V1040" s="36"/>
      <c r="W1040" s="36"/>
      <c r="X1040" s="36"/>
      <c r="Y1040" s="36"/>
      <c r="Z1040" s="36"/>
      <c r="AA1040" s="36"/>
      <c r="AB1040" s="36"/>
      <c r="AC1040" s="36"/>
      <c r="AD1040" s="36"/>
      <c r="AE1040" s="36"/>
      <c r="AR1040" s="206" t="s">
        <v>528</v>
      </c>
      <c r="AT1040" s="206" t="s">
        <v>568</v>
      </c>
      <c r="AU1040" s="206" t="s">
        <v>84</v>
      </c>
      <c r="AY1040" s="19" t="s">
        <v>273</v>
      </c>
      <c r="BE1040" s="207">
        <f>IF(N1040="základní",J1040,0)</f>
        <v>0</v>
      </c>
      <c r="BF1040" s="207">
        <f>IF(N1040="snížená",J1040,0)</f>
        <v>0</v>
      </c>
      <c r="BG1040" s="207">
        <f>IF(N1040="zákl. přenesená",J1040,0)</f>
        <v>0</v>
      </c>
      <c r="BH1040" s="207">
        <f>IF(N1040="sníž. přenesená",J1040,0)</f>
        <v>0</v>
      </c>
      <c r="BI1040" s="207">
        <f>IF(N1040="nulová",J1040,0)</f>
        <v>0</v>
      </c>
      <c r="BJ1040" s="19" t="s">
        <v>23</v>
      </c>
      <c r="BK1040" s="207">
        <f>ROUND(I1040*H1040,2)</f>
        <v>0</v>
      </c>
      <c r="BL1040" s="19" t="s">
        <v>386</v>
      </c>
      <c r="BM1040" s="206" t="s">
        <v>2959</v>
      </c>
    </row>
    <row r="1041" spans="1:65" s="2" customFormat="1" ht="97.5">
      <c r="A1041" s="36"/>
      <c r="B1041" s="37"/>
      <c r="C1041" s="38"/>
      <c r="D1041" s="208" t="s">
        <v>279</v>
      </c>
      <c r="E1041" s="38"/>
      <c r="F1041" s="209" t="s">
        <v>2960</v>
      </c>
      <c r="G1041" s="38"/>
      <c r="H1041" s="38"/>
      <c r="I1041" s="119"/>
      <c r="J1041" s="38"/>
      <c r="K1041" s="38"/>
      <c r="L1041" s="41"/>
      <c r="M1041" s="210"/>
      <c r="N1041" s="211"/>
      <c r="O1041" s="66"/>
      <c r="P1041" s="66"/>
      <c r="Q1041" s="66"/>
      <c r="R1041" s="66"/>
      <c r="S1041" s="66"/>
      <c r="T1041" s="67"/>
      <c r="U1041" s="36"/>
      <c r="V1041" s="36"/>
      <c r="W1041" s="36"/>
      <c r="X1041" s="36"/>
      <c r="Y1041" s="36"/>
      <c r="Z1041" s="36"/>
      <c r="AA1041" s="36"/>
      <c r="AB1041" s="36"/>
      <c r="AC1041" s="36"/>
      <c r="AD1041" s="36"/>
      <c r="AE1041" s="36"/>
      <c r="AT1041" s="19" t="s">
        <v>279</v>
      </c>
      <c r="AU1041" s="19" t="s">
        <v>84</v>
      </c>
    </row>
    <row r="1042" spans="1:65" s="14" customFormat="1" ht="11.25">
      <c r="B1042" s="222"/>
      <c r="C1042" s="223"/>
      <c r="D1042" s="208" t="s">
        <v>281</v>
      </c>
      <c r="E1042" s="223"/>
      <c r="F1042" s="225" t="s">
        <v>2961</v>
      </c>
      <c r="G1042" s="223"/>
      <c r="H1042" s="226">
        <v>31.372</v>
      </c>
      <c r="I1042" s="227"/>
      <c r="J1042" s="223"/>
      <c r="K1042" s="223"/>
      <c r="L1042" s="228"/>
      <c r="M1042" s="229"/>
      <c r="N1042" s="230"/>
      <c r="O1042" s="230"/>
      <c r="P1042" s="230"/>
      <c r="Q1042" s="230"/>
      <c r="R1042" s="230"/>
      <c r="S1042" s="230"/>
      <c r="T1042" s="231"/>
      <c r="AT1042" s="232" t="s">
        <v>281</v>
      </c>
      <c r="AU1042" s="232" t="s">
        <v>84</v>
      </c>
      <c r="AV1042" s="14" t="s">
        <v>84</v>
      </c>
      <c r="AW1042" s="14" t="s">
        <v>4</v>
      </c>
      <c r="AX1042" s="14" t="s">
        <v>23</v>
      </c>
      <c r="AY1042" s="232" t="s">
        <v>273</v>
      </c>
    </row>
    <row r="1043" spans="1:65" s="2" customFormat="1" ht="16.5" customHeight="1">
      <c r="A1043" s="36"/>
      <c r="B1043" s="37"/>
      <c r="C1043" s="195" t="s">
        <v>1365</v>
      </c>
      <c r="D1043" s="195" t="s">
        <v>275</v>
      </c>
      <c r="E1043" s="196" t="s">
        <v>2962</v>
      </c>
      <c r="F1043" s="197" t="s">
        <v>2963</v>
      </c>
      <c r="G1043" s="198" t="s">
        <v>224</v>
      </c>
      <c r="H1043" s="199">
        <v>28.52</v>
      </c>
      <c r="I1043" s="200"/>
      <c r="J1043" s="201">
        <f>ROUND(I1043*H1043,2)</f>
        <v>0</v>
      </c>
      <c r="K1043" s="197" t="s">
        <v>306</v>
      </c>
      <c r="L1043" s="41"/>
      <c r="M1043" s="202" t="s">
        <v>22</v>
      </c>
      <c r="N1043" s="203" t="s">
        <v>48</v>
      </c>
      <c r="O1043" s="66"/>
      <c r="P1043" s="204">
        <f>O1043*H1043</f>
        <v>0</v>
      </c>
      <c r="Q1043" s="204">
        <v>0</v>
      </c>
      <c r="R1043" s="204">
        <f>Q1043*H1043</f>
        <v>0</v>
      </c>
      <c r="S1043" s="204">
        <v>0</v>
      </c>
      <c r="T1043" s="205">
        <f>S1043*H1043</f>
        <v>0</v>
      </c>
      <c r="U1043" s="36"/>
      <c r="V1043" s="36"/>
      <c r="W1043" s="36"/>
      <c r="X1043" s="36"/>
      <c r="Y1043" s="36"/>
      <c r="Z1043" s="36"/>
      <c r="AA1043" s="36"/>
      <c r="AB1043" s="36"/>
      <c r="AC1043" s="36"/>
      <c r="AD1043" s="36"/>
      <c r="AE1043" s="36"/>
      <c r="AR1043" s="206" t="s">
        <v>386</v>
      </c>
      <c r="AT1043" s="206" t="s">
        <v>275</v>
      </c>
      <c r="AU1043" s="206" t="s">
        <v>84</v>
      </c>
      <c r="AY1043" s="19" t="s">
        <v>273</v>
      </c>
      <c r="BE1043" s="207">
        <f>IF(N1043="základní",J1043,0)</f>
        <v>0</v>
      </c>
      <c r="BF1043" s="207">
        <f>IF(N1043="snížená",J1043,0)</f>
        <v>0</v>
      </c>
      <c r="BG1043" s="207">
        <f>IF(N1043="zákl. přenesená",J1043,0)</f>
        <v>0</v>
      </c>
      <c r="BH1043" s="207">
        <f>IF(N1043="sníž. přenesená",J1043,0)</f>
        <v>0</v>
      </c>
      <c r="BI1043" s="207">
        <f>IF(N1043="nulová",J1043,0)</f>
        <v>0</v>
      </c>
      <c r="BJ1043" s="19" t="s">
        <v>23</v>
      </c>
      <c r="BK1043" s="207">
        <f>ROUND(I1043*H1043,2)</f>
        <v>0</v>
      </c>
      <c r="BL1043" s="19" t="s">
        <v>386</v>
      </c>
      <c r="BM1043" s="206" t="s">
        <v>2964</v>
      </c>
    </row>
    <row r="1044" spans="1:65" s="2" customFormat="1" ht="29.25">
      <c r="A1044" s="36"/>
      <c r="B1044" s="37"/>
      <c r="C1044" s="38"/>
      <c r="D1044" s="208" t="s">
        <v>299</v>
      </c>
      <c r="E1044" s="38"/>
      <c r="F1044" s="209" t="s">
        <v>2954</v>
      </c>
      <c r="G1044" s="38"/>
      <c r="H1044" s="38"/>
      <c r="I1044" s="119"/>
      <c r="J1044" s="38"/>
      <c r="K1044" s="38"/>
      <c r="L1044" s="41"/>
      <c r="M1044" s="210"/>
      <c r="N1044" s="211"/>
      <c r="O1044" s="66"/>
      <c r="P1044" s="66"/>
      <c r="Q1044" s="66"/>
      <c r="R1044" s="66"/>
      <c r="S1044" s="66"/>
      <c r="T1044" s="67"/>
      <c r="U1044" s="36"/>
      <c r="V1044" s="36"/>
      <c r="W1044" s="36"/>
      <c r="X1044" s="36"/>
      <c r="Y1044" s="36"/>
      <c r="Z1044" s="36"/>
      <c r="AA1044" s="36"/>
      <c r="AB1044" s="36"/>
      <c r="AC1044" s="36"/>
      <c r="AD1044" s="36"/>
      <c r="AE1044" s="36"/>
      <c r="AT1044" s="19" t="s">
        <v>299</v>
      </c>
      <c r="AU1044" s="19" t="s">
        <v>84</v>
      </c>
    </row>
    <row r="1045" spans="1:65" s="14" customFormat="1" ht="11.25">
      <c r="B1045" s="222"/>
      <c r="C1045" s="223"/>
      <c r="D1045" s="208" t="s">
        <v>281</v>
      </c>
      <c r="E1045" s="224" t="s">
        <v>22</v>
      </c>
      <c r="F1045" s="225" t="s">
        <v>1669</v>
      </c>
      <c r="G1045" s="223"/>
      <c r="H1045" s="226">
        <v>28.52</v>
      </c>
      <c r="I1045" s="227"/>
      <c r="J1045" s="223"/>
      <c r="K1045" s="223"/>
      <c r="L1045" s="228"/>
      <c r="M1045" s="229"/>
      <c r="N1045" s="230"/>
      <c r="O1045" s="230"/>
      <c r="P1045" s="230"/>
      <c r="Q1045" s="230"/>
      <c r="R1045" s="230"/>
      <c r="S1045" s="230"/>
      <c r="T1045" s="231"/>
      <c r="AT1045" s="232" t="s">
        <v>281</v>
      </c>
      <c r="AU1045" s="232" t="s">
        <v>84</v>
      </c>
      <c r="AV1045" s="14" t="s">
        <v>84</v>
      </c>
      <c r="AW1045" s="14" t="s">
        <v>38</v>
      </c>
      <c r="AX1045" s="14" t="s">
        <v>23</v>
      </c>
      <c r="AY1045" s="232" t="s">
        <v>273</v>
      </c>
    </row>
    <row r="1046" spans="1:65" s="2" customFormat="1" ht="16.5" customHeight="1">
      <c r="A1046" s="36"/>
      <c r="B1046" s="37"/>
      <c r="C1046" s="195" t="s">
        <v>1374</v>
      </c>
      <c r="D1046" s="195" t="s">
        <v>275</v>
      </c>
      <c r="E1046" s="196" t="s">
        <v>2965</v>
      </c>
      <c r="F1046" s="197" t="s">
        <v>2966</v>
      </c>
      <c r="G1046" s="198" t="s">
        <v>224</v>
      </c>
      <c r="H1046" s="199">
        <v>28.52</v>
      </c>
      <c r="I1046" s="200"/>
      <c r="J1046" s="201">
        <f>ROUND(I1046*H1046,2)</f>
        <v>0</v>
      </c>
      <c r="K1046" s="197" t="s">
        <v>306</v>
      </c>
      <c r="L1046" s="41"/>
      <c r="M1046" s="202" t="s">
        <v>22</v>
      </c>
      <c r="N1046" s="203" t="s">
        <v>48</v>
      </c>
      <c r="O1046" s="66"/>
      <c r="P1046" s="204">
        <f>O1046*H1046</f>
        <v>0</v>
      </c>
      <c r="Q1046" s="204">
        <v>2.9999999999999997E-4</v>
      </c>
      <c r="R1046" s="204">
        <f>Q1046*H1046</f>
        <v>8.5559999999999994E-3</v>
      </c>
      <c r="S1046" s="204">
        <v>0</v>
      </c>
      <c r="T1046" s="205">
        <f>S1046*H1046</f>
        <v>0</v>
      </c>
      <c r="U1046" s="36"/>
      <c r="V1046" s="36"/>
      <c r="W1046" s="36"/>
      <c r="X1046" s="36"/>
      <c r="Y1046" s="36"/>
      <c r="Z1046" s="36"/>
      <c r="AA1046" s="36"/>
      <c r="AB1046" s="36"/>
      <c r="AC1046" s="36"/>
      <c r="AD1046" s="36"/>
      <c r="AE1046" s="36"/>
      <c r="AR1046" s="206" t="s">
        <v>386</v>
      </c>
      <c r="AT1046" s="206" t="s">
        <v>275</v>
      </c>
      <c r="AU1046" s="206" t="s">
        <v>84</v>
      </c>
      <c r="AY1046" s="19" t="s">
        <v>273</v>
      </c>
      <c r="BE1046" s="207">
        <f>IF(N1046="základní",J1046,0)</f>
        <v>0</v>
      </c>
      <c r="BF1046" s="207">
        <f>IF(N1046="snížená",J1046,0)</f>
        <v>0</v>
      </c>
      <c r="BG1046" s="207">
        <f>IF(N1046="zákl. přenesená",J1046,0)</f>
        <v>0</v>
      </c>
      <c r="BH1046" s="207">
        <f>IF(N1046="sníž. přenesená",J1046,0)</f>
        <v>0</v>
      </c>
      <c r="BI1046" s="207">
        <f>IF(N1046="nulová",J1046,0)</f>
        <v>0</v>
      </c>
      <c r="BJ1046" s="19" t="s">
        <v>23</v>
      </c>
      <c r="BK1046" s="207">
        <f>ROUND(I1046*H1046,2)</f>
        <v>0</v>
      </c>
      <c r="BL1046" s="19" t="s">
        <v>386</v>
      </c>
      <c r="BM1046" s="206" t="s">
        <v>2967</v>
      </c>
    </row>
    <row r="1047" spans="1:65" s="2" customFormat="1" ht="48.75">
      <c r="A1047" s="36"/>
      <c r="B1047" s="37"/>
      <c r="C1047" s="38"/>
      <c r="D1047" s="208" t="s">
        <v>299</v>
      </c>
      <c r="E1047" s="38"/>
      <c r="F1047" s="209" t="s">
        <v>2968</v>
      </c>
      <c r="G1047" s="38"/>
      <c r="H1047" s="38"/>
      <c r="I1047" s="119"/>
      <c r="J1047" s="38"/>
      <c r="K1047" s="38"/>
      <c r="L1047" s="41"/>
      <c r="M1047" s="210"/>
      <c r="N1047" s="211"/>
      <c r="O1047" s="66"/>
      <c r="P1047" s="66"/>
      <c r="Q1047" s="66"/>
      <c r="R1047" s="66"/>
      <c r="S1047" s="66"/>
      <c r="T1047" s="67"/>
      <c r="U1047" s="36"/>
      <c r="V1047" s="36"/>
      <c r="W1047" s="36"/>
      <c r="X1047" s="36"/>
      <c r="Y1047" s="36"/>
      <c r="Z1047" s="36"/>
      <c r="AA1047" s="36"/>
      <c r="AB1047" s="36"/>
      <c r="AC1047" s="36"/>
      <c r="AD1047" s="36"/>
      <c r="AE1047" s="36"/>
      <c r="AT1047" s="19" t="s">
        <v>299</v>
      </c>
      <c r="AU1047" s="19" t="s">
        <v>84</v>
      </c>
    </row>
    <row r="1048" spans="1:65" s="14" customFormat="1" ht="11.25">
      <c r="B1048" s="222"/>
      <c r="C1048" s="223"/>
      <c r="D1048" s="208" t="s">
        <v>281</v>
      </c>
      <c r="E1048" s="224" t="s">
        <v>22</v>
      </c>
      <c r="F1048" s="225" t="s">
        <v>1669</v>
      </c>
      <c r="G1048" s="223"/>
      <c r="H1048" s="226">
        <v>28.52</v>
      </c>
      <c r="I1048" s="227"/>
      <c r="J1048" s="223"/>
      <c r="K1048" s="223"/>
      <c r="L1048" s="228"/>
      <c r="M1048" s="229"/>
      <c r="N1048" s="230"/>
      <c r="O1048" s="230"/>
      <c r="P1048" s="230"/>
      <c r="Q1048" s="230"/>
      <c r="R1048" s="230"/>
      <c r="S1048" s="230"/>
      <c r="T1048" s="231"/>
      <c r="AT1048" s="232" t="s">
        <v>281</v>
      </c>
      <c r="AU1048" s="232" t="s">
        <v>84</v>
      </c>
      <c r="AV1048" s="14" t="s">
        <v>84</v>
      </c>
      <c r="AW1048" s="14" t="s">
        <v>38</v>
      </c>
      <c r="AX1048" s="14" t="s">
        <v>23</v>
      </c>
      <c r="AY1048" s="232" t="s">
        <v>273</v>
      </c>
    </row>
    <row r="1049" spans="1:65" s="2" customFormat="1" ht="16.5" customHeight="1">
      <c r="A1049" s="36"/>
      <c r="B1049" s="37"/>
      <c r="C1049" s="195" t="s">
        <v>1379</v>
      </c>
      <c r="D1049" s="195" t="s">
        <v>275</v>
      </c>
      <c r="E1049" s="196" t="s">
        <v>2969</v>
      </c>
      <c r="F1049" s="197" t="s">
        <v>2970</v>
      </c>
      <c r="G1049" s="198" t="s">
        <v>305</v>
      </c>
      <c r="H1049" s="199">
        <v>55.125</v>
      </c>
      <c r="I1049" s="200"/>
      <c r="J1049" s="201">
        <f>ROUND(I1049*H1049,2)</f>
        <v>0</v>
      </c>
      <c r="K1049" s="197" t="s">
        <v>306</v>
      </c>
      <c r="L1049" s="41"/>
      <c r="M1049" s="202" t="s">
        <v>22</v>
      </c>
      <c r="N1049" s="203" t="s">
        <v>48</v>
      </c>
      <c r="O1049" s="66"/>
      <c r="P1049" s="204">
        <f>O1049*H1049</f>
        <v>0</v>
      </c>
      <c r="Q1049" s="204">
        <v>3.0000000000000001E-5</v>
      </c>
      <c r="R1049" s="204">
        <f>Q1049*H1049</f>
        <v>1.6537500000000001E-3</v>
      </c>
      <c r="S1049" s="204">
        <v>0</v>
      </c>
      <c r="T1049" s="205">
        <f>S1049*H1049</f>
        <v>0</v>
      </c>
      <c r="U1049" s="36"/>
      <c r="V1049" s="36"/>
      <c r="W1049" s="36"/>
      <c r="X1049" s="36"/>
      <c r="Y1049" s="36"/>
      <c r="Z1049" s="36"/>
      <c r="AA1049" s="36"/>
      <c r="AB1049" s="36"/>
      <c r="AC1049" s="36"/>
      <c r="AD1049" s="36"/>
      <c r="AE1049" s="36"/>
      <c r="AR1049" s="206" t="s">
        <v>386</v>
      </c>
      <c r="AT1049" s="206" t="s">
        <v>275</v>
      </c>
      <c r="AU1049" s="206" t="s">
        <v>84</v>
      </c>
      <c r="AY1049" s="19" t="s">
        <v>273</v>
      </c>
      <c r="BE1049" s="207">
        <f>IF(N1049="základní",J1049,0)</f>
        <v>0</v>
      </c>
      <c r="BF1049" s="207">
        <f>IF(N1049="snížená",J1049,0)</f>
        <v>0</v>
      </c>
      <c r="BG1049" s="207">
        <f>IF(N1049="zákl. přenesená",J1049,0)</f>
        <v>0</v>
      </c>
      <c r="BH1049" s="207">
        <f>IF(N1049="sníž. přenesená",J1049,0)</f>
        <v>0</v>
      </c>
      <c r="BI1049" s="207">
        <f>IF(N1049="nulová",J1049,0)</f>
        <v>0</v>
      </c>
      <c r="BJ1049" s="19" t="s">
        <v>23</v>
      </c>
      <c r="BK1049" s="207">
        <f>ROUND(I1049*H1049,2)</f>
        <v>0</v>
      </c>
      <c r="BL1049" s="19" t="s">
        <v>386</v>
      </c>
      <c r="BM1049" s="206" t="s">
        <v>2971</v>
      </c>
    </row>
    <row r="1050" spans="1:65" s="2" customFormat="1" ht="48.75">
      <c r="A1050" s="36"/>
      <c r="B1050" s="37"/>
      <c r="C1050" s="38"/>
      <c r="D1050" s="208" t="s">
        <v>299</v>
      </c>
      <c r="E1050" s="38"/>
      <c r="F1050" s="209" t="s">
        <v>2972</v>
      </c>
      <c r="G1050" s="38"/>
      <c r="H1050" s="38"/>
      <c r="I1050" s="119"/>
      <c r="J1050" s="38"/>
      <c r="K1050" s="38"/>
      <c r="L1050" s="41"/>
      <c r="M1050" s="210"/>
      <c r="N1050" s="211"/>
      <c r="O1050" s="66"/>
      <c r="P1050" s="66"/>
      <c r="Q1050" s="66"/>
      <c r="R1050" s="66"/>
      <c r="S1050" s="66"/>
      <c r="T1050" s="67"/>
      <c r="U1050" s="36"/>
      <c r="V1050" s="36"/>
      <c r="W1050" s="36"/>
      <c r="X1050" s="36"/>
      <c r="Y1050" s="36"/>
      <c r="Z1050" s="36"/>
      <c r="AA1050" s="36"/>
      <c r="AB1050" s="36"/>
      <c r="AC1050" s="36"/>
      <c r="AD1050" s="36"/>
      <c r="AE1050" s="36"/>
      <c r="AT1050" s="19" t="s">
        <v>299</v>
      </c>
      <c r="AU1050" s="19" t="s">
        <v>84</v>
      </c>
    </row>
    <row r="1051" spans="1:65" s="13" customFormat="1" ht="11.25">
      <c r="B1051" s="212"/>
      <c r="C1051" s="213"/>
      <c r="D1051" s="208" t="s">
        <v>281</v>
      </c>
      <c r="E1051" s="214" t="s">
        <v>22</v>
      </c>
      <c r="F1051" s="215" t="s">
        <v>2973</v>
      </c>
      <c r="G1051" s="213"/>
      <c r="H1051" s="214" t="s">
        <v>22</v>
      </c>
      <c r="I1051" s="216"/>
      <c r="J1051" s="213"/>
      <c r="K1051" s="213"/>
      <c r="L1051" s="217"/>
      <c r="M1051" s="218"/>
      <c r="N1051" s="219"/>
      <c r="O1051" s="219"/>
      <c r="P1051" s="219"/>
      <c r="Q1051" s="219"/>
      <c r="R1051" s="219"/>
      <c r="S1051" s="219"/>
      <c r="T1051" s="220"/>
      <c r="AT1051" s="221" t="s">
        <v>281</v>
      </c>
      <c r="AU1051" s="221" t="s">
        <v>84</v>
      </c>
      <c r="AV1051" s="13" t="s">
        <v>23</v>
      </c>
      <c r="AW1051" s="13" t="s">
        <v>38</v>
      </c>
      <c r="AX1051" s="13" t="s">
        <v>77</v>
      </c>
      <c r="AY1051" s="221" t="s">
        <v>273</v>
      </c>
    </row>
    <row r="1052" spans="1:65" s="13" customFormat="1" ht="11.25">
      <c r="B1052" s="212"/>
      <c r="C1052" s="213"/>
      <c r="D1052" s="208" t="s">
        <v>281</v>
      </c>
      <c r="E1052" s="214" t="s">
        <v>22</v>
      </c>
      <c r="F1052" s="215" t="s">
        <v>2282</v>
      </c>
      <c r="G1052" s="213"/>
      <c r="H1052" s="214" t="s">
        <v>22</v>
      </c>
      <c r="I1052" s="216"/>
      <c r="J1052" s="213"/>
      <c r="K1052" s="213"/>
      <c r="L1052" s="217"/>
      <c r="M1052" s="218"/>
      <c r="N1052" s="219"/>
      <c r="O1052" s="219"/>
      <c r="P1052" s="219"/>
      <c r="Q1052" s="219"/>
      <c r="R1052" s="219"/>
      <c r="S1052" s="219"/>
      <c r="T1052" s="220"/>
      <c r="AT1052" s="221" t="s">
        <v>281</v>
      </c>
      <c r="AU1052" s="221" t="s">
        <v>84</v>
      </c>
      <c r="AV1052" s="13" t="s">
        <v>23</v>
      </c>
      <c r="AW1052" s="13" t="s">
        <v>38</v>
      </c>
      <c r="AX1052" s="13" t="s">
        <v>77</v>
      </c>
      <c r="AY1052" s="221" t="s">
        <v>273</v>
      </c>
    </row>
    <row r="1053" spans="1:65" s="14" customFormat="1" ht="11.25">
      <c r="B1053" s="222"/>
      <c r="C1053" s="223"/>
      <c r="D1053" s="208" t="s">
        <v>281</v>
      </c>
      <c r="E1053" s="224" t="s">
        <v>22</v>
      </c>
      <c r="F1053" s="225" t="s">
        <v>2591</v>
      </c>
      <c r="G1053" s="223"/>
      <c r="H1053" s="226">
        <v>14.3</v>
      </c>
      <c r="I1053" s="227"/>
      <c r="J1053" s="223"/>
      <c r="K1053" s="223"/>
      <c r="L1053" s="228"/>
      <c r="M1053" s="229"/>
      <c r="N1053" s="230"/>
      <c r="O1053" s="230"/>
      <c r="P1053" s="230"/>
      <c r="Q1053" s="230"/>
      <c r="R1053" s="230"/>
      <c r="S1053" s="230"/>
      <c r="T1053" s="231"/>
      <c r="AT1053" s="232" t="s">
        <v>281</v>
      </c>
      <c r="AU1053" s="232" t="s">
        <v>84</v>
      </c>
      <c r="AV1053" s="14" t="s">
        <v>84</v>
      </c>
      <c r="AW1053" s="14" t="s">
        <v>38</v>
      </c>
      <c r="AX1053" s="14" t="s">
        <v>77</v>
      </c>
      <c r="AY1053" s="232" t="s">
        <v>273</v>
      </c>
    </row>
    <row r="1054" spans="1:65" s="14" customFormat="1" ht="11.25">
      <c r="B1054" s="222"/>
      <c r="C1054" s="223"/>
      <c r="D1054" s="208" t="s">
        <v>281</v>
      </c>
      <c r="E1054" s="224" t="s">
        <v>22</v>
      </c>
      <c r="F1054" s="225" t="s">
        <v>2592</v>
      </c>
      <c r="G1054" s="223"/>
      <c r="H1054" s="226">
        <v>7.6</v>
      </c>
      <c r="I1054" s="227"/>
      <c r="J1054" s="223"/>
      <c r="K1054" s="223"/>
      <c r="L1054" s="228"/>
      <c r="M1054" s="229"/>
      <c r="N1054" s="230"/>
      <c r="O1054" s="230"/>
      <c r="P1054" s="230"/>
      <c r="Q1054" s="230"/>
      <c r="R1054" s="230"/>
      <c r="S1054" s="230"/>
      <c r="T1054" s="231"/>
      <c r="AT1054" s="232" t="s">
        <v>281</v>
      </c>
      <c r="AU1054" s="232" t="s">
        <v>84</v>
      </c>
      <c r="AV1054" s="14" t="s">
        <v>84</v>
      </c>
      <c r="AW1054" s="14" t="s">
        <v>38</v>
      </c>
      <c r="AX1054" s="14" t="s">
        <v>77</v>
      </c>
      <c r="AY1054" s="232" t="s">
        <v>273</v>
      </c>
    </row>
    <row r="1055" spans="1:65" s="14" customFormat="1" ht="11.25">
      <c r="B1055" s="222"/>
      <c r="C1055" s="223"/>
      <c r="D1055" s="208" t="s">
        <v>281</v>
      </c>
      <c r="E1055" s="224" t="s">
        <v>22</v>
      </c>
      <c r="F1055" s="225" t="s">
        <v>2593</v>
      </c>
      <c r="G1055" s="223"/>
      <c r="H1055" s="226">
        <v>7.6</v>
      </c>
      <c r="I1055" s="227"/>
      <c r="J1055" s="223"/>
      <c r="K1055" s="223"/>
      <c r="L1055" s="228"/>
      <c r="M1055" s="229"/>
      <c r="N1055" s="230"/>
      <c r="O1055" s="230"/>
      <c r="P1055" s="230"/>
      <c r="Q1055" s="230"/>
      <c r="R1055" s="230"/>
      <c r="S1055" s="230"/>
      <c r="T1055" s="231"/>
      <c r="AT1055" s="232" t="s">
        <v>281</v>
      </c>
      <c r="AU1055" s="232" t="s">
        <v>84</v>
      </c>
      <c r="AV1055" s="14" t="s">
        <v>84</v>
      </c>
      <c r="AW1055" s="14" t="s">
        <v>38</v>
      </c>
      <c r="AX1055" s="14" t="s">
        <v>77</v>
      </c>
      <c r="AY1055" s="232" t="s">
        <v>273</v>
      </c>
    </row>
    <row r="1056" spans="1:65" s="14" customFormat="1" ht="11.25">
      <c r="B1056" s="222"/>
      <c r="C1056" s="223"/>
      <c r="D1056" s="208" t="s">
        <v>281</v>
      </c>
      <c r="E1056" s="224" t="s">
        <v>22</v>
      </c>
      <c r="F1056" s="225" t="s">
        <v>2594</v>
      </c>
      <c r="G1056" s="223"/>
      <c r="H1056" s="226">
        <v>14.3</v>
      </c>
      <c r="I1056" s="227"/>
      <c r="J1056" s="223"/>
      <c r="K1056" s="223"/>
      <c r="L1056" s="228"/>
      <c r="M1056" s="229"/>
      <c r="N1056" s="230"/>
      <c r="O1056" s="230"/>
      <c r="P1056" s="230"/>
      <c r="Q1056" s="230"/>
      <c r="R1056" s="230"/>
      <c r="S1056" s="230"/>
      <c r="T1056" s="231"/>
      <c r="AT1056" s="232" t="s">
        <v>281</v>
      </c>
      <c r="AU1056" s="232" t="s">
        <v>84</v>
      </c>
      <c r="AV1056" s="14" t="s">
        <v>84</v>
      </c>
      <c r="AW1056" s="14" t="s">
        <v>38</v>
      </c>
      <c r="AX1056" s="14" t="s">
        <v>77</v>
      </c>
      <c r="AY1056" s="232" t="s">
        <v>273</v>
      </c>
    </row>
    <row r="1057" spans="1:65" s="14" customFormat="1" ht="11.25">
      <c r="B1057" s="222"/>
      <c r="C1057" s="223"/>
      <c r="D1057" s="208" t="s">
        <v>281</v>
      </c>
      <c r="E1057" s="224" t="s">
        <v>22</v>
      </c>
      <c r="F1057" s="225" t="s">
        <v>2595</v>
      </c>
      <c r="G1057" s="223"/>
      <c r="H1057" s="226">
        <v>8.6999999999999993</v>
      </c>
      <c r="I1057" s="227"/>
      <c r="J1057" s="223"/>
      <c r="K1057" s="223"/>
      <c r="L1057" s="228"/>
      <c r="M1057" s="229"/>
      <c r="N1057" s="230"/>
      <c r="O1057" s="230"/>
      <c r="P1057" s="230"/>
      <c r="Q1057" s="230"/>
      <c r="R1057" s="230"/>
      <c r="S1057" s="230"/>
      <c r="T1057" s="231"/>
      <c r="AT1057" s="232" t="s">
        <v>281</v>
      </c>
      <c r="AU1057" s="232" t="s">
        <v>84</v>
      </c>
      <c r="AV1057" s="14" t="s">
        <v>84</v>
      </c>
      <c r="AW1057" s="14" t="s">
        <v>38</v>
      </c>
      <c r="AX1057" s="14" t="s">
        <v>77</v>
      </c>
      <c r="AY1057" s="232" t="s">
        <v>273</v>
      </c>
    </row>
    <row r="1058" spans="1:65" s="15" customFormat="1" ht="11.25">
      <c r="B1058" s="233"/>
      <c r="C1058" s="234"/>
      <c r="D1058" s="208" t="s">
        <v>281</v>
      </c>
      <c r="E1058" s="235" t="s">
        <v>22</v>
      </c>
      <c r="F1058" s="236" t="s">
        <v>286</v>
      </c>
      <c r="G1058" s="234"/>
      <c r="H1058" s="237">
        <v>52.5</v>
      </c>
      <c r="I1058" s="238"/>
      <c r="J1058" s="234"/>
      <c r="K1058" s="234"/>
      <c r="L1058" s="239"/>
      <c r="M1058" s="240"/>
      <c r="N1058" s="241"/>
      <c r="O1058" s="241"/>
      <c r="P1058" s="241"/>
      <c r="Q1058" s="241"/>
      <c r="R1058" s="241"/>
      <c r="S1058" s="241"/>
      <c r="T1058" s="242"/>
      <c r="AT1058" s="243" t="s">
        <v>281</v>
      </c>
      <c r="AU1058" s="243" t="s">
        <v>84</v>
      </c>
      <c r="AV1058" s="15" t="s">
        <v>92</v>
      </c>
      <c r="AW1058" s="15" t="s">
        <v>38</v>
      </c>
      <c r="AX1058" s="15" t="s">
        <v>77</v>
      </c>
      <c r="AY1058" s="243" t="s">
        <v>273</v>
      </c>
    </row>
    <row r="1059" spans="1:65" s="14" customFormat="1" ht="11.25">
      <c r="B1059" s="222"/>
      <c r="C1059" s="223"/>
      <c r="D1059" s="208" t="s">
        <v>281</v>
      </c>
      <c r="E1059" s="224" t="s">
        <v>22</v>
      </c>
      <c r="F1059" s="225" t="s">
        <v>2822</v>
      </c>
      <c r="G1059" s="223"/>
      <c r="H1059" s="226">
        <v>2.625</v>
      </c>
      <c r="I1059" s="227"/>
      <c r="J1059" s="223"/>
      <c r="K1059" s="223"/>
      <c r="L1059" s="228"/>
      <c r="M1059" s="229"/>
      <c r="N1059" s="230"/>
      <c r="O1059" s="230"/>
      <c r="P1059" s="230"/>
      <c r="Q1059" s="230"/>
      <c r="R1059" s="230"/>
      <c r="S1059" s="230"/>
      <c r="T1059" s="231"/>
      <c r="AT1059" s="232" t="s">
        <v>281</v>
      </c>
      <c r="AU1059" s="232" t="s">
        <v>84</v>
      </c>
      <c r="AV1059" s="14" t="s">
        <v>84</v>
      </c>
      <c r="AW1059" s="14" t="s">
        <v>38</v>
      </c>
      <c r="AX1059" s="14" t="s">
        <v>77</v>
      </c>
      <c r="AY1059" s="232" t="s">
        <v>273</v>
      </c>
    </row>
    <row r="1060" spans="1:65" s="16" customFormat="1" ht="11.25">
      <c r="B1060" s="244"/>
      <c r="C1060" s="245"/>
      <c r="D1060" s="208" t="s">
        <v>281</v>
      </c>
      <c r="E1060" s="246" t="s">
        <v>22</v>
      </c>
      <c r="F1060" s="247" t="s">
        <v>288</v>
      </c>
      <c r="G1060" s="245"/>
      <c r="H1060" s="248">
        <v>55.125</v>
      </c>
      <c r="I1060" s="249"/>
      <c r="J1060" s="245"/>
      <c r="K1060" s="245"/>
      <c r="L1060" s="250"/>
      <c r="M1060" s="251"/>
      <c r="N1060" s="252"/>
      <c r="O1060" s="252"/>
      <c r="P1060" s="252"/>
      <c r="Q1060" s="252"/>
      <c r="R1060" s="252"/>
      <c r="S1060" s="252"/>
      <c r="T1060" s="253"/>
      <c r="AT1060" s="254" t="s">
        <v>281</v>
      </c>
      <c r="AU1060" s="254" t="s">
        <v>84</v>
      </c>
      <c r="AV1060" s="16" t="s">
        <v>99</v>
      </c>
      <c r="AW1060" s="16" t="s">
        <v>38</v>
      </c>
      <c r="AX1060" s="16" t="s">
        <v>23</v>
      </c>
      <c r="AY1060" s="254" t="s">
        <v>273</v>
      </c>
    </row>
    <row r="1061" spans="1:65" s="2" customFormat="1" ht="16.5" customHeight="1">
      <c r="A1061" s="36"/>
      <c r="B1061" s="37"/>
      <c r="C1061" s="195" t="s">
        <v>1383</v>
      </c>
      <c r="D1061" s="195" t="s">
        <v>275</v>
      </c>
      <c r="E1061" s="196" t="s">
        <v>2974</v>
      </c>
      <c r="F1061" s="197" t="s">
        <v>2975</v>
      </c>
      <c r="G1061" s="198" t="s">
        <v>305</v>
      </c>
      <c r="H1061" s="199">
        <v>4.2</v>
      </c>
      <c r="I1061" s="200"/>
      <c r="J1061" s="201">
        <f>ROUND(I1061*H1061,2)</f>
        <v>0</v>
      </c>
      <c r="K1061" s="197" t="s">
        <v>306</v>
      </c>
      <c r="L1061" s="41"/>
      <c r="M1061" s="202" t="s">
        <v>22</v>
      </c>
      <c r="N1061" s="203" t="s">
        <v>48</v>
      </c>
      <c r="O1061" s="66"/>
      <c r="P1061" s="204">
        <f>O1061*H1061</f>
        <v>0</v>
      </c>
      <c r="Q1061" s="204">
        <v>0</v>
      </c>
      <c r="R1061" s="204">
        <f>Q1061*H1061</f>
        <v>0</v>
      </c>
      <c r="S1061" s="204">
        <v>0</v>
      </c>
      <c r="T1061" s="205">
        <f>S1061*H1061</f>
        <v>0</v>
      </c>
      <c r="U1061" s="36"/>
      <c r="V1061" s="36"/>
      <c r="W1061" s="36"/>
      <c r="X1061" s="36"/>
      <c r="Y1061" s="36"/>
      <c r="Z1061" s="36"/>
      <c r="AA1061" s="36"/>
      <c r="AB1061" s="36"/>
      <c r="AC1061" s="36"/>
      <c r="AD1061" s="36"/>
      <c r="AE1061" s="36"/>
      <c r="AR1061" s="206" t="s">
        <v>386</v>
      </c>
      <c r="AT1061" s="206" t="s">
        <v>275</v>
      </c>
      <c r="AU1061" s="206" t="s">
        <v>84</v>
      </c>
      <c r="AY1061" s="19" t="s">
        <v>273</v>
      </c>
      <c r="BE1061" s="207">
        <f>IF(N1061="základní",J1061,0)</f>
        <v>0</v>
      </c>
      <c r="BF1061" s="207">
        <f>IF(N1061="snížená",J1061,0)</f>
        <v>0</v>
      </c>
      <c r="BG1061" s="207">
        <f>IF(N1061="zákl. přenesená",J1061,0)</f>
        <v>0</v>
      </c>
      <c r="BH1061" s="207">
        <f>IF(N1061="sníž. přenesená",J1061,0)</f>
        <v>0</v>
      </c>
      <c r="BI1061" s="207">
        <f>IF(N1061="nulová",J1061,0)</f>
        <v>0</v>
      </c>
      <c r="BJ1061" s="19" t="s">
        <v>23</v>
      </c>
      <c r="BK1061" s="207">
        <f>ROUND(I1061*H1061,2)</f>
        <v>0</v>
      </c>
      <c r="BL1061" s="19" t="s">
        <v>386</v>
      </c>
      <c r="BM1061" s="206" t="s">
        <v>2976</v>
      </c>
    </row>
    <row r="1062" spans="1:65" s="2" customFormat="1" ht="48.75">
      <c r="A1062" s="36"/>
      <c r="B1062" s="37"/>
      <c r="C1062" s="38"/>
      <c r="D1062" s="208" t="s">
        <v>299</v>
      </c>
      <c r="E1062" s="38"/>
      <c r="F1062" s="209" t="s">
        <v>2968</v>
      </c>
      <c r="G1062" s="38"/>
      <c r="H1062" s="38"/>
      <c r="I1062" s="119"/>
      <c r="J1062" s="38"/>
      <c r="K1062" s="38"/>
      <c r="L1062" s="41"/>
      <c r="M1062" s="210"/>
      <c r="N1062" s="211"/>
      <c r="O1062" s="66"/>
      <c r="P1062" s="66"/>
      <c r="Q1062" s="66"/>
      <c r="R1062" s="66"/>
      <c r="S1062" s="66"/>
      <c r="T1062" s="67"/>
      <c r="U1062" s="36"/>
      <c r="V1062" s="36"/>
      <c r="W1062" s="36"/>
      <c r="X1062" s="36"/>
      <c r="Y1062" s="36"/>
      <c r="Z1062" s="36"/>
      <c r="AA1062" s="36"/>
      <c r="AB1062" s="36"/>
      <c r="AC1062" s="36"/>
      <c r="AD1062" s="36"/>
      <c r="AE1062" s="36"/>
      <c r="AT1062" s="19" t="s">
        <v>299</v>
      </c>
      <c r="AU1062" s="19" t="s">
        <v>84</v>
      </c>
    </row>
    <row r="1063" spans="1:65" s="14" customFormat="1" ht="11.25">
      <c r="B1063" s="222"/>
      <c r="C1063" s="223"/>
      <c r="D1063" s="208" t="s">
        <v>281</v>
      </c>
      <c r="E1063" s="224" t="s">
        <v>22</v>
      </c>
      <c r="F1063" s="225" t="s">
        <v>2977</v>
      </c>
      <c r="G1063" s="223"/>
      <c r="H1063" s="226">
        <v>4.2</v>
      </c>
      <c r="I1063" s="227"/>
      <c r="J1063" s="223"/>
      <c r="K1063" s="223"/>
      <c r="L1063" s="228"/>
      <c r="M1063" s="229"/>
      <c r="N1063" s="230"/>
      <c r="O1063" s="230"/>
      <c r="P1063" s="230"/>
      <c r="Q1063" s="230"/>
      <c r="R1063" s="230"/>
      <c r="S1063" s="230"/>
      <c r="T1063" s="231"/>
      <c r="AT1063" s="232" t="s">
        <v>281</v>
      </c>
      <c r="AU1063" s="232" t="s">
        <v>84</v>
      </c>
      <c r="AV1063" s="14" t="s">
        <v>84</v>
      </c>
      <c r="AW1063" s="14" t="s">
        <v>38</v>
      </c>
      <c r="AX1063" s="14" t="s">
        <v>23</v>
      </c>
      <c r="AY1063" s="232" t="s">
        <v>273</v>
      </c>
    </row>
    <row r="1064" spans="1:65" s="2" customFormat="1" ht="21.75" customHeight="1">
      <c r="A1064" s="36"/>
      <c r="B1064" s="37"/>
      <c r="C1064" s="255" t="s">
        <v>1387</v>
      </c>
      <c r="D1064" s="255" t="s">
        <v>568</v>
      </c>
      <c r="E1064" s="256" t="s">
        <v>2978</v>
      </c>
      <c r="F1064" s="257" t="s">
        <v>2979</v>
      </c>
      <c r="G1064" s="258" t="s">
        <v>305</v>
      </c>
      <c r="H1064" s="259">
        <v>4.62</v>
      </c>
      <c r="I1064" s="260"/>
      <c r="J1064" s="261">
        <f>ROUND(I1064*H1064,2)</f>
        <v>0</v>
      </c>
      <c r="K1064" s="257" t="s">
        <v>22</v>
      </c>
      <c r="L1064" s="262"/>
      <c r="M1064" s="263" t="s">
        <v>22</v>
      </c>
      <c r="N1064" s="264" t="s">
        <v>48</v>
      </c>
      <c r="O1064" s="66"/>
      <c r="P1064" s="204">
        <f>O1064*H1064</f>
        <v>0</v>
      </c>
      <c r="Q1064" s="204">
        <v>4.0000000000000003E-5</v>
      </c>
      <c r="R1064" s="204">
        <f>Q1064*H1064</f>
        <v>1.8480000000000002E-4</v>
      </c>
      <c r="S1064" s="204">
        <v>0</v>
      </c>
      <c r="T1064" s="205">
        <f>S1064*H1064</f>
        <v>0</v>
      </c>
      <c r="U1064" s="36"/>
      <c r="V1064" s="36"/>
      <c r="W1064" s="36"/>
      <c r="X1064" s="36"/>
      <c r="Y1064" s="36"/>
      <c r="Z1064" s="36"/>
      <c r="AA1064" s="36"/>
      <c r="AB1064" s="36"/>
      <c r="AC1064" s="36"/>
      <c r="AD1064" s="36"/>
      <c r="AE1064" s="36"/>
      <c r="AR1064" s="206" t="s">
        <v>528</v>
      </c>
      <c r="AT1064" s="206" t="s">
        <v>568</v>
      </c>
      <c r="AU1064" s="206" t="s">
        <v>84</v>
      </c>
      <c r="AY1064" s="19" t="s">
        <v>273</v>
      </c>
      <c r="BE1064" s="207">
        <f>IF(N1064="základní",J1064,0)</f>
        <v>0</v>
      </c>
      <c r="BF1064" s="207">
        <f>IF(N1064="snížená",J1064,0)</f>
        <v>0</v>
      </c>
      <c r="BG1064" s="207">
        <f>IF(N1064="zákl. přenesená",J1064,0)</f>
        <v>0</v>
      </c>
      <c r="BH1064" s="207">
        <f>IF(N1064="sníž. přenesená",J1064,0)</f>
        <v>0</v>
      </c>
      <c r="BI1064" s="207">
        <f>IF(N1064="nulová",J1064,0)</f>
        <v>0</v>
      </c>
      <c r="BJ1064" s="19" t="s">
        <v>23</v>
      </c>
      <c r="BK1064" s="207">
        <f>ROUND(I1064*H1064,2)</f>
        <v>0</v>
      </c>
      <c r="BL1064" s="19" t="s">
        <v>386</v>
      </c>
      <c r="BM1064" s="206" t="s">
        <v>2980</v>
      </c>
    </row>
    <row r="1065" spans="1:65" s="14" customFormat="1" ht="11.25">
      <c r="B1065" s="222"/>
      <c r="C1065" s="223"/>
      <c r="D1065" s="208" t="s">
        <v>281</v>
      </c>
      <c r="E1065" s="223"/>
      <c r="F1065" s="225" t="s">
        <v>2981</v>
      </c>
      <c r="G1065" s="223"/>
      <c r="H1065" s="226">
        <v>4.62</v>
      </c>
      <c r="I1065" s="227"/>
      <c r="J1065" s="223"/>
      <c r="K1065" s="223"/>
      <c r="L1065" s="228"/>
      <c r="M1065" s="229"/>
      <c r="N1065" s="230"/>
      <c r="O1065" s="230"/>
      <c r="P1065" s="230"/>
      <c r="Q1065" s="230"/>
      <c r="R1065" s="230"/>
      <c r="S1065" s="230"/>
      <c r="T1065" s="231"/>
      <c r="AT1065" s="232" t="s">
        <v>281</v>
      </c>
      <c r="AU1065" s="232" t="s">
        <v>84</v>
      </c>
      <c r="AV1065" s="14" t="s">
        <v>84</v>
      </c>
      <c r="AW1065" s="14" t="s">
        <v>4</v>
      </c>
      <c r="AX1065" s="14" t="s">
        <v>23</v>
      </c>
      <c r="AY1065" s="232" t="s">
        <v>273</v>
      </c>
    </row>
    <row r="1066" spans="1:65" s="2" customFormat="1" ht="21.75" customHeight="1">
      <c r="A1066" s="36"/>
      <c r="B1066" s="37"/>
      <c r="C1066" s="195" t="s">
        <v>1394</v>
      </c>
      <c r="D1066" s="195" t="s">
        <v>275</v>
      </c>
      <c r="E1066" s="196" t="s">
        <v>2982</v>
      </c>
      <c r="F1066" s="197" t="s">
        <v>2983</v>
      </c>
      <c r="G1066" s="198" t="s">
        <v>305</v>
      </c>
      <c r="H1066" s="199">
        <v>4.5</v>
      </c>
      <c r="I1066" s="200"/>
      <c r="J1066" s="201">
        <f>ROUND(I1066*H1066,2)</f>
        <v>0</v>
      </c>
      <c r="K1066" s="197" t="s">
        <v>306</v>
      </c>
      <c r="L1066" s="41"/>
      <c r="M1066" s="202" t="s">
        <v>22</v>
      </c>
      <c r="N1066" s="203" t="s">
        <v>48</v>
      </c>
      <c r="O1066" s="66"/>
      <c r="P1066" s="204">
        <f>O1066*H1066</f>
        <v>0</v>
      </c>
      <c r="Q1066" s="204">
        <v>2.0000000000000001E-4</v>
      </c>
      <c r="R1066" s="204">
        <f>Q1066*H1066</f>
        <v>9.0000000000000008E-4</v>
      </c>
      <c r="S1066" s="204">
        <v>0</v>
      </c>
      <c r="T1066" s="205">
        <f>S1066*H1066</f>
        <v>0</v>
      </c>
      <c r="U1066" s="36"/>
      <c r="V1066" s="36"/>
      <c r="W1066" s="36"/>
      <c r="X1066" s="36"/>
      <c r="Y1066" s="36"/>
      <c r="Z1066" s="36"/>
      <c r="AA1066" s="36"/>
      <c r="AB1066" s="36"/>
      <c r="AC1066" s="36"/>
      <c r="AD1066" s="36"/>
      <c r="AE1066" s="36"/>
      <c r="AR1066" s="206" t="s">
        <v>386</v>
      </c>
      <c r="AT1066" s="206" t="s">
        <v>275</v>
      </c>
      <c r="AU1066" s="206" t="s">
        <v>84</v>
      </c>
      <c r="AY1066" s="19" t="s">
        <v>273</v>
      </c>
      <c r="BE1066" s="207">
        <f>IF(N1066="základní",J1066,0)</f>
        <v>0</v>
      </c>
      <c r="BF1066" s="207">
        <f>IF(N1066="snížená",J1066,0)</f>
        <v>0</v>
      </c>
      <c r="BG1066" s="207">
        <f>IF(N1066="zákl. přenesená",J1066,0)</f>
        <v>0</v>
      </c>
      <c r="BH1066" s="207">
        <f>IF(N1066="sníž. přenesená",J1066,0)</f>
        <v>0</v>
      </c>
      <c r="BI1066" s="207">
        <f>IF(N1066="nulová",J1066,0)</f>
        <v>0</v>
      </c>
      <c r="BJ1066" s="19" t="s">
        <v>23</v>
      </c>
      <c r="BK1066" s="207">
        <f>ROUND(I1066*H1066,2)</f>
        <v>0</v>
      </c>
      <c r="BL1066" s="19" t="s">
        <v>386</v>
      </c>
      <c r="BM1066" s="206" t="s">
        <v>2984</v>
      </c>
    </row>
    <row r="1067" spans="1:65" s="2" customFormat="1" ht="48.75">
      <c r="A1067" s="36"/>
      <c r="B1067" s="37"/>
      <c r="C1067" s="38"/>
      <c r="D1067" s="208" t="s">
        <v>299</v>
      </c>
      <c r="E1067" s="38"/>
      <c r="F1067" s="209" t="s">
        <v>2968</v>
      </c>
      <c r="G1067" s="38"/>
      <c r="H1067" s="38"/>
      <c r="I1067" s="119"/>
      <c r="J1067" s="38"/>
      <c r="K1067" s="38"/>
      <c r="L1067" s="41"/>
      <c r="M1067" s="210"/>
      <c r="N1067" s="211"/>
      <c r="O1067" s="66"/>
      <c r="P1067" s="66"/>
      <c r="Q1067" s="66"/>
      <c r="R1067" s="66"/>
      <c r="S1067" s="66"/>
      <c r="T1067" s="67"/>
      <c r="U1067" s="36"/>
      <c r="V1067" s="36"/>
      <c r="W1067" s="36"/>
      <c r="X1067" s="36"/>
      <c r="Y1067" s="36"/>
      <c r="Z1067" s="36"/>
      <c r="AA1067" s="36"/>
      <c r="AB1067" s="36"/>
      <c r="AC1067" s="36"/>
      <c r="AD1067" s="36"/>
      <c r="AE1067" s="36"/>
      <c r="AT1067" s="19" t="s">
        <v>299</v>
      </c>
      <c r="AU1067" s="19" t="s">
        <v>84</v>
      </c>
    </row>
    <row r="1068" spans="1:65" s="14" customFormat="1" ht="11.25">
      <c r="B1068" s="222"/>
      <c r="C1068" s="223"/>
      <c r="D1068" s="208" t="s">
        <v>281</v>
      </c>
      <c r="E1068" s="224" t="s">
        <v>22</v>
      </c>
      <c r="F1068" s="225" t="s">
        <v>2985</v>
      </c>
      <c r="G1068" s="223"/>
      <c r="H1068" s="226">
        <v>4.5</v>
      </c>
      <c r="I1068" s="227"/>
      <c r="J1068" s="223"/>
      <c r="K1068" s="223"/>
      <c r="L1068" s="228"/>
      <c r="M1068" s="229"/>
      <c r="N1068" s="230"/>
      <c r="O1068" s="230"/>
      <c r="P1068" s="230"/>
      <c r="Q1068" s="230"/>
      <c r="R1068" s="230"/>
      <c r="S1068" s="230"/>
      <c r="T1068" s="231"/>
      <c r="AT1068" s="232" t="s">
        <v>281</v>
      </c>
      <c r="AU1068" s="232" t="s">
        <v>84</v>
      </c>
      <c r="AV1068" s="14" t="s">
        <v>84</v>
      </c>
      <c r="AW1068" s="14" t="s">
        <v>38</v>
      </c>
      <c r="AX1068" s="14" t="s">
        <v>23</v>
      </c>
      <c r="AY1068" s="232" t="s">
        <v>273</v>
      </c>
    </row>
    <row r="1069" spans="1:65" s="2" customFormat="1" ht="21.75" customHeight="1">
      <c r="A1069" s="36"/>
      <c r="B1069" s="37"/>
      <c r="C1069" s="255" t="s">
        <v>1400</v>
      </c>
      <c r="D1069" s="255" t="s">
        <v>568</v>
      </c>
      <c r="E1069" s="256" t="s">
        <v>2986</v>
      </c>
      <c r="F1069" s="257" t="s">
        <v>2987</v>
      </c>
      <c r="G1069" s="258" t="s">
        <v>305</v>
      </c>
      <c r="H1069" s="259">
        <v>4.95</v>
      </c>
      <c r="I1069" s="260"/>
      <c r="J1069" s="261">
        <f>ROUND(I1069*H1069,2)</f>
        <v>0</v>
      </c>
      <c r="K1069" s="257" t="s">
        <v>22</v>
      </c>
      <c r="L1069" s="262"/>
      <c r="M1069" s="263" t="s">
        <v>22</v>
      </c>
      <c r="N1069" s="264" t="s">
        <v>48</v>
      </c>
      <c r="O1069" s="66"/>
      <c r="P1069" s="204">
        <f>O1069*H1069</f>
        <v>0</v>
      </c>
      <c r="Q1069" s="204">
        <v>6.0000000000000002E-5</v>
      </c>
      <c r="R1069" s="204">
        <f>Q1069*H1069</f>
        <v>2.9700000000000001E-4</v>
      </c>
      <c r="S1069" s="204">
        <v>0</v>
      </c>
      <c r="T1069" s="205">
        <f>S1069*H1069</f>
        <v>0</v>
      </c>
      <c r="U1069" s="36"/>
      <c r="V1069" s="36"/>
      <c r="W1069" s="36"/>
      <c r="X1069" s="36"/>
      <c r="Y1069" s="36"/>
      <c r="Z1069" s="36"/>
      <c r="AA1069" s="36"/>
      <c r="AB1069" s="36"/>
      <c r="AC1069" s="36"/>
      <c r="AD1069" s="36"/>
      <c r="AE1069" s="36"/>
      <c r="AR1069" s="206" t="s">
        <v>528</v>
      </c>
      <c r="AT1069" s="206" t="s">
        <v>568</v>
      </c>
      <c r="AU1069" s="206" t="s">
        <v>84</v>
      </c>
      <c r="AY1069" s="19" t="s">
        <v>273</v>
      </c>
      <c r="BE1069" s="207">
        <f>IF(N1069="základní",J1069,0)</f>
        <v>0</v>
      </c>
      <c r="BF1069" s="207">
        <f>IF(N1069="snížená",J1069,0)</f>
        <v>0</v>
      </c>
      <c r="BG1069" s="207">
        <f>IF(N1069="zákl. přenesená",J1069,0)</f>
        <v>0</v>
      </c>
      <c r="BH1069" s="207">
        <f>IF(N1069="sníž. přenesená",J1069,0)</f>
        <v>0</v>
      </c>
      <c r="BI1069" s="207">
        <f>IF(N1069="nulová",J1069,0)</f>
        <v>0</v>
      </c>
      <c r="BJ1069" s="19" t="s">
        <v>23</v>
      </c>
      <c r="BK1069" s="207">
        <f>ROUND(I1069*H1069,2)</f>
        <v>0</v>
      </c>
      <c r="BL1069" s="19" t="s">
        <v>386</v>
      </c>
      <c r="BM1069" s="206" t="s">
        <v>2988</v>
      </c>
    </row>
    <row r="1070" spans="1:65" s="14" customFormat="1" ht="11.25">
      <c r="B1070" s="222"/>
      <c r="C1070" s="223"/>
      <c r="D1070" s="208" t="s">
        <v>281</v>
      </c>
      <c r="E1070" s="223"/>
      <c r="F1070" s="225" t="s">
        <v>2989</v>
      </c>
      <c r="G1070" s="223"/>
      <c r="H1070" s="226">
        <v>4.95</v>
      </c>
      <c r="I1070" s="227"/>
      <c r="J1070" s="223"/>
      <c r="K1070" s="223"/>
      <c r="L1070" s="228"/>
      <c r="M1070" s="229"/>
      <c r="N1070" s="230"/>
      <c r="O1070" s="230"/>
      <c r="P1070" s="230"/>
      <c r="Q1070" s="230"/>
      <c r="R1070" s="230"/>
      <c r="S1070" s="230"/>
      <c r="T1070" s="231"/>
      <c r="AT1070" s="232" t="s">
        <v>281</v>
      </c>
      <c r="AU1070" s="232" t="s">
        <v>84</v>
      </c>
      <c r="AV1070" s="14" t="s">
        <v>84</v>
      </c>
      <c r="AW1070" s="14" t="s">
        <v>4</v>
      </c>
      <c r="AX1070" s="14" t="s">
        <v>23</v>
      </c>
      <c r="AY1070" s="232" t="s">
        <v>273</v>
      </c>
    </row>
    <row r="1071" spans="1:65" s="2" customFormat="1" ht="21.75" customHeight="1">
      <c r="A1071" s="36"/>
      <c r="B1071" s="37"/>
      <c r="C1071" s="195" t="s">
        <v>1409</v>
      </c>
      <c r="D1071" s="195" t="s">
        <v>275</v>
      </c>
      <c r="E1071" s="196" t="s">
        <v>2990</v>
      </c>
      <c r="F1071" s="197" t="s">
        <v>2991</v>
      </c>
      <c r="G1071" s="198" t="s">
        <v>1193</v>
      </c>
      <c r="H1071" s="265"/>
      <c r="I1071" s="200"/>
      <c r="J1071" s="201">
        <f>ROUND(I1071*H1071,2)</f>
        <v>0</v>
      </c>
      <c r="K1071" s="197" t="s">
        <v>306</v>
      </c>
      <c r="L1071" s="41"/>
      <c r="M1071" s="202" t="s">
        <v>22</v>
      </c>
      <c r="N1071" s="203" t="s">
        <v>48</v>
      </c>
      <c r="O1071" s="66"/>
      <c r="P1071" s="204">
        <f>O1071*H1071</f>
        <v>0</v>
      </c>
      <c r="Q1071" s="204">
        <v>0</v>
      </c>
      <c r="R1071" s="204">
        <f>Q1071*H1071</f>
        <v>0</v>
      </c>
      <c r="S1071" s="204">
        <v>0</v>
      </c>
      <c r="T1071" s="205">
        <f>S1071*H1071</f>
        <v>0</v>
      </c>
      <c r="U1071" s="36"/>
      <c r="V1071" s="36"/>
      <c r="W1071" s="36"/>
      <c r="X1071" s="36"/>
      <c r="Y1071" s="36"/>
      <c r="Z1071" s="36"/>
      <c r="AA1071" s="36"/>
      <c r="AB1071" s="36"/>
      <c r="AC1071" s="36"/>
      <c r="AD1071" s="36"/>
      <c r="AE1071" s="36"/>
      <c r="AR1071" s="206" t="s">
        <v>386</v>
      </c>
      <c r="AT1071" s="206" t="s">
        <v>275</v>
      </c>
      <c r="AU1071" s="206" t="s">
        <v>84</v>
      </c>
      <c r="AY1071" s="19" t="s">
        <v>273</v>
      </c>
      <c r="BE1071" s="207">
        <f>IF(N1071="základní",J1071,0)</f>
        <v>0</v>
      </c>
      <c r="BF1071" s="207">
        <f>IF(N1071="snížená",J1071,0)</f>
        <v>0</v>
      </c>
      <c r="BG1071" s="207">
        <f>IF(N1071="zákl. přenesená",J1071,0)</f>
        <v>0</v>
      </c>
      <c r="BH1071" s="207">
        <f>IF(N1071="sníž. přenesená",J1071,0)</f>
        <v>0</v>
      </c>
      <c r="BI1071" s="207">
        <f>IF(N1071="nulová",J1071,0)</f>
        <v>0</v>
      </c>
      <c r="BJ1071" s="19" t="s">
        <v>23</v>
      </c>
      <c r="BK1071" s="207">
        <f>ROUND(I1071*H1071,2)</f>
        <v>0</v>
      </c>
      <c r="BL1071" s="19" t="s">
        <v>386</v>
      </c>
      <c r="BM1071" s="206" t="s">
        <v>2992</v>
      </c>
    </row>
    <row r="1072" spans="1:65" s="2" customFormat="1" ht="78">
      <c r="A1072" s="36"/>
      <c r="B1072" s="37"/>
      <c r="C1072" s="38"/>
      <c r="D1072" s="208" t="s">
        <v>299</v>
      </c>
      <c r="E1072" s="38"/>
      <c r="F1072" s="209" t="s">
        <v>809</v>
      </c>
      <c r="G1072" s="38"/>
      <c r="H1072" s="38"/>
      <c r="I1072" s="119"/>
      <c r="J1072" s="38"/>
      <c r="K1072" s="38"/>
      <c r="L1072" s="41"/>
      <c r="M1072" s="210"/>
      <c r="N1072" s="211"/>
      <c r="O1072" s="66"/>
      <c r="P1072" s="66"/>
      <c r="Q1072" s="66"/>
      <c r="R1072" s="66"/>
      <c r="S1072" s="66"/>
      <c r="T1072" s="67"/>
      <c r="U1072" s="36"/>
      <c r="V1072" s="36"/>
      <c r="W1072" s="36"/>
      <c r="X1072" s="36"/>
      <c r="Y1072" s="36"/>
      <c r="Z1072" s="36"/>
      <c r="AA1072" s="36"/>
      <c r="AB1072" s="36"/>
      <c r="AC1072" s="36"/>
      <c r="AD1072" s="36"/>
      <c r="AE1072" s="36"/>
      <c r="AT1072" s="19" t="s">
        <v>299</v>
      </c>
      <c r="AU1072" s="19" t="s">
        <v>84</v>
      </c>
    </row>
    <row r="1073" spans="1:65" s="12" customFormat="1" ht="22.9" customHeight="1">
      <c r="B1073" s="179"/>
      <c r="C1073" s="180"/>
      <c r="D1073" s="181" t="s">
        <v>76</v>
      </c>
      <c r="E1073" s="193" t="s">
        <v>1237</v>
      </c>
      <c r="F1073" s="193" t="s">
        <v>1238</v>
      </c>
      <c r="G1073" s="180"/>
      <c r="H1073" s="180"/>
      <c r="I1073" s="183"/>
      <c r="J1073" s="194">
        <f>BK1073</f>
        <v>0</v>
      </c>
      <c r="K1073" s="180"/>
      <c r="L1073" s="185"/>
      <c r="M1073" s="186"/>
      <c r="N1073" s="187"/>
      <c r="O1073" s="187"/>
      <c r="P1073" s="188">
        <f>SUM(P1074:P1137)</f>
        <v>0</v>
      </c>
      <c r="Q1073" s="187"/>
      <c r="R1073" s="188">
        <f>SUM(R1074:R1137)</f>
        <v>4.3885239</v>
      </c>
      <c r="S1073" s="187"/>
      <c r="T1073" s="189">
        <f>SUM(T1074:T1137)</f>
        <v>0</v>
      </c>
      <c r="AR1073" s="190" t="s">
        <v>84</v>
      </c>
      <c r="AT1073" s="191" t="s">
        <v>76</v>
      </c>
      <c r="AU1073" s="191" t="s">
        <v>23</v>
      </c>
      <c r="AY1073" s="190" t="s">
        <v>273</v>
      </c>
      <c r="BK1073" s="192">
        <f>SUM(BK1074:BK1137)</f>
        <v>0</v>
      </c>
    </row>
    <row r="1074" spans="1:65" s="2" customFormat="1" ht="16.5" customHeight="1">
      <c r="A1074" s="36"/>
      <c r="B1074" s="37"/>
      <c r="C1074" s="195" t="s">
        <v>1414</v>
      </c>
      <c r="D1074" s="195" t="s">
        <v>275</v>
      </c>
      <c r="E1074" s="196" t="s">
        <v>1240</v>
      </c>
      <c r="F1074" s="197" t="s">
        <v>1241</v>
      </c>
      <c r="G1074" s="198" t="s">
        <v>224</v>
      </c>
      <c r="H1074" s="199">
        <v>514.54</v>
      </c>
      <c r="I1074" s="200"/>
      <c r="J1074" s="201">
        <f>ROUND(I1074*H1074,2)</f>
        <v>0</v>
      </c>
      <c r="K1074" s="197" t="s">
        <v>306</v>
      </c>
      <c r="L1074" s="41"/>
      <c r="M1074" s="202" t="s">
        <v>22</v>
      </c>
      <c r="N1074" s="203" t="s">
        <v>48</v>
      </c>
      <c r="O1074" s="66"/>
      <c r="P1074" s="204">
        <f>O1074*H1074</f>
        <v>0</v>
      </c>
      <c r="Q1074" s="204">
        <v>0</v>
      </c>
      <c r="R1074" s="204">
        <f>Q1074*H1074</f>
        <v>0</v>
      </c>
      <c r="S1074" s="204">
        <v>0</v>
      </c>
      <c r="T1074" s="205">
        <f>S1074*H1074</f>
        <v>0</v>
      </c>
      <c r="U1074" s="36"/>
      <c r="V1074" s="36"/>
      <c r="W1074" s="36"/>
      <c r="X1074" s="36"/>
      <c r="Y1074" s="36"/>
      <c r="Z1074" s="36"/>
      <c r="AA1074" s="36"/>
      <c r="AB1074" s="36"/>
      <c r="AC1074" s="36"/>
      <c r="AD1074" s="36"/>
      <c r="AE1074" s="36"/>
      <c r="AR1074" s="206" t="s">
        <v>386</v>
      </c>
      <c r="AT1074" s="206" t="s">
        <v>275</v>
      </c>
      <c r="AU1074" s="206" t="s">
        <v>84</v>
      </c>
      <c r="AY1074" s="19" t="s">
        <v>273</v>
      </c>
      <c r="BE1074" s="207">
        <f>IF(N1074="základní",J1074,0)</f>
        <v>0</v>
      </c>
      <c r="BF1074" s="207">
        <f>IF(N1074="snížená",J1074,0)</f>
        <v>0</v>
      </c>
      <c r="BG1074" s="207">
        <f>IF(N1074="zákl. přenesená",J1074,0)</f>
        <v>0</v>
      </c>
      <c r="BH1074" s="207">
        <f>IF(N1074="sníž. přenesená",J1074,0)</f>
        <v>0</v>
      </c>
      <c r="BI1074" s="207">
        <f>IF(N1074="nulová",J1074,0)</f>
        <v>0</v>
      </c>
      <c r="BJ1074" s="19" t="s">
        <v>23</v>
      </c>
      <c r="BK1074" s="207">
        <f>ROUND(I1074*H1074,2)</f>
        <v>0</v>
      </c>
      <c r="BL1074" s="19" t="s">
        <v>386</v>
      </c>
      <c r="BM1074" s="206" t="s">
        <v>2993</v>
      </c>
    </row>
    <row r="1075" spans="1:65" s="2" customFormat="1" ht="48.75">
      <c r="A1075" s="36"/>
      <c r="B1075" s="37"/>
      <c r="C1075" s="38"/>
      <c r="D1075" s="208" t="s">
        <v>299</v>
      </c>
      <c r="E1075" s="38"/>
      <c r="F1075" s="209" t="s">
        <v>1243</v>
      </c>
      <c r="G1075" s="38"/>
      <c r="H1075" s="38"/>
      <c r="I1075" s="119"/>
      <c r="J1075" s="38"/>
      <c r="K1075" s="38"/>
      <c r="L1075" s="41"/>
      <c r="M1075" s="210"/>
      <c r="N1075" s="211"/>
      <c r="O1075" s="66"/>
      <c r="P1075" s="66"/>
      <c r="Q1075" s="66"/>
      <c r="R1075" s="66"/>
      <c r="S1075" s="66"/>
      <c r="T1075" s="67"/>
      <c r="U1075" s="36"/>
      <c r="V1075" s="36"/>
      <c r="W1075" s="36"/>
      <c r="X1075" s="36"/>
      <c r="Y1075" s="36"/>
      <c r="Z1075" s="36"/>
      <c r="AA1075" s="36"/>
      <c r="AB1075" s="36"/>
      <c r="AC1075" s="36"/>
      <c r="AD1075" s="36"/>
      <c r="AE1075" s="36"/>
      <c r="AT1075" s="19" t="s">
        <v>299</v>
      </c>
      <c r="AU1075" s="19" t="s">
        <v>84</v>
      </c>
    </row>
    <row r="1076" spans="1:65" s="14" customFormat="1" ht="11.25">
      <c r="B1076" s="222"/>
      <c r="C1076" s="223"/>
      <c r="D1076" s="208" t="s">
        <v>281</v>
      </c>
      <c r="E1076" s="224" t="s">
        <v>22</v>
      </c>
      <c r="F1076" s="225" t="s">
        <v>2579</v>
      </c>
      <c r="G1076" s="223"/>
      <c r="H1076" s="226">
        <v>514.54</v>
      </c>
      <c r="I1076" s="227"/>
      <c r="J1076" s="223"/>
      <c r="K1076" s="223"/>
      <c r="L1076" s="228"/>
      <c r="M1076" s="229"/>
      <c r="N1076" s="230"/>
      <c r="O1076" s="230"/>
      <c r="P1076" s="230"/>
      <c r="Q1076" s="230"/>
      <c r="R1076" s="230"/>
      <c r="S1076" s="230"/>
      <c r="T1076" s="231"/>
      <c r="AT1076" s="232" t="s">
        <v>281</v>
      </c>
      <c r="AU1076" s="232" t="s">
        <v>84</v>
      </c>
      <c r="AV1076" s="14" t="s">
        <v>84</v>
      </c>
      <c r="AW1076" s="14" t="s">
        <v>38</v>
      </c>
      <c r="AX1076" s="14" t="s">
        <v>23</v>
      </c>
      <c r="AY1076" s="232" t="s">
        <v>273</v>
      </c>
    </row>
    <row r="1077" spans="1:65" s="2" customFormat="1" ht="16.5" customHeight="1">
      <c r="A1077" s="36"/>
      <c r="B1077" s="37"/>
      <c r="C1077" s="195" t="s">
        <v>1418</v>
      </c>
      <c r="D1077" s="195" t="s">
        <v>275</v>
      </c>
      <c r="E1077" s="196" t="s">
        <v>1246</v>
      </c>
      <c r="F1077" s="197" t="s">
        <v>1247</v>
      </c>
      <c r="G1077" s="198" t="s">
        <v>224</v>
      </c>
      <c r="H1077" s="199">
        <v>1543.62</v>
      </c>
      <c r="I1077" s="200"/>
      <c r="J1077" s="201">
        <f>ROUND(I1077*H1077,2)</f>
        <v>0</v>
      </c>
      <c r="K1077" s="197" t="s">
        <v>306</v>
      </c>
      <c r="L1077" s="41"/>
      <c r="M1077" s="202" t="s">
        <v>22</v>
      </c>
      <c r="N1077" s="203" t="s">
        <v>48</v>
      </c>
      <c r="O1077" s="66"/>
      <c r="P1077" s="204">
        <f>O1077*H1077</f>
        <v>0</v>
      </c>
      <c r="Q1077" s="204">
        <v>0</v>
      </c>
      <c r="R1077" s="204">
        <f>Q1077*H1077</f>
        <v>0</v>
      </c>
      <c r="S1077" s="204">
        <v>0</v>
      </c>
      <c r="T1077" s="205">
        <f>S1077*H1077</f>
        <v>0</v>
      </c>
      <c r="U1077" s="36"/>
      <c r="V1077" s="36"/>
      <c r="W1077" s="36"/>
      <c r="X1077" s="36"/>
      <c r="Y1077" s="36"/>
      <c r="Z1077" s="36"/>
      <c r="AA1077" s="36"/>
      <c r="AB1077" s="36"/>
      <c r="AC1077" s="36"/>
      <c r="AD1077" s="36"/>
      <c r="AE1077" s="36"/>
      <c r="AR1077" s="206" t="s">
        <v>386</v>
      </c>
      <c r="AT1077" s="206" t="s">
        <v>275</v>
      </c>
      <c r="AU1077" s="206" t="s">
        <v>84</v>
      </c>
      <c r="AY1077" s="19" t="s">
        <v>273</v>
      </c>
      <c r="BE1077" s="207">
        <f>IF(N1077="základní",J1077,0)</f>
        <v>0</v>
      </c>
      <c r="BF1077" s="207">
        <f>IF(N1077="snížená",J1077,0)</f>
        <v>0</v>
      </c>
      <c r="BG1077" s="207">
        <f>IF(N1077="zákl. přenesená",J1077,0)</f>
        <v>0</v>
      </c>
      <c r="BH1077" s="207">
        <f>IF(N1077="sníž. přenesená",J1077,0)</f>
        <v>0</v>
      </c>
      <c r="BI1077" s="207">
        <f>IF(N1077="nulová",J1077,0)</f>
        <v>0</v>
      </c>
      <c r="BJ1077" s="19" t="s">
        <v>23</v>
      </c>
      <c r="BK1077" s="207">
        <f>ROUND(I1077*H1077,2)</f>
        <v>0</v>
      </c>
      <c r="BL1077" s="19" t="s">
        <v>386</v>
      </c>
      <c r="BM1077" s="206" t="s">
        <v>2994</v>
      </c>
    </row>
    <row r="1078" spans="1:65" s="2" customFormat="1" ht="48.75">
      <c r="A1078" s="36"/>
      <c r="B1078" s="37"/>
      <c r="C1078" s="38"/>
      <c r="D1078" s="208" t="s">
        <v>299</v>
      </c>
      <c r="E1078" s="38"/>
      <c r="F1078" s="209" t="s">
        <v>1243</v>
      </c>
      <c r="G1078" s="38"/>
      <c r="H1078" s="38"/>
      <c r="I1078" s="119"/>
      <c r="J1078" s="38"/>
      <c r="K1078" s="38"/>
      <c r="L1078" s="41"/>
      <c r="M1078" s="210"/>
      <c r="N1078" s="211"/>
      <c r="O1078" s="66"/>
      <c r="P1078" s="66"/>
      <c r="Q1078" s="66"/>
      <c r="R1078" s="66"/>
      <c r="S1078" s="66"/>
      <c r="T1078" s="67"/>
      <c r="U1078" s="36"/>
      <c r="V1078" s="36"/>
      <c r="W1078" s="36"/>
      <c r="X1078" s="36"/>
      <c r="Y1078" s="36"/>
      <c r="Z1078" s="36"/>
      <c r="AA1078" s="36"/>
      <c r="AB1078" s="36"/>
      <c r="AC1078" s="36"/>
      <c r="AD1078" s="36"/>
      <c r="AE1078" s="36"/>
      <c r="AT1078" s="19" t="s">
        <v>299</v>
      </c>
      <c r="AU1078" s="19" t="s">
        <v>84</v>
      </c>
    </row>
    <row r="1079" spans="1:65" s="14" customFormat="1" ht="11.25">
      <c r="B1079" s="222"/>
      <c r="C1079" s="223"/>
      <c r="D1079" s="208" t="s">
        <v>281</v>
      </c>
      <c r="E1079" s="224" t="s">
        <v>22</v>
      </c>
      <c r="F1079" s="225" t="s">
        <v>2995</v>
      </c>
      <c r="G1079" s="223"/>
      <c r="H1079" s="226">
        <v>514.54</v>
      </c>
      <c r="I1079" s="227"/>
      <c r="J1079" s="223"/>
      <c r="K1079" s="223"/>
      <c r="L1079" s="228"/>
      <c r="M1079" s="229"/>
      <c r="N1079" s="230"/>
      <c r="O1079" s="230"/>
      <c r="P1079" s="230"/>
      <c r="Q1079" s="230"/>
      <c r="R1079" s="230"/>
      <c r="S1079" s="230"/>
      <c r="T1079" s="231"/>
      <c r="AT1079" s="232" t="s">
        <v>281</v>
      </c>
      <c r="AU1079" s="232" t="s">
        <v>84</v>
      </c>
      <c r="AV1079" s="14" t="s">
        <v>84</v>
      </c>
      <c r="AW1079" s="14" t="s">
        <v>38</v>
      </c>
      <c r="AX1079" s="14" t="s">
        <v>77</v>
      </c>
      <c r="AY1079" s="232" t="s">
        <v>273</v>
      </c>
    </row>
    <row r="1080" spans="1:65" s="14" customFormat="1" ht="11.25">
      <c r="B1080" s="222"/>
      <c r="C1080" s="223"/>
      <c r="D1080" s="208" t="s">
        <v>281</v>
      </c>
      <c r="E1080" s="224" t="s">
        <v>22</v>
      </c>
      <c r="F1080" s="225" t="s">
        <v>2996</v>
      </c>
      <c r="G1080" s="223"/>
      <c r="H1080" s="226">
        <v>514.54</v>
      </c>
      <c r="I1080" s="227"/>
      <c r="J1080" s="223"/>
      <c r="K1080" s="223"/>
      <c r="L1080" s="228"/>
      <c r="M1080" s="229"/>
      <c r="N1080" s="230"/>
      <c r="O1080" s="230"/>
      <c r="P1080" s="230"/>
      <c r="Q1080" s="230"/>
      <c r="R1080" s="230"/>
      <c r="S1080" s="230"/>
      <c r="T1080" s="231"/>
      <c r="AT1080" s="232" t="s">
        <v>281</v>
      </c>
      <c r="AU1080" s="232" t="s">
        <v>84</v>
      </c>
      <c r="AV1080" s="14" t="s">
        <v>84</v>
      </c>
      <c r="AW1080" s="14" t="s">
        <v>38</v>
      </c>
      <c r="AX1080" s="14" t="s">
        <v>77</v>
      </c>
      <c r="AY1080" s="232" t="s">
        <v>273</v>
      </c>
    </row>
    <row r="1081" spans="1:65" s="14" customFormat="1" ht="11.25">
      <c r="B1081" s="222"/>
      <c r="C1081" s="223"/>
      <c r="D1081" s="208" t="s">
        <v>281</v>
      </c>
      <c r="E1081" s="224" t="s">
        <v>22</v>
      </c>
      <c r="F1081" s="225" t="s">
        <v>2997</v>
      </c>
      <c r="G1081" s="223"/>
      <c r="H1081" s="226">
        <v>514.54</v>
      </c>
      <c r="I1081" s="227"/>
      <c r="J1081" s="223"/>
      <c r="K1081" s="223"/>
      <c r="L1081" s="228"/>
      <c r="M1081" s="229"/>
      <c r="N1081" s="230"/>
      <c r="O1081" s="230"/>
      <c r="P1081" s="230"/>
      <c r="Q1081" s="230"/>
      <c r="R1081" s="230"/>
      <c r="S1081" s="230"/>
      <c r="T1081" s="231"/>
      <c r="AT1081" s="232" t="s">
        <v>281</v>
      </c>
      <c r="AU1081" s="232" t="s">
        <v>84</v>
      </c>
      <c r="AV1081" s="14" t="s">
        <v>84</v>
      </c>
      <c r="AW1081" s="14" t="s">
        <v>38</v>
      </c>
      <c r="AX1081" s="14" t="s">
        <v>77</v>
      </c>
      <c r="AY1081" s="232" t="s">
        <v>273</v>
      </c>
    </row>
    <row r="1082" spans="1:65" s="15" customFormat="1" ht="11.25">
      <c r="B1082" s="233"/>
      <c r="C1082" s="234"/>
      <c r="D1082" s="208" t="s">
        <v>281</v>
      </c>
      <c r="E1082" s="235" t="s">
        <v>22</v>
      </c>
      <c r="F1082" s="236" t="s">
        <v>286</v>
      </c>
      <c r="G1082" s="234"/>
      <c r="H1082" s="237">
        <v>1543.62</v>
      </c>
      <c r="I1082" s="238"/>
      <c r="J1082" s="234"/>
      <c r="K1082" s="234"/>
      <c r="L1082" s="239"/>
      <c r="M1082" s="240"/>
      <c r="N1082" s="241"/>
      <c r="O1082" s="241"/>
      <c r="P1082" s="241"/>
      <c r="Q1082" s="241"/>
      <c r="R1082" s="241"/>
      <c r="S1082" s="241"/>
      <c r="T1082" s="242"/>
      <c r="AT1082" s="243" t="s">
        <v>281</v>
      </c>
      <c r="AU1082" s="243" t="s">
        <v>84</v>
      </c>
      <c r="AV1082" s="15" t="s">
        <v>92</v>
      </c>
      <c r="AW1082" s="15" t="s">
        <v>38</v>
      </c>
      <c r="AX1082" s="15" t="s">
        <v>23</v>
      </c>
      <c r="AY1082" s="243" t="s">
        <v>273</v>
      </c>
    </row>
    <row r="1083" spans="1:65" s="2" customFormat="1" ht="16.5" customHeight="1">
      <c r="A1083" s="36"/>
      <c r="B1083" s="37"/>
      <c r="C1083" s="195" t="s">
        <v>1424</v>
      </c>
      <c r="D1083" s="195" t="s">
        <v>275</v>
      </c>
      <c r="E1083" s="196" t="s">
        <v>1253</v>
      </c>
      <c r="F1083" s="197" t="s">
        <v>1254</v>
      </c>
      <c r="G1083" s="198" t="s">
        <v>224</v>
      </c>
      <c r="H1083" s="199">
        <v>514.54</v>
      </c>
      <c r="I1083" s="200"/>
      <c r="J1083" s="201">
        <f>ROUND(I1083*H1083,2)</f>
        <v>0</v>
      </c>
      <c r="K1083" s="197" t="s">
        <v>306</v>
      </c>
      <c r="L1083" s="41"/>
      <c r="M1083" s="202" t="s">
        <v>22</v>
      </c>
      <c r="N1083" s="203" t="s">
        <v>48</v>
      </c>
      <c r="O1083" s="66"/>
      <c r="P1083" s="204">
        <f>O1083*H1083</f>
        <v>0</v>
      </c>
      <c r="Q1083" s="204">
        <v>3.0000000000000001E-5</v>
      </c>
      <c r="R1083" s="204">
        <f>Q1083*H1083</f>
        <v>1.5436199999999999E-2</v>
      </c>
      <c r="S1083" s="204">
        <v>0</v>
      </c>
      <c r="T1083" s="205">
        <f>S1083*H1083</f>
        <v>0</v>
      </c>
      <c r="U1083" s="36"/>
      <c r="V1083" s="36"/>
      <c r="W1083" s="36"/>
      <c r="X1083" s="36"/>
      <c r="Y1083" s="36"/>
      <c r="Z1083" s="36"/>
      <c r="AA1083" s="36"/>
      <c r="AB1083" s="36"/>
      <c r="AC1083" s="36"/>
      <c r="AD1083" s="36"/>
      <c r="AE1083" s="36"/>
      <c r="AR1083" s="206" t="s">
        <v>386</v>
      </c>
      <c r="AT1083" s="206" t="s">
        <v>275</v>
      </c>
      <c r="AU1083" s="206" t="s">
        <v>84</v>
      </c>
      <c r="AY1083" s="19" t="s">
        <v>273</v>
      </c>
      <c r="BE1083" s="207">
        <f>IF(N1083="základní",J1083,0)</f>
        <v>0</v>
      </c>
      <c r="BF1083" s="207">
        <f>IF(N1083="snížená",J1083,0)</f>
        <v>0</v>
      </c>
      <c r="BG1083" s="207">
        <f>IF(N1083="zákl. přenesená",J1083,0)</f>
        <v>0</v>
      </c>
      <c r="BH1083" s="207">
        <f>IF(N1083="sníž. přenesená",J1083,0)</f>
        <v>0</v>
      </c>
      <c r="BI1083" s="207">
        <f>IF(N1083="nulová",J1083,0)</f>
        <v>0</v>
      </c>
      <c r="BJ1083" s="19" t="s">
        <v>23</v>
      </c>
      <c r="BK1083" s="207">
        <f>ROUND(I1083*H1083,2)</f>
        <v>0</v>
      </c>
      <c r="BL1083" s="19" t="s">
        <v>386</v>
      </c>
      <c r="BM1083" s="206" t="s">
        <v>2998</v>
      </c>
    </row>
    <row r="1084" spans="1:65" s="2" customFormat="1" ht="48.75">
      <c r="A1084" s="36"/>
      <c r="B1084" s="37"/>
      <c r="C1084" s="38"/>
      <c r="D1084" s="208" t="s">
        <v>299</v>
      </c>
      <c r="E1084" s="38"/>
      <c r="F1084" s="209" t="s">
        <v>1243</v>
      </c>
      <c r="G1084" s="38"/>
      <c r="H1084" s="38"/>
      <c r="I1084" s="119"/>
      <c r="J1084" s="38"/>
      <c r="K1084" s="38"/>
      <c r="L1084" s="41"/>
      <c r="M1084" s="210"/>
      <c r="N1084" s="211"/>
      <c r="O1084" s="66"/>
      <c r="P1084" s="66"/>
      <c r="Q1084" s="66"/>
      <c r="R1084" s="66"/>
      <c r="S1084" s="66"/>
      <c r="T1084" s="67"/>
      <c r="U1084" s="36"/>
      <c r="V1084" s="36"/>
      <c r="W1084" s="36"/>
      <c r="X1084" s="36"/>
      <c r="Y1084" s="36"/>
      <c r="Z1084" s="36"/>
      <c r="AA1084" s="36"/>
      <c r="AB1084" s="36"/>
      <c r="AC1084" s="36"/>
      <c r="AD1084" s="36"/>
      <c r="AE1084" s="36"/>
      <c r="AT1084" s="19" t="s">
        <v>299</v>
      </c>
      <c r="AU1084" s="19" t="s">
        <v>84</v>
      </c>
    </row>
    <row r="1085" spans="1:65" s="14" customFormat="1" ht="11.25">
      <c r="B1085" s="222"/>
      <c r="C1085" s="223"/>
      <c r="D1085" s="208" t="s">
        <v>281</v>
      </c>
      <c r="E1085" s="224" t="s">
        <v>22</v>
      </c>
      <c r="F1085" s="225" t="s">
        <v>2579</v>
      </c>
      <c r="G1085" s="223"/>
      <c r="H1085" s="226">
        <v>514.54</v>
      </c>
      <c r="I1085" s="227"/>
      <c r="J1085" s="223"/>
      <c r="K1085" s="223"/>
      <c r="L1085" s="228"/>
      <c r="M1085" s="229"/>
      <c r="N1085" s="230"/>
      <c r="O1085" s="230"/>
      <c r="P1085" s="230"/>
      <c r="Q1085" s="230"/>
      <c r="R1085" s="230"/>
      <c r="S1085" s="230"/>
      <c r="T1085" s="231"/>
      <c r="AT1085" s="232" t="s">
        <v>281</v>
      </c>
      <c r="AU1085" s="232" t="s">
        <v>84</v>
      </c>
      <c r="AV1085" s="14" t="s">
        <v>84</v>
      </c>
      <c r="AW1085" s="14" t="s">
        <v>38</v>
      </c>
      <c r="AX1085" s="14" t="s">
        <v>23</v>
      </c>
      <c r="AY1085" s="232" t="s">
        <v>273</v>
      </c>
    </row>
    <row r="1086" spans="1:65" s="2" customFormat="1" ht="16.5" customHeight="1">
      <c r="A1086" s="36"/>
      <c r="B1086" s="37"/>
      <c r="C1086" s="195" t="s">
        <v>1433</v>
      </c>
      <c r="D1086" s="195" t="s">
        <v>275</v>
      </c>
      <c r="E1086" s="196" t="s">
        <v>1258</v>
      </c>
      <c r="F1086" s="197" t="s">
        <v>1259</v>
      </c>
      <c r="G1086" s="198" t="s">
        <v>224</v>
      </c>
      <c r="H1086" s="199">
        <v>257.38</v>
      </c>
      <c r="I1086" s="200"/>
      <c r="J1086" s="201">
        <f>ROUND(I1086*H1086,2)</f>
        <v>0</v>
      </c>
      <c r="K1086" s="197" t="s">
        <v>306</v>
      </c>
      <c r="L1086" s="41"/>
      <c r="M1086" s="202" t="s">
        <v>22</v>
      </c>
      <c r="N1086" s="203" t="s">
        <v>48</v>
      </c>
      <c r="O1086" s="66"/>
      <c r="P1086" s="204">
        <f>O1086*H1086</f>
        <v>0</v>
      </c>
      <c r="Q1086" s="204">
        <v>4.4999999999999997E-3</v>
      </c>
      <c r="R1086" s="204">
        <f>Q1086*H1086</f>
        <v>1.15821</v>
      </c>
      <c r="S1086" s="204">
        <v>0</v>
      </c>
      <c r="T1086" s="205">
        <f>S1086*H1086</f>
        <v>0</v>
      </c>
      <c r="U1086" s="36"/>
      <c r="V1086" s="36"/>
      <c r="W1086" s="36"/>
      <c r="X1086" s="36"/>
      <c r="Y1086" s="36"/>
      <c r="Z1086" s="36"/>
      <c r="AA1086" s="36"/>
      <c r="AB1086" s="36"/>
      <c r="AC1086" s="36"/>
      <c r="AD1086" s="36"/>
      <c r="AE1086" s="36"/>
      <c r="AR1086" s="206" t="s">
        <v>386</v>
      </c>
      <c r="AT1086" s="206" t="s">
        <v>275</v>
      </c>
      <c r="AU1086" s="206" t="s">
        <v>84</v>
      </c>
      <c r="AY1086" s="19" t="s">
        <v>273</v>
      </c>
      <c r="BE1086" s="207">
        <f>IF(N1086="základní",J1086,0)</f>
        <v>0</v>
      </c>
      <c r="BF1086" s="207">
        <f>IF(N1086="snížená",J1086,0)</f>
        <v>0</v>
      </c>
      <c r="BG1086" s="207">
        <f>IF(N1086="zákl. přenesená",J1086,0)</f>
        <v>0</v>
      </c>
      <c r="BH1086" s="207">
        <f>IF(N1086="sníž. přenesená",J1086,0)</f>
        <v>0</v>
      </c>
      <c r="BI1086" s="207">
        <f>IF(N1086="nulová",J1086,0)</f>
        <v>0</v>
      </c>
      <c r="BJ1086" s="19" t="s">
        <v>23</v>
      </c>
      <c r="BK1086" s="207">
        <f>ROUND(I1086*H1086,2)</f>
        <v>0</v>
      </c>
      <c r="BL1086" s="19" t="s">
        <v>386</v>
      </c>
      <c r="BM1086" s="206" t="s">
        <v>2999</v>
      </c>
    </row>
    <row r="1087" spans="1:65" s="2" customFormat="1" ht="48.75">
      <c r="A1087" s="36"/>
      <c r="B1087" s="37"/>
      <c r="C1087" s="38"/>
      <c r="D1087" s="208" t="s">
        <v>299</v>
      </c>
      <c r="E1087" s="38"/>
      <c r="F1087" s="209" t="s">
        <v>1243</v>
      </c>
      <c r="G1087" s="38"/>
      <c r="H1087" s="38"/>
      <c r="I1087" s="119"/>
      <c r="J1087" s="38"/>
      <c r="K1087" s="38"/>
      <c r="L1087" s="41"/>
      <c r="M1087" s="210"/>
      <c r="N1087" s="211"/>
      <c r="O1087" s="66"/>
      <c r="P1087" s="66"/>
      <c r="Q1087" s="66"/>
      <c r="R1087" s="66"/>
      <c r="S1087" s="66"/>
      <c r="T1087" s="67"/>
      <c r="U1087" s="36"/>
      <c r="V1087" s="36"/>
      <c r="W1087" s="36"/>
      <c r="X1087" s="36"/>
      <c r="Y1087" s="36"/>
      <c r="Z1087" s="36"/>
      <c r="AA1087" s="36"/>
      <c r="AB1087" s="36"/>
      <c r="AC1087" s="36"/>
      <c r="AD1087" s="36"/>
      <c r="AE1087" s="36"/>
      <c r="AT1087" s="19" t="s">
        <v>299</v>
      </c>
      <c r="AU1087" s="19" t="s">
        <v>84</v>
      </c>
    </row>
    <row r="1088" spans="1:65" s="14" customFormat="1" ht="11.25">
      <c r="B1088" s="222"/>
      <c r="C1088" s="223"/>
      <c r="D1088" s="208" t="s">
        <v>281</v>
      </c>
      <c r="E1088" s="224" t="s">
        <v>22</v>
      </c>
      <c r="F1088" s="225" t="s">
        <v>3000</v>
      </c>
      <c r="G1088" s="223"/>
      <c r="H1088" s="226">
        <v>257.38</v>
      </c>
      <c r="I1088" s="227"/>
      <c r="J1088" s="223"/>
      <c r="K1088" s="223"/>
      <c r="L1088" s="228"/>
      <c r="M1088" s="229"/>
      <c r="N1088" s="230"/>
      <c r="O1088" s="230"/>
      <c r="P1088" s="230"/>
      <c r="Q1088" s="230"/>
      <c r="R1088" s="230"/>
      <c r="S1088" s="230"/>
      <c r="T1088" s="231"/>
      <c r="AT1088" s="232" t="s">
        <v>281</v>
      </c>
      <c r="AU1088" s="232" t="s">
        <v>84</v>
      </c>
      <c r="AV1088" s="14" t="s">
        <v>84</v>
      </c>
      <c r="AW1088" s="14" t="s">
        <v>38</v>
      </c>
      <c r="AX1088" s="14" t="s">
        <v>23</v>
      </c>
      <c r="AY1088" s="232" t="s">
        <v>273</v>
      </c>
    </row>
    <row r="1089" spans="1:65" s="2" customFormat="1" ht="16.5" customHeight="1">
      <c r="A1089" s="36"/>
      <c r="B1089" s="37"/>
      <c r="C1089" s="195" t="s">
        <v>1452</v>
      </c>
      <c r="D1089" s="195" t="s">
        <v>275</v>
      </c>
      <c r="E1089" s="196" t="s">
        <v>3001</v>
      </c>
      <c r="F1089" s="197" t="s">
        <v>3002</v>
      </c>
      <c r="G1089" s="198" t="s">
        <v>224</v>
      </c>
      <c r="H1089" s="199">
        <v>257.16000000000003</v>
      </c>
      <c r="I1089" s="200"/>
      <c r="J1089" s="201">
        <f>ROUND(I1089*H1089,2)</f>
        <v>0</v>
      </c>
      <c r="K1089" s="197" t="s">
        <v>306</v>
      </c>
      <c r="L1089" s="41"/>
      <c r="M1089" s="202" t="s">
        <v>22</v>
      </c>
      <c r="N1089" s="203" t="s">
        <v>48</v>
      </c>
      <c r="O1089" s="66"/>
      <c r="P1089" s="204">
        <f>O1089*H1089</f>
        <v>0</v>
      </c>
      <c r="Q1089" s="204">
        <v>7.4999999999999997E-3</v>
      </c>
      <c r="R1089" s="204">
        <f>Q1089*H1089</f>
        <v>1.9287000000000001</v>
      </c>
      <c r="S1089" s="204">
        <v>0</v>
      </c>
      <c r="T1089" s="205">
        <f>S1089*H1089</f>
        <v>0</v>
      </c>
      <c r="U1089" s="36"/>
      <c r="V1089" s="36"/>
      <c r="W1089" s="36"/>
      <c r="X1089" s="36"/>
      <c r="Y1089" s="36"/>
      <c r="Z1089" s="36"/>
      <c r="AA1089" s="36"/>
      <c r="AB1089" s="36"/>
      <c r="AC1089" s="36"/>
      <c r="AD1089" s="36"/>
      <c r="AE1089" s="36"/>
      <c r="AR1089" s="206" t="s">
        <v>386</v>
      </c>
      <c r="AT1089" s="206" t="s">
        <v>275</v>
      </c>
      <c r="AU1089" s="206" t="s">
        <v>84</v>
      </c>
      <c r="AY1089" s="19" t="s">
        <v>273</v>
      </c>
      <c r="BE1089" s="207">
        <f>IF(N1089="základní",J1089,0)</f>
        <v>0</v>
      </c>
      <c r="BF1089" s="207">
        <f>IF(N1089="snížená",J1089,0)</f>
        <v>0</v>
      </c>
      <c r="BG1089" s="207">
        <f>IF(N1089="zákl. přenesená",J1089,0)</f>
        <v>0</v>
      </c>
      <c r="BH1089" s="207">
        <f>IF(N1089="sníž. přenesená",J1089,0)</f>
        <v>0</v>
      </c>
      <c r="BI1089" s="207">
        <f>IF(N1089="nulová",J1089,0)</f>
        <v>0</v>
      </c>
      <c r="BJ1089" s="19" t="s">
        <v>23</v>
      </c>
      <c r="BK1089" s="207">
        <f>ROUND(I1089*H1089,2)</f>
        <v>0</v>
      </c>
      <c r="BL1089" s="19" t="s">
        <v>386</v>
      </c>
      <c r="BM1089" s="206" t="s">
        <v>3003</v>
      </c>
    </row>
    <row r="1090" spans="1:65" s="2" customFormat="1" ht="48.75">
      <c r="A1090" s="36"/>
      <c r="B1090" s="37"/>
      <c r="C1090" s="38"/>
      <c r="D1090" s="208" t="s">
        <v>299</v>
      </c>
      <c r="E1090" s="38"/>
      <c r="F1090" s="209" t="s">
        <v>1243</v>
      </c>
      <c r="G1090" s="38"/>
      <c r="H1090" s="38"/>
      <c r="I1090" s="119"/>
      <c r="J1090" s="38"/>
      <c r="K1090" s="38"/>
      <c r="L1090" s="41"/>
      <c r="M1090" s="210"/>
      <c r="N1090" s="211"/>
      <c r="O1090" s="66"/>
      <c r="P1090" s="66"/>
      <c r="Q1090" s="66"/>
      <c r="R1090" s="66"/>
      <c r="S1090" s="66"/>
      <c r="T1090" s="67"/>
      <c r="U1090" s="36"/>
      <c r="V1090" s="36"/>
      <c r="W1090" s="36"/>
      <c r="X1090" s="36"/>
      <c r="Y1090" s="36"/>
      <c r="Z1090" s="36"/>
      <c r="AA1090" s="36"/>
      <c r="AB1090" s="36"/>
      <c r="AC1090" s="36"/>
      <c r="AD1090" s="36"/>
      <c r="AE1090" s="36"/>
      <c r="AT1090" s="19" t="s">
        <v>299</v>
      </c>
      <c r="AU1090" s="19" t="s">
        <v>84</v>
      </c>
    </row>
    <row r="1091" spans="1:65" s="14" customFormat="1" ht="11.25">
      <c r="B1091" s="222"/>
      <c r="C1091" s="223"/>
      <c r="D1091" s="208" t="s">
        <v>281</v>
      </c>
      <c r="E1091" s="224" t="s">
        <v>22</v>
      </c>
      <c r="F1091" s="225" t="s">
        <v>3004</v>
      </c>
      <c r="G1091" s="223"/>
      <c r="H1091" s="226">
        <v>257.16000000000003</v>
      </c>
      <c r="I1091" s="227"/>
      <c r="J1091" s="223"/>
      <c r="K1091" s="223"/>
      <c r="L1091" s="228"/>
      <c r="M1091" s="229"/>
      <c r="N1091" s="230"/>
      <c r="O1091" s="230"/>
      <c r="P1091" s="230"/>
      <c r="Q1091" s="230"/>
      <c r="R1091" s="230"/>
      <c r="S1091" s="230"/>
      <c r="T1091" s="231"/>
      <c r="AT1091" s="232" t="s">
        <v>281</v>
      </c>
      <c r="AU1091" s="232" t="s">
        <v>84</v>
      </c>
      <c r="AV1091" s="14" t="s">
        <v>84</v>
      </c>
      <c r="AW1091" s="14" t="s">
        <v>38</v>
      </c>
      <c r="AX1091" s="14" t="s">
        <v>23</v>
      </c>
      <c r="AY1091" s="232" t="s">
        <v>273</v>
      </c>
    </row>
    <row r="1092" spans="1:65" s="2" customFormat="1" ht="16.5" customHeight="1">
      <c r="A1092" s="36"/>
      <c r="B1092" s="37"/>
      <c r="C1092" s="195" t="s">
        <v>1459</v>
      </c>
      <c r="D1092" s="195" t="s">
        <v>275</v>
      </c>
      <c r="E1092" s="196" t="s">
        <v>1262</v>
      </c>
      <c r="F1092" s="197" t="s">
        <v>1263</v>
      </c>
      <c r="G1092" s="198" t="s">
        <v>224</v>
      </c>
      <c r="H1092" s="199">
        <v>273.21899999999999</v>
      </c>
      <c r="I1092" s="200"/>
      <c r="J1092" s="201">
        <f>ROUND(I1092*H1092,2)</f>
        <v>0</v>
      </c>
      <c r="K1092" s="197" t="s">
        <v>306</v>
      </c>
      <c r="L1092" s="41"/>
      <c r="M1092" s="202" t="s">
        <v>22</v>
      </c>
      <c r="N1092" s="203" t="s">
        <v>48</v>
      </c>
      <c r="O1092" s="66"/>
      <c r="P1092" s="204">
        <f>O1092*H1092</f>
        <v>0</v>
      </c>
      <c r="Q1092" s="204">
        <v>4.0000000000000002E-4</v>
      </c>
      <c r="R1092" s="204">
        <f>Q1092*H1092</f>
        <v>0.1092876</v>
      </c>
      <c r="S1092" s="204">
        <v>0</v>
      </c>
      <c r="T1092" s="205">
        <f>S1092*H1092</f>
        <v>0</v>
      </c>
      <c r="U1092" s="36"/>
      <c r="V1092" s="36"/>
      <c r="W1092" s="36"/>
      <c r="X1092" s="36"/>
      <c r="Y1092" s="36"/>
      <c r="Z1092" s="36"/>
      <c r="AA1092" s="36"/>
      <c r="AB1092" s="36"/>
      <c r="AC1092" s="36"/>
      <c r="AD1092" s="36"/>
      <c r="AE1092" s="36"/>
      <c r="AR1092" s="206" t="s">
        <v>386</v>
      </c>
      <c r="AT1092" s="206" t="s">
        <v>275</v>
      </c>
      <c r="AU1092" s="206" t="s">
        <v>84</v>
      </c>
      <c r="AY1092" s="19" t="s">
        <v>273</v>
      </c>
      <c r="BE1092" s="207">
        <f>IF(N1092="základní",J1092,0)</f>
        <v>0</v>
      </c>
      <c r="BF1092" s="207">
        <f>IF(N1092="snížená",J1092,0)</f>
        <v>0</v>
      </c>
      <c r="BG1092" s="207">
        <f>IF(N1092="zákl. přenesená",J1092,0)</f>
        <v>0</v>
      </c>
      <c r="BH1092" s="207">
        <f>IF(N1092="sníž. přenesená",J1092,0)</f>
        <v>0</v>
      </c>
      <c r="BI1092" s="207">
        <f>IF(N1092="nulová",J1092,0)</f>
        <v>0</v>
      </c>
      <c r="BJ1092" s="19" t="s">
        <v>23</v>
      </c>
      <c r="BK1092" s="207">
        <f>ROUND(I1092*H1092,2)</f>
        <v>0</v>
      </c>
      <c r="BL1092" s="19" t="s">
        <v>386</v>
      </c>
      <c r="BM1092" s="206" t="s">
        <v>3005</v>
      </c>
    </row>
    <row r="1093" spans="1:65" s="13" customFormat="1" ht="11.25">
      <c r="B1093" s="212"/>
      <c r="C1093" s="213"/>
      <c r="D1093" s="208" t="s">
        <v>281</v>
      </c>
      <c r="E1093" s="214" t="s">
        <v>22</v>
      </c>
      <c r="F1093" s="215" t="s">
        <v>1265</v>
      </c>
      <c r="G1093" s="213"/>
      <c r="H1093" s="214" t="s">
        <v>22</v>
      </c>
      <c r="I1093" s="216"/>
      <c r="J1093" s="213"/>
      <c r="K1093" s="213"/>
      <c r="L1093" s="217"/>
      <c r="M1093" s="218"/>
      <c r="N1093" s="219"/>
      <c r="O1093" s="219"/>
      <c r="P1093" s="219"/>
      <c r="Q1093" s="219"/>
      <c r="R1093" s="219"/>
      <c r="S1093" s="219"/>
      <c r="T1093" s="220"/>
      <c r="AT1093" s="221" t="s">
        <v>281</v>
      </c>
      <c r="AU1093" s="221" t="s">
        <v>84</v>
      </c>
      <c r="AV1093" s="13" t="s">
        <v>23</v>
      </c>
      <c r="AW1093" s="13" t="s">
        <v>38</v>
      </c>
      <c r="AX1093" s="13" t="s">
        <v>77</v>
      </c>
      <c r="AY1093" s="221" t="s">
        <v>273</v>
      </c>
    </row>
    <row r="1094" spans="1:65" s="13" customFormat="1" ht="11.25">
      <c r="B1094" s="212"/>
      <c r="C1094" s="213"/>
      <c r="D1094" s="208" t="s">
        <v>281</v>
      </c>
      <c r="E1094" s="214" t="s">
        <v>22</v>
      </c>
      <c r="F1094" s="215" t="s">
        <v>3006</v>
      </c>
      <c r="G1094" s="213"/>
      <c r="H1094" s="214" t="s">
        <v>22</v>
      </c>
      <c r="I1094" s="216"/>
      <c r="J1094" s="213"/>
      <c r="K1094" s="213"/>
      <c r="L1094" s="217"/>
      <c r="M1094" s="218"/>
      <c r="N1094" s="219"/>
      <c r="O1094" s="219"/>
      <c r="P1094" s="219"/>
      <c r="Q1094" s="219"/>
      <c r="R1094" s="219"/>
      <c r="S1094" s="219"/>
      <c r="T1094" s="220"/>
      <c r="AT1094" s="221" t="s">
        <v>281</v>
      </c>
      <c r="AU1094" s="221" t="s">
        <v>84</v>
      </c>
      <c r="AV1094" s="13" t="s">
        <v>23</v>
      </c>
      <c r="AW1094" s="13" t="s">
        <v>38</v>
      </c>
      <c r="AX1094" s="13" t="s">
        <v>77</v>
      </c>
      <c r="AY1094" s="221" t="s">
        <v>273</v>
      </c>
    </row>
    <row r="1095" spans="1:65" s="14" customFormat="1" ht="11.25">
      <c r="B1095" s="222"/>
      <c r="C1095" s="223"/>
      <c r="D1095" s="208" t="s">
        <v>281</v>
      </c>
      <c r="E1095" s="224" t="s">
        <v>22</v>
      </c>
      <c r="F1095" s="225" t="s">
        <v>3007</v>
      </c>
      <c r="G1095" s="223"/>
      <c r="H1095" s="226">
        <v>60.41</v>
      </c>
      <c r="I1095" s="227"/>
      <c r="J1095" s="223"/>
      <c r="K1095" s="223"/>
      <c r="L1095" s="228"/>
      <c r="M1095" s="229"/>
      <c r="N1095" s="230"/>
      <c r="O1095" s="230"/>
      <c r="P1095" s="230"/>
      <c r="Q1095" s="230"/>
      <c r="R1095" s="230"/>
      <c r="S1095" s="230"/>
      <c r="T1095" s="231"/>
      <c r="AT1095" s="232" t="s">
        <v>281</v>
      </c>
      <c r="AU1095" s="232" t="s">
        <v>84</v>
      </c>
      <c r="AV1095" s="14" t="s">
        <v>84</v>
      </c>
      <c r="AW1095" s="14" t="s">
        <v>38</v>
      </c>
      <c r="AX1095" s="14" t="s">
        <v>77</v>
      </c>
      <c r="AY1095" s="232" t="s">
        <v>273</v>
      </c>
    </row>
    <row r="1096" spans="1:65" s="15" customFormat="1" ht="11.25">
      <c r="B1096" s="233"/>
      <c r="C1096" s="234"/>
      <c r="D1096" s="208" t="s">
        <v>281</v>
      </c>
      <c r="E1096" s="235" t="s">
        <v>2267</v>
      </c>
      <c r="F1096" s="236" t="s">
        <v>286</v>
      </c>
      <c r="G1096" s="234"/>
      <c r="H1096" s="237">
        <v>60.41</v>
      </c>
      <c r="I1096" s="238"/>
      <c r="J1096" s="234"/>
      <c r="K1096" s="234"/>
      <c r="L1096" s="239"/>
      <c r="M1096" s="240"/>
      <c r="N1096" s="241"/>
      <c r="O1096" s="241"/>
      <c r="P1096" s="241"/>
      <c r="Q1096" s="241"/>
      <c r="R1096" s="241"/>
      <c r="S1096" s="241"/>
      <c r="T1096" s="242"/>
      <c r="AT1096" s="243" t="s">
        <v>281</v>
      </c>
      <c r="AU1096" s="243" t="s">
        <v>84</v>
      </c>
      <c r="AV1096" s="15" t="s">
        <v>92</v>
      </c>
      <c r="AW1096" s="15" t="s">
        <v>38</v>
      </c>
      <c r="AX1096" s="15" t="s">
        <v>77</v>
      </c>
      <c r="AY1096" s="243" t="s">
        <v>273</v>
      </c>
    </row>
    <row r="1097" spans="1:65" s="13" customFormat="1" ht="11.25">
      <c r="B1097" s="212"/>
      <c r="C1097" s="213"/>
      <c r="D1097" s="208" t="s">
        <v>281</v>
      </c>
      <c r="E1097" s="214" t="s">
        <v>22</v>
      </c>
      <c r="F1097" s="215" t="s">
        <v>3008</v>
      </c>
      <c r="G1097" s="213"/>
      <c r="H1097" s="214" t="s">
        <v>22</v>
      </c>
      <c r="I1097" s="216"/>
      <c r="J1097" s="213"/>
      <c r="K1097" s="213"/>
      <c r="L1097" s="217"/>
      <c r="M1097" s="218"/>
      <c r="N1097" s="219"/>
      <c r="O1097" s="219"/>
      <c r="P1097" s="219"/>
      <c r="Q1097" s="219"/>
      <c r="R1097" s="219"/>
      <c r="S1097" s="219"/>
      <c r="T1097" s="220"/>
      <c r="AT1097" s="221" t="s">
        <v>281</v>
      </c>
      <c r="AU1097" s="221" t="s">
        <v>84</v>
      </c>
      <c r="AV1097" s="13" t="s">
        <v>23</v>
      </c>
      <c r="AW1097" s="13" t="s">
        <v>38</v>
      </c>
      <c r="AX1097" s="13" t="s">
        <v>77</v>
      </c>
      <c r="AY1097" s="221" t="s">
        <v>273</v>
      </c>
    </row>
    <row r="1098" spans="1:65" s="14" customFormat="1" ht="11.25">
      <c r="B1098" s="222"/>
      <c r="C1098" s="223"/>
      <c r="D1098" s="208" t="s">
        <v>281</v>
      </c>
      <c r="E1098" s="224" t="s">
        <v>22</v>
      </c>
      <c r="F1098" s="225" t="s">
        <v>2831</v>
      </c>
      <c r="G1098" s="223"/>
      <c r="H1098" s="226">
        <v>121.45</v>
      </c>
      <c r="I1098" s="227"/>
      <c r="J1098" s="223"/>
      <c r="K1098" s="223"/>
      <c r="L1098" s="228"/>
      <c r="M1098" s="229"/>
      <c r="N1098" s="230"/>
      <c r="O1098" s="230"/>
      <c r="P1098" s="230"/>
      <c r="Q1098" s="230"/>
      <c r="R1098" s="230"/>
      <c r="S1098" s="230"/>
      <c r="T1098" s="231"/>
      <c r="AT1098" s="232" t="s">
        <v>281</v>
      </c>
      <c r="AU1098" s="232" t="s">
        <v>84</v>
      </c>
      <c r="AV1098" s="14" t="s">
        <v>84</v>
      </c>
      <c r="AW1098" s="14" t="s">
        <v>38</v>
      </c>
      <c r="AX1098" s="14" t="s">
        <v>77</v>
      </c>
      <c r="AY1098" s="232" t="s">
        <v>273</v>
      </c>
    </row>
    <row r="1099" spans="1:65" s="14" customFormat="1" ht="11.25">
      <c r="B1099" s="222"/>
      <c r="C1099" s="223"/>
      <c r="D1099" s="208" t="s">
        <v>281</v>
      </c>
      <c r="E1099" s="224" t="s">
        <v>22</v>
      </c>
      <c r="F1099" s="225" t="s">
        <v>3009</v>
      </c>
      <c r="G1099" s="223"/>
      <c r="H1099" s="226">
        <v>75.52</v>
      </c>
      <c r="I1099" s="227"/>
      <c r="J1099" s="223"/>
      <c r="K1099" s="223"/>
      <c r="L1099" s="228"/>
      <c r="M1099" s="229"/>
      <c r="N1099" s="230"/>
      <c r="O1099" s="230"/>
      <c r="P1099" s="230"/>
      <c r="Q1099" s="230"/>
      <c r="R1099" s="230"/>
      <c r="S1099" s="230"/>
      <c r="T1099" s="231"/>
      <c r="AT1099" s="232" t="s">
        <v>281</v>
      </c>
      <c r="AU1099" s="232" t="s">
        <v>84</v>
      </c>
      <c r="AV1099" s="14" t="s">
        <v>84</v>
      </c>
      <c r="AW1099" s="14" t="s">
        <v>38</v>
      </c>
      <c r="AX1099" s="14" t="s">
        <v>77</v>
      </c>
      <c r="AY1099" s="232" t="s">
        <v>273</v>
      </c>
    </row>
    <row r="1100" spans="1:65" s="15" customFormat="1" ht="11.25">
      <c r="B1100" s="233"/>
      <c r="C1100" s="234"/>
      <c r="D1100" s="208" t="s">
        <v>281</v>
      </c>
      <c r="E1100" s="235" t="s">
        <v>2273</v>
      </c>
      <c r="F1100" s="236" t="s">
        <v>286</v>
      </c>
      <c r="G1100" s="234"/>
      <c r="H1100" s="237">
        <v>196.97</v>
      </c>
      <c r="I1100" s="238"/>
      <c r="J1100" s="234"/>
      <c r="K1100" s="234"/>
      <c r="L1100" s="239"/>
      <c r="M1100" s="240"/>
      <c r="N1100" s="241"/>
      <c r="O1100" s="241"/>
      <c r="P1100" s="241"/>
      <c r="Q1100" s="241"/>
      <c r="R1100" s="241"/>
      <c r="S1100" s="241"/>
      <c r="T1100" s="242"/>
      <c r="AT1100" s="243" t="s">
        <v>281</v>
      </c>
      <c r="AU1100" s="243" t="s">
        <v>84</v>
      </c>
      <c r="AV1100" s="15" t="s">
        <v>92</v>
      </c>
      <c r="AW1100" s="15" t="s">
        <v>38</v>
      </c>
      <c r="AX1100" s="15" t="s">
        <v>77</v>
      </c>
      <c r="AY1100" s="243" t="s">
        <v>273</v>
      </c>
    </row>
    <row r="1101" spans="1:65" s="14" customFormat="1" ht="11.25">
      <c r="B1101" s="222"/>
      <c r="C1101" s="223"/>
      <c r="D1101" s="208" t="s">
        <v>281</v>
      </c>
      <c r="E1101" s="224" t="s">
        <v>22</v>
      </c>
      <c r="F1101" s="225" t="s">
        <v>3010</v>
      </c>
      <c r="G1101" s="223"/>
      <c r="H1101" s="226">
        <v>15.839</v>
      </c>
      <c r="I1101" s="227"/>
      <c r="J1101" s="223"/>
      <c r="K1101" s="223"/>
      <c r="L1101" s="228"/>
      <c r="M1101" s="229"/>
      <c r="N1101" s="230"/>
      <c r="O1101" s="230"/>
      <c r="P1101" s="230"/>
      <c r="Q1101" s="230"/>
      <c r="R1101" s="230"/>
      <c r="S1101" s="230"/>
      <c r="T1101" s="231"/>
      <c r="AT1101" s="232" t="s">
        <v>281</v>
      </c>
      <c r="AU1101" s="232" t="s">
        <v>84</v>
      </c>
      <c r="AV1101" s="14" t="s">
        <v>84</v>
      </c>
      <c r="AW1101" s="14" t="s">
        <v>38</v>
      </c>
      <c r="AX1101" s="14" t="s">
        <v>77</v>
      </c>
      <c r="AY1101" s="232" t="s">
        <v>273</v>
      </c>
    </row>
    <row r="1102" spans="1:65" s="15" customFormat="1" ht="11.25">
      <c r="B1102" s="233"/>
      <c r="C1102" s="234"/>
      <c r="D1102" s="208" t="s">
        <v>281</v>
      </c>
      <c r="E1102" s="235" t="s">
        <v>22</v>
      </c>
      <c r="F1102" s="236" t="s">
        <v>286</v>
      </c>
      <c r="G1102" s="234"/>
      <c r="H1102" s="237">
        <v>15.839</v>
      </c>
      <c r="I1102" s="238"/>
      <c r="J1102" s="234"/>
      <c r="K1102" s="234"/>
      <c r="L1102" s="239"/>
      <c r="M1102" s="240"/>
      <c r="N1102" s="241"/>
      <c r="O1102" s="241"/>
      <c r="P1102" s="241"/>
      <c r="Q1102" s="241"/>
      <c r="R1102" s="241"/>
      <c r="S1102" s="241"/>
      <c r="T1102" s="242"/>
      <c r="AT1102" s="243" t="s">
        <v>281</v>
      </c>
      <c r="AU1102" s="243" t="s">
        <v>84</v>
      </c>
      <c r="AV1102" s="15" t="s">
        <v>92</v>
      </c>
      <c r="AW1102" s="15" t="s">
        <v>38</v>
      </c>
      <c r="AX1102" s="15" t="s">
        <v>77</v>
      </c>
      <c r="AY1102" s="243" t="s">
        <v>273</v>
      </c>
    </row>
    <row r="1103" spans="1:65" s="16" customFormat="1" ht="11.25">
      <c r="B1103" s="244"/>
      <c r="C1103" s="245"/>
      <c r="D1103" s="208" t="s">
        <v>281</v>
      </c>
      <c r="E1103" s="246" t="s">
        <v>22</v>
      </c>
      <c r="F1103" s="247" t="s">
        <v>288</v>
      </c>
      <c r="G1103" s="245"/>
      <c r="H1103" s="248">
        <v>273.21899999999999</v>
      </c>
      <c r="I1103" s="249"/>
      <c r="J1103" s="245"/>
      <c r="K1103" s="245"/>
      <c r="L1103" s="250"/>
      <c r="M1103" s="251"/>
      <c r="N1103" s="252"/>
      <c r="O1103" s="252"/>
      <c r="P1103" s="252"/>
      <c r="Q1103" s="252"/>
      <c r="R1103" s="252"/>
      <c r="S1103" s="252"/>
      <c r="T1103" s="253"/>
      <c r="AT1103" s="254" t="s">
        <v>281</v>
      </c>
      <c r="AU1103" s="254" t="s">
        <v>84</v>
      </c>
      <c r="AV1103" s="16" t="s">
        <v>99</v>
      </c>
      <c r="AW1103" s="16" t="s">
        <v>38</v>
      </c>
      <c r="AX1103" s="16" t="s">
        <v>23</v>
      </c>
      <c r="AY1103" s="254" t="s">
        <v>273</v>
      </c>
    </row>
    <row r="1104" spans="1:65" s="2" customFormat="1" ht="16.5" customHeight="1">
      <c r="A1104" s="36"/>
      <c r="B1104" s="37"/>
      <c r="C1104" s="255" t="s">
        <v>1466</v>
      </c>
      <c r="D1104" s="255" t="s">
        <v>568</v>
      </c>
      <c r="E1104" s="256" t="s">
        <v>1272</v>
      </c>
      <c r="F1104" s="257" t="s">
        <v>1273</v>
      </c>
      <c r="G1104" s="258" t="s">
        <v>224</v>
      </c>
      <c r="H1104" s="259">
        <v>300.541</v>
      </c>
      <c r="I1104" s="260"/>
      <c r="J1104" s="261">
        <f>ROUND(I1104*H1104,2)</f>
        <v>0</v>
      </c>
      <c r="K1104" s="257" t="s">
        <v>22</v>
      </c>
      <c r="L1104" s="262"/>
      <c r="M1104" s="263" t="s">
        <v>22</v>
      </c>
      <c r="N1104" s="264" t="s">
        <v>48</v>
      </c>
      <c r="O1104" s="66"/>
      <c r="P1104" s="204">
        <f>O1104*H1104</f>
        <v>0</v>
      </c>
      <c r="Q1104" s="204">
        <v>3.6800000000000001E-3</v>
      </c>
      <c r="R1104" s="204">
        <f>Q1104*H1104</f>
        <v>1.10599088</v>
      </c>
      <c r="S1104" s="204">
        <v>0</v>
      </c>
      <c r="T1104" s="205">
        <f>S1104*H1104</f>
        <v>0</v>
      </c>
      <c r="U1104" s="36"/>
      <c r="V1104" s="36"/>
      <c r="W1104" s="36"/>
      <c r="X1104" s="36"/>
      <c r="Y1104" s="36"/>
      <c r="Z1104" s="36"/>
      <c r="AA1104" s="36"/>
      <c r="AB1104" s="36"/>
      <c r="AC1104" s="36"/>
      <c r="AD1104" s="36"/>
      <c r="AE1104" s="36"/>
      <c r="AR1104" s="206" t="s">
        <v>528</v>
      </c>
      <c r="AT1104" s="206" t="s">
        <v>568</v>
      </c>
      <c r="AU1104" s="206" t="s">
        <v>84</v>
      </c>
      <c r="AY1104" s="19" t="s">
        <v>273</v>
      </c>
      <c r="BE1104" s="207">
        <f>IF(N1104="základní",J1104,0)</f>
        <v>0</v>
      </c>
      <c r="BF1104" s="207">
        <f>IF(N1104="snížená",J1104,0)</f>
        <v>0</v>
      </c>
      <c r="BG1104" s="207">
        <f>IF(N1104="zákl. přenesená",J1104,0)</f>
        <v>0</v>
      </c>
      <c r="BH1104" s="207">
        <f>IF(N1104="sníž. přenesená",J1104,0)</f>
        <v>0</v>
      </c>
      <c r="BI1104" s="207">
        <f>IF(N1104="nulová",J1104,0)</f>
        <v>0</v>
      </c>
      <c r="BJ1104" s="19" t="s">
        <v>23</v>
      </c>
      <c r="BK1104" s="207">
        <f>ROUND(I1104*H1104,2)</f>
        <v>0</v>
      </c>
      <c r="BL1104" s="19" t="s">
        <v>386</v>
      </c>
      <c r="BM1104" s="206" t="s">
        <v>3011</v>
      </c>
    </row>
    <row r="1105" spans="1:65" s="2" customFormat="1" ht="68.25">
      <c r="A1105" s="36"/>
      <c r="B1105" s="37"/>
      <c r="C1105" s="38"/>
      <c r="D1105" s="208" t="s">
        <v>279</v>
      </c>
      <c r="E1105" s="38"/>
      <c r="F1105" s="209" t="s">
        <v>1275</v>
      </c>
      <c r="G1105" s="38"/>
      <c r="H1105" s="38"/>
      <c r="I1105" s="119"/>
      <c r="J1105" s="38"/>
      <c r="K1105" s="38"/>
      <c r="L1105" s="41"/>
      <c r="M1105" s="210"/>
      <c r="N1105" s="211"/>
      <c r="O1105" s="66"/>
      <c r="P1105" s="66"/>
      <c r="Q1105" s="66"/>
      <c r="R1105" s="66"/>
      <c r="S1105" s="66"/>
      <c r="T1105" s="67"/>
      <c r="U1105" s="36"/>
      <c r="V1105" s="36"/>
      <c r="W1105" s="36"/>
      <c r="X1105" s="36"/>
      <c r="Y1105" s="36"/>
      <c r="Z1105" s="36"/>
      <c r="AA1105" s="36"/>
      <c r="AB1105" s="36"/>
      <c r="AC1105" s="36"/>
      <c r="AD1105" s="36"/>
      <c r="AE1105" s="36"/>
      <c r="AT1105" s="19" t="s">
        <v>279</v>
      </c>
      <c r="AU1105" s="19" t="s">
        <v>84</v>
      </c>
    </row>
    <row r="1106" spans="1:65" s="14" customFormat="1" ht="11.25">
      <c r="B1106" s="222"/>
      <c r="C1106" s="223"/>
      <c r="D1106" s="208" t="s">
        <v>281</v>
      </c>
      <c r="E1106" s="223"/>
      <c r="F1106" s="225" t="s">
        <v>3012</v>
      </c>
      <c r="G1106" s="223"/>
      <c r="H1106" s="226">
        <v>300.541</v>
      </c>
      <c r="I1106" s="227"/>
      <c r="J1106" s="223"/>
      <c r="K1106" s="223"/>
      <c r="L1106" s="228"/>
      <c r="M1106" s="229"/>
      <c r="N1106" s="230"/>
      <c r="O1106" s="230"/>
      <c r="P1106" s="230"/>
      <c r="Q1106" s="230"/>
      <c r="R1106" s="230"/>
      <c r="S1106" s="230"/>
      <c r="T1106" s="231"/>
      <c r="AT1106" s="232" t="s">
        <v>281</v>
      </c>
      <c r="AU1106" s="232" t="s">
        <v>84</v>
      </c>
      <c r="AV1106" s="14" t="s">
        <v>84</v>
      </c>
      <c r="AW1106" s="14" t="s">
        <v>4</v>
      </c>
      <c r="AX1106" s="14" t="s">
        <v>23</v>
      </c>
      <c r="AY1106" s="232" t="s">
        <v>273</v>
      </c>
    </row>
    <row r="1107" spans="1:65" s="2" customFormat="1" ht="16.5" customHeight="1">
      <c r="A1107" s="36"/>
      <c r="B1107" s="37"/>
      <c r="C1107" s="195" t="s">
        <v>1475</v>
      </c>
      <c r="D1107" s="195" t="s">
        <v>275</v>
      </c>
      <c r="E1107" s="196" t="s">
        <v>1278</v>
      </c>
      <c r="F1107" s="197" t="s">
        <v>1279</v>
      </c>
      <c r="G1107" s="198" t="s">
        <v>305</v>
      </c>
      <c r="H1107" s="199">
        <v>193.035</v>
      </c>
      <c r="I1107" s="200"/>
      <c r="J1107" s="201">
        <f>ROUND(I1107*H1107,2)</f>
        <v>0</v>
      </c>
      <c r="K1107" s="197" t="s">
        <v>306</v>
      </c>
      <c r="L1107" s="41"/>
      <c r="M1107" s="202" t="s">
        <v>22</v>
      </c>
      <c r="N1107" s="203" t="s">
        <v>48</v>
      </c>
      <c r="O1107" s="66"/>
      <c r="P1107" s="204">
        <f>O1107*H1107</f>
        <v>0</v>
      </c>
      <c r="Q1107" s="204">
        <v>2.0000000000000002E-5</v>
      </c>
      <c r="R1107" s="204">
        <f>Q1107*H1107</f>
        <v>3.8607000000000003E-3</v>
      </c>
      <c r="S1107" s="204">
        <v>0</v>
      </c>
      <c r="T1107" s="205">
        <f>S1107*H1107</f>
        <v>0</v>
      </c>
      <c r="U1107" s="36"/>
      <c r="V1107" s="36"/>
      <c r="W1107" s="36"/>
      <c r="X1107" s="36"/>
      <c r="Y1107" s="36"/>
      <c r="Z1107" s="36"/>
      <c r="AA1107" s="36"/>
      <c r="AB1107" s="36"/>
      <c r="AC1107" s="36"/>
      <c r="AD1107" s="36"/>
      <c r="AE1107" s="36"/>
      <c r="AR1107" s="206" t="s">
        <v>386</v>
      </c>
      <c r="AT1107" s="206" t="s">
        <v>275</v>
      </c>
      <c r="AU1107" s="206" t="s">
        <v>84</v>
      </c>
      <c r="AY1107" s="19" t="s">
        <v>273</v>
      </c>
      <c r="BE1107" s="207">
        <f>IF(N1107="základní",J1107,0)</f>
        <v>0</v>
      </c>
      <c r="BF1107" s="207">
        <f>IF(N1107="snížená",J1107,0)</f>
        <v>0</v>
      </c>
      <c r="BG1107" s="207">
        <f>IF(N1107="zákl. přenesená",J1107,0)</f>
        <v>0</v>
      </c>
      <c r="BH1107" s="207">
        <f>IF(N1107="sníž. přenesená",J1107,0)</f>
        <v>0</v>
      </c>
      <c r="BI1107" s="207">
        <f>IF(N1107="nulová",J1107,0)</f>
        <v>0</v>
      </c>
      <c r="BJ1107" s="19" t="s">
        <v>23</v>
      </c>
      <c r="BK1107" s="207">
        <f>ROUND(I1107*H1107,2)</f>
        <v>0</v>
      </c>
      <c r="BL1107" s="19" t="s">
        <v>386</v>
      </c>
      <c r="BM1107" s="206" t="s">
        <v>3013</v>
      </c>
    </row>
    <row r="1108" spans="1:65" s="14" customFormat="1" ht="11.25">
      <c r="B1108" s="222"/>
      <c r="C1108" s="223"/>
      <c r="D1108" s="208" t="s">
        <v>281</v>
      </c>
      <c r="E1108" s="224" t="s">
        <v>22</v>
      </c>
      <c r="F1108" s="225" t="s">
        <v>3014</v>
      </c>
      <c r="G1108" s="223"/>
      <c r="H1108" s="226">
        <v>193.035</v>
      </c>
      <c r="I1108" s="227"/>
      <c r="J1108" s="223"/>
      <c r="K1108" s="223"/>
      <c r="L1108" s="228"/>
      <c r="M1108" s="229"/>
      <c r="N1108" s="230"/>
      <c r="O1108" s="230"/>
      <c r="P1108" s="230"/>
      <c r="Q1108" s="230"/>
      <c r="R1108" s="230"/>
      <c r="S1108" s="230"/>
      <c r="T1108" s="231"/>
      <c r="AT1108" s="232" t="s">
        <v>281</v>
      </c>
      <c r="AU1108" s="232" t="s">
        <v>84</v>
      </c>
      <c r="AV1108" s="14" t="s">
        <v>84</v>
      </c>
      <c r="AW1108" s="14" t="s">
        <v>38</v>
      </c>
      <c r="AX1108" s="14" t="s">
        <v>23</v>
      </c>
      <c r="AY1108" s="232" t="s">
        <v>273</v>
      </c>
    </row>
    <row r="1109" spans="1:65" s="2" customFormat="1" ht="16.5" customHeight="1">
      <c r="A1109" s="36"/>
      <c r="B1109" s="37"/>
      <c r="C1109" s="195" t="s">
        <v>1480</v>
      </c>
      <c r="D1109" s="195" t="s">
        <v>275</v>
      </c>
      <c r="E1109" s="196" t="s">
        <v>1285</v>
      </c>
      <c r="F1109" s="197" t="s">
        <v>1286</v>
      </c>
      <c r="G1109" s="198" t="s">
        <v>305</v>
      </c>
      <c r="H1109" s="199">
        <v>158.38999999999999</v>
      </c>
      <c r="I1109" s="200"/>
      <c r="J1109" s="201">
        <f>ROUND(I1109*H1109,2)</f>
        <v>0</v>
      </c>
      <c r="K1109" s="197" t="s">
        <v>306</v>
      </c>
      <c r="L1109" s="41"/>
      <c r="M1109" s="202" t="s">
        <v>22</v>
      </c>
      <c r="N1109" s="203" t="s">
        <v>48</v>
      </c>
      <c r="O1109" s="66"/>
      <c r="P1109" s="204">
        <f>O1109*H1109</f>
        <v>0</v>
      </c>
      <c r="Q1109" s="204">
        <v>1.0000000000000001E-5</v>
      </c>
      <c r="R1109" s="204">
        <f>Q1109*H1109</f>
        <v>1.5839000000000001E-3</v>
      </c>
      <c r="S1109" s="204">
        <v>0</v>
      </c>
      <c r="T1109" s="205">
        <f>S1109*H1109</f>
        <v>0</v>
      </c>
      <c r="U1109" s="36"/>
      <c r="V1109" s="36"/>
      <c r="W1109" s="36"/>
      <c r="X1109" s="36"/>
      <c r="Y1109" s="36"/>
      <c r="Z1109" s="36"/>
      <c r="AA1109" s="36"/>
      <c r="AB1109" s="36"/>
      <c r="AC1109" s="36"/>
      <c r="AD1109" s="36"/>
      <c r="AE1109" s="36"/>
      <c r="AR1109" s="206" t="s">
        <v>386</v>
      </c>
      <c r="AT1109" s="206" t="s">
        <v>275</v>
      </c>
      <c r="AU1109" s="206" t="s">
        <v>84</v>
      </c>
      <c r="AY1109" s="19" t="s">
        <v>273</v>
      </c>
      <c r="BE1109" s="207">
        <f>IF(N1109="základní",J1109,0)</f>
        <v>0</v>
      </c>
      <c r="BF1109" s="207">
        <f>IF(N1109="snížená",J1109,0)</f>
        <v>0</v>
      </c>
      <c r="BG1109" s="207">
        <f>IF(N1109="zákl. přenesená",J1109,0)</f>
        <v>0</v>
      </c>
      <c r="BH1109" s="207">
        <f>IF(N1109="sníž. přenesená",J1109,0)</f>
        <v>0</v>
      </c>
      <c r="BI1109" s="207">
        <f>IF(N1109="nulová",J1109,0)</f>
        <v>0</v>
      </c>
      <c r="BJ1109" s="19" t="s">
        <v>23</v>
      </c>
      <c r="BK1109" s="207">
        <f>ROUND(I1109*H1109,2)</f>
        <v>0</v>
      </c>
      <c r="BL1109" s="19" t="s">
        <v>386</v>
      </c>
      <c r="BM1109" s="206" t="s">
        <v>3015</v>
      </c>
    </row>
    <row r="1110" spans="1:65" s="13" customFormat="1" ht="11.25">
      <c r="B1110" s="212"/>
      <c r="C1110" s="213"/>
      <c r="D1110" s="208" t="s">
        <v>281</v>
      </c>
      <c r="E1110" s="214" t="s">
        <v>22</v>
      </c>
      <c r="F1110" s="215" t="s">
        <v>1265</v>
      </c>
      <c r="G1110" s="213"/>
      <c r="H1110" s="214" t="s">
        <v>22</v>
      </c>
      <c r="I1110" s="216"/>
      <c r="J1110" s="213"/>
      <c r="K1110" s="213"/>
      <c r="L1110" s="217"/>
      <c r="M1110" s="218"/>
      <c r="N1110" s="219"/>
      <c r="O1110" s="219"/>
      <c r="P1110" s="219"/>
      <c r="Q1110" s="219"/>
      <c r="R1110" s="219"/>
      <c r="S1110" s="219"/>
      <c r="T1110" s="220"/>
      <c r="AT1110" s="221" t="s">
        <v>281</v>
      </c>
      <c r="AU1110" s="221" t="s">
        <v>84</v>
      </c>
      <c r="AV1110" s="13" t="s">
        <v>23</v>
      </c>
      <c r="AW1110" s="13" t="s">
        <v>38</v>
      </c>
      <c r="AX1110" s="13" t="s">
        <v>77</v>
      </c>
      <c r="AY1110" s="221" t="s">
        <v>273</v>
      </c>
    </row>
    <row r="1111" spans="1:65" s="13" customFormat="1" ht="11.25">
      <c r="B1111" s="212"/>
      <c r="C1111" s="213"/>
      <c r="D1111" s="208" t="s">
        <v>281</v>
      </c>
      <c r="E1111" s="214" t="s">
        <v>22</v>
      </c>
      <c r="F1111" s="215" t="s">
        <v>3016</v>
      </c>
      <c r="G1111" s="213"/>
      <c r="H1111" s="214" t="s">
        <v>22</v>
      </c>
      <c r="I1111" s="216"/>
      <c r="J1111" s="213"/>
      <c r="K1111" s="213"/>
      <c r="L1111" s="217"/>
      <c r="M1111" s="218"/>
      <c r="N1111" s="219"/>
      <c r="O1111" s="219"/>
      <c r="P1111" s="219"/>
      <c r="Q1111" s="219"/>
      <c r="R1111" s="219"/>
      <c r="S1111" s="219"/>
      <c r="T1111" s="220"/>
      <c r="AT1111" s="221" t="s">
        <v>281</v>
      </c>
      <c r="AU1111" s="221" t="s">
        <v>84</v>
      </c>
      <c r="AV1111" s="13" t="s">
        <v>23</v>
      </c>
      <c r="AW1111" s="13" t="s">
        <v>38</v>
      </c>
      <c r="AX1111" s="13" t="s">
        <v>77</v>
      </c>
      <c r="AY1111" s="221" t="s">
        <v>273</v>
      </c>
    </row>
    <row r="1112" spans="1:65" s="14" customFormat="1" ht="11.25">
      <c r="B1112" s="222"/>
      <c r="C1112" s="223"/>
      <c r="D1112" s="208" t="s">
        <v>281</v>
      </c>
      <c r="E1112" s="224" t="s">
        <v>22</v>
      </c>
      <c r="F1112" s="225" t="s">
        <v>3017</v>
      </c>
      <c r="G1112" s="223"/>
      <c r="H1112" s="226">
        <v>14.2</v>
      </c>
      <c r="I1112" s="227"/>
      <c r="J1112" s="223"/>
      <c r="K1112" s="223"/>
      <c r="L1112" s="228"/>
      <c r="M1112" s="229"/>
      <c r="N1112" s="230"/>
      <c r="O1112" s="230"/>
      <c r="P1112" s="230"/>
      <c r="Q1112" s="230"/>
      <c r="R1112" s="230"/>
      <c r="S1112" s="230"/>
      <c r="T1112" s="231"/>
      <c r="AT1112" s="232" t="s">
        <v>281</v>
      </c>
      <c r="AU1112" s="232" t="s">
        <v>84</v>
      </c>
      <c r="AV1112" s="14" t="s">
        <v>84</v>
      </c>
      <c r="AW1112" s="14" t="s">
        <v>38</v>
      </c>
      <c r="AX1112" s="14" t="s">
        <v>77</v>
      </c>
      <c r="AY1112" s="232" t="s">
        <v>273</v>
      </c>
    </row>
    <row r="1113" spans="1:65" s="14" customFormat="1" ht="11.25">
      <c r="B1113" s="222"/>
      <c r="C1113" s="223"/>
      <c r="D1113" s="208" t="s">
        <v>281</v>
      </c>
      <c r="E1113" s="224" t="s">
        <v>22</v>
      </c>
      <c r="F1113" s="225" t="s">
        <v>3018</v>
      </c>
      <c r="G1113" s="223"/>
      <c r="H1113" s="226">
        <v>13.52</v>
      </c>
      <c r="I1113" s="227"/>
      <c r="J1113" s="223"/>
      <c r="K1113" s="223"/>
      <c r="L1113" s="228"/>
      <c r="M1113" s="229"/>
      <c r="N1113" s="230"/>
      <c r="O1113" s="230"/>
      <c r="P1113" s="230"/>
      <c r="Q1113" s="230"/>
      <c r="R1113" s="230"/>
      <c r="S1113" s="230"/>
      <c r="T1113" s="231"/>
      <c r="AT1113" s="232" t="s">
        <v>281</v>
      </c>
      <c r="AU1113" s="232" t="s">
        <v>84</v>
      </c>
      <c r="AV1113" s="14" t="s">
        <v>84</v>
      </c>
      <c r="AW1113" s="14" t="s">
        <v>38</v>
      </c>
      <c r="AX1113" s="14" t="s">
        <v>77</v>
      </c>
      <c r="AY1113" s="232" t="s">
        <v>273</v>
      </c>
    </row>
    <row r="1114" spans="1:65" s="14" customFormat="1" ht="11.25">
      <c r="B1114" s="222"/>
      <c r="C1114" s="223"/>
      <c r="D1114" s="208" t="s">
        <v>281</v>
      </c>
      <c r="E1114" s="224" t="s">
        <v>22</v>
      </c>
      <c r="F1114" s="225" t="s">
        <v>3019</v>
      </c>
      <c r="G1114" s="223"/>
      <c r="H1114" s="226">
        <v>13.52</v>
      </c>
      <c r="I1114" s="227"/>
      <c r="J1114" s="223"/>
      <c r="K1114" s="223"/>
      <c r="L1114" s="228"/>
      <c r="M1114" s="229"/>
      <c r="N1114" s="230"/>
      <c r="O1114" s="230"/>
      <c r="P1114" s="230"/>
      <c r="Q1114" s="230"/>
      <c r="R1114" s="230"/>
      <c r="S1114" s="230"/>
      <c r="T1114" s="231"/>
      <c r="AT1114" s="232" t="s">
        <v>281</v>
      </c>
      <c r="AU1114" s="232" t="s">
        <v>84</v>
      </c>
      <c r="AV1114" s="14" t="s">
        <v>84</v>
      </c>
      <c r="AW1114" s="14" t="s">
        <v>38</v>
      </c>
      <c r="AX1114" s="14" t="s">
        <v>77</v>
      </c>
      <c r="AY1114" s="232" t="s">
        <v>273</v>
      </c>
    </row>
    <row r="1115" spans="1:65" s="14" customFormat="1" ht="11.25">
      <c r="B1115" s="222"/>
      <c r="C1115" s="223"/>
      <c r="D1115" s="208" t="s">
        <v>281</v>
      </c>
      <c r="E1115" s="224" t="s">
        <v>22</v>
      </c>
      <c r="F1115" s="225" t="s">
        <v>3020</v>
      </c>
      <c r="G1115" s="223"/>
      <c r="H1115" s="226">
        <v>12.62</v>
      </c>
      <c r="I1115" s="227"/>
      <c r="J1115" s="223"/>
      <c r="K1115" s="223"/>
      <c r="L1115" s="228"/>
      <c r="M1115" s="229"/>
      <c r="N1115" s="230"/>
      <c r="O1115" s="230"/>
      <c r="P1115" s="230"/>
      <c r="Q1115" s="230"/>
      <c r="R1115" s="230"/>
      <c r="S1115" s="230"/>
      <c r="T1115" s="231"/>
      <c r="AT1115" s="232" t="s">
        <v>281</v>
      </c>
      <c r="AU1115" s="232" t="s">
        <v>84</v>
      </c>
      <c r="AV1115" s="14" t="s">
        <v>84</v>
      </c>
      <c r="AW1115" s="14" t="s">
        <v>38</v>
      </c>
      <c r="AX1115" s="14" t="s">
        <v>77</v>
      </c>
      <c r="AY1115" s="232" t="s">
        <v>273</v>
      </c>
    </row>
    <row r="1116" spans="1:65" s="14" customFormat="1" ht="11.25">
      <c r="B1116" s="222"/>
      <c r="C1116" s="223"/>
      <c r="D1116" s="208" t="s">
        <v>281</v>
      </c>
      <c r="E1116" s="224" t="s">
        <v>22</v>
      </c>
      <c r="F1116" s="225" t="s">
        <v>3021</v>
      </c>
      <c r="G1116" s="223"/>
      <c r="H1116" s="226">
        <v>7.62</v>
      </c>
      <c r="I1116" s="227"/>
      <c r="J1116" s="223"/>
      <c r="K1116" s="223"/>
      <c r="L1116" s="228"/>
      <c r="M1116" s="229"/>
      <c r="N1116" s="230"/>
      <c r="O1116" s="230"/>
      <c r="P1116" s="230"/>
      <c r="Q1116" s="230"/>
      <c r="R1116" s="230"/>
      <c r="S1116" s="230"/>
      <c r="T1116" s="231"/>
      <c r="AT1116" s="232" t="s">
        <v>281</v>
      </c>
      <c r="AU1116" s="232" t="s">
        <v>84</v>
      </c>
      <c r="AV1116" s="14" t="s">
        <v>84</v>
      </c>
      <c r="AW1116" s="14" t="s">
        <v>38</v>
      </c>
      <c r="AX1116" s="14" t="s">
        <v>77</v>
      </c>
      <c r="AY1116" s="232" t="s">
        <v>273</v>
      </c>
    </row>
    <row r="1117" spans="1:65" s="13" customFormat="1" ht="11.25">
      <c r="B1117" s="212"/>
      <c r="C1117" s="213"/>
      <c r="D1117" s="208" t="s">
        <v>281</v>
      </c>
      <c r="E1117" s="214" t="s">
        <v>22</v>
      </c>
      <c r="F1117" s="215" t="s">
        <v>3022</v>
      </c>
      <c r="G1117" s="213"/>
      <c r="H1117" s="214" t="s">
        <v>22</v>
      </c>
      <c r="I1117" s="216"/>
      <c r="J1117" s="213"/>
      <c r="K1117" s="213"/>
      <c r="L1117" s="217"/>
      <c r="M1117" s="218"/>
      <c r="N1117" s="219"/>
      <c r="O1117" s="219"/>
      <c r="P1117" s="219"/>
      <c r="Q1117" s="219"/>
      <c r="R1117" s="219"/>
      <c r="S1117" s="219"/>
      <c r="T1117" s="220"/>
      <c r="AT1117" s="221" t="s">
        <v>281</v>
      </c>
      <c r="AU1117" s="221" t="s">
        <v>84</v>
      </c>
      <c r="AV1117" s="13" t="s">
        <v>23</v>
      </c>
      <c r="AW1117" s="13" t="s">
        <v>38</v>
      </c>
      <c r="AX1117" s="13" t="s">
        <v>77</v>
      </c>
      <c r="AY1117" s="221" t="s">
        <v>273</v>
      </c>
    </row>
    <row r="1118" spans="1:65" s="14" customFormat="1" ht="11.25">
      <c r="B1118" s="222"/>
      <c r="C1118" s="223"/>
      <c r="D1118" s="208" t="s">
        <v>281</v>
      </c>
      <c r="E1118" s="224" t="s">
        <v>22</v>
      </c>
      <c r="F1118" s="225" t="s">
        <v>3023</v>
      </c>
      <c r="G1118" s="223"/>
      <c r="H1118" s="226">
        <v>50.52</v>
      </c>
      <c r="I1118" s="227"/>
      <c r="J1118" s="223"/>
      <c r="K1118" s="223"/>
      <c r="L1118" s="228"/>
      <c r="M1118" s="229"/>
      <c r="N1118" s="230"/>
      <c r="O1118" s="230"/>
      <c r="P1118" s="230"/>
      <c r="Q1118" s="230"/>
      <c r="R1118" s="230"/>
      <c r="S1118" s="230"/>
      <c r="T1118" s="231"/>
      <c r="AT1118" s="232" t="s">
        <v>281</v>
      </c>
      <c r="AU1118" s="232" t="s">
        <v>84</v>
      </c>
      <c r="AV1118" s="14" t="s">
        <v>84</v>
      </c>
      <c r="AW1118" s="14" t="s">
        <v>38</v>
      </c>
      <c r="AX1118" s="14" t="s">
        <v>77</v>
      </c>
      <c r="AY1118" s="232" t="s">
        <v>273</v>
      </c>
    </row>
    <row r="1119" spans="1:65" s="13" customFormat="1" ht="11.25">
      <c r="B1119" s="212"/>
      <c r="C1119" s="213"/>
      <c r="D1119" s="208" t="s">
        <v>281</v>
      </c>
      <c r="E1119" s="214" t="s">
        <v>22</v>
      </c>
      <c r="F1119" s="215" t="s">
        <v>282</v>
      </c>
      <c r="G1119" s="213"/>
      <c r="H1119" s="214" t="s">
        <v>22</v>
      </c>
      <c r="I1119" s="216"/>
      <c r="J1119" s="213"/>
      <c r="K1119" s="213"/>
      <c r="L1119" s="217"/>
      <c r="M1119" s="218"/>
      <c r="N1119" s="219"/>
      <c r="O1119" s="219"/>
      <c r="P1119" s="219"/>
      <c r="Q1119" s="219"/>
      <c r="R1119" s="219"/>
      <c r="S1119" s="219"/>
      <c r="T1119" s="220"/>
      <c r="AT1119" s="221" t="s">
        <v>281</v>
      </c>
      <c r="AU1119" s="221" t="s">
        <v>84</v>
      </c>
      <c r="AV1119" s="13" t="s">
        <v>23</v>
      </c>
      <c r="AW1119" s="13" t="s">
        <v>38</v>
      </c>
      <c r="AX1119" s="13" t="s">
        <v>77</v>
      </c>
      <c r="AY1119" s="221" t="s">
        <v>273</v>
      </c>
    </row>
    <row r="1120" spans="1:65" s="14" customFormat="1" ht="11.25">
      <c r="B1120" s="222"/>
      <c r="C1120" s="223"/>
      <c r="D1120" s="208" t="s">
        <v>281</v>
      </c>
      <c r="E1120" s="224" t="s">
        <v>22</v>
      </c>
      <c r="F1120" s="225" t="s">
        <v>1296</v>
      </c>
      <c r="G1120" s="223"/>
      <c r="H1120" s="226">
        <v>30.75</v>
      </c>
      <c r="I1120" s="227"/>
      <c r="J1120" s="223"/>
      <c r="K1120" s="223"/>
      <c r="L1120" s="228"/>
      <c r="M1120" s="229"/>
      <c r="N1120" s="230"/>
      <c r="O1120" s="230"/>
      <c r="P1120" s="230"/>
      <c r="Q1120" s="230"/>
      <c r="R1120" s="230"/>
      <c r="S1120" s="230"/>
      <c r="T1120" s="231"/>
      <c r="AT1120" s="232" t="s">
        <v>281</v>
      </c>
      <c r="AU1120" s="232" t="s">
        <v>84</v>
      </c>
      <c r="AV1120" s="14" t="s">
        <v>84</v>
      </c>
      <c r="AW1120" s="14" t="s">
        <v>38</v>
      </c>
      <c r="AX1120" s="14" t="s">
        <v>77</v>
      </c>
      <c r="AY1120" s="232" t="s">
        <v>273</v>
      </c>
    </row>
    <row r="1121" spans="1:65" s="14" customFormat="1" ht="11.25">
      <c r="B1121" s="222"/>
      <c r="C1121" s="223"/>
      <c r="D1121" s="208" t="s">
        <v>281</v>
      </c>
      <c r="E1121" s="224" t="s">
        <v>22</v>
      </c>
      <c r="F1121" s="225" t="s">
        <v>1299</v>
      </c>
      <c r="G1121" s="223"/>
      <c r="H1121" s="226">
        <v>15.64</v>
      </c>
      <c r="I1121" s="227"/>
      <c r="J1121" s="223"/>
      <c r="K1121" s="223"/>
      <c r="L1121" s="228"/>
      <c r="M1121" s="229"/>
      <c r="N1121" s="230"/>
      <c r="O1121" s="230"/>
      <c r="P1121" s="230"/>
      <c r="Q1121" s="230"/>
      <c r="R1121" s="230"/>
      <c r="S1121" s="230"/>
      <c r="T1121" s="231"/>
      <c r="AT1121" s="232" t="s">
        <v>281</v>
      </c>
      <c r="AU1121" s="232" t="s">
        <v>84</v>
      </c>
      <c r="AV1121" s="14" t="s">
        <v>84</v>
      </c>
      <c r="AW1121" s="14" t="s">
        <v>38</v>
      </c>
      <c r="AX1121" s="14" t="s">
        <v>77</v>
      </c>
      <c r="AY1121" s="232" t="s">
        <v>273</v>
      </c>
    </row>
    <row r="1122" spans="1:65" s="15" customFormat="1" ht="11.25">
      <c r="B1122" s="233"/>
      <c r="C1122" s="234"/>
      <c r="D1122" s="208" t="s">
        <v>281</v>
      </c>
      <c r="E1122" s="235" t="s">
        <v>22</v>
      </c>
      <c r="F1122" s="236" t="s">
        <v>286</v>
      </c>
      <c r="G1122" s="234"/>
      <c r="H1122" s="237">
        <v>158.38999999999999</v>
      </c>
      <c r="I1122" s="238"/>
      <c r="J1122" s="234"/>
      <c r="K1122" s="234"/>
      <c r="L1122" s="239"/>
      <c r="M1122" s="240"/>
      <c r="N1122" s="241"/>
      <c r="O1122" s="241"/>
      <c r="P1122" s="241"/>
      <c r="Q1122" s="241"/>
      <c r="R1122" s="241"/>
      <c r="S1122" s="241"/>
      <c r="T1122" s="242"/>
      <c r="AT1122" s="243" t="s">
        <v>281</v>
      </c>
      <c r="AU1122" s="243" t="s">
        <v>84</v>
      </c>
      <c r="AV1122" s="15" t="s">
        <v>92</v>
      </c>
      <c r="AW1122" s="15" t="s">
        <v>38</v>
      </c>
      <c r="AX1122" s="15" t="s">
        <v>23</v>
      </c>
      <c r="AY1122" s="243" t="s">
        <v>273</v>
      </c>
    </row>
    <row r="1123" spans="1:65" s="2" customFormat="1" ht="21.75" customHeight="1">
      <c r="A1123" s="36"/>
      <c r="B1123" s="37"/>
      <c r="C1123" s="255" t="s">
        <v>3024</v>
      </c>
      <c r="D1123" s="255" t="s">
        <v>568</v>
      </c>
      <c r="E1123" s="256" t="s">
        <v>1304</v>
      </c>
      <c r="F1123" s="257" t="s">
        <v>1305</v>
      </c>
      <c r="G1123" s="258" t="s">
        <v>305</v>
      </c>
      <c r="H1123" s="259">
        <v>166.31</v>
      </c>
      <c r="I1123" s="260"/>
      <c r="J1123" s="261">
        <f>ROUND(I1123*H1123,2)</f>
        <v>0</v>
      </c>
      <c r="K1123" s="257" t="s">
        <v>22</v>
      </c>
      <c r="L1123" s="262"/>
      <c r="M1123" s="263" t="s">
        <v>22</v>
      </c>
      <c r="N1123" s="264" t="s">
        <v>48</v>
      </c>
      <c r="O1123" s="66"/>
      <c r="P1123" s="204">
        <f>O1123*H1123</f>
        <v>0</v>
      </c>
      <c r="Q1123" s="204">
        <v>2.7999999999999998E-4</v>
      </c>
      <c r="R1123" s="204">
        <f>Q1123*H1123</f>
        <v>4.6566799999999998E-2</v>
      </c>
      <c r="S1123" s="204">
        <v>0</v>
      </c>
      <c r="T1123" s="205">
        <f>S1123*H1123</f>
        <v>0</v>
      </c>
      <c r="U1123" s="36"/>
      <c r="V1123" s="36"/>
      <c r="W1123" s="36"/>
      <c r="X1123" s="36"/>
      <c r="Y1123" s="36"/>
      <c r="Z1123" s="36"/>
      <c r="AA1123" s="36"/>
      <c r="AB1123" s="36"/>
      <c r="AC1123" s="36"/>
      <c r="AD1123" s="36"/>
      <c r="AE1123" s="36"/>
      <c r="AR1123" s="206" t="s">
        <v>528</v>
      </c>
      <c r="AT1123" s="206" t="s">
        <v>568</v>
      </c>
      <c r="AU1123" s="206" t="s">
        <v>84</v>
      </c>
      <c r="AY1123" s="19" t="s">
        <v>273</v>
      </c>
      <c r="BE1123" s="207">
        <f>IF(N1123="základní",J1123,0)</f>
        <v>0</v>
      </c>
      <c r="BF1123" s="207">
        <f>IF(N1123="snížená",J1123,0)</f>
        <v>0</v>
      </c>
      <c r="BG1123" s="207">
        <f>IF(N1123="zákl. přenesená",J1123,0)</f>
        <v>0</v>
      </c>
      <c r="BH1123" s="207">
        <f>IF(N1123="sníž. přenesená",J1123,0)</f>
        <v>0</v>
      </c>
      <c r="BI1123" s="207">
        <f>IF(N1123="nulová",J1123,0)</f>
        <v>0</v>
      </c>
      <c r="BJ1123" s="19" t="s">
        <v>23</v>
      </c>
      <c r="BK1123" s="207">
        <f>ROUND(I1123*H1123,2)</f>
        <v>0</v>
      </c>
      <c r="BL1123" s="19" t="s">
        <v>386</v>
      </c>
      <c r="BM1123" s="206" t="s">
        <v>3025</v>
      </c>
    </row>
    <row r="1124" spans="1:65" s="14" customFormat="1" ht="11.25">
      <c r="B1124" s="222"/>
      <c r="C1124" s="223"/>
      <c r="D1124" s="208" t="s">
        <v>281</v>
      </c>
      <c r="E1124" s="223"/>
      <c r="F1124" s="225" t="s">
        <v>3026</v>
      </c>
      <c r="G1124" s="223"/>
      <c r="H1124" s="226">
        <v>166.31</v>
      </c>
      <c r="I1124" s="227"/>
      <c r="J1124" s="223"/>
      <c r="K1124" s="223"/>
      <c r="L1124" s="228"/>
      <c r="M1124" s="229"/>
      <c r="N1124" s="230"/>
      <c r="O1124" s="230"/>
      <c r="P1124" s="230"/>
      <c r="Q1124" s="230"/>
      <c r="R1124" s="230"/>
      <c r="S1124" s="230"/>
      <c r="T1124" s="231"/>
      <c r="AT1124" s="232" t="s">
        <v>281</v>
      </c>
      <c r="AU1124" s="232" t="s">
        <v>84</v>
      </c>
      <c r="AV1124" s="14" t="s">
        <v>84</v>
      </c>
      <c r="AW1124" s="14" t="s">
        <v>4</v>
      </c>
      <c r="AX1124" s="14" t="s">
        <v>23</v>
      </c>
      <c r="AY1124" s="232" t="s">
        <v>273</v>
      </c>
    </row>
    <row r="1125" spans="1:65" s="2" customFormat="1" ht="16.5" customHeight="1">
      <c r="A1125" s="36"/>
      <c r="B1125" s="37"/>
      <c r="C1125" s="195" t="s">
        <v>3027</v>
      </c>
      <c r="D1125" s="195" t="s">
        <v>275</v>
      </c>
      <c r="E1125" s="196" t="s">
        <v>1320</v>
      </c>
      <c r="F1125" s="197" t="s">
        <v>1321</v>
      </c>
      <c r="G1125" s="198" t="s">
        <v>305</v>
      </c>
      <c r="H1125" s="199">
        <v>174.22900000000001</v>
      </c>
      <c r="I1125" s="200"/>
      <c r="J1125" s="201">
        <f>ROUND(I1125*H1125,2)</f>
        <v>0</v>
      </c>
      <c r="K1125" s="197" t="s">
        <v>306</v>
      </c>
      <c r="L1125" s="41"/>
      <c r="M1125" s="202" t="s">
        <v>22</v>
      </c>
      <c r="N1125" s="203" t="s">
        <v>48</v>
      </c>
      <c r="O1125" s="66"/>
      <c r="P1125" s="204">
        <f>O1125*H1125</f>
        <v>0</v>
      </c>
      <c r="Q1125" s="204">
        <v>3.0000000000000001E-5</v>
      </c>
      <c r="R1125" s="204">
        <f>Q1125*H1125</f>
        <v>5.2268700000000006E-3</v>
      </c>
      <c r="S1125" s="204">
        <v>0</v>
      </c>
      <c r="T1125" s="205">
        <f>S1125*H1125</f>
        <v>0</v>
      </c>
      <c r="U1125" s="36"/>
      <c r="V1125" s="36"/>
      <c r="W1125" s="36"/>
      <c r="X1125" s="36"/>
      <c r="Y1125" s="36"/>
      <c r="Z1125" s="36"/>
      <c r="AA1125" s="36"/>
      <c r="AB1125" s="36"/>
      <c r="AC1125" s="36"/>
      <c r="AD1125" s="36"/>
      <c r="AE1125" s="36"/>
      <c r="AR1125" s="206" t="s">
        <v>386</v>
      </c>
      <c r="AT1125" s="206" t="s">
        <v>275</v>
      </c>
      <c r="AU1125" s="206" t="s">
        <v>84</v>
      </c>
      <c r="AY1125" s="19" t="s">
        <v>273</v>
      </c>
      <c r="BE1125" s="207">
        <f>IF(N1125="základní",J1125,0)</f>
        <v>0</v>
      </c>
      <c r="BF1125" s="207">
        <f>IF(N1125="snížená",J1125,0)</f>
        <v>0</v>
      </c>
      <c r="BG1125" s="207">
        <f>IF(N1125="zákl. přenesená",J1125,0)</f>
        <v>0</v>
      </c>
      <c r="BH1125" s="207">
        <f>IF(N1125="sníž. přenesená",J1125,0)</f>
        <v>0</v>
      </c>
      <c r="BI1125" s="207">
        <f>IF(N1125="nulová",J1125,0)</f>
        <v>0</v>
      </c>
      <c r="BJ1125" s="19" t="s">
        <v>23</v>
      </c>
      <c r="BK1125" s="207">
        <f>ROUND(I1125*H1125,2)</f>
        <v>0</v>
      </c>
      <c r="BL1125" s="19" t="s">
        <v>386</v>
      </c>
      <c r="BM1125" s="206" t="s">
        <v>3028</v>
      </c>
    </row>
    <row r="1126" spans="1:65" s="2" customFormat="1" ht="39">
      <c r="A1126" s="36"/>
      <c r="B1126" s="37"/>
      <c r="C1126" s="38"/>
      <c r="D1126" s="208" t="s">
        <v>299</v>
      </c>
      <c r="E1126" s="38"/>
      <c r="F1126" s="209" t="s">
        <v>1323</v>
      </c>
      <c r="G1126" s="38"/>
      <c r="H1126" s="38"/>
      <c r="I1126" s="119"/>
      <c r="J1126" s="38"/>
      <c r="K1126" s="38"/>
      <c r="L1126" s="41"/>
      <c r="M1126" s="210"/>
      <c r="N1126" s="211"/>
      <c r="O1126" s="66"/>
      <c r="P1126" s="66"/>
      <c r="Q1126" s="66"/>
      <c r="R1126" s="66"/>
      <c r="S1126" s="66"/>
      <c r="T1126" s="67"/>
      <c r="U1126" s="36"/>
      <c r="V1126" s="36"/>
      <c r="W1126" s="36"/>
      <c r="X1126" s="36"/>
      <c r="Y1126" s="36"/>
      <c r="Z1126" s="36"/>
      <c r="AA1126" s="36"/>
      <c r="AB1126" s="36"/>
      <c r="AC1126" s="36"/>
      <c r="AD1126" s="36"/>
      <c r="AE1126" s="36"/>
      <c r="AT1126" s="19" t="s">
        <v>299</v>
      </c>
      <c r="AU1126" s="19" t="s">
        <v>84</v>
      </c>
    </row>
    <row r="1127" spans="1:65" s="14" customFormat="1" ht="11.25">
      <c r="B1127" s="222"/>
      <c r="C1127" s="223"/>
      <c r="D1127" s="208" t="s">
        <v>281</v>
      </c>
      <c r="E1127" s="224" t="s">
        <v>22</v>
      </c>
      <c r="F1127" s="225" t="s">
        <v>3029</v>
      </c>
      <c r="G1127" s="223"/>
      <c r="H1127" s="226">
        <v>158.38999999999999</v>
      </c>
      <c r="I1127" s="227"/>
      <c r="J1127" s="223"/>
      <c r="K1127" s="223"/>
      <c r="L1127" s="228"/>
      <c r="M1127" s="229"/>
      <c r="N1127" s="230"/>
      <c r="O1127" s="230"/>
      <c r="P1127" s="230"/>
      <c r="Q1127" s="230"/>
      <c r="R1127" s="230"/>
      <c r="S1127" s="230"/>
      <c r="T1127" s="231"/>
      <c r="AT1127" s="232" t="s">
        <v>281</v>
      </c>
      <c r="AU1127" s="232" t="s">
        <v>84</v>
      </c>
      <c r="AV1127" s="14" t="s">
        <v>84</v>
      </c>
      <c r="AW1127" s="14" t="s">
        <v>38</v>
      </c>
      <c r="AX1127" s="14" t="s">
        <v>77</v>
      </c>
      <c r="AY1127" s="232" t="s">
        <v>273</v>
      </c>
    </row>
    <row r="1128" spans="1:65" s="15" customFormat="1" ht="11.25">
      <c r="B1128" s="233"/>
      <c r="C1128" s="234"/>
      <c r="D1128" s="208" t="s">
        <v>281</v>
      </c>
      <c r="E1128" s="235" t="s">
        <v>22</v>
      </c>
      <c r="F1128" s="236" t="s">
        <v>286</v>
      </c>
      <c r="G1128" s="234"/>
      <c r="H1128" s="237">
        <v>158.38999999999999</v>
      </c>
      <c r="I1128" s="238"/>
      <c r="J1128" s="234"/>
      <c r="K1128" s="234"/>
      <c r="L1128" s="239"/>
      <c r="M1128" s="240"/>
      <c r="N1128" s="241"/>
      <c r="O1128" s="241"/>
      <c r="P1128" s="241"/>
      <c r="Q1128" s="241"/>
      <c r="R1128" s="241"/>
      <c r="S1128" s="241"/>
      <c r="T1128" s="242"/>
      <c r="AT1128" s="243" t="s">
        <v>281</v>
      </c>
      <c r="AU1128" s="243" t="s">
        <v>84</v>
      </c>
      <c r="AV1128" s="15" t="s">
        <v>92</v>
      </c>
      <c r="AW1128" s="15" t="s">
        <v>38</v>
      </c>
      <c r="AX1128" s="15" t="s">
        <v>77</v>
      </c>
      <c r="AY1128" s="243" t="s">
        <v>273</v>
      </c>
    </row>
    <row r="1129" spans="1:65" s="14" customFormat="1" ht="11.25">
      <c r="B1129" s="222"/>
      <c r="C1129" s="223"/>
      <c r="D1129" s="208" t="s">
        <v>281</v>
      </c>
      <c r="E1129" s="224" t="s">
        <v>22</v>
      </c>
      <c r="F1129" s="225" t="s">
        <v>3030</v>
      </c>
      <c r="G1129" s="223"/>
      <c r="H1129" s="226">
        <v>15.839</v>
      </c>
      <c r="I1129" s="227"/>
      <c r="J1129" s="223"/>
      <c r="K1129" s="223"/>
      <c r="L1129" s="228"/>
      <c r="M1129" s="229"/>
      <c r="N1129" s="230"/>
      <c r="O1129" s="230"/>
      <c r="P1129" s="230"/>
      <c r="Q1129" s="230"/>
      <c r="R1129" s="230"/>
      <c r="S1129" s="230"/>
      <c r="T1129" s="231"/>
      <c r="AT1129" s="232" t="s">
        <v>281</v>
      </c>
      <c r="AU1129" s="232" t="s">
        <v>84</v>
      </c>
      <c r="AV1129" s="14" t="s">
        <v>84</v>
      </c>
      <c r="AW1129" s="14" t="s">
        <v>38</v>
      </c>
      <c r="AX1129" s="14" t="s">
        <v>77</v>
      </c>
      <c r="AY1129" s="232" t="s">
        <v>273</v>
      </c>
    </row>
    <row r="1130" spans="1:65" s="16" customFormat="1" ht="11.25">
      <c r="B1130" s="244"/>
      <c r="C1130" s="245"/>
      <c r="D1130" s="208" t="s">
        <v>281</v>
      </c>
      <c r="E1130" s="246" t="s">
        <v>22</v>
      </c>
      <c r="F1130" s="247" t="s">
        <v>288</v>
      </c>
      <c r="G1130" s="245"/>
      <c r="H1130" s="248">
        <v>174.22900000000001</v>
      </c>
      <c r="I1130" s="249"/>
      <c r="J1130" s="245"/>
      <c r="K1130" s="245"/>
      <c r="L1130" s="250"/>
      <c r="M1130" s="251"/>
      <c r="N1130" s="252"/>
      <c r="O1130" s="252"/>
      <c r="P1130" s="252"/>
      <c r="Q1130" s="252"/>
      <c r="R1130" s="252"/>
      <c r="S1130" s="252"/>
      <c r="T1130" s="253"/>
      <c r="AT1130" s="254" t="s">
        <v>281</v>
      </c>
      <c r="AU1130" s="254" t="s">
        <v>84</v>
      </c>
      <c r="AV1130" s="16" t="s">
        <v>99</v>
      </c>
      <c r="AW1130" s="16" t="s">
        <v>38</v>
      </c>
      <c r="AX1130" s="16" t="s">
        <v>23</v>
      </c>
      <c r="AY1130" s="254" t="s">
        <v>273</v>
      </c>
    </row>
    <row r="1131" spans="1:65" s="2" customFormat="1" ht="21.75" customHeight="1">
      <c r="A1131" s="36"/>
      <c r="B1131" s="37"/>
      <c r="C1131" s="195" t="s">
        <v>3031</v>
      </c>
      <c r="D1131" s="195" t="s">
        <v>275</v>
      </c>
      <c r="E1131" s="196" t="s">
        <v>1330</v>
      </c>
      <c r="F1131" s="197" t="s">
        <v>1331</v>
      </c>
      <c r="G1131" s="198" t="s">
        <v>224</v>
      </c>
      <c r="H1131" s="199">
        <v>273.21899999999999</v>
      </c>
      <c r="I1131" s="200"/>
      <c r="J1131" s="201">
        <f>ROUND(I1131*H1131,2)</f>
        <v>0</v>
      </c>
      <c r="K1131" s="197" t="s">
        <v>306</v>
      </c>
      <c r="L1131" s="41"/>
      <c r="M1131" s="202" t="s">
        <v>22</v>
      </c>
      <c r="N1131" s="203" t="s">
        <v>48</v>
      </c>
      <c r="O1131" s="66"/>
      <c r="P1131" s="204">
        <f>O1131*H1131</f>
        <v>0</v>
      </c>
      <c r="Q1131" s="204">
        <v>5.0000000000000002E-5</v>
      </c>
      <c r="R1131" s="204">
        <f>Q1131*H1131</f>
        <v>1.366095E-2</v>
      </c>
      <c r="S1131" s="204">
        <v>0</v>
      </c>
      <c r="T1131" s="205">
        <f>S1131*H1131</f>
        <v>0</v>
      </c>
      <c r="U1131" s="36"/>
      <c r="V1131" s="36"/>
      <c r="W1131" s="36"/>
      <c r="X1131" s="36"/>
      <c r="Y1131" s="36"/>
      <c r="Z1131" s="36"/>
      <c r="AA1131" s="36"/>
      <c r="AB1131" s="36"/>
      <c r="AC1131" s="36"/>
      <c r="AD1131" s="36"/>
      <c r="AE1131" s="36"/>
      <c r="AR1131" s="206" t="s">
        <v>386</v>
      </c>
      <c r="AT1131" s="206" t="s">
        <v>275</v>
      </c>
      <c r="AU1131" s="206" t="s">
        <v>84</v>
      </c>
      <c r="AY1131" s="19" t="s">
        <v>273</v>
      </c>
      <c r="BE1131" s="207">
        <f>IF(N1131="základní",J1131,0)</f>
        <v>0</v>
      </c>
      <c r="BF1131" s="207">
        <f>IF(N1131="snížená",J1131,0)</f>
        <v>0</v>
      </c>
      <c r="BG1131" s="207">
        <f>IF(N1131="zákl. přenesená",J1131,0)</f>
        <v>0</v>
      </c>
      <c r="BH1131" s="207">
        <f>IF(N1131="sníž. přenesená",J1131,0)</f>
        <v>0</v>
      </c>
      <c r="BI1131" s="207">
        <f>IF(N1131="nulová",J1131,0)</f>
        <v>0</v>
      </c>
      <c r="BJ1131" s="19" t="s">
        <v>23</v>
      </c>
      <c r="BK1131" s="207">
        <f>ROUND(I1131*H1131,2)</f>
        <v>0</v>
      </c>
      <c r="BL1131" s="19" t="s">
        <v>386</v>
      </c>
      <c r="BM1131" s="206" t="s">
        <v>3032</v>
      </c>
    </row>
    <row r="1132" spans="1:65" s="2" customFormat="1" ht="39">
      <c r="A1132" s="36"/>
      <c r="B1132" s="37"/>
      <c r="C1132" s="38"/>
      <c r="D1132" s="208" t="s">
        <v>299</v>
      </c>
      <c r="E1132" s="38"/>
      <c r="F1132" s="209" t="s">
        <v>1323</v>
      </c>
      <c r="G1132" s="38"/>
      <c r="H1132" s="38"/>
      <c r="I1132" s="119"/>
      <c r="J1132" s="38"/>
      <c r="K1132" s="38"/>
      <c r="L1132" s="41"/>
      <c r="M1132" s="210"/>
      <c r="N1132" s="211"/>
      <c r="O1132" s="66"/>
      <c r="P1132" s="66"/>
      <c r="Q1132" s="66"/>
      <c r="R1132" s="66"/>
      <c r="S1132" s="66"/>
      <c r="T1132" s="67"/>
      <c r="U1132" s="36"/>
      <c r="V1132" s="36"/>
      <c r="W1132" s="36"/>
      <c r="X1132" s="36"/>
      <c r="Y1132" s="36"/>
      <c r="Z1132" s="36"/>
      <c r="AA1132" s="36"/>
      <c r="AB1132" s="36"/>
      <c r="AC1132" s="36"/>
      <c r="AD1132" s="36"/>
      <c r="AE1132" s="36"/>
      <c r="AT1132" s="19" t="s">
        <v>299</v>
      </c>
      <c r="AU1132" s="19" t="s">
        <v>84</v>
      </c>
    </row>
    <row r="1133" spans="1:65" s="14" customFormat="1" ht="11.25">
      <c r="B1133" s="222"/>
      <c r="C1133" s="223"/>
      <c r="D1133" s="208" t="s">
        <v>281</v>
      </c>
      <c r="E1133" s="224" t="s">
        <v>22</v>
      </c>
      <c r="F1133" s="225" t="s">
        <v>3000</v>
      </c>
      <c r="G1133" s="223"/>
      <c r="H1133" s="226">
        <v>257.38</v>
      </c>
      <c r="I1133" s="227"/>
      <c r="J1133" s="223"/>
      <c r="K1133" s="223"/>
      <c r="L1133" s="228"/>
      <c r="M1133" s="229"/>
      <c r="N1133" s="230"/>
      <c r="O1133" s="230"/>
      <c r="P1133" s="230"/>
      <c r="Q1133" s="230"/>
      <c r="R1133" s="230"/>
      <c r="S1133" s="230"/>
      <c r="T1133" s="231"/>
      <c r="AT1133" s="232" t="s">
        <v>281</v>
      </c>
      <c r="AU1133" s="232" t="s">
        <v>84</v>
      </c>
      <c r="AV1133" s="14" t="s">
        <v>84</v>
      </c>
      <c r="AW1133" s="14" t="s">
        <v>38</v>
      </c>
      <c r="AX1133" s="14" t="s">
        <v>77</v>
      </c>
      <c r="AY1133" s="232" t="s">
        <v>273</v>
      </c>
    </row>
    <row r="1134" spans="1:65" s="14" customFormat="1" ht="11.25">
      <c r="B1134" s="222"/>
      <c r="C1134" s="223"/>
      <c r="D1134" s="208" t="s">
        <v>281</v>
      </c>
      <c r="E1134" s="224" t="s">
        <v>22</v>
      </c>
      <c r="F1134" s="225" t="s">
        <v>3033</v>
      </c>
      <c r="G1134" s="223"/>
      <c r="H1134" s="226">
        <v>15.839</v>
      </c>
      <c r="I1134" s="227"/>
      <c r="J1134" s="223"/>
      <c r="K1134" s="223"/>
      <c r="L1134" s="228"/>
      <c r="M1134" s="229"/>
      <c r="N1134" s="230"/>
      <c r="O1134" s="230"/>
      <c r="P1134" s="230"/>
      <c r="Q1134" s="230"/>
      <c r="R1134" s="230"/>
      <c r="S1134" s="230"/>
      <c r="T1134" s="231"/>
      <c r="AT1134" s="232" t="s">
        <v>281</v>
      </c>
      <c r="AU1134" s="232" t="s">
        <v>84</v>
      </c>
      <c r="AV1134" s="14" t="s">
        <v>84</v>
      </c>
      <c r="AW1134" s="14" t="s">
        <v>38</v>
      </c>
      <c r="AX1134" s="14" t="s">
        <v>77</v>
      </c>
      <c r="AY1134" s="232" t="s">
        <v>273</v>
      </c>
    </row>
    <row r="1135" spans="1:65" s="15" customFormat="1" ht="11.25">
      <c r="B1135" s="233"/>
      <c r="C1135" s="234"/>
      <c r="D1135" s="208" t="s">
        <v>281</v>
      </c>
      <c r="E1135" s="235" t="s">
        <v>22</v>
      </c>
      <c r="F1135" s="236" t="s">
        <v>286</v>
      </c>
      <c r="G1135" s="234"/>
      <c r="H1135" s="237">
        <v>273.21899999999999</v>
      </c>
      <c r="I1135" s="238"/>
      <c r="J1135" s="234"/>
      <c r="K1135" s="234"/>
      <c r="L1135" s="239"/>
      <c r="M1135" s="240"/>
      <c r="N1135" s="241"/>
      <c r="O1135" s="241"/>
      <c r="P1135" s="241"/>
      <c r="Q1135" s="241"/>
      <c r="R1135" s="241"/>
      <c r="S1135" s="241"/>
      <c r="T1135" s="242"/>
      <c r="AT1135" s="243" t="s">
        <v>281</v>
      </c>
      <c r="AU1135" s="243" t="s">
        <v>84</v>
      </c>
      <c r="AV1135" s="15" t="s">
        <v>92</v>
      </c>
      <c r="AW1135" s="15" t="s">
        <v>38</v>
      </c>
      <c r="AX1135" s="15" t="s">
        <v>23</v>
      </c>
      <c r="AY1135" s="243" t="s">
        <v>273</v>
      </c>
    </row>
    <row r="1136" spans="1:65" s="2" customFormat="1" ht="21.75" customHeight="1">
      <c r="A1136" s="36"/>
      <c r="B1136" s="37"/>
      <c r="C1136" s="195" t="s">
        <v>3034</v>
      </c>
      <c r="D1136" s="195" t="s">
        <v>275</v>
      </c>
      <c r="E1136" s="196" t="s">
        <v>1337</v>
      </c>
      <c r="F1136" s="197" t="s">
        <v>1338</v>
      </c>
      <c r="G1136" s="198" t="s">
        <v>333</v>
      </c>
      <c r="H1136" s="199">
        <v>4.3890000000000002</v>
      </c>
      <c r="I1136" s="200"/>
      <c r="J1136" s="201">
        <f>ROUND(I1136*H1136,2)</f>
        <v>0</v>
      </c>
      <c r="K1136" s="197" t="s">
        <v>306</v>
      </c>
      <c r="L1136" s="41"/>
      <c r="M1136" s="202" t="s">
        <v>22</v>
      </c>
      <c r="N1136" s="203" t="s">
        <v>48</v>
      </c>
      <c r="O1136" s="66"/>
      <c r="P1136" s="204">
        <f>O1136*H1136</f>
        <v>0</v>
      </c>
      <c r="Q1136" s="204">
        <v>0</v>
      </c>
      <c r="R1136" s="204">
        <f>Q1136*H1136</f>
        <v>0</v>
      </c>
      <c r="S1136" s="204">
        <v>0</v>
      </c>
      <c r="T1136" s="205">
        <f>S1136*H1136</f>
        <v>0</v>
      </c>
      <c r="U1136" s="36"/>
      <c r="V1136" s="36"/>
      <c r="W1136" s="36"/>
      <c r="X1136" s="36"/>
      <c r="Y1136" s="36"/>
      <c r="Z1136" s="36"/>
      <c r="AA1136" s="36"/>
      <c r="AB1136" s="36"/>
      <c r="AC1136" s="36"/>
      <c r="AD1136" s="36"/>
      <c r="AE1136" s="36"/>
      <c r="AR1136" s="206" t="s">
        <v>386</v>
      </c>
      <c r="AT1136" s="206" t="s">
        <v>275</v>
      </c>
      <c r="AU1136" s="206" t="s">
        <v>84</v>
      </c>
      <c r="AY1136" s="19" t="s">
        <v>273</v>
      </c>
      <c r="BE1136" s="207">
        <f>IF(N1136="základní",J1136,0)</f>
        <v>0</v>
      </c>
      <c r="BF1136" s="207">
        <f>IF(N1136="snížená",J1136,0)</f>
        <v>0</v>
      </c>
      <c r="BG1136" s="207">
        <f>IF(N1136="zákl. přenesená",J1136,0)</f>
        <v>0</v>
      </c>
      <c r="BH1136" s="207">
        <f>IF(N1136="sníž. přenesená",J1136,0)</f>
        <v>0</v>
      </c>
      <c r="BI1136" s="207">
        <f>IF(N1136="nulová",J1136,0)</f>
        <v>0</v>
      </c>
      <c r="BJ1136" s="19" t="s">
        <v>23</v>
      </c>
      <c r="BK1136" s="207">
        <f>ROUND(I1136*H1136,2)</f>
        <v>0</v>
      </c>
      <c r="BL1136" s="19" t="s">
        <v>386</v>
      </c>
      <c r="BM1136" s="206" t="s">
        <v>3035</v>
      </c>
    </row>
    <row r="1137" spans="1:65" s="2" customFormat="1" ht="78">
      <c r="A1137" s="36"/>
      <c r="B1137" s="37"/>
      <c r="C1137" s="38"/>
      <c r="D1137" s="208" t="s">
        <v>299</v>
      </c>
      <c r="E1137" s="38"/>
      <c r="F1137" s="209" t="s">
        <v>1195</v>
      </c>
      <c r="G1137" s="38"/>
      <c r="H1137" s="38"/>
      <c r="I1137" s="119"/>
      <c r="J1137" s="38"/>
      <c r="K1137" s="38"/>
      <c r="L1137" s="41"/>
      <c r="M1137" s="210"/>
      <c r="N1137" s="211"/>
      <c r="O1137" s="66"/>
      <c r="P1137" s="66"/>
      <c r="Q1137" s="66"/>
      <c r="R1137" s="66"/>
      <c r="S1137" s="66"/>
      <c r="T1137" s="67"/>
      <c r="U1137" s="36"/>
      <c r="V1137" s="36"/>
      <c r="W1137" s="36"/>
      <c r="X1137" s="36"/>
      <c r="Y1137" s="36"/>
      <c r="Z1137" s="36"/>
      <c r="AA1137" s="36"/>
      <c r="AB1137" s="36"/>
      <c r="AC1137" s="36"/>
      <c r="AD1137" s="36"/>
      <c r="AE1137" s="36"/>
      <c r="AT1137" s="19" t="s">
        <v>299</v>
      </c>
      <c r="AU1137" s="19" t="s">
        <v>84</v>
      </c>
    </row>
    <row r="1138" spans="1:65" s="12" customFormat="1" ht="22.9" customHeight="1">
      <c r="B1138" s="179"/>
      <c r="C1138" s="180"/>
      <c r="D1138" s="181" t="s">
        <v>76</v>
      </c>
      <c r="E1138" s="193" t="s">
        <v>1340</v>
      </c>
      <c r="F1138" s="193" t="s">
        <v>1341</v>
      </c>
      <c r="G1138" s="180"/>
      <c r="H1138" s="180"/>
      <c r="I1138" s="183"/>
      <c r="J1138" s="194">
        <f>BK1138</f>
        <v>0</v>
      </c>
      <c r="K1138" s="180"/>
      <c r="L1138" s="185"/>
      <c r="M1138" s="186"/>
      <c r="N1138" s="187"/>
      <c r="O1138" s="187"/>
      <c r="P1138" s="188">
        <f>SUM(P1139:P1142)</f>
        <v>0</v>
      </c>
      <c r="Q1138" s="187"/>
      <c r="R1138" s="188">
        <f>SUM(R1139:R1142)</f>
        <v>0.25727</v>
      </c>
      <c r="S1138" s="187"/>
      <c r="T1138" s="189">
        <f>SUM(T1139:T1142)</f>
        <v>0</v>
      </c>
      <c r="AR1138" s="190" t="s">
        <v>84</v>
      </c>
      <c r="AT1138" s="191" t="s">
        <v>76</v>
      </c>
      <c r="AU1138" s="191" t="s">
        <v>23</v>
      </c>
      <c r="AY1138" s="190" t="s">
        <v>273</v>
      </c>
      <c r="BK1138" s="192">
        <f>SUM(BK1139:BK1142)</f>
        <v>0</v>
      </c>
    </row>
    <row r="1139" spans="1:65" s="2" customFormat="1" ht="16.5" customHeight="1">
      <c r="A1139" s="36"/>
      <c r="B1139" s="37"/>
      <c r="C1139" s="195" t="s">
        <v>3036</v>
      </c>
      <c r="D1139" s="195" t="s">
        <v>275</v>
      </c>
      <c r="E1139" s="196" t="s">
        <v>1343</v>
      </c>
      <c r="F1139" s="197" t="s">
        <v>1344</v>
      </c>
      <c r="G1139" s="198" t="s">
        <v>224</v>
      </c>
      <c r="H1139" s="199">
        <v>514.54</v>
      </c>
      <c r="I1139" s="200"/>
      <c r="J1139" s="201">
        <f>ROUND(I1139*H1139,2)</f>
        <v>0</v>
      </c>
      <c r="K1139" s="197" t="s">
        <v>22</v>
      </c>
      <c r="L1139" s="41"/>
      <c r="M1139" s="202" t="s">
        <v>22</v>
      </c>
      <c r="N1139" s="203" t="s">
        <v>48</v>
      </c>
      <c r="O1139" s="66"/>
      <c r="P1139" s="204">
        <f>O1139*H1139</f>
        <v>0</v>
      </c>
      <c r="Q1139" s="204">
        <v>5.0000000000000001E-4</v>
      </c>
      <c r="R1139" s="204">
        <f>Q1139*H1139</f>
        <v>0.25727</v>
      </c>
      <c r="S1139" s="204">
        <v>0</v>
      </c>
      <c r="T1139" s="205">
        <f>S1139*H1139</f>
        <v>0</v>
      </c>
      <c r="U1139" s="36"/>
      <c r="V1139" s="36"/>
      <c r="W1139" s="36"/>
      <c r="X1139" s="36"/>
      <c r="Y1139" s="36"/>
      <c r="Z1139" s="36"/>
      <c r="AA1139" s="36"/>
      <c r="AB1139" s="36"/>
      <c r="AC1139" s="36"/>
      <c r="AD1139" s="36"/>
      <c r="AE1139" s="36"/>
      <c r="AR1139" s="206" t="s">
        <v>386</v>
      </c>
      <c r="AT1139" s="206" t="s">
        <v>275</v>
      </c>
      <c r="AU1139" s="206" t="s">
        <v>84</v>
      </c>
      <c r="AY1139" s="19" t="s">
        <v>273</v>
      </c>
      <c r="BE1139" s="207">
        <f>IF(N1139="základní",J1139,0)</f>
        <v>0</v>
      </c>
      <c r="BF1139" s="207">
        <f>IF(N1139="snížená",J1139,0)</f>
        <v>0</v>
      </c>
      <c r="BG1139" s="207">
        <f>IF(N1139="zákl. přenesená",J1139,0)</f>
        <v>0</v>
      </c>
      <c r="BH1139" s="207">
        <f>IF(N1139="sníž. přenesená",J1139,0)</f>
        <v>0</v>
      </c>
      <c r="BI1139" s="207">
        <f>IF(N1139="nulová",J1139,0)</f>
        <v>0</v>
      </c>
      <c r="BJ1139" s="19" t="s">
        <v>23</v>
      </c>
      <c r="BK1139" s="207">
        <f>ROUND(I1139*H1139,2)</f>
        <v>0</v>
      </c>
      <c r="BL1139" s="19" t="s">
        <v>386</v>
      </c>
      <c r="BM1139" s="206" t="s">
        <v>3037</v>
      </c>
    </row>
    <row r="1140" spans="1:65" s="14" customFormat="1" ht="11.25">
      <c r="B1140" s="222"/>
      <c r="C1140" s="223"/>
      <c r="D1140" s="208" t="s">
        <v>281</v>
      </c>
      <c r="E1140" s="224" t="s">
        <v>22</v>
      </c>
      <c r="F1140" s="225" t="s">
        <v>3038</v>
      </c>
      <c r="G1140" s="223"/>
      <c r="H1140" s="226">
        <v>514.54</v>
      </c>
      <c r="I1140" s="227"/>
      <c r="J1140" s="223"/>
      <c r="K1140" s="223"/>
      <c r="L1140" s="228"/>
      <c r="M1140" s="229"/>
      <c r="N1140" s="230"/>
      <c r="O1140" s="230"/>
      <c r="P1140" s="230"/>
      <c r="Q1140" s="230"/>
      <c r="R1140" s="230"/>
      <c r="S1140" s="230"/>
      <c r="T1140" s="231"/>
      <c r="AT1140" s="232" t="s">
        <v>281</v>
      </c>
      <c r="AU1140" s="232" t="s">
        <v>84</v>
      </c>
      <c r="AV1140" s="14" t="s">
        <v>84</v>
      </c>
      <c r="AW1140" s="14" t="s">
        <v>38</v>
      </c>
      <c r="AX1140" s="14" t="s">
        <v>23</v>
      </c>
      <c r="AY1140" s="232" t="s">
        <v>273</v>
      </c>
    </row>
    <row r="1141" spans="1:65" s="2" customFormat="1" ht="21.75" customHeight="1">
      <c r="A1141" s="36"/>
      <c r="B1141" s="37"/>
      <c r="C1141" s="195" t="s">
        <v>3039</v>
      </c>
      <c r="D1141" s="195" t="s">
        <v>275</v>
      </c>
      <c r="E1141" s="196" t="s">
        <v>1348</v>
      </c>
      <c r="F1141" s="197" t="s">
        <v>1349</v>
      </c>
      <c r="G1141" s="198" t="s">
        <v>333</v>
      </c>
      <c r="H1141" s="199">
        <v>0.25700000000000001</v>
      </c>
      <c r="I1141" s="200"/>
      <c r="J1141" s="201">
        <f>ROUND(I1141*H1141,2)</f>
        <v>0</v>
      </c>
      <c r="K1141" s="197" t="s">
        <v>306</v>
      </c>
      <c r="L1141" s="41"/>
      <c r="M1141" s="202" t="s">
        <v>22</v>
      </c>
      <c r="N1141" s="203" t="s">
        <v>48</v>
      </c>
      <c r="O1141" s="66"/>
      <c r="P1141" s="204">
        <f>O1141*H1141</f>
        <v>0</v>
      </c>
      <c r="Q1141" s="204">
        <v>0</v>
      </c>
      <c r="R1141" s="204">
        <f>Q1141*H1141</f>
        <v>0</v>
      </c>
      <c r="S1141" s="204">
        <v>0</v>
      </c>
      <c r="T1141" s="205">
        <f>S1141*H1141</f>
        <v>0</v>
      </c>
      <c r="U1141" s="36"/>
      <c r="V1141" s="36"/>
      <c r="W1141" s="36"/>
      <c r="X1141" s="36"/>
      <c r="Y1141" s="36"/>
      <c r="Z1141" s="36"/>
      <c r="AA1141" s="36"/>
      <c r="AB1141" s="36"/>
      <c r="AC1141" s="36"/>
      <c r="AD1141" s="36"/>
      <c r="AE1141" s="36"/>
      <c r="AR1141" s="206" t="s">
        <v>386</v>
      </c>
      <c r="AT1141" s="206" t="s">
        <v>275</v>
      </c>
      <c r="AU1141" s="206" t="s">
        <v>84</v>
      </c>
      <c r="AY1141" s="19" t="s">
        <v>273</v>
      </c>
      <c r="BE1141" s="207">
        <f>IF(N1141="základní",J1141,0)</f>
        <v>0</v>
      </c>
      <c r="BF1141" s="207">
        <f>IF(N1141="snížená",J1141,0)</f>
        <v>0</v>
      </c>
      <c r="BG1141" s="207">
        <f>IF(N1141="zákl. přenesená",J1141,0)</f>
        <v>0</v>
      </c>
      <c r="BH1141" s="207">
        <f>IF(N1141="sníž. přenesená",J1141,0)</f>
        <v>0</v>
      </c>
      <c r="BI1141" s="207">
        <f>IF(N1141="nulová",J1141,0)</f>
        <v>0</v>
      </c>
      <c r="BJ1141" s="19" t="s">
        <v>23</v>
      </c>
      <c r="BK1141" s="207">
        <f>ROUND(I1141*H1141,2)</f>
        <v>0</v>
      </c>
      <c r="BL1141" s="19" t="s">
        <v>386</v>
      </c>
      <c r="BM1141" s="206" t="s">
        <v>3040</v>
      </c>
    </row>
    <row r="1142" spans="1:65" s="2" customFormat="1" ht="78">
      <c r="A1142" s="36"/>
      <c r="B1142" s="37"/>
      <c r="C1142" s="38"/>
      <c r="D1142" s="208" t="s">
        <v>299</v>
      </c>
      <c r="E1142" s="38"/>
      <c r="F1142" s="209" t="s">
        <v>1236</v>
      </c>
      <c r="G1142" s="38"/>
      <c r="H1142" s="38"/>
      <c r="I1142" s="119"/>
      <c r="J1142" s="38"/>
      <c r="K1142" s="38"/>
      <c r="L1142" s="41"/>
      <c r="M1142" s="210"/>
      <c r="N1142" s="211"/>
      <c r="O1142" s="66"/>
      <c r="P1142" s="66"/>
      <c r="Q1142" s="66"/>
      <c r="R1142" s="66"/>
      <c r="S1142" s="66"/>
      <c r="T1142" s="67"/>
      <c r="U1142" s="36"/>
      <c r="V1142" s="36"/>
      <c r="W1142" s="36"/>
      <c r="X1142" s="36"/>
      <c r="Y1142" s="36"/>
      <c r="Z1142" s="36"/>
      <c r="AA1142" s="36"/>
      <c r="AB1142" s="36"/>
      <c r="AC1142" s="36"/>
      <c r="AD1142" s="36"/>
      <c r="AE1142" s="36"/>
      <c r="AT1142" s="19" t="s">
        <v>299</v>
      </c>
      <c r="AU1142" s="19" t="s">
        <v>84</v>
      </c>
    </row>
    <row r="1143" spans="1:65" s="12" customFormat="1" ht="22.9" customHeight="1">
      <c r="B1143" s="179"/>
      <c r="C1143" s="180"/>
      <c r="D1143" s="181" t="s">
        <v>76</v>
      </c>
      <c r="E1143" s="193" t="s">
        <v>1351</v>
      </c>
      <c r="F1143" s="193" t="s">
        <v>1352</v>
      </c>
      <c r="G1143" s="180"/>
      <c r="H1143" s="180"/>
      <c r="I1143" s="183"/>
      <c r="J1143" s="194">
        <f>BK1143</f>
        <v>0</v>
      </c>
      <c r="K1143" s="180"/>
      <c r="L1143" s="185"/>
      <c r="M1143" s="186"/>
      <c r="N1143" s="187"/>
      <c r="O1143" s="187"/>
      <c r="P1143" s="188">
        <f>SUM(P1144:P1196)</f>
        <v>0</v>
      </c>
      <c r="Q1143" s="187"/>
      <c r="R1143" s="188">
        <f>SUM(R1144:R1196)</f>
        <v>3.4471134999999999</v>
      </c>
      <c r="S1143" s="187"/>
      <c r="T1143" s="189">
        <f>SUM(T1144:T1196)</f>
        <v>0</v>
      </c>
      <c r="AR1143" s="190" t="s">
        <v>84</v>
      </c>
      <c r="AT1143" s="191" t="s">
        <v>76</v>
      </c>
      <c r="AU1143" s="191" t="s">
        <v>23</v>
      </c>
      <c r="AY1143" s="190" t="s">
        <v>273</v>
      </c>
      <c r="BK1143" s="192">
        <f>SUM(BK1144:BK1196)</f>
        <v>0</v>
      </c>
    </row>
    <row r="1144" spans="1:65" s="2" customFormat="1" ht="16.5" customHeight="1">
      <c r="A1144" s="36"/>
      <c r="B1144" s="37"/>
      <c r="C1144" s="195" t="s">
        <v>3041</v>
      </c>
      <c r="D1144" s="195" t="s">
        <v>275</v>
      </c>
      <c r="E1144" s="196" t="s">
        <v>1354</v>
      </c>
      <c r="F1144" s="197" t="s">
        <v>1355</v>
      </c>
      <c r="G1144" s="198" t="s">
        <v>305</v>
      </c>
      <c r="H1144" s="199">
        <v>119.175</v>
      </c>
      <c r="I1144" s="200"/>
      <c r="J1144" s="201">
        <f>ROUND(I1144*H1144,2)</f>
        <v>0</v>
      </c>
      <c r="K1144" s="197" t="s">
        <v>306</v>
      </c>
      <c r="L1144" s="41"/>
      <c r="M1144" s="202" t="s">
        <v>22</v>
      </c>
      <c r="N1144" s="203" t="s">
        <v>48</v>
      </c>
      <c r="O1144" s="66"/>
      <c r="P1144" s="204">
        <f>O1144*H1144</f>
        <v>0</v>
      </c>
      <c r="Q1144" s="204">
        <v>1E-3</v>
      </c>
      <c r="R1144" s="204">
        <f>Q1144*H1144</f>
        <v>0.119175</v>
      </c>
      <c r="S1144" s="204">
        <v>0</v>
      </c>
      <c r="T1144" s="205">
        <f>S1144*H1144</f>
        <v>0</v>
      </c>
      <c r="U1144" s="36"/>
      <c r="V1144" s="36"/>
      <c r="W1144" s="36"/>
      <c r="X1144" s="36"/>
      <c r="Y1144" s="36"/>
      <c r="Z1144" s="36"/>
      <c r="AA1144" s="36"/>
      <c r="AB1144" s="36"/>
      <c r="AC1144" s="36"/>
      <c r="AD1144" s="36"/>
      <c r="AE1144" s="36"/>
      <c r="AR1144" s="206" t="s">
        <v>386</v>
      </c>
      <c r="AT1144" s="206" t="s">
        <v>275</v>
      </c>
      <c r="AU1144" s="206" t="s">
        <v>84</v>
      </c>
      <c r="AY1144" s="19" t="s">
        <v>273</v>
      </c>
      <c r="BE1144" s="207">
        <f>IF(N1144="základní",J1144,0)</f>
        <v>0</v>
      </c>
      <c r="BF1144" s="207">
        <f>IF(N1144="snížená",J1144,0)</f>
        <v>0</v>
      </c>
      <c r="BG1144" s="207">
        <f>IF(N1144="zákl. přenesená",J1144,0)</f>
        <v>0</v>
      </c>
      <c r="BH1144" s="207">
        <f>IF(N1144="sníž. přenesená",J1144,0)</f>
        <v>0</v>
      </c>
      <c r="BI1144" s="207">
        <f>IF(N1144="nulová",J1144,0)</f>
        <v>0</v>
      </c>
      <c r="BJ1144" s="19" t="s">
        <v>23</v>
      </c>
      <c r="BK1144" s="207">
        <f>ROUND(I1144*H1144,2)</f>
        <v>0</v>
      </c>
      <c r="BL1144" s="19" t="s">
        <v>386</v>
      </c>
      <c r="BM1144" s="206" t="s">
        <v>3042</v>
      </c>
    </row>
    <row r="1145" spans="1:65" s="14" customFormat="1" ht="11.25">
      <c r="B1145" s="222"/>
      <c r="C1145" s="223"/>
      <c r="D1145" s="208" t="s">
        <v>281</v>
      </c>
      <c r="E1145" s="224" t="s">
        <v>22</v>
      </c>
      <c r="F1145" s="225" t="s">
        <v>3043</v>
      </c>
      <c r="G1145" s="223"/>
      <c r="H1145" s="226">
        <v>119.175</v>
      </c>
      <c r="I1145" s="227"/>
      <c r="J1145" s="223"/>
      <c r="K1145" s="223"/>
      <c r="L1145" s="228"/>
      <c r="M1145" s="229"/>
      <c r="N1145" s="230"/>
      <c r="O1145" s="230"/>
      <c r="P1145" s="230"/>
      <c r="Q1145" s="230"/>
      <c r="R1145" s="230"/>
      <c r="S1145" s="230"/>
      <c r="T1145" s="231"/>
      <c r="AT1145" s="232" t="s">
        <v>281</v>
      </c>
      <c r="AU1145" s="232" t="s">
        <v>84</v>
      </c>
      <c r="AV1145" s="14" t="s">
        <v>84</v>
      </c>
      <c r="AW1145" s="14" t="s">
        <v>38</v>
      </c>
      <c r="AX1145" s="14" t="s">
        <v>23</v>
      </c>
      <c r="AY1145" s="232" t="s">
        <v>273</v>
      </c>
    </row>
    <row r="1146" spans="1:65" s="2" customFormat="1" ht="16.5" customHeight="1">
      <c r="A1146" s="36"/>
      <c r="B1146" s="37"/>
      <c r="C1146" s="255" t="s">
        <v>3044</v>
      </c>
      <c r="D1146" s="255" t="s">
        <v>568</v>
      </c>
      <c r="E1146" s="256" t="s">
        <v>1361</v>
      </c>
      <c r="F1146" s="257" t="s">
        <v>1362</v>
      </c>
      <c r="G1146" s="258" t="s">
        <v>305</v>
      </c>
      <c r="H1146" s="259">
        <v>125.134</v>
      </c>
      <c r="I1146" s="260"/>
      <c r="J1146" s="261">
        <f>ROUND(I1146*H1146,2)</f>
        <v>0</v>
      </c>
      <c r="K1146" s="257" t="s">
        <v>22</v>
      </c>
      <c r="L1146" s="262"/>
      <c r="M1146" s="263" t="s">
        <v>22</v>
      </c>
      <c r="N1146" s="264" t="s">
        <v>48</v>
      </c>
      <c r="O1146" s="66"/>
      <c r="P1146" s="204">
        <f>O1146*H1146</f>
        <v>0</v>
      </c>
      <c r="Q1146" s="204">
        <v>0</v>
      </c>
      <c r="R1146" s="204">
        <f>Q1146*H1146</f>
        <v>0</v>
      </c>
      <c r="S1146" s="204">
        <v>0</v>
      </c>
      <c r="T1146" s="205">
        <f>S1146*H1146</f>
        <v>0</v>
      </c>
      <c r="U1146" s="36"/>
      <c r="V1146" s="36"/>
      <c r="W1146" s="36"/>
      <c r="X1146" s="36"/>
      <c r="Y1146" s="36"/>
      <c r="Z1146" s="36"/>
      <c r="AA1146" s="36"/>
      <c r="AB1146" s="36"/>
      <c r="AC1146" s="36"/>
      <c r="AD1146" s="36"/>
      <c r="AE1146" s="36"/>
      <c r="AR1146" s="206" t="s">
        <v>528</v>
      </c>
      <c r="AT1146" s="206" t="s">
        <v>568</v>
      </c>
      <c r="AU1146" s="206" t="s">
        <v>84</v>
      </c>
      <c r="AY1146" s="19" t="s">
        <v>273</v>
      </c>
      <c r="BE1146" s="207">
        <f>IF(N1146="základní",J1146,0)</f>
        <v>0</v>
      </c>
      <c r="BF1146" s="207">
        <f>IF(N1146="snížená",J1146,0)</f>
        <v>0</v>
      </c>
      <c r="BG1146" s="207">
        <f>IF(N1146="zákl. přenesená",J1146,0)</f>
        <v>0</v>
      </c>
      <c r="BH1146" s="207">
        <f>IF(N1146="sníž. přenesená",J1146,0)</f>
        <v>0</v>
      </c>
      <c r="BI1146" s="207">
        <f>IF(N1146="nulová",J1146,0)</f>
        <v>0</v>
      </c>
      <c r="BJ1146" s="19" t="s">
        <v>23</v>
      </c>
      <c r="BK1146" s="207">
        <f>ROUND(I1146*H1146,2)</f>
        <v>0</v>
      </c>
      <c r="BL1146" s="19" t="s">
        <v>386</v>
      </c>
      <c r="BM1146" s="206" t="s">
        <v>3045</v>
      </c>
    </row>
    <row r="1147" spans="1:65" s="14" customFormat="1" ht="11.25">
      <c r="B1147" s="222"/>
      <c r="C1147" s="223"/>
      <c r="D1147" s="208" t="s">
        <v>281</v>
      </c>
      <c r="E1147" s="223"/>
      <c r="F1147" s="225" t="s">
        <v>3046</v>
      </c>
      <c r="G1147" s="223"/>
      <c r="H1147" s="226">
        <v>125.134</v>
      </c>
      <c r="I1147" s="227"/>
      <c r="J1147" s="223"/>
      <c r="K1147" s="223"/>
      <c r="L1147" s="228"/>
      <c r="M1147" s="229"/>
      <c r="N1147" s="230"/>
      <c r="O1147" s="230"/>
      <c r="P1147" s="230"/>
      <c r="Q1147" s="230"/>
      <c r="R1147" s="230"/>
      <c r="S1147" s="230"/>
      <c r="T1147" s="231"/>
      <c r="AT1147" s="232" t="s">
        <v>281</v>
      </c>
      <c r="AU1147" s="232" t="s">
        <v>84</v>
      </c>
      <c r="AV1147" s="14" t="s">
        <v>84</v>
      </c>
      <c r="AW1147" s="14" t="s">
        <v>4</v>
      </c>
      <c r="AX1147" s="14" t="s">
        <v>23</v>
      </c>
      <c r="AY1147" s="232" t="s">
        <v>273</v>
      </c>
    </row>
    <row r="1148" spans="1:65" s="2" customFormat="1" ht="21.75" customHeight="1">
      <c r="A1148" s="36"/>
      <c r="B1148" s="37"/>
      <c r="C1148" s="195" t="s">
        <v>3047</v>
      </c>
      <c r="D1148" s="195" t="s">
        <v>275</v>
      </c>
      <c r="E1148" s="196" t="s">
        <v>1366</v>
      </c>
      <c r="F1148" s="197" t="s">
        <v>1367</v>
      </c>
      <c r="G1148" s="198" t="s">
        <v>224</v>
      </c>
      <c r="H1148" s="199">
        <v>169.745</v>
      </c>
      <c r="I1148" s="200"/>
      <c r="J1148" s="201">
        <f>ROUND(I1148*H1148,2)</f>
        <v>0</v>
      </c>
      <c r="K1148" s="197" t="s">
        <v>306</v>
      </c>
      <c r="L1148" s="41"/>
      <c r="M1148" s="202" t="s">
        <v>22</v>
      </c>
      <c r="N1148" s="203" t="s">
        <v>48</v>
      </c>
      <c r="O1148" s="66"/>
      <c r="P1148" s="204">
        <f>O1148*H1148</f>
        <v>0</v>
      </c>
      <c r="Q1148" s="204">
        <v>6.0499999999999998E-3</v>
      </c>
      <c r="R1148" s="204">
        <f>Q1148*H1148</f>
        <v>1.0269572499999999</v>
      </c>
      <c r="S1148" s="204">
        <v>0</v>
      </c>
      <c r="T1148" s="205">
        <f>S1148*H1148</f>
        <v>0</v>
      </c>
      <c r="U1148" s="36"/>
      <c r="V1148" s="36"/>
      <c r="W1148" s="36"/>
      <c r="X1148" s="36"/>
      <c r="Y1148" s="36"/>
      <c r="Z1148" s="36"/>
      <c r="AA1148" s="36"/>
      <c r="AB1148" s="36"/>
      <c r="AC1148" s="36"/>
      <c r="AD1148" s="36"/>
      <c r="AE1148" s="36"/>
      <c r="AR1148" s="206" t="s">
        <v>386</v>
      </c>
      <c r="AT1148" s="206" t="s">
        <v>275</v>
      </c>
      <c r="AU1148" s="206" t="s">
        <v>84</v>
      </c>
      <c r="AY1148" s="19" t="s">
        <v>273</v>
      </c>
      <c r="BE1148" s="207">
        <f>IF(N1148="základní",J1148,0)</f>
        <v>0</v>
      </c>
      <c r="BF1148" s="207">
        <f>IF(N1148="snížená",J1148,0)</f>
        <v>0</v>
      </c>
      <c r="BG1148" s="207">
        <f>IF(N1148="zákl. přenesená",J1148,0)</f>
        <v>0</v>
      </c>
      <c r="BH1148" s="207">
        <f>IF(N1148="sníž. přenesená",J1148,0)</f>
        <v>0</v>
      </c>
      <c r="BI1148" s="207">
        <f>IF(N1148="nulová",J1148,0)</f>
        <v>0</v>
      </c>
      <c r="BJ1148" s="19" t="s">
        <v>23</v>
      </c>
      <c r="BK1148" s="207">
        <f>ROUND(I1148*H1148,2)</f>
        <v>0</v>
      </c>
      <c r="BL1148" s="19" t="s">
        <v>386</v>
      </c>
      <c r="BM1148" s="206" t="s">
        <v>3048</v>
      </c>
    </row>
    <row r="1149" spans="1:65" s="2" customFormat="1" ht="29.25">
      <c r="A1149" s="36"/>
      <c r="B1149" s="37"/>
      <c r="C1149" s="38"/>
      <c r="D1149" s="208" t="s">
        <v>299</v>
      </c>
      <c r="E1149" s="38"/>
      <c r="F1149" s="209" t="s">
        <v>1369</v>
      </c>
      <c r="G1149" s="38"/>
      <c r="H1149" s="38"/>
      <c r="I1149" s="119"/>
      <c r="J1149" s="38"/>
      <c r="K1149" s="38"/>
      <c r="L1149" s="41"/>
      <c r="M1149" s="210"/>
      <c r="N1149" s="211"/>
      <c r="O1149" s="66"/>
      <c r="P1149" s="66"/>
      <c r="Q1149" s="66"/>
      <c r="R1149" s="66"/>
      <c r="S1149" s="66"/>
      <c r="T1149" s="67"/>
      <c r="U1149" s="36"/>
      <c r="V1149" s="36"/>
      <c r="W1149" s="36"/>
      <c r="X1149" s="36"/>
      <c r="Y1149" s="36"/>
      <c r="Z1149" s="36"/>
      <c r="AA1149" s="36"/>
      <c r="AB1149" s="36"/>
      <c r="AC1149" s="36"/>
      <c r="AD1149" s="36"/>
      <c r="AE1149" s="36"/>
      <c r="AT1149" s="19" t="s">
        <v>299</v>
      </c>
      <c r="AU1149" s="19" t="s">
        <v>84</v>
      </c>
    </row>
    <row r="1150" spans="1:65" s="13" customFormat="1" ht="11.25">
      <c r="B1150" s="212"/>
      <c r="C1150" s="213"/>
      <c r="D1150" s="208" t="s">
        <v>281</v>
      </c>
      <c r="E1150" s="214" t="s">
        <v>22</v>
      </c>
      <c r="F1150" s="215" t="s">
        <v>2282</v>
      </c>
      <c r="G1150" s="213"/>
      <c r="H1150" s="214" t="s">
        <v>22</v>
      </c>
      <c r="I1150" s="216"/>
      <c r="J1150" s="213"/>
      <c r="K1150" s="213"/>
      <c r="L1150" s="217"/>
      <c r="M1150" s="218"/>
      <c r="N1150" s="219"/>
      <c r="O1150" s="219"/>
      <c r="P1150" s="219"/>
      <c r="Q1150" s="219"/>
      <c r="R1150" s="219"/>
      <c r="S1150" s="219"/>
      <c r="T1150" s="220"/>
      <c r="AT1150" s="221" t="s">
        <v>281</v>
      </c>
      <c r="AU1150" s="221" t="s">
        <v>84</v>
      </c>
      <c r="AV1150" s="13" t="s">
        <v>23</v>
      </c>
      <c r="AW1150" s="13" t="s">
        <v>38</v>
      </c>
      <c r="AX1150" s="13" t="s">
        <v>77</v>
      </c>
      <c r="AY1150" s="221" t="s">
        <v>273</v>
      </c>
    </row>
    <row r="1151" spans="1:65" s="14" customFormat="1" ht="11.25">
      <c r="B1151" s="222"/>
      <c r="C1151" s="223"/>
      <c r="D1151" s="208" t="s">
        <v>281</v>
      </c>
      <c r="E1151" s="224" t="s">
        <v>22</v>
      </c>
      <c r="F1151" s="225" t="s">
        <v>3049</v>
      </c>
      <c r="G1151" s="223"/>
      <c r="H1151" s="226">
        <v>54.344999999999999</v>
      </c>
      <c r="I1151" s="227"/>
      <c r="J1151" s="223"/>
      <c r="K1151" s="223"/>
      <c r="L1151" s="228"/>
      <c r="M1151" s="229"/>
      <c r="N1151" s="230"/>
      <c r="O1151" s="230"/>
      <c r="P1151" s="230"/>
      <c r="Q1151" s="230"/>
      <c r="R1151" s="230"/>
      <c r="S1151" s="230"/>
      <c r="T1151" s="231"/>
      <c r="AT1151" s="232" t="s">
        <v>281</v>
      </c>
      <c r="AU1151" s="232" t="s">
        <v>84</v>
      </c>
      <c r="AV1151" s="14" t="s">
        <v>84</v>
      </c>
      <c r="AW1151" s="14" t="s">
        <v>38</v>
      </c>
      <c r="AX1151" s="14" t="s">
        <v>77</v>
      </c>
      <c r="AY1151" s="232" t="s">
        <v>273</v>
      </c>
    </row>
    <row r="1152" spans="1:65" s="14" customFormat="1" ht="11.25">
      <c r="B1152" s="222"/>
      <c r="C1152" s="223"/>
      <c r="D1152" s="208" t="s">
        <v>281</v>
      </c>
      <c r="E1152" s="224" t="s">
        <v>22</v>
      </c>
      <c r="F1152" s="225" t="s">
        <v>3050</v>
      </c>
      <c r="G1152" s="223"/>
      <c r="H1152" s="226">
        <v>22.146000000000001</v>
      </c>
      <c r="I1152" s="227"/>
      <c r="J1152" s="223"/>
      <c r="K1152" s="223"/>
      <c r="L1152" s="228"/>
      <c r="M1152" s="229"/>
      <c r="N1152" s="230"/>
      <c r="O1152" s="230"/>
      <c r="P1152" s="230"/>
      <c r="Q1152" s="230"/>
      <c r="R1152" s="230"/>
      <c r="S1152" s="230"/>
      <c r="T1152" s="231"/>
      <c r="AT1152" s="232" t="s">
        <v>281</v>
      </c>
      <c r="AU1152" s="232" t="s">
        <v>84</v>
      </c>
      <c r="AV1152" s="14" t="s">
        <v>84</v>
      </c>
      <c r="AW1152" s="14" t="s">
        <v>38</v>
      </c>
      <c r="AX1152" s="14" t="s">
        <v>77</v>
      </c>
      <c r="AY1152" s="232" t="s">
        <v>273</v>
      </c>
    </row>
    <row r="1153" spans="1:65" s="14" customFormat="1" ht="11.25">
      <c r="B1153" s="222"/>
      <c r="C1153" s="223"/>
      <c r="D1153" s="208" t="s">
        <v>281</v>
      </c>
      <c r="E1153" s="224" t="s">
        <v>22</v>
      </c>
      <c r="F1153" s="225" t="s">
        <v>3051</v>
      </c>
      <c r="G1153" s="223"/>
      <c r="H1153" s="226">
        <v>22.146000000000001</v>
      </c>
      <c r="I1153" s="227"/>
      <c r="J1153" s="223"/>
      <c r="K1153" s="223"/>
      <c r="L1153" s="228"/>
      <c r="M1153" s="229"/>
      <c r="N1153" s="230"/>
      <c r="O1153" s="230"/>
      <c r="P1153" s="230"/>
      <c r="Q1153" s="230"/>
      <c r="R1153" s="230"/>
      <c r="S1153" s="230"/>
      <c r="T1153" s="231"/>
      <c r="AT1153" s="232" t="s">
        <v>281</v>
      </c>
      <c r="AU1153" s="232" t="s">
        <v>84</v>
      </c>
      <c r="AV1153" s="14" t="s">
        <v>84</v>
      </c>
      <c r="AW1153" s="14" t="s">
        <v>38</v>
      </c>
      <c r="AX1153" s="14" t="s">
        <v>77</v>
      </c>
      <c r="AY1153" s="232" t="s">
        <v>273</v>
      </c>
    </row>
    <row r="1154" spans="1:65" s="14" customFormat="1" ht="11.25">
      <c r="B1154" s="222"/>
      <c r="C1154" s="223"/>
      <c r="D1154" s="208" t="s">
        <v>281</v>
      </c>
      <c r="E1154" s="224" t="s">
        <v>22</v>
      </c>
      <c r="F1154" s="225" t="s">
        <v>3052</v>
      </c>
      <c r="G1154" s="223"/>
      <c r="H1154" s="226">
        <v>38.607999999999997</v>
      </c>
      <c r="I1154" s="227"/>
      <c r="J1154" s="223"/>
      <c r="K1154" s="223"/>
      <c r="L1154" s="228"/>
      <c r="M1154" s="229"/>
      <c r="N1154" s="230"/>
      <c r="O1154" s="230"/>
      <c r="P1154" s="230"/>
      <c r="Q1154" s="230"/>
      <c r="R1154" s="230"/>
      <c r="S1154" s="230"/>
      <c r="T1154" s="231"/>
      <c r="AT1154" s="232" t="s">
        <v>281</v>
      </c>
      <c r="AU1154" s="232" t="s">
        <v>84</v>
      </c>
      <c r="AV1154" s="14" t="s">
        <v>84</v>
      </c>
      <c r="AW1154" s="14" t="s">
        <v>38</v>
      </c>
      <c r="AX1154" s="14" t="s">
        <v>77</v>
      </c>
      <c r="AY1154" s="232" t="s">
        <v>273</v>
      </c>
    </row>
    <row r="1155" spans="1:65" s="14" customFormat="1" ht="11.25">
      <c r="B1155" s="222"/>
      <c r="C1155" s="223"/>
      <c r="D1155" s="208" t="s">
        <v>281</v>
      </c>
      <c r="E1155" s="224" t="s">
        <v>22</v>
      </c>
      <c r="F1155" s="225" t="s">
        <v>3053</v>
      </c>
      <c r="G1155" s="223"/>
      <c r="H1155" s="226">
        <v>25.289000000000001</v>
      </c>
      <c r="I1155" s="227"/>
      <c r="J1155" s="223"/>
      <c r="K1155" s="223"/>
      <c r="L1155" s="228"/>
      <c r="M1155" s="229"/>
      <c r="N1155" s="230"/>
      <c r="O1155" s="230"/>
      <c r="P1155" s="230"/>
      <c r="Q1155" s="230"/>
      <c r="R1155" s="230"/>
      <c r="S1155" s="230"/>
      <c r="T1155" s="231"/>
      <c r="AT1155" s="232" t="s">
        <v>281</v>
      </c>
      <c r="AU1155" s="232" t="s">
        <v>84</v>
      </c>
      <c r="AV1155" s="14" t="s">
        <v>84</v>
      </c>
      <c r="AW1155" s="14" t="s">
        <v>38</v>
      </c>
      <c r="AX1155" s="14" t="s">
        <v>77</v>
      </c>
      <c r="AY1155" s="232" t="s">
        <v>273</v>
      </c>
    </row>
    <row r="1156" spans="1:65" s="15" customFormat="1" ht="11.25">
      <c r="B1156" s="233"/>
      <c r="C1156" s="234"/>
      <c r="D1156" s="208" t="s">
        <v>281</v>
      </c>
      <c r="E1156" s="235" t="s">
        <v>22</v>
      </c>
      <c r="F1156" s="236" t="s">
        <v>286</v>
      </c>
      <c r="G1156" s="234"/>
      <c r="H1156" s="237">
        <v>162.53399999999999</v>
      </c>
      <c r="I1156" s="238"/>
      <c r="J1156" s="234"/>
      <c r="K1156" s="234"/>
      <c r="L1156" s="239"/>
      <c r="M1156" s="240"/>
      <c r="N1156" s="241"/>
      <c r="O1156" s="241"/>
      <c r="P1156" s="241"/>
      <c r="Q1156" s="241"/>
      <c r="R1156" s="241"/>
      <c r="S1156" s="241"/>
      <c r="T1156" s="242"/>
      <c r="AT1156" s="243" t="s">
        <v>281</v>
      </c>
      <c r="AU1156" s="243" t="s">
        <v>84</v>
      </c>
      <c r="AV1156" s="15" t="s">
        <v>92</v>
      </c>
      <c r="AW1156" s="15" t="s">
        <v>38</v>
      </c>
      <c r="AX1156" s="15" t="s">
        <v>77</v>
      </c>
      <c r="AY1156" s="243" t="s">
        <v>273</v>
      </c>
    </row>
    <row r="1157" spans="1:65" s="14" customFormat="1" ht="11.25">
      <c r="B1157" s="222"/>
      <c r="C1157" s="223"/>
      <c r="D1157" s="208" t="s">
        <v>281</v>
      </c>
      <c r="E1157" s="224" t="s">
        <v>22</v>
      </c>
      <c r="F1157" s="225" t="s">
        <v>3054</v>
      </c>
      <c r="G1157" s="223"/>
      <c r="H1157" s="226">
        <v>3.96</v>
      </c>
      <c r="I1157" s="227"/>
      <c r="J1157" s="223"/>
      <c r="K1157" s="223"/>
      <c r="L1157" s="228"/>
      <c r="M1157" s="229"/>
      <c r="N1157" s="230"/>
      <c r="O1157" s="230"/>
      <c r="P1157" s="230"/>
      <c r="Q1157" s="230"/>
      <c r="R1157" s="230"/>
      <c r="S1157" s="230"/>
      <c r="T1157" s="231"/>
      <c r="AT1157" s="232" t="s">
        <v>281</v>
      </c>
      <c r="AU1157" s="232" t="s">
        <v>84</v>
      </c>
      <c r="AV1157" s="14" t="s">
        <v>84</v>
      </c>
      <c r="AW1157" s="14" t="s">
        <v>38</v>
      </c>
      <c r="AX1157" s="14" t="s">
        <v>77</v>
      </c>
      <c r="AY1157" s="232" t="s">
        <v>273</v>
      </c>
    </row>
    <row r="1158" spans="1:65" s="15" customFormat="1" ht="11.25">
      <c r="B1158" s="233"/>
      <c r="C1158" s="234"/>
      <c r="D1158" s="208" t="s">
        <v>281</v>
      </c>
      <c r="E1158" s="235" t="s">
        <v>22</v>
      </c>
      <c r="F1158" s="236" t="s">
        <v>286</v>
      </c>
      <c r="G1158" s="234"/>
      <c r="H1158" s="237">
        <v>3.96</v>
      </c>
      <c r="I1158" s="238"/>
      <c r="J1158" s="234"/>
      <c r="K1158" s="234"/>
      <c r="L1158" s="239"/>
      <c r="M1158" s="240"/>
      <c r="N1158" s="241"/>
      <c r="O1158" s="241"/>
      <c r="P1158" s="241"/>
      <c r="Q1158" s="241"/>
      <c r="R1158" s="241"/>
      <c r="S1158" s="241"/>
      <c r="T1158" s="242"/>
      <c r="AT1158" s="243" t="s">
        <v>281</v>
      </c>
      <c r="AU1158" s="243" t="s">
        <v>84</v>
      </c>
      <c r="AV1158" s="15" t="s">
        <v>92</v>
      </c>
      <c r="AW1158" s="15" t="s">
        <v>38</v>
      </c>
      <c r="AX1158" s="15" t="s">
        <v>77</v>
      </c>
      <c r="AY1158" s="243" t="s">
        <v>273</v>
      </c>
    </row>
    <row r="1159" spans="1:65" s="14" customFormat="1" ht="11.25">
      <c r="B1159" s="222"/>
      <c r="C1159" s="223"/>
      <c r="D1159" s="208" t="s">
        <v>281</v>
      </c>
      <c r="E1159" s="224" t="s">
        <v>22</v>
      </c>
      <c r="F1159" s="225" t="s">
        <v>3055</v>
      </c>
      <c r="G1159" s="223"/>
      <c r="H1159" s="226">
        <v>3.2509999999999999</v>
      </c>
      <c r="I1159" s="227"/>
      <c r="J1159" s="223"/>
      <c r="K1159" s="223"/>
      <c r="L1159" s="228"/>
      <c r="M1159" s="229"/>
      <c r="N1159" s="230"/>
      <c r="O1159" s="230"/>
      <c r="P1159" s="230"/>
      <c r="Q1159" s="230"/>
      <c r="R1159" s="230"/>
      <c r="S1159" s="230"/>
      <c r="T1159" s="231"/>
      <c r="AT1159" s="232" t="s">
        <v>281</v>
      </c>
      <c r="AU1159" s="232" t="s">
        <v>84</v>
      </c>
      <c r="AV1159" s="14" t="s">
        <v>84</v>
      </c>
      <c r="AW1159" s="14" t="s">
        <v>38</v>
      </c>
      <c r="AX1159" s="14" t="s">
        <v>77</v>
      </c>
      <c r="AY1159" s="232" t="s">
        <v>273</v>
      </c>
    </row>
    <row r="1160" spans="1:65" s="16" customFormat="1" ht="11.25">
      <c r="B1160" s="244"/>
      <c r="C1160" s="245"/>
      <c r="D1160" s="208" t="s">
        <v>281</v>
      </c>
      <c r="E1160" s="246" t="s">
        <v>22</v>
      </c>
      <c r="F1160" s="247" t="s">
        <v>288</v>
      </c>
      <c r="G1160" s="245"/>
      <c r="H1160" s="248">
        <v>169.745</v>
      </c>
      <c r="I1160" s="249"/>
      <c r="J1160" s="245"/>
      <c r="K1160" s="245"/>
      <c r="L1160" s="250"/>
      <c r="M1160" s="251"/>
      <c r="N1160" s="252"/>
      <c r="O1160" s="252"/>
      <c r="P1160" s="252"/>
      <c r="Q1160" s="252"/>
      <c r="R1160" s="252"/>
      <c r="S1160" s="252"/>
      <c r="T1160" s="253"/>
      <c r="AT1160" s="254" t="s">
        <v>281</v>
      </c>
      <c r="AU1160" s="254" t="s">
        <v>84</v>
      </c>
      <c r="AV1160" s="16" t="s">
        <v>99</v>
      </c>
      <c r="AW1160" s="16" t="s">
        <v>38</v>
      </c>
      <c r="AX1160" s="16" t="s">
        <v>23</v>
      </c>
      <c r="AY1160" s="254" t="s">
        <v>273</v>
      </c>
    </row>
    <row r="1161" spans="1:65" s="2" customFormat="1" ht="16.5" customHeight="1">
      <c r="A1161" s="36"/>
      <c r="B1161" s="37"/>
      <c r="C1161" s="255" t="s">
        <v>3056</v>
      </c>
      <c r="D1161" s="255" t="s">
        <v>568</v>
      </c>
      <c r="E1161" s="256" t="s">
        <v>1375</v>
      </c>
      <c r="F1161" s="257" t="s">
        <v>1376</v>
      </c>
      <c r="G1161" s="258" t="s">
        <v>224</v>
      </c>
      <c r="H1161" s="259">
        <v>186.72</v>
      </c>
      <c r="I1161" s="260"/>
      <c r="J1161" s="261">
        <f>ROUND(I1161*H1161,2)</f>
        <v>0</v>
      </c>
      <c r="K1161" s="257" t="s">
        <v>22</v>
      </c>
      <c r="L1161" s="262"/>
      <c r="M1161" s="263" t="s">
        <v>22</v>
      </c>
      <c r="N1161" s="264" t="s">
        <v>48</v>
      </c>
      <c r="O1161" s="66"/>
      <c r="P1161" s="204">
        <f>O1161*H1161</f>
        <v>0</v>
      </c>
      <c r="Q1161" s="204">
        <v>1.18E-2</v>
      </c>
      <c r="R1161" s="204">
        <f>Q1161*H1161</f>
        <v>2.2032959999999999</v>
      </c>
      <c r="S1161" s="204">
        <v>0</v>
      </c>
      <c r="T1161" s="205">
        <f>S1161*H1161</f>
        <v>0</v>
      </c>
      <c r="U1161" s="36"/>
      <c r="V1161" s="36"/>
      <c r="W1161" s="36"/>
      <c r="X1161" s="36"/>
      <c r="Y1161" s="36"/>
      <c r="Z1161" s="36"/>
      <c r="AA1161" s="36"/>
      <c r="AB1161" s="36"/>
      <c r="AC1161" s="36"/>
      <c r="AD1161" s="36"/>
      <c r="AE1161" s="36"/>
      <c r="AR1161" s="206" t="s">
        <v>528</v>
      </c>
      <c r="AT1161" s="206" t="s">
        <v>568</v>
      </c>
      <c r="AU1161" s="206" t="s">
        <v>84</v>
      </c>
      <c r="AY1161" s="19" t="s">
        <v>273</v>
      </c>
      <c r="BE1161" s="207">
        <f>IF(N1161="základní",J1161,0)</f>
        <v>0</v>
      </c>
      <c r="BF1161" s="207">
        <f>IF(N1161="snížená",J1161,0)</f>
        <v>0</v>
      </c>
      <c r="BG1161" s="207">
        <f>IF(N1161="zákl. přenesená",J1161,0)</f>
        <v>0</v>
      </c>
      <c r="BH1161" s="207">
        <f>IF(N1161="sníž. přenesená",J1161,0)</f>
        <v>0</v>
      </c>
      <c r="BI1161" s="207">
        <f>IF(N1161="nulová",J1161,0)</f>
        <v>0</v>
      </c>
      <c r="BJ1161" s="19" t="s">
        <v>23</v>
      </c>
      <c r="BK1161" s="207">
        <f>ROUND(I1161*H1161,2)</f>
        <v>0</v>
      </c>
      <c r="BL1161" s="19" t="s">
        <v>386</v>
      </c>
      <c r="BM1161" s="206" t="s">
        <v>3057</v>
      </c>
    </row>
    <row r="1162" spans="1:65" s="14" customFormat="1" ht="11.25">
      <c r="B1162" s="222"/>
      <c r="C1162" s="223"/>
      <c r="D1162" s="208" t="s">
        <v>281</v>
      </c>
      <c r="E1162" s="223"/>
      <c r="F1162" s="225" t="s">
        <v>3058</v>
      </c>
      <c r="G1162" s="223"/>
      <c r="H1162" s="226">
        <v>186.72</v>
      </c>
      <c r="I1162" s="227"/>
      <c r="J1162" s="223"/>
      <c r="K1162" s="223"/>
      <c r="L1162" s="228"/>
      <c r="M1162" s="229"/>
      <c r="N1162" s="230"/>
      <c r="O1162" s="230"/>
      <c r="P1162" s="230"/>
      <c r="Q1162" s="230"/>
      <c r="R1162" s="230"/>
      <c r="S1162" s="230"/>
      <c r="T1162" s="231"/>
      <c r="AT1162" s="232" t="s">
        <v>281</v>
      </c>
      <c r="AU1162" s="232" t="s">
        <v>84</v>
      </c>
      <c r="AV1162" s="14" t="s">
        <v>84</v>
      </c>
      <c r="AW1162" s="14" t="s">
        <v>4</v>
      </c>
      <c r="AX1162" s="14" t="s">
        <v>23</v>
      </c>
      <c r="AY1162" s="232" t="s">
        <v>273</v>
      </c>
    </row>
    <row r="1163" spans="1:65" s="2" customFormat="1" ht="16.5" customHeight="1">
      <c r="A1163" s="36"/>
      <c r="B1163" s="37"/>
      <c r="C1163" s="195" t="s">
        <v>3059</v>
      </c>
      <c r="D1163" s="195" t="s">
        <v>275</v>
      </c>
      <c r="E1163" s="196" t="s">
        <v>1384</v>
      </c>
      <c r="F1163" s="197" t="s">
        <v>1385</v>
      </c>
      <c r="G1163" s="198" t="s">
        <v>224</v>
      </c>
      <c r="H1163" s="199">
        <v>169.745</v>
      </c>
      <c r="I1163" s="200"/>
      <c r="J1163" s="201">
        <f>ROUND(I1163*H1163,2)</f>
        <v>0</v>
      </c>
      <c r="K1163" s="197" t="s">
        <v>306</v>
      </c>
      <c r="L1163" s="41"/>
      <c r="M1163" s="202" t="s">
        <v>22</v>
      </c>
      <c r="N1163" s="203" t="s">
        <v>48</v>
      </c>
      <c r="O1163" s="66"/>
      <c r="P1163" s="204">
        <f>O1163*H1163</f>
        <v>0</v>
      </c>
      <c r="Q1163" s="204">
        <v>0</v>
      </c>
      <c r="R1163" s="204">
        <f>Q1163*H1163</f>
        <v>0</v>
      </c>
      <c r="S1163" s="204">
        <v>0</v>
      </c>
      <c r="T1163" s="205">
        <f>S1163*H1163</f>
        <v>0</v>
      </c>
      <c r="U1163" s="36"/>
      <c r="V1163" s="36"/>
      <c r="W1163" s="36"/>
      <c r="X1163" s="36"/>
      <c r="Y1163" s="36"/>
      <c r="Z1163" s="36"/>
      <c r="AA1163" s="36"/>
      <c r="AB1163" s="36"/>
      <c r="AC1163" s="36"/>
      <c r="AD1163" s="36"/>
      <c r="AE1163" s="36"/>
      <c r="AR1163" s="206" t="s">
        <v>386</v>
      </c>
      <c r="AT1163" s="206" t="s">
        <v>275</v>
      </c>
      <c r="AU1163" s="206" t="s">
        <v>84</v>
      </c>
      <c r="AY1163" s="19" t="s">
        <v>273</v>
      </c>
      <c r="BE1163" s="207">
        <f>IF(N1163="základní",J1163,0)</f>
        <v>0</v>
      </c>
      <c r="BF1163" s="207">
        <f>IF(N1163="snížená",J1163,0)</f>
        <v>0</v>
      </c>
      <c r="BG1163" s="207">
        <f>IF(N1163="zákl. přenesená",J1163,0)</f>
        <v>0</v>
      </c>
      <c r="BH1163" s="207">
        <f>IF(N1163="sníž. přenesená",J1163,0)</f>
        <v>0</v>
      </c>
      <c r="BI1163" s="207">
        <f>IF(N1163="nulová",J1163,0)</f>
        <v>0</v>
      </c>
      <c r="BJ1163" s="19" t="s">
        <v>23</v>
      </c>
      <c r="BK1163" s="207">
        <f>ROUND(I1163*H1163,2)</f>
        <v>0</v>
      </c>
      <c r="BL1163" s="19" t="s">
        <v>386</v>
      </c>
      <c r="BM1163" s="206" t="s">
        <v>3060</v>
      </c>
    </row>
    <row r="1164" spans="1:65" s="2" customFormat="1" ht="29.25">
      <c r="A1164" s="36"/>
      <c r="B1164" s="37"/>
      <c r="C1164" s="38"/>
      <c r="D1164" s="208" t="s">
        <v>299</v>
      </c>
      <c r="E1164" s="38"/>
      <c r="F1164" s="209" t="s">
        <v>1369</v>
      </c>
      <c r="G1164" s="38"/>
      <c r="H1164" s="38"/>
      <c r="I1164" s="119"/>
      <c r="J1164" s="38"/>
      <c r="K1164" s="38"/>
      <c r="L1164" s="41"/>
      <c r="M1164" s="210"/>
      <c r="N1164" s="211"/>
      <c r="O1164" s="66"/>
      <c r="P1164" s="66"/>
      <c r="Q1164" s="66"/>
      <c r="R1164" s="66"/>
      <c r="S1164" s="66"/>
      <c r="T1164" s="67"/>
      <c r="U1164" s="36"/>
      <c r="V1164" s="36"/>
      <c r="W1164" s="36"/>
      <c r="X1164" s="36"/>
      <c r="Y1164" s="36"/>
      <c r="Z1164" s="36"/>
      <c r="AA1164" s="36"/>
      <c r="AB1164" s="36"/>
      <c r="AC1164" s="36"/>
      <c r="AD1164" s="36"/>
      <c r="AE1164" s="36"/>
      <c r="AT1164" s="19" t="s">
        <v>299</v>
      </c>
      <c r="AU1164" s="19" t="s">
        <v>84</v>
      </c>
    </row>
    <row r="1165" spans="1:65" s="14" customFormat="1" ht="11.25">
      <c r="B1165" s="222"/>
      <c r="C1165" s="223"/>
      <c r="D1165" s="208" t="s">
        <v>281</v>
      </c>
      <c r="E1165" s="224" t="s">
        <v>22</v>
      </c>
      <c r="F1165" s="225" t="s">
        <v>3061</v>
      </c>
      <c r="G1165" s="223"/>
      <c r="H1165" s="226">
        <v>169.745</v>
      </c>
      <c r="I1165" s="227"/>
      <c r="J1165" s="223"/>
      <c r="K1165" s="223"/>
      <c r="L1165" s="228"/>
      <c r="M1165" s="229"/>
      <c r="N1165" s="230"/>
      <c r="O1165" s="230"/>
      <c r="P1165" s="230"/>
      <c r="Q1165" s="230"/>
      <c r="R1165" s="230"/>
      <c r="S1165" s="230"/>
      <c r="T1165" s="231"/>
      <c r="AT1165" s="232" t="s">
        <v>281</v>
      </c>
      <c r="AU1165" s="232" t="s">
        <v>84</v>
      </c>
      <c r="AV1165" s="14" t="s">
        <v>84</v>
      </c>
      <c r="AW1165" s="14" t="s">
        <v>38</v>
      </c>
      <c r="AX1165" s="14" t="s">
        <v>23</v>
      </c>
      <c r="AY1165" s="232" t="s">
        <v>273</v>
      </c>
    </row>
    <row r="1166" spans="1:65" s="2" customFormat="1" ht="16.5" customHeight="1">
      <c r="A1166" s="36"/>
      <c r="B1166" s="37"/>
      <c r="C1166" s="195" t="s">
        <v>3062</v>
      </c>
      <c r="D1166" s="195" t="s">
        <v>275</v>
      </c>
      <c r="E1166" s="196" t="s">
        <v>3063</v>
      </c>
      <c r="F1166" s="197" t="s">
        <v>3064</v>
      </c>
      <c r="G1166" s="198" t="s">
        <v>305</v>
      </c>
      <c r="H1166" s="199">
        <v>27.93</v>
      </c>
      <c r="I1166" s="200"/>
      <c r="J1166" s="201">
        <f>ROUND(I1166*H1166,2)</f>
        <v>0</v>
      </c>
      <c r="K1166" s="197" t="s">
        <v>306</v>
      </c>
      <c r="L1166" s="41"/>
      <c r="M1166" s="202" t="s">
        <v>22</v>
      </c>
      <c r="N1166" s="203" t="s">
        <v>48</v>
      </c>
      <c r="O1166" s="66"/>
      <c r="P1166" s="204">
        <f>O1166*H1166</f>
        <v>0</v>
      </c>
      <c r="Q1166" s="204">
        <v>5.5000000000000003E-4</v>
      </c>
      <c r="R1166" s="204">
        <f>Q1166*H1166</f>
        <v>1.53615E-2</v>
      </c>
      <c r="S1166" s="204">
        <v>0</v>
      </c>
      <c r="T1166" s="205">
        <f>S1166*H1166</f>
        <v>0</v>
      </c>
      <c r="U1166" s="36"/>
      <c r="V1166" s="36"/>
      <c r="W1166" s="36"/>
      <c r="X1166" s="36"/>
      <c r="Y1166" s="36"/>
      <c r="Z1166" s="36"/>
      <c r="AA1166" s="36"/>
      <c r="AB1166" s="36"/>
      <c r="AC1166" s="36"/>
      <c r="AD1166" s="36"/>
      <c r="AE1166" s="36"/>
      <c r="AR1166" s="206" t="s">
        <v>386</v>
      </c>
      <c r="AT1166" s="206" t="s">
        <v>275</v>
      </c>
      <c r="AU1166" s="206" t="s">
        <v>84</v>
      </c>
      <c r="AY1166" s="19" t="s">
        <v>273</v>
      </c>
      <c r="BE1166" s="207">
        <f>IF(N1166="základní",J1166,0)</f>
        <v>0</v>
      </c>
      <c r="BF1166" s="207">
        <f>IF(N1166="snížená",J1166,0)</f>
        <v>0</v>
      </c>
      <c r="BG1166" s="207">
        <f>IF(N1166="zákl. přenesená",J1166,0)</f>
        <v>0</v>
      </c>
      <c r="BH1166" s="207">
        <f>IF(N1166="sníž. přenesená",J1166,0)</f>
        <v>0</v>
      </c>
      <c r="BI1166" s="207">
        <f>IF(N1166="nulová",J1166,0)</f>
        <v>0</v>
      </c>
      <c r="BJ1166" s="19" t="s">
        <v>23</v>
      </c>
      <c r="BK1166" s="207">
        <f>ROUND(I1166*H1166,2)</f>
        <v>0</v>
      </c>
      <c r="BL1166" s="19" t="s">
        <v>386</v>
      </c>
      <c r="BM1166" s="206" t="s">
        <v>3065</v>
      </c>
    </row>
    <row r="1167" spans="1:65" s="2" customFormat="1" ht="39">
      <c r="A1167" s="36"/>
      <c r="B1167" s="37"/>
      <c r="C1167" s="38"/>
      <c r="D1167" s="208" t="s">
        <v>299</v>
      </c>
      <c r="E1167" s="38"/>
      <c r="F1167" s="209" t="s">
        <v>1404</v>
      </c>
      <c r="G1167" s="38"/>
      <c r="H1167" s="38"/>
      <c r="I1167" s="119"/>
      <c r="J1167" s="38"/>
      <c r="K1167" s="38"/>
      <c r="L1167" s="41"/>
      <c r="M1167" s="210"/>
      <c r="N1167" s="211"/>
      <c r="O1167" s="66"/>
      <c r="P1167" s="66"/>
      <c r="Q1167" s="66"/>
      <c r="R1167" s="66"/>
      <c r="S1167" s="66"/>
      <c r="T1167" s="67"/>
      <c r="U1167" s="36"/>
      <c r="V1167" s="36"/>
      <c r="W1167" s="36"/>
      <c r="X1167" s="36"/>
      <c r="Y1167" s="36"/>
      <c r="Z1167" s="36"/>
      <c r="AA1167" s="36"/>
      <c r="AB1167" s="36"/>
      <c r="AC1167" s="36"/>
      <c r="AD1167" s="36"/>
      <c r="AE1167" s="36"/>
      <c r="AT1167" s="19" t="s">
        <v>299</v>
      </c>
      <c r="AU1167" s="19" t="s">
        <v>84</v>
      </c>
    </row>
    <row r="1168" spans="1:65" s="14" customFormat="1" ht="11.25">
      <c r="B1168" s="222"/>
      <c r="C1168" s="223"/>
      <c r="D1168" s="208" t="s">
        <v>281</v>
      </c>
      <c r="E1168" s="224" t="s">
        <v>22</v>
      </c>
      <c r="F1168" s="225" t="s">
        <v>3066</v>
      </c>
      <c r="G1168" s="223"/>
      <c r="H1168" s="226">
        <v>26.6</v>
      </c>
      <c r="I1168" s="227"/>
      <c r="J1168" s="223"/>
      <c r="K1168" s="223"/>
      <c r="L1168" s="228"/>
      <c r="M1168" s="229"/>
      <c r="N1168" s="230"/>
      <c r="O1168" s="230"/>
      <c r="P1168" s="230"/>
      <c r="Q1168" s="230"/>
      <c r="R1168" s="230"/>
      <c r="S1168" s="230"/>
      <c r="T1168" s="231"/>
      <c r="AT1168" s="232" t="s">
        <v>281</v>
      </c>
      <c r="AU1168" s="232" t="s">
        <v>84</v>
      </c>
      <c r="AV1168" s="14" t="s">
        <v>84</v>
      </c>
      <c r="AW1168" s="14" t="s">
        <v>38</v>
      </c>
      <c r="AX1168" s="14" t="s">
        <v>77</v>
      </c>
      <c r="AY1168" s="232" t="s">
        <v>273</v>
      </c>
    </row>
    <row r="1169" spans="1:65" s="15" customFormat="1" ht="11.25">
      <c r="B1169" s="233"/>
      <c r="C1169" s="234"/>
      <c r="D1169" s="208" t="s">
        <v>281</v>
      </c>
      <c r="E1169" s="235" t="s">
        <v>22</v>
      </c>
      <c r="F1169" s="236" t="s">
        <v>286</v>
      </c>
      <c r="G1169" s="234"/>
      <c r="H1169" s="237">
        <v>26.6</v>
      </c>
      <c r="I1169" s="238"/>
      <c r="J1169" s="234"/>
      <c r="K1169" s="234"/>
      <c r="L1169" s="239"/>
      <c r="M1169" s="240"/>
      <c r="N1169" s="241"/>
      <c r="O1169" s="241"/>
      <c r="P1169" s="241"/>
      <c r="Q1169" s="241"/>
      <c r="R1169" s="241"/>
      <c r="S1169" s="241"/>
      <c r="T1169" s="242"/>
      <c r="AT1169" s="243" t="s">
        <v>281</v>
      </c>
      <c r="AU1169" s="243" t="s">
        <v>84</v>
      </c>
      <c r="AV1169" s="15" t="s">
        <v>92</v>
      </c>
      <c r="AW1169" s="15" t="s">
        <v>38</v>
      </c>
      <c r="AX1169" s="15" t="s">
        <v>77</v>
      </c>
      <c r="AY1169" s="243" t="s">
        <v>273</v>
      </c>
    </row>
    <row r="1170" spans="1:65" s="14" customFormat="1" ht="11.25">
      <c r="B1170" s="222"/>
      <c r="C1170" s="223"/>
      <c r="D1170" s="208" t="s">
        <v>281</v>
      </c>
      <c r="E1170" s="224" t="s">
        <v>22</v>
      </c>
      <c r="F1170" s="225" t="s">
        <v>3067</v>
      </c>
      <c r="G1170" s="223"/>
      <c r="H1170" s="226">
        <v>1.33</v>
      </c>
      <c r="I1170" s="227"/>
      <c r="J1170" s="223"/>
      <c r="K1170" s="223"/>
      <c r="L1170" s="228"/>
      <c r="M1170" s="229"/>
      <c r="N1170" s="230"/>
      <c r="O1170" s="230"/>
      <c r="P1170" s="230"/>
      <c r="Q1170" s="230"/>
      <c r="R1170" s="230"/>
      <c r="S1170" s="230"/>
      <c r="T1170" s="231"/>
      <c r="AT1170" s="232" t="s">
        <v>281</v>
      </c>
      <c r="AU1170" s="232" t="s">
        <v>84</v>
      </c>
      <c r="AV1170" s="14" t="s">
        <v>84</v>
      </c>
      <c r="AW1170" s="14" t="s">
        <v>38</v>
      </c>
      <c r="AX1170" s="14" t="s">
        <v>77</v>
      </c>
      <c r="AY1170" s="232" t="s">
        <v>273</v>
      </c>
    </row>
    <row r="1171" spans="1:65" s="16" customFormat="1" ht="11.25">
      <c r="B1171" s="244"/>
      <c r="C1171" s="245"/>
      <c r="D1171" s="208" t="s">
        <v>281</v>
      </c>
      <c r="E1171" s="246" t="s">
        <v>22</v>
      </c>
      <c r="F1171" s="247" t="s">
        <v>288</v>
      </c>
      <c r="G1171" s="245"/>
      <c r="H1171" s="248">
        <v>27.93</v>
      </c>
      <c r="I1171" s="249"/>
      <c r="J1171" s="245"/>
      <c r="K1171" s="245"/>
      <c r="L1171" s="250"/>
      <c r="M1171" s="251"/>
      <c r="N1171" s="252"/>
      <c r="O1171" s="252"/>
      <c r="P1171" s="252"/>
      <c r="Q1171" s="252"/>
      <c r="R1171" s="252"/>
      <c r="S1171" s="252"/>
      <c r="T1171" s="253"/>
      <c r="AT1171" s="254" t="s">
        <v>281</v>
      </c>
      <c r="AU1171" s="254" t="s">
        <v>84</v>
      </c>
      <c r="AV1171" s="16" t="s">
        <v>99</v>
      </c>
      <c r="AW1171" s="16" t="s">
        <v>38</v>
      </c>
      <c r="AX1171" s="16" t="s">
        <v>23</v>
      </c>
      <c r="AY1171" s="254" t="s">
        <v>273</v>
      </c>
    </row>
    <row r="1172" spans="1:65" s="2" customFormat="1" ht="16.5" customHeight="1">
      <c r="A1172" s="36"/>
      <c r="B1172" s="37"/>
      <c r="C1172" s="195" t="s">
        <v>3068</v>
      </c>
      <c r="D1172" s="195" t="s">
        <v>275</v>
      </c>
      <c r="E1172" s="196" t="s">
        <v>1401</v>
      </c>
      <c r="F1172" s="197" t="s">
        <v>1402</v>
      </c>
      <c r="G1172" s="198" t="s">
        <v>305</v>
      </c>
      <c r="H1172" s="199">
        <v>55.65</v>
      </c>
      <c r="I1172" s="200"/>
      <c r="J1172" s="201">
        <f>ROUND(I1172*H1172,2)</f>
        <v>0</v>
      </c>
      <c r="K1172" s="197" t="s">
        <v>306</v>
      </c>
      <c r="L1172" s="41"/>
      <c r="M1172" s="202" t="s">
        <v>22</v>
      </c>
      <c r="N1172" s="203" t="s">
        <v>48</v>
      </c>
      <c r="O1172" s="66"/>
      <c r="P1172" s="204">
        <f>O1172*H1172</f>
        <v>0</v>
      </c>
      <c r="Q1172" s="204">
        <v>5.0000000000000001E-4</v>
      </c>
      <c r="R1172" s="204">
        <f>Q1172*H1172</f>
        <v>2.7824999999999999E-2</v>
      </c>
      <c r="S1172" s="204">
        <v>0</v>
      </c>
      <c r="T1172" s="205">
        <f>S1172*H1172</f>
        <v>0</v>
      </c>
      <c r="U1172" s="36"/>
      <c r="V1172" s="36"/>
      <c r="W1172" s="36"/>
      <c r="X1172" s="36"/>
      <c r="Y1172" s="36"/>
      <c r="Z1172" s="36"/>
      <c r="AA1172" s="36"/>
      <c r="AB1172" s="36"/>
      <c r="AC1172" s="36"/>
      <c r="AD1172" s="36"/>
      <c r="AE1172" s="36"/>
      <c r="AR1172" s="206" t="s">
        <v>386</v>
      </c>
      <c r="AT1172" s="206" t="s">
        <v>275</v>
      </c>
      <c r="AU1172" s="206" t="s">
        <v>84</v>
      </c>
      <c r="AY1172" s="19" t="s">
        <v>273</v>
      </c>
      <c r="BE1172" s="207">
        <f>IF(N1172="základní",J1172,0)</f>
        <v>0</v>
      </c>
      <c r="BF1172" s="207">
        <f>IF(N1172="snížená",J1172,0)</f>
        <v>0</v>
      </c>
      <c r="BG1172" s="207">
        <f>IF(N1172="zákl. přenesená",J1172,0)</f>
        <v>0</v>
      </c>
      <c r="BH1172" s="207">
        <f>IF(N1172="sníž. přenesená",J1172,0)</f>
        <v>0</v>
      </c>
      <c r="BI1172" s="207">
        <f>IF(N1172="nulová",J1172,0)</f>
        <v>0</v>
      </c>
      <c r="BJ1172" s="19" t="s">
        <v>23</v>
      </c>
      <c r="BK1172" s="207">
        <f>ROUND(I1172*H1172,2)</f>
        <v>0</v>
      </c>
      <c r="BL1172" s="19" t="s">
        <v>386</v>
      </c>
      <c r="BM1172" s="206" t="s">
        <v>3069</v>
      </c>
    </row>
    <row r="1173" spans="1:65" s="2" customFormat="1" ht="39">
      <c r="A1173" s="36"/>
      <c r="B1173" s="37"/>
      <c r="C1173" s="38"/>
      <c r="D1173" s="208" t="s">
        <v>299</v>
      </c>
      <c r="E1173" s="38"/>
      <c r="F1173" s="209" t="s">
        <v>1404</v>
      </c>
      <c r="G1173" s="38"/>
      <c r="H1173" s="38"/>
      <c r="I1173" s="119"/>
      <c r="J1173" s="38"/>
      <c r="K1173" s="38"/>
      <c r="L1173" s="41"/>
      <c r="M1173" s="210"/>
      <c r="N1173" s="211"/>
      <c r="O1173" s="66"/>
      <c r="P1173" s="66"/>
      <c r="Q1173" s="66"/>
      <c r="R1173" s="66"/>
      <c r="S1173" s="66"/>
      <c r="T1173" s="67"/>
      <c r="U1173" s="36"/>
      <c r="V1173" s="36"/>
      <c r="W1173" s="36"/>
      <c r="X1173" s="36"/>
      <c r="Y1173" s="36"/>
      <c r="Z1173" s="36"/>
      <c r="AA1173" s="36"/>
      <c r="AB1173" s="36"/>
      <c r="AC1173" s="36"/>
      <c r="AD1173" s="36"/>
      <c r="AE1173" s="36"/>
      <c r="AT1173" s="19" t="s">
        <v>299</v>
      </c>
      <c r="AU1173" s="19" t="s">
        <v>84</v>
      </c>
    </row>
    <row r="1174" spans="1:65" s="13" customFormat="1" ht="11.25">
      <c r="B1174" s="212"/>
      <c r="C1174" s="213"/>
      <c r="D1174" s="208" t="s">
        <v>281</v>
      </c>
      <c r="E1174" s="214" t="s">
        <v>22</v>
      </c>
      <c r="F1174" s="215" t="s">
        <v>2282</v>
      </c>
      <c r="G1174" s="213"/>
      <c r="H1174" s="214" t="s">
        <v>22</v>
      </c>
      <c r="I1174" s="216"/>
      <c r="J1174" s="213"/>
      <c r="K1174" s="213"/>
      <c r="L1174" s="217"/>
      <c r="M1174" s="218"/>
      <c r="N1174" s="219"/>
      <c r="O1174" s="219"/>
      <c r="P1174" s="219"/>
      <c r="Q1174" s="219"/>
      <c r="R1174" s="219"/>
      <c r="S1174" s="219"/>
      <c r="T1174" s="220"/>
      <c r="AT1174" s="221" t="s">
        <v>281</v>
      </c>
      <c r="AU1174" s="221" t="s">
        <v>84</v>
      </c>
      <c r="AV1174" s="13" t="s">
        <v>23</v>
      </c>
      <c r="AW1174" s="13" t="s">
        <v>38</v>
      </c>
      <c r="AX1174" s="13" t="s">
        <v>77</v>
      </c>
      <c r="AY1174" s="221" t="s">
        <v>273</v>
      </c>
    </row>
    <row r="1175" spans="1:65" s="14" customFormat="1" ht="11.25">
      <c r="B1175" s="222"/>
      <c r="C1175" s="223"/>
      <c r="D1175" s="208" t="s">
        <v>281</v>
      </c>
      <c r="E1175" s="224" t="s">
        <v>22</v>
      </c>
      <c r="F1175" s="225" t="s">
        <v>3070</v>
      </c>
      <c r="G1175" s="223"/>
      <c r="H1175" s="226">
        <v>14.1</v>
      </c>
      <c r="I1175" s="227"/>
      <c r="J1175" s="223"/>
      <c r="K1175" s="223"/>
      <c r="L1175" s="228"/>
      <c r="M1175" s="229"/>
      <c r="N1175" s="230"/>
      <c r="O1175" s="230"/>
      <c r="P1175" s="230"/>
      <c r="Q1175" s="230"/>
      <c r="R1175" s="230"/>
      <c r="S1175" s="230"/>
      <c r="T1175" s="231"/>
      <c r="AT1175" s="232" t="s">
        <v>281</v>
      </c>
      <c r="AU1175" s="232" t="s">
        <v>84</v>
      </c>
      <c r="AV1175" s="14" t="s">
        <v>84</v>
      </c>
      <c r="AW1175" s="14" t="s">
        <v>38</v>
      </c>
      <c r="AX1175" s="14" t="s">
        <v>77</v>
      </c>
      <c r="AY1175" s="232" t="s">
        <v>273</v>
      </c>
    </row>
    <row r="1176" spans="1:65" s="14" customFormat="1" ht="11.25">
      <c r="B1176" s="222"/>
      <c r="C1176" s="223"/>
      <c r="D1176" s="208" t="s">
        <v>281</v>
      </c>
      <c r="E1176" s="224" t="s">
        <v>22</v>
      </c>
      <c r="F1176" s="225" t="s">
        <v>3071</v>
      </c>
      <c r="G1176" s="223"/>
      <c r="H1176" s="226">
        <v>6.9</v>
      </c>
      <c r="I1176" s="227"/>
      <c r="J1176" s="223"/>
      <c r="K1176" s="223"/>
      <c r="L1176" s="228"/>
      <c r="M1176" s="229"/>
      <c r="N1176" s="230"/>
      <c r="O1176" s="230"/>
      <c r="P1176" s="230"/>
      <c r="Q1176" s="230"/>
      <c r="R1176" s="230"/>
      <c r="S1176" s="230"/>
      <c r="T1176" s="231"/>
      <c r="AT1176" s="232" t="s">
        <v>281</v>
      </c>
      <c r="AU1176" s="232" t="s">
        <v>84</v>
      </c>
      <c r="AV1176" s="14" t="s">
        <v>84</v>
      </c>
      <c r="AW1176" s="14" t="s">
        <v>38</v>
      </c>
      <c r="AX1176" s="14" t="s">
        <v>77</v>
      </c>
      <c r="AY1176" s="232" t="s">
        <v>273</v>
      </c>
    </row>
    <row r="1177" spans="1:65" s="14" customFormat="1" ht="11.25">
      <c r="B1177" s="222"/>
      <c r="C1177" s="223"/>
      <c r="D1177" s="208" t="s">
        <v>281</v>
      </c>
      <c r="E1177" s="224" t="s">
        <v>22</v>
      </c>
      <c r="F1177" s="225" t="s">
        <v>3072</v>
      </c>
      <c r="G1177" s="223"/>
      <c r="H1177" s="226">
        <v>6.9</v>
      </c>
      <c r="I1177" s="227"/>
      <c r="J1177" s="223"/>
      <c r="K1177" s="223"/>
      <c r="L1177" s="228"/>
      <c r="M1177" s="229"/>
      <c r="N1177" s="230"/>
      <c r="O1177" s="230"/>
      <c r="P1177" s="230"/>
      <c r="Q1177" s="230"/>
      <c r="R1177" s="230"/>
      <c r="S1177" s="230"/>
      <c r="T1177" s="231"/>
      <c r="AT1177" s="232" t="s">
        <v>281</v>
      </c>
      <c r="AU1177" s="232" t="s">
        <v>84</v>
      </c>
      <c r="AV1177" s="14" t="s">
        <v>84</v>
      </c>
      <c r="AW1177" s="14" t="s">
        <v>38</v>
      </c>
      <c r="AX1177" s="14" t="s">
        <v>77</v>
      </c>
      <c r="AY1177" s="232" t="s">
        <v>273</v>
      </c>
    </row>
    <row r="1178" spans="1:65" s="14" customFormat="1" ht="11.25">
      <c r="B1178" s="222"/>
      <c r="C1178" s="223"/>
      <c r="D1178" s="208" t="s">
        <v>281</v>
      </c>
      <c r="E1178" s="224" t="s">
        <v>22</v>
      </c>
      <c r="F1178" s="225" t="s">
        <v>3073</v>
      </c>
      <c r="G1178" s="223"/>
      <c r="H1178" s="226">
        <v>11</v>
      </c>
      <c r="I1178" s="227"/>
      <c r="J1178" s="223"/>
      <c r="K1178" s="223"/>
      <c r="L1178" s="228"/>
      <c r="M1178" s="229"/>
      <c r="N1178" s="230"/>
      <c r="O1178" s="230"/>
      <c r="P1178" s="230"/>
      <c r="Q1178" s="230"/>
      <c r="R1178" s="230"/>
      <c r="S1178" s="230"/>
      <c r="T1178" s="231"/>
      <c r="AT1178" s="232" t="s">
        <v>281</v>
      </c>
      <c r="AU1178" s="232" t="s">
        <v>84</v>
      </c>
      <c r="AV1178" s="14" t="s">
        <v>84</v>
      </c>
      <c r="AW1178" s="14" t="s">
        <v>38</v>
      </c>
      <c r="AX1178" s="14" t="s">
        <v>77</v>
      </c>
      <c r="AY1178" s="232" t="s">
        <v>273</v>
      </c>
    </row>
    <row r="1179" spans="1:65" s="14" customFormat="1" ht="11.25">
      <c r="B1179" s="222"/>
      <c r="C1179" s="223"/>
      <c r="D1179" s="208" t="s">
        <v>281</v>
      </c>
      <c r="E1179" s="224" t="s">
        <v>22</v>
      </c>
      <c r="F1179" s="225" t="s">
        <v>3074</v>
      </c>
      <c r="G1179" s="223"/>
      <c r="H1179" s="226">
        <v>7.9</v>
      </c>
      <c r="I1179" s="227"/>
      <c r="J1179" s="223"/>
      <c r="K1179" s="223"/>
      <c r="L1179" s="228"/>
      <c r="M1179" s="229"/>
      <c r="N1179" s="230"/>
      <c r="O1179" s="230"/>
      <c r="P1179" s="230"/>
      <c r="Q1179" s="230"/>
      <c r="R1179" s="230"/>
      <c r="S1179" s="230"/>
      <c r="T1179" s="231"/>
      <c r="AT1179" s="232" t="s">
        <v>281</v>
      </c>
      <c r="AU1179" s="232" t="s">
        <v>84</v>
      </c>
      <c r="AV1179" s="14" t="s">
        <v>84</v>
      </c>
      <c r="AW1179" s="14" t="s">
        <v>38</v>
      </c>
      <c r="AX1179" s="14" t="s">
        <v>77</v>
      </c>
      <c r="AY1179" s="232" t="s">
        <v>273</v>
      </c>
    </row>
    <row r="1180" spans="1:65" s="15" customFormat="1" ht="11.25">
      <c r="B1180" s="233"/>
      <c r="C1180" s="234"/>
      <c r="D1180" s="208" t="s">
        <v>281</v>
      </c>
      <c r="E1180" s="235" t="s">
        <v>22</v>
      </c>
      <c r="F1180" s="236" t="s">
        <v>286</v>
      </c>
      <c r="G1180" s="234"/>
      <c r="H1180" s="237">
        <v>46.8</v>
      </c>
      <c r="I1180" s="238"/>
      <c r="J1180" s="234"/>
      <c r="K1180" s="234"/>
      <c r="L1180" s="239"/>
      <c r="M1180" s="240"/>
      <c r="N1180" s="241"/>
      <c r="O1180" s="241"/>
      <c r="P1180" s="241"/>
      <c r="Q1180" s="241"/>
      <c r="R1180" s="241"/>
      <c r="S1180" s="241"/>
      <c r="T1180" s="242"/>
      <c r="AT1180" s="243" t="s">
        <v>281</v>
      </c>
      <c r="AU1180" s="243" t="s">
        <v>84</v>
      </c>
      <c r="AV1180" s="15" t="s">
        <v>92</v>
      </c>
      <c r="AW1180" s="15" t="s">
        <v>38</v>
      </c>
      <c r="AX1180" s="15" t="s">
        <v>77</v>
      </c>
      <c r="AY1180" s="243" t="s">
        <v>273</v>
      </c>
    </row>
    <row r="1181" spans="1:65" s="14" customFormat="1" ht="11.25">
      <c r="B1181" s="222"/>
      <c r="C1181" s="223"/>
      <c r="D1181" s="208" t="s">
        <v>281</v>
      </c>
      <c r="E1181" s="224" t="s">
        <v>22</v>
      </c>
      <c r="F1181" s="225" t="s">
        <v>3075</v>
      </c>
      <c r="G1181" s="223"/>
      <c r="H1181" s="226">
        <v>6.2</v>
      </c>
      <c r="I1181" s="227"/>
      <c r="J1181" s="223"/>
      <c r="K1181" s="223"/>
      <c r="L1181" s="228"/>
      <c r="M1181" s="229"/>
      <c r="N1181" s="230"/>
      <c r="O1181" s="230"/>
      <c r="P1181" s="230"/>
      <c r="Q1181" s="230"/>
      <c r="R1181" s="230"/>
      <c r="S1181" s="230"/>
      <c r="T1181" s="231"/>
      <c r="AT1181" s="232" t="s">
        <v>281</v>
      </c>
      <c r="AU1181" s="232" t="s">
        <v>84</v>
      </c>
      <c r="AV1181" s="14" t="s">
        <v>84</v>
      </c>
      <c r="AW1181" s="14" t="s">
        <v>38</v>
      </c>
      <c r="AX1181" s="14" t="s">
        <v>77</v>
      </c>
      <c r="AY1181" s="232" t="s">
        <v>273</v>
      </c>
    </row>
    <row r="1182" spans="1:65" s="15" customFormat="1" ht="11.25">
      <c r="B1182" s="233"/>
      <c r="C1182" s="234"/>
      <c r="D1182" s="208" t="s">
        <v>281</v>
      </c>
      <c r="E1182" s="235" t="s">
        <v>22</v>
      </c>
      <c r="F1182" s="236" t="s">
        <v>286</v>
      </c>
      <c r="G1182" s="234"/>
      <c r="H1182" s="237">
        <v>6.2</v>
      </c>
      <c r="I1182" s="238"/>
      <c r="J1182" s="234"/>
      <c r="K1182" s="234"/>
      <c r="L1182" s="239"/>
      <c r="M1182" s="240"/>
      <c r="N1182" s="241"/>
      <c r="O1182" s="241"/>
      <c r="P1182" s="241"/>
      <c r="Q1182" s="241"/>
      <c r="R1182" s="241"/>
      <c r="S1182" s="241"/>
      <c r="T1182" s="242"/>
      <c r="AT1182" s="243" t="s">
        <v>281</v>
      </c>
      <c r="AU1182" s="243" t="s">
        <v>84</v>
      </c>
      <c r="AV1182" s="15" t="s">
        <v>92</v>
      </c>
      <c r="AW1182" s="15" t="s">
        <v>38</v>
      </c>
      <c r="AX1182" s="15" t="s">
        <v>77</v>
      </c>
      <c r="AY1182" s="243" t="s">
        <v>273</v>
      </c>
    </row>
    <row r="1183" spans="1:65" s="14" customFormat="1" ht="11.25">
      <c r="B1183" s="222"/>
      <c r="C1183" s="223"/>
      <c r="D1183" s="208" t="s">
        <v>281</v>
      </c>
      <c r="E1183" s="224" t="s">
        <v>22</v>
      </c>
      <c r="F1183" s="225" t="s">
        <v>3076</v>
      </c>
      <c r="G1183" s="223"/>
      <c r="H1183" s="226">
        <v>2.65</v>
      </c>
      <c r="I1183" s="227"/>
      <c r="J1183" s="223"/>
      <c r="K1183" s="223"/>
      <c r="L1183" s="228"/>
      <c r="M1183" s="229"/>
      <c r="N1183" s="230"/>
      <c r="O1183" s="230"/>
      <c r="P1183" s="230"/>
      <c r="Q1183" s="230"/>
      <c r="R1183" s="230"/>
      <c r="S1183" s="230"/>
      <c r="T1183" s="231"/>
      <c r="AT1183" s="232" t="s">
        <v>281</v>
      </c>
      <c r="AU1183" s="232" t="s">
        <v>84</v>
      </c>
      <c r="AV1183" s="14" t="s">
        <v>84</v>
      </c>
      <c r="AW1183" s="14" t="s">
        <v>38</v>
      </c>
      <c r="AX1183" s="14" t="s">
        <v>77</v>
      </c>
      <c r="AY1183" s="232" t="s">
        <v>273</v>
      </c>
    </row>
    <row r="1184" spans="1:65" s="16" customFormat="1" ht="11.25">
      <c r="B1184" s="244"/>
      <c r="C1184" s="245"/>
      <c r="D1184" s="208" t="s">
        <v>281</v>
      </c>
      <c r="E1184" s="246" t="s">
        <v>22</v>
      </c>
      <c r="F1184" s="247" t="s">
        <v>288</v>
      </c>
      <c r="G1184" s="245"/>
      <c r="H1184" s="248">
        <v>55.65</v>
      </c>
      <c r="I1184" s="249"/>
      <c r="J1184" s="245"/>
      <c r="K1184" s="245"/>
      <c r="L1184" s="250"/>
      <c r="M1184" s="251"/>
      <c r="N1184" s="252"/>
      <c r="O1184" s="252"/>
      <c r="P1184" s="252"/>
      <c r="Q1184" s="252"/>
      <c r="R1184" s="252"/>
      <c r="S1184" s="252"/>
      <c r="T1184" s="253"/>
      <c r="AT1184" s="254" t="s">
        <v>281</v>
      </c>
      <c r="AU1184" s="254" t="s">
        <v>84</v>
      </c>
      <c r="AV1184" s="16" t="s">
        <v>99</v>
      </c>
      <c r="AW1184" s="16" t="s">
        <v>38</v>
      </c>
      <c r="AX1184" s="16" t="s">
        <v>23</v>
      </c>
      <c r="AY1184" s="254" t="s">
        <v>273</v>
      </c>
    </row>
    <row r="1185" spans="1:65" s="2" customFormat="1" ht="16.5" customHeight="1">
      <c r="A1185" s="36"/>
      <c r="B1185" s="37"/>
      <c r="C1185" s="195" t="s">
        <v>3077</v>
      </c>
      <c r="D1185" s="195" t="s">
        <v>275</v>
      </c>
      <c r="E1185" s="196" t="s">
        <v>1410</v>
      </c>
      <c r="F1185" s="197" t="s">
        <v>1411</v>
      </c>
      <c r="G1185" s="198" t="s">
        <v>224</v>
      </c>
      <c r="H1185" s="199">
        <v>169.745</v>
      </c>
      <c r="I1185" s="200"/>
      <c r="J1185" s="201">
        <f>ROUND(I1185*H1185,2)</f>
        <v>0</v>
      </c>
      <c r="K1185" s="197" t="s">
        <v>306</v>
      </c>
      <c r="L1185" s="41"/>
      <c r="M1185" s="202" t="s">
        <v>22</v>
      </c>
      <c r="N1185" s="203" t="s">
        <v>48</v>
      </c>
      <c r="O1185" s="66"/>
      <c r="P1185" s="204">
        <f>O1185*H1185</f>
        <v>0</v>
      </c>
      <c r="Q1185" s="204">
        <v>2.9999999999999997E-4</v>
      </c>
      <c r="R1185" s="204">
        <f>Q1185*H1185</f>
        <v>5.0923499999999997E-2</v>
      </c>
      <c r="S1185" s="204">
        <v>0</v>
      </c>
      <c r="T1185" s="205">
        <f>S1185*H1185</f>
        <v>0</v>
      </c>
      <c r="U1185" s="36"/>
      <c r="V1185" s="36"/>
      <c r="W1185" s="36"/>
      <c r="X1185" s="36"/>
      <c r="Y1185" s="36"/>
      <c r="Z1185" s="36"/>
      <c r="AA1185" s="36"/>
      <c r="AB1185" s="36"/>
      <c r="AC1185" s="36"/>
      <c r="AD1185" s="36"/>
      <c r="AE1185" s="36"/>
      <c r="AR1185" s="206" t="s">
        <v>386</v>
      </c>
      <c r="AT1185" s="206" t="s">
        <v>275</v>
      </c>
      <c r="AU1185" s="206" t="s">
        <v>84</v>
      </c>
      <c r="AY1185" s="19" t="s">
        <v>273</v>
      </c>
      <c r="BE1185" s="207">
        <f>IF(N1185="základní",J1185,0)</f>
        <v>0</v>
      </c>
      <c r="BF1185" s="207">
        <f>IF(N1185="snížená",J1185,0)</f>
        <v>0</v>
      </c>
      <c r="BG1185" s="207">
        <f>IF(N1185="zákl. přenesená",J1185,0)</f>
        <v>0</v>
      </c>
      <c r="BH1185" s="207">
        <f>IF(N1185="sníž. přenesená",J1185,0)</f>
        <v>0</v>
      </c>
      <c r="BI1185" s="207">
        <f>IF(N1185="nulová",J1185,0)</f>
        <v>0</v>
      </c>
      <c r="BJ1185" s="19" t="s">
        <v>23</v>
      </c>
      <c r="BK1185" s="207">
        <f>ROUND(I1185*H1185,2)</f>
        <v>0</v>
      </c>
      <c r="BL1185" s="19" t="s">
        <v>386</v>
      </c>
      <c r="BM1185" s="206" t="s">
        <v>3078</v>
      </c>
    </row>
    <row r="1186" spans="1:65" s="2" customFormat="1" ht="68.25">
      <c r="A1186" s="36"/>
      <c r="B1186" s="37"/>
      <c r="C1186" s="38"/>
      <c r="D1186" s="208" t="s">
        <v>299</v>
      </c>
      <c r="E1186" s="38"/>
      <c r="F1186" s="209" t="s">
        <v>1413</v>
      </c>
      <c r="G1186" s="38"/>
      <c r="H1186" s="38"/>
      <c r="I1186" s="119"/>
      <c r="J1186" s="38"/>
      <c r="K1186" s="38"/>
      <c r="L1186" s="41"/>
      <c r="M1186" s="210"/>
      <c r="N1186" s="211"/>
      <c r="O1186" s="66"/>
      <c r="P1186" s="66"/>
      <c r="Q1186" s="66"/>
      <c r="R1186" s="66"/>
      <c r="S1186" s="66"/>
      <c r="T1186" s="67"/>
      <c r="U1186" s="36"/>
      <c r="V1186" s="36"/>
      <c r="W1186" s="36"/>
      <c r="X1186" s="36"/>
      <c r="Y1186" s="36"/>
      <c r="Z1186" s="36"/>
      <c r="AA1186" s="36"/>
      <c r="AB1186" s="36"/>
      <c r="AC1186" s="36"/>
      <c r="AD1186" s="36"/>
      <c r="AE1186" s="36"/>
      <c r="AT1186" s="19" t="s">
        <v>299</v>
      </c>
      <c r="AU1186" s="19" t="s">
        <v>84</v>
      </c>
    </row>
    <row r="1187" spans="1:65" s="14" customFormat="1" ht="11.25">
      <c r="B1187" s="222"/>
      <c r="C1187" s="223"/>
      <c r="D1187" s="208" t="s">
        <v>281</v>
      </c>
      <c r="E1187" s="224" t="s">
        <v>22</v>
      </c>
      <c r="F1187" s="225" t="s">
        <v>3061</v>
      </c>
      <c r="G1187" s="223"/>
      <c r="H1187" s="226">
        <v>169.745</v>
      </c>
      <c r="I1187" s="227"/>
      <c r="J1187" s="223"/>
      <c r="K1187" s="223"/>
      <c r="L1187" s="228"/>
      <c r="M1187" s="229"/>
      <c r="N1187" s="230"/>
      <c r="O1187" s="230"/>
      <c r="P1187" s="230"/>
      <c r="Q1187" s="230"/>
      <c r="R1187" s="230"/>
      <c r="S1187" s="230"/>
      <c r="T1187" s="231"/>
      <c r="AT1187" s="232" t="s">
        <v>281</v>
      </c>
      <c r="AU1187" s="232" t="s">
        <v>84</v>
      </c>
      <c r="AV1187" s="14" t="s">
        <v>84</v>
      </c>
      <c r="AW1187" s="14" t="s">
        <v>38</v>
      </c>
      <c r="AX1187" s="14" t="s">
        <v>23</v>
      </c>
      <c r="AY1187" s="232" t="s">
        <v>273</v>
      </c>
    </row>
    <row r="1188" spans="1:65" s="2" customFormat="1" ht="16.5" customHeight="1">
      <c r="A1188" s="36"/>
      <c r="B1188" s="37"/>
      <c r="C1188" s="195" t="s">
        <v>3079</v>
      </c>
      <c r="D1188" s="195" t="s">
        <v>275</v>
      </c>
      <c r="E1188" s="196" t="s">
        <v>1415</v>
      </c>
      <c r="F1188" s="197" t="s">
        <v>1416</v>
      </c>
      <c r="G1188" s="198" t="s">
        <v>305</v>
      </c>
      <c r="H1188" s="199">
        <v>119.175</v>
      </c>
      <c r="I1188" s="200"/>
      <c r="J1188" s="201">
        <f>ROUND(I1188*H1188,2)</f>
        <v>0</v>
      </c>
      <c r="K1188" s="197" t="s">
        <v>306</v>
      </c>
      <c r="L1188" s="41"/>
      <c r="M1188" s="202" t="s">
        <v>22</v>
      </c>
      <c r="N1188" s="203" t="s">
        <v>48</v>
      </c>
      <c r="O1188" s="66"/>
      <c r="P1188" s="204">
        <f>O1188*H1188</f>
        <v>0</v>
      </c>
      <c r="Q1188" s="204">
        <v>3.0000000000000001E-5</v>
      </c>
      <c r="R1188" s="204">
        <f>Q1188*H1188</f>
        <v>3.5752499999999999E-3</v>
      </c>
      <c r="S1188" s="204">
        <v>0</v>
      </c>
      <c r="T1188" s="205">
        <f>S1188*H1188</f>
        <v>0</v>
      </c>
      <c r="U1188" s="36"/>
      <c r="V1188" s="36"/>
      <c r="W1188" s="36"/>
      <c r="X1188" s="36"/>
      <c r="Y1188" s="36"/>
      <c r="Z1188" s="36"/>
      <c r="AA1188" s="36"/>
      <c r="AB1188" s="36"/>
      <c r="AC1188" s="36"/>
      <c r="AD1188" s="36"/>
      <c r="AE1188" s="36"/>
      <c r="AR1188" s="206" t="s">
        <v>386</v>
      </c>
      <c r="AT1188" s="206" t="s">
        <v>275</v>
      </c>
      <c r="AU1188" s="206" t="s">
        <v>84</v>
      </c>
      <c r="AY1188" s="19" t="s">
        <v>273</v>
      </c>
      <c r="BE1188" s="207">
        <f>IF(N1188="základní",J1188,0)</f>
        <v>0</v>
      </c>
      <c r="BF1188" s="207">
        <f>IF(N1188="snížená",J1188,0)</f>
        <v>0</v>
      </c>
      <c r="BG1188" s="207">
        <f>IF(N1188="zákl. přenesená",J1188,0)</f>
        <v>0</v>
      </c>
      <c r="BH1188" s="207">
        <f>IF(N1188="sníž. přenesená",J1188,0)</f>
        <v>0</v>
      </c>
      <c r="BI1188" s="207">
        <f>IF(N1188="nulová",J1188,0)</f>
        <v>0</v>
      </c>
      <c r="BJ1188" s="19" t="s">
        <v>23</v>
      </c>
      <c r="BK1188" s="207">
        <f>ROUND(I1188*H1188,2)</f>
        <v>0</v>
      </c>
      <c r="BL1188" s="19" t="s">
        <v>386</v>
      </c>
      <c r="BM1188" s="206" t="s">
        <v>3080</v>
      </c>
    </row>
    <row r="1189" spans="1:65" s="2" customFormat="1" ht="39">
      <c r="A1189" s="36"/>
      <c r="B1189" s="37"/>
      <c r="C1189" s="38"/>
      <c r="D1189" s="208" t="s">
        <v>299</v>
      </c>
      <c r="E1189" s="38"/>
      <c r="F1189" s="209" t="s">
        <v>1404</v>
      </c>
      <c r="G1189" s="38"/>
      <c r="H1189" s="38"/>
      <c r="I1189" s="119"/>
      <c r="J1189" s="38"/>
      <c r="K1189" s="38"/>
      <c r="L1189" s="41"/>
      <c r="M1189" s="210"/>
      <c r="N1189" s="211"/>
      <c r="O1189" s="66"/>
      <c r="P1189" s="66"/>
      <c r="Q1189" s="66"/>
      <c r="R1189" s="66"/>
      <c r="S1189" s="66"/>
      <c r="T1189" s="67"/>
      <c r="U1189" s="36"/>
      <c r="V1189" s="36"/>
      <c r="W1189" s="36"/>
      <c r="X1189" s="36"/>
      <c r="Y1189" s="36"/>
      <c r="Z1189" s="36"/>
      <c r="AA1189" s="36"/>
      <c r="AB1189" s="36"/>
      <c r="AC1189" s="36"/>
      <c r="AD1189" s="36"/>
      <c r="AE1189" s="36"/>
      <c r="AT1189" s="19" t="s">
        <v>299</v>
      </c>
      <c r="AU1189" s="19" t="s">
        <v>84</v>
      </c>
    </row>
    <row r="1190" spans="1:65" s="14" customFormat="1" ht="11.25">
      <c r="B1190" s="222"/>
      <c r="C1190" s="223"/>
      <c r="D1190" s="208" t="s">
        <v>281</v>
      </c>
      <c r="E1190" s="224" t="s">
        <v>22</v>
      </c>
      <c r="F1190" s="225" t="s">
        <v>3081</v>
      </c>
      <c r="G1190" s="223"/>
      <c r="H1190" s="226">
        <v>111.3</v>
      </c>
      <c r="I1190" s="227"/>
      <c r="J1190" s="223"/>
      <c r="K1190" s="223"/>
      <c r="L1190" s="228"/>
      <c r="M1190" s="229"/>
      <c r="N1190" s="230"/>
      <c r="O1190" s="230"/>
      <c r="P1190" s="230"/>
      <c r="Q1190" s="230"/>
      <c r="R1190" s="230"/>
      <c r="S1190" s="230"/>
      <c r="T1190" s="231"/>
      <c r="AT1190" s="232" t="s">
        <v>281</v>
      </c>
      <c r="AU1190" s="232" t="s">
        <v>84</v>
      </c>
      <c r="AV1190" s="14" t="s">
        <v>84</v>
      </c>
      <c r="AW1190" s="14" t="s">
        <v>38</v>
      </c>
      <c r="AX1190" s="14" t="s">
        <v>77</v>
      </c>
      <c r="AY1190" s="232" t="s">
        <v>273</v>
      </c>
    </row>
    <row r="1191" spans="1:65" s="14" customFormat="1" ht="11.25">
      <c r="B1191" s="222"/>
      <c r="C1191" s="223"/>
      <c r="D1191" s="208" t="s">
        <v>281</v>
      </c>
      <c r="E1191" s="224" t="s">
        <v>22</v>
      </c>
      <c r="F1191" s="225" t="s">
        <v>3082</v>
      </c>
      <c r="G1191" s="223"/>
      <c r="H1191" s="226">
        <v>2.2000000000000002</v>
      </c>
      <c r="I1191" s="227"/>
      <c r="J1191" s="223"/>
      <c r="K1191" s="223"/>
      <c r="L1191" s="228"/>
      <c r="M1191" s="229"/>
      <c r="N1191" s="230"/>
      <c r="O1191" s="230"/>
      <c r="P1191" s="230"/>
      <c r="Q1191" s="230"/>
      <c r="R1191" s="230"/>
      <c r="S1191" s="230"/>
      <c r="T1191" s="231"/>
      <c r="AT1191" s="232" t="s">
        <v>281</v>
      </c>
      <c r="AU1191" s="232" t="s">
        <v>84</v>
      </c>
      <c r="AV1191" s="14" t="s">
        <v>84</v>
      </c>
      <c r="AW1191" s="14" t="s">
        <v>38</v>
      </c>
      <c r="AX1191" s="14" t="s">
        <v>77</v>
      </c>
      <c r="AY1191" s="232" t="s">
        <v>273</v>
      </c>
    </row>
    <row r="1192" spans="1:65" s="15" customFormat="1" ht="11.25">
      <c r="B1192" s="233"/>
      <c r="C1192" s="234"/>
      <c r="D1192" s="208" t="s">
        <v>281</v>
      </c>
      <c r="E1192" s="235" t="s">
        <v>22</v>
      </c>
      <c r="F1192" s="236" t="s">
        <v>286</v>
      </c>
      <c r="G1192" s="234"/>
      <c r="H1192" s="237">
        <v>113.5</v>
      </c>
      <c r="I1192" s="238"/>
      <c r="J1192" s="234"/>
      <c r="K1192" s="234"/>
      <c r="L1192" s="239"/>
      <c r="M1192" s="240"/>
      <c r="N1192" s="241"/>
      <c r="O1192" s="241"/>
      <c r="P1192" s="241"/>
      <c r="Q1192" s="241"/>
      <c r="R1192" s="241"/>
      <c r="S1192" s="241"/>
      <c r="T1192" s="242"/>
      <c r="AT1192" s="243" t="s">
        <v>281</v>
      </c>
      <c r="AU1192" s="243" t="s">
        <v>84</v>
      </c>
      <c r="AV1192" s="15" t="s">
        <v>92</v>
      </c>
      <c r="AW1192" s="15" t="s">
        <v>38</v>
      </c>
      <c r="AX1192" s="15" t="s">
        <v>77</v>
      </c>
      <c r="AY1192" s="243" t="s">
        <v>273</v>
      </c>
    </row>
    <row r="1193" spans="1:65" s="14" customFormat="1" ht="11.25">
      <c r="B1193" s="222"/>
      <c r="C1193" s="223"/>
      <c r="D1193" s="208" t="s">
        <v>281</v>
      </c>
      <c r="E1193" s="224" t="s">
        <v>22</v>
      </c>
      <c r="F1193" s="225" t="s">
        <v>3083</v>
      </c>
      <c r="G1193" s="223"/>
      <c r="H1193" s="226">
        <v>5.6749999999999998</v>
      </c>
      <c r="I1193" s="227"/>
      <c r="J1193" s="223"/>
      <c r="K1193" s="223"/>
      <c r="L1193" s="228"/>
      <c r="M1193" s="229"/>
      <c r="N1193" s="230"/>
      <c r="O1193" s="230"/>
      <c r="P1193" s="230"/>
      <c r="Q1193" s="230"/>
      <c r="R1193" s="230"/>
      <c r="S1193" s="230"/>
      <c r="T1193" s="231"/>
      <c r="AT1193" s="232" t="s">
        <v>281</v>
      </c>
      <c r="AU1193" s="232" t="s">
        <v>84</v>
      </c>
      <c r="AV1193" s="14" t="s">
        <v>84</v>
      </c>
      <c r="AW1193" s="14" t="s">
        <v>38</v>
      </c>
      <c r="AX1193" s="14" t="s">
        <v>77</v>
      </c>
      <c r="AY1193" s="232" t="s">
        <v>273</v>
      </c>
    </row>
    <row r="1194" spans="1:65" s="16" customFormat="1" ht="11.25">
      <c r="B1194" s="244"/>
      <c r="C1194" s="245"/>
      <c r="D1194" s="208" t="s">
        <v>281</v>
      </c>
      <c r="E1194" s="246" t="s">
        <v>22</v>
      </c>
      <c r="F1194" s="247" t="s">
        <v>288</v>
      </c>
      <c r="G1194" s="245"/>
      <c r="H1194" s="248">
        <v>119.175</v>
      </c>
      <c r="I1194" s="249"/>
      <c r="J1194" s="245"/>
      <c r="K1194" s="245"/>
      <c r="L1194" s="250"/>
      <c r="M1194" s="251"/>
      <c r="N1194" s="252"/>
      <c r="O1194" s="252"/>
      <c r="P1194" s="252"/>
      <c r="Q1194" s="252"/>
      <c r="R1194" s="252"/>
      <c r="S1194" s="252"/>
      <c r="T1194" s="253"/>
      <c r="AT1194" s="254" t="s">
        <v>281</v>
      </c>
      <c r="AU1194" s="254" t="s">
        <v>84</v>
      </c>
      <c r="AV1194" s="16" t="s">
        <v>99</v>
      </c>
      <c r="AW1194" s="16" t="s">
        <v>38</v>
      </c>
      <c r="AX1194" s="16" t="s">
        <v>23</v>
      </c>
      <c r="AY1194" s="254" t="s">
        <v>273</v>
      </c>
    </row>
    <row r="1195" spans="1:65" s="2" customFormat="1" ht="21.75" customHeight="1">
      <c r="A1195" s="36"/>
      <c r="B1195" s="37"/>
      <c r="C1195" s="195" t="s">
        <v>3084</v>
      </c>
      <c r="D1195" s="195" t="s">
        <v>275</v>
      </c>
      <c r="E1195" s="196" t="s">
        <v>1419</v>
      </c>
      <c r="F1195" s="197" t="s">
        <v>1420</v>
      </c>
      <c r="G1195" s="198" t="s">
        <v>333</v>
      </c>
      <c r="H1195" s="199">
        <v>3.4470000000000001</v>
      </c>
      <c r="I1195" s="200"/>
      <c r="J1195" s="201">
        <f>ROUND(I1195*H1195,2)</f>
        <v>0</v>
      </c>
      <c r="K1195" s="197" t="s">
        <v>306</v>
      </c>
      <c r="L1195" s="41"/>
      <c r="M1195" s="202" t="s">
        <v>22</v>
      </c>
      <c r="N1195" s="203" t="s">
        <v>48</v>
      </c>
      <c r="O1195" s="66"/>
      <c r="P1195" s="204">
        <f>O1195*H1195</f>
        <v>0</v>
      </c>
      <c r="Q1195" s="204">
        <v>0</v>
      </c>
      <c r="R1195" s="204">
        <f>Q1195*H1195</f>
        <v>0</v>
      </c>
      <c r="S1195" s="204">
        <v>0</v>
      </c>
      <c r="T1195" s="205">
        <f>S1195*H1195</f>
        <v>0</v>
      </c>
      <c r="U1195" s="36"/>
      <c r="V1195" s="36"/>
      <c r="W1195" s="36"/>
      <c r="X1195" s="36"/>
      <c r="Y1195" s="36"/>
      <c r="Z1195" s="36"/>
      <c r="AA1195" s="36"/>
      <c r="AB1195" s="36"/>
      <c r="AC1195" s="36"/>
      <c r="AD1195" s="36"/>
      <c r="AE1195" s="36"/>
      <c r="AR1195" s="206" t="s">
        <v>386</v>
      </c>
      <c r="AT1195" s="206" t="s">
        <v>275</v>
      </c>
      <c r="AU1195" s="206" t="s">
        <v>84</v>
      </c>
      <c r="AY1195" s="19" t="s">
        <v>273</v>
      </c>
      <c r="BE1195" s="207">
        <f>IF(N1195="základní",J1195,0)</f>
        <v>0</v>
      </c>
      <c r="BF1195" s="207">
        <f>IF(N1195="snížená",J1195,0)</f>
        <v>0</v>
      </c>
      <c r="BG1195" s="207">
        <f>IF(N1195="zákl. přenesená",J1195,0)</f>
        <v>0</v>
      </c>
      <c r="BH1195" s="207">
        <f>IF(N1195="sníž. přenesená",J1195,0)</f>
        <v>0</v>
      </c>
      <c r="BI1195" s="207">
        <f>IF(N1195="nulová",J1195,0)</f>
        <v>0</v>
      </c>
      <c r="BJ1195" s="19" t="s">
        <v>23</v>
      </c>
      <c r="BK1195" s="207">
        <f>ROUND(I1195*H1195,2)</f>
        <v>0</v>
      </c>
      <c r="BL1195" s="19" t="s">
        <v>386</v>
      </c>
      <c r="BM1195" s="206" t="s">
        <v>3085</v>
      </c>
    </row>
    <row r="1196" spans="1:65" s="2" customFormat="1" ht="78">
      <c r="A1196" s="36"/>
      <c r="B1196" s="37"/>
      <c r="C1196" s="38"/>
      <c r="D1196" s="208" t="s">
        <v>299</v>
      </c>
      <c r="E1196" s="38"/>
      <c r="F1196" s="209" t="s">
        <v>809</v>
      </c>
      <c r="G1196" s="38"/>
      <c r="H1196" s="38"/>
      <c r="I1196" s="119"/>
      <c r="J1196" s="38"/>
      <c r="K1196" s="38"/>
      <c r="L1196" s="41"/>
      <c r="M1196" s="210"/>
      <c r="N1196" s="211"/>
      <c r="O1196" s="66"/>
      <c r="P1196" s="66"/>
      <c r="Q1196" s="66"/>
      <c r="R1196" s="66"/>
      <c r="S1196" s="66"/>
      <c r="T1196" s="67"/>
      <c r="U1196" s="36"/>
      <c r="V1196" s="36"/>
      <c r="W1196" s="36"/>
      <c r="X1196" s="36"/>
      <c r="Y1196" s="36"/>
      <c r="Z1196" s="36"/>
      <c r="AA1196" s="36"/>
      <c r="AB1196" s="36"/>
      <c r="AC1196" s="36"/>
      <c r="AD1196" s="36"/>
      <c r="AE1196" s="36"/>
      <c r="AT1196" s="19" t="s">
        <v>299</v>
      </c>
      <c r="AU1196" s="19" t="s">
        <v>84</v>
      </c>
    </row>
    <row r="1197" spans="1:65" s="12" customFormat="1" ht="22.9" customHeight="1">
      <c r="B1197" s="179"/>
      <c r="C1197" s="180"/>
      <c r="D1197" s="181" t="s">
        <v>76</v>
      </c>
      <c r="E1197" s="193" t="s">
        <v>1422</v>
      </c>
      <c r="F1197" s="193" t="s">
        <v>1423</v>
      </c>
      <c r="G1197" s="180"/>
      <c r="H1197" s="180"/>
      <c r="I1197" s="183"/>
      <c r="J1197" s="194">
        <f>BK1197</f>
        <v>0</v>
      </c>
      <c r="K1197" s="180"/>
      <c r="L1197" s="185"/>
      <c r="M1197" s="186"/>
      <c r="N1197" s="187"/>
      <c r="O1197" s="187"/>
      <c r="P1197" s="188">
        <f>SUM(P1198:P1248)</f>
        <v>0</v>
      </c>
      <c r="Q1197" s="187"/>
      <c r="R1197" s="188">
        <f>SUM(R1198:R1248)</f>
        <v>0.50144999999999995</v>
      </c>
      <c r="S1197" s="187"/>
      <c r="T1197" s="189">
        <f>SUM(T1198:T1248)</f>
        <v>0</v>
      </c>
      <c r="AR1197" s="190" t="s">
        <v>84</v>
      </c>
      <c r="AT1197" s="191" t="s">
        <v>76</v>
      </c>
      <c r="AU1197" s="191" t="s">
        <v>23</v>
      </c>
      <c r="AY1197" s="190" t="s">
        <v>273</v>
      </c>
      <c r="BK1197" s="192">
        <f>SUM(BK1198:BK1248)</f>
        <v>0</v>
      </c>
    </row>
    <row r="1198" spans="1:65" s="2" customFormat="1" ht="16.5" customHeight="1">
      <c r="A1198" s="36"/>
      <c r="B1198" s="37"/>
      <c r="C1198" s="195" t="s">
        <v>3086</v>
      </c>
      <c r="D1198" s="195" t="s">
        <v>275</v>
      </c>
      <c r="E1198" s="196" t="s">
        <v>1425</v>
      </c>
      <c r="F1198" s="197" t="s">
        <v>1426</v>
      </c>
      <c r="G1198" s="198" t="s">
        <v>224</v>
      </c>
      <c r="H1198" s="199">
        <v>587.20799999999997</v>
      </c>
      <c r="I1198" s="200"/>
      <c r="J1198" s="201">
        <f>ROUND(I1198*H1198,2)</f>
        <v>0</v>
      </c>
      <c r="K1198" s="197" t="s">
        <v>306</v>
      </c>
      <c r="L1198" s="41"/>
      <c r="M1198" s="202" t="s">
        <v>22</v>
      </c>
      <c r="N1198" s="203" t="s">
        <v>48</v>
      </c>
      <c r="O1198" s="66"/>
      <c r="P1198" s="204">
        <f>O1198*H1198</f>
        <v>0</v>
      </c>
      <c r="Q1198" s="204">
        <v>2.0000000000000001E-4</v>
      </c>
      <c r="R1198" s="204">
        <f>Q1198*H1198</f>
        <v>0.11744159999999999</v>
      </c>
      <c r="S1198" s="204">
        <v>0</v>
      </c>
      <c r="T1198" s="205">
        <f>S1198*H1198</f>
        <v>0</v>
      </c>
      <c r="U1198" s="36"/>
      <c r="V1198" s="36"/>
      <c r="W1198" s="36"/>
      <c r="X1198" s="36"/>
      <c r="Y1198" s="36"/>
      <c r="Z1198" s="36"/>
      <c r="AA1198" s="36"/>
      <c r="AB1198" s="36"/>
      <c r="AC1198" s="36"/>
      <c r="AD1198" s="36"/>
      <c r="AE1198" s="36"/>
      <c r="AR1198" s="206" t="s">
        <v>386</v>
      </c>
      <c r="AT1198" s="206" t="s">
        <v>275</v>
      </c>
      <c r="AU1198" s="206" t="s">
        <v>84</v>
      </c>
      <c r="AY1198" s="19" t="s">
        <v>273</v>
      </c>
      <c r="BE1198" s="207">
        <f>IF(N1198="základní",J1198,0)</f>
        <v>0</v>
      </c>
      <c r="BF1198" s="207">
        <f>IF(N1198="snížená",J1198,0)</f>
        <v>0</v>
      </c>
      <c r="BG1198" s="207">
        <f>IF(N1198="zákl. přenesená",J1198,0)</f>
        <v>0</v>
      </c>
      <c r="BH1198" s="207">
        <f>IF(N1198="sníž. přenesená",J1198,0)</f>
        <v>0</v>
      </c>
      <c r="BI1198" s="207">
        <f>IF(N1198="nulová",J1198,0)</f>
        <v>0</v>
      </c>
      <c r="BJ1198" s="19" t="s">
        <v>23</v>
      </c>
      <c r="BK1198" s="207">
        <f>ROUND(I1198*H1198,2)</f>
        <v>0</v>
      </c>
      <c r="BL1198" s="19" t="s">
        <v>386</v>
      </c>
      <c r="BM1198" s="206" t="s">
        <v>3087</v>
      </c>
    </row>
    <row r="1199" spans="1:65" s="13" customFormat="1" ht="11.25">
      <c r="B1199" s="212"/>
      <c r="C1199" s="213"/>
      <c r="D1199" s="208" t="s">
        <v>281</v>
      </c>
      <c r="E1199" s="214" t="s">
        <v>22</v>
      </c>
      <c r="F1199" s="215" t="s">
        <v>3088</v>
      </c>
      <c r="G1199" s="213"/>
      <c r="H1199" s="214" t="s">
        <v>22</v>
      </c>
      <c r="I1199" s="216"/>
      <c r="J1199" s="213"/>
      <c r="K1199" s="213"/>
      <c r="L1199" s="217"/>
      <c r="M1199" s="218"/>
      <c r="N1199" s="219"/>
      <c r="O1199" s="219"/>
      <c r="P1199" s="219"/>
      <c r="Q1199" s="219"/>
      <c r="R1199" s="219"/>
      <c r="S1199" s="219"/>
      <c r="T1199" s="220"/>
      <c r="AT1199" s="221" t="s">
        <v>281</v>
      </c>
      <c r="AU1199" s="221" t="s">
        <v>84</v>
      </c>
      <c r="AV1199" s="13" t="s">
        <v>23</v>
      </c>
      <c r="AW1199" s="13" t="s">
        <v>38</v>
      </c>
      <c r="AX1199" s="13" t="s">
        <v>77</v>
      </c>
      <c r="AY1199" s="221" t="s">
        <v>273</v>
      </c>
    </row>
    <row r="1200" spans="1:65" s="13" customFormat="1" ht="11.25">
      <c r="B1200" s="212"/>
      <c r="C1200" s="213"/>
      <c r="D1200" s="208" t="s">
        <v>281</v>
      </c>
      <c r="E1200" s="214" t="s">
        <v>22</v>
      </c>
      <c r="F1200" s="215" t="s">
        <v>3089</v>
      </c>
      <c r="G1200" s="213"/>
      <c r="H1200" s="214" t="s">
        <v>22</v>
      </c>
      <c r="I1200" s="216"/>
      <c r="J1200" s="213"/>
      <c r="K1200" s="213"/>
      <c r="L1200" s="217"/>
      <c r="M1200" s="218"/>
      <c r="N1200" s="219"/>
      <c r="O1200" s="219"/>
      <c r="P1200" s="219"/>
      <c r="Q1200" s="219"/>
      <c r="R1200" s="219"/>
      <c r="S1200" s="219"/>
      <c r="T1200" s="220"/>
      <c r="AT1200" s="221" t="s">
        <v>281</v>
      </c>
      <c r="AU1200" s="221" t="s">
        <v>84</v>
      </c>
      <c r="AV1200" s="13" t="s">
        <v>23</v>
      </c>
      <c r="AW1200" s="13" t="s">
        <v>38</v>
      </c>
      <c r="AX1200" s="13" t="s">
        <v>77</v>
      </c>
      <c r="AY1200" s="221" t="s">
        <v>273</v>
      </c>
    </row>
    <row r="1201" spans="2:51" s="14" customFormat="1" ht="11.25">
      <c r="B1201" s="222"/>
      <c r="C1201" s="223"/>
      <c r="D1201" s="208" t="s">
        <v>281</v>
      </c>
      <c r="E1201" s="224" t="s">
        <v>22</v>
      </c>
      <c r="F1201" s="225" t="s">
        <v>3090</v>
      </c>
      <c r="G1201" s="223"/>
      <c r="H1201" s="226">
        <v>24.85</v>
      </c>
      <c r="I1201" s="227"/>
      <c r="J1201" s="223"/>
      <c r="K1201" s="223"/>
      <c r="L1201" s="228"/>
      <c r="M1201" s="229"/>
      <c r="N1201" s="230"/>
      <c r="O1201" s="230"/>
      <c r="P1201" s="230"/>
      <c r="Q1201" s="230"/>
      <c r="R1201" s="230"/>
      <c r="S1201" s="230"/>
      <c r="T1201" s="231"/>
      <c r="AT1201" s="232" t="s">
        <v>281</v>
      </c>
      <c r="AU1201" s="232" t="s">
        <v>84</v>
      </c>
      <c r="AV1201" s="14" t="s">
        <v>84</v>
      </c>
      <c r="AW1201" s="14" t="s">
        <v>38</v>
      </c>
      <c r="AX1201" s="14" t="s">
        <v>77</v>
      </c>
      <c r="AY1201" s="232" t="s">
        <v>273</v>
      </c>
    </row>
    <row r="1202" spans="2:51" s="14" customFormat="1" ht="11.25">
      <c r="B1202" s="222"/>
      <c r="C1202" s="223"/>
      <c r="D1202" s="208" t="s">
        <v>281</v>
      </c>
      <c r="E1202" s="224" t="s">
        <v>22</v>
      </c>
      <c r="F1202" s="225" t="s">
        <v>3091</v>
      </c>
      <c r="G1202" s="223"/>
      <c r="H1202" s="226">
        <v>0</v>
      </c>
      <c r="I1202" s="227"/>
      <c r="J1202" s="223"/>
      <c r="K1202" s="223"/>
      <c r="L1202" s="228"/>
      <c r="M1202" s="229"/>
      <c r="N1202" s="230"/>
      <c r="O1202" s="230"/>
      <c r="P1202" s="230"/>
      <c r="Q1202" s="230"/>
      <c r="R1202" s="230"/>
      <c r="S1202" s="230"/>
      <c r="T1202" s="231"/>
      <c r="AT1202" s="232" t="s">
        <v>281</v>
      </c>
      <c r="AU1202" s="232" t="s">
        <v>84</v>
      </c>
      <c r="AV1202" s="14" t="s">
        <v>84</v>
      </c>
      <c r="AW1202" s="14" t="s">
        <v>38</v>
      </c>
      <c r="AX1202" s="14" t="s">
        <v>77</v>
      </c>
      <c r="AY1202" s="232" t="s">
        <v>273</v>
      </c>
    </row>
    <row r="1203" spans="2:51" s="14" customFormat="1" ht="11.25">
      <c r="B1203" s="222"/>
      <c r="C1203" s="223"/>
      <c r="D1203" s="208" t="s">
        <v>281</v>
      </c>
      <c r="E1203" s="224" t="s">
        <v>22</v>
      </c>
      <c r="F1203" s="225" t="s">
        <v>3092</v>
      </c>
      <c r="G1203" s="223"/>
      <c r="H1203" s="226">
        <v>0</v>
      </c>
      <c r="I1203" s="227"/>
      <c r="J1203" s="223"/>
      <c r="K1203" s="223"/>
      <c r="L1203" s="228"/>
      <c r="M1203" s="229"/>
      <c r="N1203" s="230"/>
      <c r="O1203" s="230"/>
      <c r="P1203" s="230"/>
      <c r="Q1203" s="230"/>
      <c r="R1203" s="230"/>
      <c r="S1203" s="230"/>
      <c r="T1203" s="231"/>
      <c r="AT1203" s="232" t="s">
        <v>281</v>
      </c>
      <c r="AU1203" s="232" t="s">
        <v>84</v>
      </c>
      <c r="AV1203" s="14" t="s">
        <v>84</v>
      </c>
      <c r="AW1203" s="14" t="s">
        <v>38</v>
      </c>
      <c r="AX1203" s="14" t="s">
        <v>77</v>
      </c>
      <c r="AY1203" s="232" t="s">
        <v>273</v>
      </c>
    </row>
    <row r="1204" spans="2:51" s="15" customFormat="1" ht="11.25">
      <c r="B1204" s="233"/>
      <c r="C1204" s="234"/>
      <c r="D1204" s="208" t="s">
        <v>281</v>
      </c>
      <c r="E1204" s="235" t="s">
        <v>22</v>
      </c>
      <c r="F1204" s="236" t="s">
        <v>286</v>
      </c>
      <c r="G1204" s="234"/>
      <c r="H1204" s="237">
        <v>24.85</v>
      </c>
      <c r="I1204" s="238"/>
      <c r="J1204" s="234"/>
      <c r="K1204" s="234"/>
      <c r="L1204" s="239"/>
      <c r="M1204" s="240"/>
      <c r="N1204" s="241"/>
      <c r="O1204" s="241"/>
      <c r="P1204" s="241"/>
      <c r="Q1204" s="241"/>
      <c r="R1204" s="241"/>
      <c r="S1204" s="241"/>
      <c r="T1204" s="242"/>
      <c r="AT1204" s="243" t="s">
        <v>281</v>
      </c>
      <c r="AU1204" s="243" t="s">
        <v>84</v>
      </c>
      <c r="AV1204" s="15" t="s">
        <v>92</v>
      </c>
      <c r="AW1204" s="15" t="s">
        <v>38</v>
      </c>
      <c r="AX1204" s="15" t="s">
        <v>77</v>
      </c>
      <c r="AY1204" s="243" t="s">
        <v>273</v>
      </c>
    </row>
    <row r="1205" spans="2:51" s="13" customFormat="1" ht="11.25">
      <c r="B1205" s="212"/>
      <c r="C1205" s="213"/>
      <c r="D1205" s="208" t="s">
        <v>281</v>
      </c>
      <c r="E1205" s="214" t="s">
        <v>22</v>
      </c>
      <c r="F1205" s="215" t="s">
        <v>3093</v>
      </c>
      <c r="G1205" s="213"/>
      <c r="H1205" s="214" t="s">
        <v>22</v>
      </c>
      <c r="I1205" s="216"/>
      <c r="J1205" s="213"/>
      <c r="K1205" s="213"/>
      <c r="L1205" s="217"/>
      <c r="M1205" s="218"/>
      <c r="N1205" s="219"/>
      <c r="O1205" s="219"/>
      <c r="P1205" s="219"/>
      <c r="Q1205" s="219"/>
      <c r="R1205" s="219"/>
      <c r="S1205" s="219"/>
      <c r="T1205" s="220"/>
      <c r="AT1205" s="221" t="s">
        <v>281</v>
      </c>
      <c r="AU1205" s="221" t="s">
        <v>84</v>
      </c>
      <c r="AV1205" s="13" t="s">
        <v>23</v>
      </c>
      <c r="AW1205" s="13" t="s">
        <v>38</v>
      </c>
      <c r="AX1205" s="13" t="s">
        <v>77</v>
      </c>
      <c r="AY1205" s="221" t="s">
        <v>273</v>
      </c>
    </row>
    <row r="1206" spans="2:51" s="13" customFormat="1" ht="11.25">
      <c r="B1206" s="212"/>
      <c r="C1206" s="213"/>
      <c r="D1206" s="208" t="s">
        <v>281</v>
      </c>
      <c r="E1206" s="214" t="s">
        <v>22</v>
      </c>
      <c r="F1206" s="215" t="s">
        <v>3094</v>
      </c>
      <c r="G1206" s="213"/>
      <c r="H1206" s="214" t="s">
        <v>22</v>
      </c>
      <c r="I1206" s="216"/>
      <c r="J1206" s="213"/>
      <c r="K1206" s="213"/>
      <c r="L1206" s="217"/>
      <c r="M1206" s="218"/>
      <c r="N1206" s="219"/>
      <c r="O1206" s="219"/>
      <c r="P1206" s="219"/>
      <c r="Q1206" s="219"/>
      <c r="R1206" s="219"/>
      <c r="S1206" s="219"/>
      <c r="T1206" s="220"/>
      <c r="AT1206" s="221" t="s">
        <v>281</v>
      </c>
      <c r="AU1206" s="221" t="s">
        <v>84</v>
      </c>
      <c r="AV1206" s="13" t="s">
        <v>23</v>
      </c>
      <c r="AW1206" s="13" t="s">
        <v>38</v>
      </c>
      <c r="AX1206" s="13" t="s">
        <v>77</v>
      </c>
      <c r="AY1206" s="221" t="s">
        <v>273</v>
      </c>
    </row>
    <row r="1207" spans="2:51" s="14" customFormat="1" ht="11.25">
      <c r="B1207" s="222"/>
      <c r="C1207" s="223"/>
      <c r="D1207" s="208" t="s">
        <v>281</v>
      </c>
      <c r="E1207" s="224" t="s">
        <v>22</v>
      </c>
      <c r="F1207" s="225" t="s">
        <v>3095</v>
      </c>
      <c r="G1207" s="223"/>
      <c r="H1207" s="226">
        <v>56.4</v>
      </c>
      <c r="I1207" s="227"/>
      <c r="J1207" s="223"/>
      <c r="K1207" s="223"/>
      <c r="L1207" s="228"/>
      <c r="M1207" s="229"/>
      <c r="N1207" s="230"/>
      <c r="O1207" s="230"/>
      <c r="P1207" s="230"/>
      <c r="Q1207" s="230"/>
      <c r="R1207" s="230"/>
      <c r="S1207" s="230"/>
      <c r="T1207" s="231"/>
      <c r="AT1207" s="232" t="s">
        <v>281</v>
      </c>
      <c r="AU1207" s="232" t="s">
        <v>84</v>
      </c>
      <c r="AV1207" s="14" t="s">
        <v>84</v>
      </c>
      <c r="AW1207" s="14" t="s">
        <v>38</v>
      </c>
      <c r="AX1207" s="14" t="s">
        <v>77</v>
      </c>
      <c r="AY1207" s="232" t="s">
        <v>273</v>
      </c>
    </row>
    <row r="1208" spans="2:51" s="14" customFormat="1" ht="11.25">
      <c r="B1208" s="222"/>
      <c r="C1208" s="223"/>
      <c r="D1208" s="208" t="s">
        <v>281</v>
      </c>
      <c r="E1208" s="224" t="s">
        <v>22</v>
      </c>
      <c r="F1208" s="225" t="s">
        <v>3096</v>
      </c>
      <c r="G1208" s="223"/>
      <c r="H1208" s="226">
        <v>45.36</v>
      </c>
      <c r="I1208" s="227"/>
      <c r="J1208" s="223"/>
      <c r="K1208" s="223"/>
      <c r="L1208" s="228"/>
      <c r="M1208" s="229"/>
      <c r="N1208" s="230"/>
      <c r="O1208" s="230"/>
      <c r="P1208" s="230"/>
      <c r="Q1208" s="230"/>
      <c r="R1208" s="230"/>
      <c r="S1208" s="230"/>
      <c r="T1208" s="231"/>
      <c r="AT1208" s="232" t="s">
        <v>281</v>
      </c>
      <c r="AU1208" s="232" t="s">
        <v>84</v>
      </c>
      <c r="AV1208" s="14" t="s">
        <v>84</v>
      </c>
      <c r="AW1208" s="14" t="s">
        <v>38</v>
      </c>
      <c r="AX1208" s="14" t="s">
        <v>77</v>
      </c>
      <c r="AY1208" s="232" t="s">
        <v>273</v>
      </c>
    </row>
    <row r="1209" spans="2:51" s="14" customFormat="1" ht="11.25">
      <c r="B1209" s="222"/>
      <c r="C1209" s="223"/>
      <c r="D1209" s="208" t="s">
        <v>281</v>
      </c>
      <c r="E1209" s="224" t="s">
        <v>22</v>
      </c>
      <c r="F1209" s="225" t="s">
        <v>3097</v>
      </c>
      <c r="G1209" s="223"/>
      <c r="H1209" s="226">
        <v>0</v>
      </c>
      <c r="I1209" s="227"/>
      <c r="J1209" s="223"/>
      <c r="K1209" s="223"/>
      <c r="L1209" s="228"/>
      <c r="M1209" s="229"/>
      <c r="N1209" s="230"/>
      <c r="O1209" s="230"/>
      <c r="P1209" s="230"/>
      <c r="Q1209" s="230"/>
      <c r="R1209" s="230"/>
      <c r="S1209" s="230"/>
      <c r="T1209" s="231"/>
      <c r="AT1209" s="232" t="s">
        <v>281</v>
      </c>
      <c r="AU1209" s="232" t="s">
        <v>84</v>
      </c>
      <c r="AV1209" s="14" t="s">
        <v>84</v>
      </c>
      <c r="AW1209" s="14" t="s">
        <v>38</v>
      </c>
      <c r="AX1209" s="14" t="s">
        <v>77</v>
      </c>
      <c r="AY1209" s="232" t="s">
        <v>273</v>
      </c>
    </row>
    <row r="1210" spans="2:51" s="14" customFormat="1" ht="11.25">
      <c r="B1210" s="222"/>
      <c r="C1210" s="223"/>
      <c r="D1210" s="208" t="s">
        <v>281</v>
      </c>
      <c r="E1210" s="224" t="s">
        <v>22</v>
      </c>
      <c r="F1210" s="225" t="s">
        <v>3098</v>
      </c>
      <c r="G1210" s="223"/>
      <c r="H1210" s="226">
        <v>45.36</v>
      </c>
      <c r="I1210" s="227"/>
      <c r="J1210" s="223"/>
      <c r="K1210" s="223"/>
      <c r="L1210" s="228"/>
      <c r="M1210" s="229"/>
      <c r="N1210" s="230"/>
      <c r="O1210" s="230"/>
      <c r="P1210" s="230"/>
      <c r="Q1210" s="230"/>
      <c r="R1210" s="230"/>
      <c r="S1210" s="230"/>
      <c r="T1210" s="231"/>
      <c r="AT1210" s="232" t="s">
        <v>281</v>
      </c>
      <c r="AU1210" s="232" t="s">
        <v>84</v>
      </c>
      <c r="AV1210" s="14" t="s">
        <v>84</v>
      </c>
      <c r="AW1210" s="14" t="s">
        <v>38</v>
      </c>
      <c r="AX1210" s="14" t="s">
        <v>77</v>
      </c>
      <c r="AY1210" s="232" t="s">
        <v>273</v>
      </c>
    </row>
    <row r="1211" spans="2:51" s="14" customFormat="1" ht="11.25">
      <c r="B1211" s="222"/>
      <c r="C1211" s="223"/>
      <c r="D1211" s="208" t="s">
        <v>281</v>
      </c>
      <c r="E1211" s="224" t="s">
        <v>22</v>
      </c>
      <c r="F1211" s="225" t="s">
        <v>3099</v>
      </c>
      <c r="G1211" s="223"/>
      <c r="H1211" s="226">
        <v>0</v>
      </c>
      <c r="I1211" s="227"/>
      <c r="J1211" s="223"/>
      <c r="K1211" s="223"/>
      <c r="L1211" s="228"/>
      <c r="M1211" s="229"/>
      <c r="N1211" s="230"/>
      <c r="O1211" s="230"/>
      <c r="P1211" s="230"/>
      <c r="Q1211" s="230"/>
      <c r="R1211" s="230"/>
      <c r="S1211" s="230"/>
      <c r="T1211" s="231"/>
      <c r="AT1211" s="232" t="s">
        <v>281</v>
      </c>
      <c r="AU1211" s="232" t="s">
        <v>84</v>
      </c>
      <c r="AV1211" s="14" t="s">
        <v>84</v>
      </c>
      <c r="AW1211" s="14" t="s">
        <v>38</v>
      </c>
      <c r="AX1211" s="14" t="s">
        <v>77</v>
      </c>
      <c r="AY1211" s="232" t="s">
        <v>273</v>
      </c>
    </row>
    <row r="1212" spans="2:51" s="14" customFormat="1" ht="11.25">
      <c r="B1212" s="222"/>
      <c r="C1212" s="223"/>
      <c r="D1212" s="208" t="s">
        <v>281</v>
      </c>
      <c r="E1212" s="224" t="s">
        <v>22</v>
      </c>
      <c r="F1212" s="225" t="s">
        <v>3100</v>
      </c>
      <c r="G1212" s="223"/>
      <c r="H1212" s="226">
        <v>42.36</v>
      </c>
      <c r="I1212" s="227"/>
      <c r="J1212" s="223"/>
      <c r="K1212" s="223"/>
      <c r="L1212" s="228"/>
      <c r="M1212" s="229"/>
      <c r="N1212" s="230"/>
      <c r="O1212" s="230"/>
      <c r="P1212" s="230"/>
      <c r="Q1212" s="230"/>
      <c r="R1212" s="230"/>
      <c r="S1212" s="230"/>
      <c r="T1212" s="231"/>
      <c r="AT1212" s="232" t="s">
        <v>281</v>
      </c>
      <c r="AU1212" s="232" t="s">
        <v>84</v>
      </c>
      <c r="AV1212" s="14" t="s">
        <v>84</v>
      </c>
      <c r="AW1212" s="14" t="s">
        <v>38</v>
      </c>
      <c r="AX1212" s="14" t="s">
        <v>77</v>
      </c>
      <c r="AY1212" s="232" t="s">
        <v>273</v>
      </c>
    </row>
    <row r="1213" spans="2:51" s="14" customFormat="1" ht="11.25">
      <c r="B1213" s="222"/>
      <c r="C1213" s="223"/>
      <c r="D1213" s="208" t="s">
        <v>281</v>
      </c>
      <c r="E1213" s="224" t="s">
        <v>22</v>
      </c>
      <c r="F1213" s="225" t="s">
        <v>3101</v>
      </c>
      <c r="G1213" s="223"/>
      <c r="H1213" s="226">
        <v>0</v>
      </c>
      <c r="I1213" s="227"/>
      <c r="J1213" s="223"/>
      <c r="K1213" s="223"/>
      <c r="L1213" s="228"/>
      <c r="M1213" s="229"/>
      <c r="N1213" s="230"/>
      <c r="O1213" s="230"/>
      <c r="P1213" s="230"/>
      <c r="Q1213" s="230"/>
      <c r="R1213" s="230"/>
      <c r="S1213" s="230"/>
      <c r="T1213" s="231"/>
      <c r="AT1213" s="232" t="s">
        <v>281</v>
      </c>
      <c r="AU1213" s="232" t="s">
        <v>84</v>
      </c>
      <c r="AV1213" s="14" t="s">
        <v>84</v>
      </c>
      <c r="AW1213" s="14" t="s">
        <v>38</v>
      </c>
      <c r="AX1213" s="14" t="s">
        <v>77</v>
      </c>
      <c r="AY1213" s="232" t="s">
        <v>273</v>
      </c>
    </row>
    <row r="1214" spans="2:51" s="14" customFormat="1" ht="11.25">
      <c r="B1214" s="222"/>
      <c r="C1214" s="223"/>
      <c r="D1214" s="208" t="s">
        <v>281</v>
      </c>
      <c r="E1214" s="224" t="s">
        <v>22</v>
      </c>
      <c r="F1214" s="225" t="s">
        <v>3102</v>
      </c>
      <c r="G1214" s="223"/>
      <c r="H1214" s="226">
        <v>27.66</v>
      </c>
      <c r="I1214" s="227"/>
      <c r="J1214" s="223"/>
      <c r="K1214" s="223"/>
      <c r="L1214" s="228"/>
      <c r="M1214" s="229"/>
      <c r="N1214" s="230"/>
      <c r="O1214" s="230"/>
      <c r="P1214" s="230"/>
      <c r="Q1214" s="230"/>
      <c r="R1214" s="230"/>
      <c r="S1214" s="230"/>
      <c r="T1214" s="231"/>
      <c r="AT1214" s="232" t="s">
        <v>281</v>
      </c>
      <c r="AU1214" s="232" t="s">
        <v>84</v>
      </c>
      <c r="AV1214" s="14" t="s">
        <v>84</v>
      </c>
      <c r="AW1214" s="14" t="s">
        <v>38</v>
      </c>
      <c r="AX1214" s="14" t="s">
        <v>77</v>
      </c>
      <c r="AY1214" s="232" t="s">
        <v>273</v>
      </c>
    </row>
    <row r="1215" spans="2:51" s="14" customFormat="1" ht="11.25">
      <c r="B1215" s="222"/>
      <c r="C1215" s="223"/>
      <c r="D1215" s="208" t="s">
        <v>281</v>
      </c>
      <c r="E1215" s="224" t="s">
        <v>22</v>
      </c>
      <c r="F1215" s="225" t="s">
        <v>3103</v>
      </c>
      <c r="G1215" s="223"/>
      <c r="H1215" s="226">
        <v>7.1120000000000001</v>
      </c>
      <c r="I1215" s="227"/>
      <c r="J1215" s="223"/>
      <c r="K1215" s="223"/>
      <c r="L1215" s="228"/>
      <c r="M1215" s="229"/>
      <c r="N1215" s="230"/>
      <c r="O1215" s="230"/>
      <c r="P1215" s="230"/>
      <c r="Q1215" s="230"/>
      <c r="R1215" s="230"/>
      <c r="S1215" s="230"/>
      <c r="T1215" s="231"/>
      <c r="AT1215" s="232" t="s">
        <v>281</v>
      </c>
      <c r="AU1215" s="232" t="s">
        <v>84</v>
      </c>
      <c r="AV1215" s="14" t="s">
        <v>84</v>
      </c>
      <c r="AW1215" s="14" t="s">
        <v>38</v>
      </c>
      <c r="AX1215" s="14" t="s">
        <v>77</v>
      </c>
      <c r="AY1215" s="232" t="s">
        <v>273</v>
      </c>
    </row>
    <row r="1216" spans="2:51" s="13" customFormat="1" ht="11.25">
      <c r="B1216" s="212"/>
      <c r="C1216" s="213"/>
      <c r="D1216" s="208" t="s">
        <v>281</v>
      </c>
      <c r="E1216" s="214" t="s">
        <v>22</v>
      </c>
      <c r="F1216" s="215" t="s">
        <v>2285</v>
      </c>
      <c r="G1216" s="213"/>
      <c r="H1216" s="214" t="s">
        <v>22</v>
      </c>
      <c r="I1216" s="216"/>
      <c r="J1216" s="213"/>
      <c r="K1216" s="213"/>
      <c r="L1216" s="217"/>
      <c r="M1216" s="218"/>
      <c r="N1216" s="219"/>
      <c r="O1216" s="219"/>
      <c r="P1216" s="219"/>
      <c r="Q1216" s="219"/>
      <c r="R1216" s="219"/>
      <c r="S1216" s="219"/>
      <c r="T1216" s="220"/>
      <c r="AT1216" s="221" t="s">
        <v>281</v>
      </c>
      <c r="AU1216" s="221" t="s">
        <v>84</v>
      </c>
      <c r="AV1216" s="13" t="s">
        <v>23</v>
      </c>
      <c r="AW1216" s="13" t="s">
        <v>38</v>
      </c>
      <c r="AX1216" s="13" t="s">
        <v>77</v>
      </c>
      <c r="AY1216" s="221" t="s">
        <v>273</v>
      </c>
    </row>
    <row r="1217" spans="1:65" s="14" customFormat="1" ht="11.25">
      <c r="B1217" s="222"/>
      <c r="C1217" s="223"/>
      <c r="D1217" s="208" t="s">
        <v>281</v>
      </c>
      <c r="E1217" s="224" t="s">
        <v>22</v>
      </c>
      <c r="F1217" s="225" t="s">
        <v>3104</v>
      </c>
      <c r="G1217" s="223"/>
      <c r="H1217" s="226">
        <v>190.15199999999999</v>
      </c>
      <c r="I1217" s="227"/>
      <c r="J1217" s="223"/>
      <c r="K1217" s="223"/>
      <c r="L1217" s="228"/>
      <c r="M1217" s="229"/>
      <c r="N1217" s="230"/>
      <c r="O1217" s="230"/>
      <c r="P1217" s="230"/>
      <c r="Q1217" s="230"/>
      <c r="R1217" s="230"/>
      <c r="S1217" s="230"/>
      <c r="T1217" s="231"/>
      <c r="AT1217" s="232" t="s">
        <v>281</v>
      </c>
      <c r="AU1217" s="232" t="s">
        <v>84</v>
      </c>
      <c r="AV1217" s="14" t="s">
        <v>84</v>
      </c>
      <c r="AW1217" s="14" t="s">
        <v>38</v>
      </c>
      <c r="AX1217" s="14" t="s">
        <v>77</v>
      </c>
      <c r="AY1217" s="232" t="s">
        <v>273</v>
      </c>
    </row>
    <row r="1218" spans="1:65" s="15" customFormat="1" ht="11.25">
      <c r="B1218" s="233"/>
      <c r="C1218" s="234"/>
      <c r="D1218" s="208" t="s">
        <v>281</v>
      </c>
      <c r="E1218" s="235" t="s">
        <v>22</v>
      </c>
      <c r="F1218" s="236" t="s">
        <v>286</v>
      </c>
      <c r="G1218" s="234"/>
      <c r="H1218" s="237">
        <v>414.404</v>
      </c>
      <c r="I1218" s="238"/>
      <c r="J1218" s="234"/>
      <c r="K1218" s="234"/>
      <c r="L1218" s="239"/>
      <c r="M1218" s="240"/>
      <c r="N1218" s="241"/>
      <c r="O1218" s="241"/>
      <c r="P1218" s="241"/>
      <c r="Q1218" s="241"/>
      <c r="R1218" s="241"/>
      <c r="S1218" s="241"/>
      <c r="T1218" s="242"/>
      <c r="AT1218" s="243" t="s">
        <v>281</v>
      </c>
      <c r="AU1218" s="243" t="s">
        <v>84</v>
      </c>
      <c r="AV1218" s="15" t="s">
        <v>92</v>
      </c>
      <c r="AW1218" s="15" t="s">
        <v>38</v>
      </c>
      <c r="AX1218" s="15" t="s">
        <v>77</v>
      </c>
      <c r="AY1218" s="243" t="s">
        <v>273</v>
      </c>
    </row>
    <row r="1219" spans="1:65" s="13" customFormat="1" ht="11.25">
      <c r="B1219" s="212"/>
      <c r="C1219" s="213"/>
      <c r="D1219" s="208" t="s">
        <v>281</v>
      </c>
      <c r="E1219" s="214" t="s">
        <v>22</v>
      </c>
      <c r="F1219" s="215" t="s">
        <v>1430</v>
      </c>
      <c r="G1219" s="213"/>
      <c r="H1219" s="214" t="s">
        <v>22</v>
      </c>
      <c r="I1219" s="216"/>
      <c r="J1219" s="213"/>
      <c r="K1219" s="213"/>
      <c r="L1219" s="217"/>
      <c r="M1219" s="218"/>
      <c r="N1219" s="219"/>
      <c r="O1219" s="219"/>
      <c r="P1219" s="219"/>
      <c r="Q1219" s="219"/>
      <c r="R1219" s="219"/>
      <c r="S1219" s="219"/>
      <c r="T1219" s="220"/>
      <c r="AT1219" s="221" t="s">
        <v>281</v>
      </c>
      <c r="AU1219" s="221" t="s">
        <v>84</v>
      </c>
      <c r="AV1219" s="13" t="s">
        <v>23</v>
      </c>
      <c r="AW1219" s="13" t="s">
        <v>38</v>
      </c>
      <c r="AX1219" s="13" t="s">
        <v>77</v>
      </c>
      <c r="AY1219" s="221" t="s">
        <v>273</v>
      </c>
    </row>
    <row r="1220" spans="1:65" s="14" customFormat="1" ht="11.25">
      <c r="B1220" s="222"/>
      <c r="C1220" s="223"/>
      <c r="D1220" s="208" t="s">
        <v>281</v>
      </c>
      <c r="E1220" s="224" t="s">
        <v>22</v>
      </c>
      <c r="F1220" s="225" t="s">
        <v>3105</v>
      </c>
      <c r="G1220" s="223"/>
      <c r="H1220" s="226">
        <v>80.853999999999999</v>
      </c>
      <c r="I1220" s="227"/>
      <c r="J1220" s="223"/>
      <c r="K1220" s="223"/>
      <c r="L1220" s="228"/>
      <c r="M1220" s="229"/>
      <c r="N1220" s="230"/>
      <c r="O1220" s="230"/>
      <c r="P1220" s="230"/>
      <c r="Q1220" s="230"/>
      <c r="R1220" s="230"/>
      <c r="S1220" s="230"/>
      <c r="T1220" s="231"/>
      <c r="AT1220" s="232" t="s">
        <v>281</v>
      </c>
      <c r="AU1220" s="232" t="s">
        <v>84</v>
      </c>
      <c r="AV1220" s="14" t="s">
        <v>84</v>
      </c>
      <c r="AW1220" s="14" t="s">
        <v>38</v>
      </c>
      <c r="AX1220" s="14" t="s">
        <v>77</v>
      </c>
      <c r="AY1220" s="232" t="s">
        <v>273</v>
      </c>
    </row>
    <row r="1221" spans="1:65" s="14" customFormat="1" ht="11.25">
      <c r="B1221" s="222"/>
      <c r="C1221" s="223"/>
      <c r="D1221" s="208" t="s">
        <v>281</v>
      </c>
      <c r="E1221" s="224" t="s">
        <v>22</v>
      </c>
      <c r="F1221" s="225" t="s">
        <v>2454</v>
      </c>
      <c r="G1221" s="223"/>
      <c r="H1221" s="226">
        <v>39.137999999999998</v>
      </c>
      <c r="I1221" s="227"/>
      <c r="J1221" s="223"/>
      <c r="K1221" s="223"/>
      <c r="L1221" s="228"/>
      <c r="M1221" s="229"/>
      <c r="N1221" s="230"/>
      <c r="O1221" s="230"/>
      <c r="P1221" s="230"/>
      <c r="Q1221" s="230"/>
      <c r="R1221" s="230"/>
      <c r="S1221" s="230"/>
      <c r="T1221" s="231"/>
      <c r="AT1221" s="232" t="s">
        <v>281</v>
      </c>
      <c r="AU1221" s="232" t="s">
        <v>84</v>
      </c>
      <c r="AV1221" s="14" t="s">
        <v>84</v>
      </c>
      <c r="AW1221" s="14" t="s">
        <v>38</v>
      </c>
      <c r="AX1221" s="14" t="s">
        <v>77</v>
      </c>
      <c r="AY1221" s="232" t="s">
        <v>273</v>
      </c>
    </row>
    <row r="1222" spans="1:65" s="15" customFormat="1" ht="11.25">
      <c r="B1222" s="233"/>
      <c r="C1222" s="234"/>
      <c r="D1222" s="208" t="s">
        <v>281</v>
      </c>
      <c r="E1222" s="235" t="s">
        <v>22</v>
      </c>
      <c r="F1222" s="236" t="s">
        <v>286</v>
      </c>
      <c r="G1222" s="234"/>
      <c r="H1222" s="237">
        <v>119.992</v>
      </c>
      <c r="I1222" s="238"/>
      <c r="J1222" s="234"/>
      <c r="K1222" s="234"/>
      <c r="L1222" s="239"/>
      <c r="M1222" s="240"/>
      <c r="N1222" s="241"/>
      <c r="O1222" s="241"/>
      <c r="P1222" s="241"/>
      <c r="Q1222" s="241"/>
      <c r="R1222" s="241"/>
      <c r="S1222" s="241"/>
      <c r="T1222" s="242"/>
      <c r="AT1222" s="243" t="s">
        <v>281</v>
      </c>
      <c r="AU1222" s="243" t="s">
        <v>84</v>
      </c>
      <c r="AV1222" s="15" t="s">
        <v>92</v>
      </c>
      <c r="AW1222" s="15" t="s">
        <v>38</v>
      </c>
      <c r="AX1222" s="15" t="s">
        <v>77</v>
      </c>
      <c r="AY1222" s="243" t="s">
        <v>273</v>
      </c>
    </row>
    <row r="1223" spans="1:65" s="14" customFormat="1" ht="11.25">
      <c r="B1223" s="222"/>
      <c r="C1223" s="223"/>
      <c r="D1223" s="208" t="s">
        <v>281</v>
      </c>
      <c r="E1223" s="224" t="s">
        <v>22</v>
      </c>
      <c r="F1223" s="225" t="s">
        <v>3106</v>
      </c>
      <c r="G1223" s="223"/>
      <c r="H1223" s="226">
        <v>27.962</v>
      </c>
      <c r="I1223" s="227"/>
      <c r="J1223" s="223"/>
      <c r="K1223" s="223"/>
      <c r="L1223" s="228"/>
      <c r="M1223" s="229"/>
      <c r="N1223" s="230"/>
      <c r="O1223" s="230"/>
      <c r="P1223" s="230"/>
      <c r="Q1223" s="230"/>
      <c r="R1223" s="230"/>
      <c r="S1223" s="230"/>
      <c r="T1223" s="231"/>
      <c r="AT1223" s="232" t="s">
        <v>281</v>
      </c>
      <c r="AU1223" s="232" t="s">
        <v>84</v>
      </c>
      <c r="AV1223" s="14" t="s">
        <v>84</v>
      </c>
      <c r="AW1223" s="14" t="s">
        <v>38</v>
      </c>
      <c r="AX1223" s="14" t="s">
        <v>77</v>
      </c>
      <c r="AY1223" s="232" t="s">
        <v>273</v>
      </c>
    </row>
    <row r="1224" spans="1:65" s="16" customFormat="1" ht="11.25">
      <c r="B1224" s="244"/>
      <c r="C1224" s="245"/>
      <c r="D1224" s="208" t="s">
        <v>281</v>
      </c>
      <c r="E1224" s="246" t="s">
        <v>22</v>
      </c>
      <c r="F1224" s="247" t="s">
        <v>288</v>
      </c>
      <c r="G1224" s="245"/>
      <c r="H1224" s="248">
        <v>587.20799999999997</v>
      </c>
      <c r="I1224" s="249"/>
      <c r="J1224" s="245"/>
      <c r="K1224" s="245"/>
      <c r="L1224" s="250"/>
      <c r="M1224" s="251"/>
      <c r="N1224" s="252"/>
      <c r="O1224" s="252"/>
      <c r="P1224" s="252"/>
      <c r="Q1224" s="252"/>
      <c r="R1224" s="252"/>
      <c r="S1224" s="252"/>
      <c r="T1224" s="253"/>
      <c r="AT1224" s="254" t="s">
        <v>281</v>
      </c>
      <c r="AU1224" s="254" t="s">
        <v>84</v>
      </c>
      <c r="AV1224" s="16" t="s">
        <v>99</v>
      </c>
      <c r="AW1224" s="16" t="s">
        <v>38</v>
      </c>
      <c r="AX1224" s="16" t="s">
        <v>23</v>
      </c>
      <c r="AY1224" s="254" t="s">
        <v>273</v>
      </c>
    </row>
    <row r="1225" spans="1:65" s="2" customFormat="1" ht="16.5" customHeight="1">
      <c r="A1225" s="36"/>
      <c r="B1225" s="37"/>
      <c r="C1225" s="195" t="s">
        <v>3107</v>
      </c>
      <c r="D1225" s="195" t="s">
        <v>275</v>
      </c>
      <c r="E1225" s="196" t="s">
        <v>3108</v>
      </c>
      <c r="F1225" s="197" t="s">
        <v>3109</v>
      </c>
      <c r="G1225" s="198" t="s">
        <v>224</v>
      </c>
      <c r="H1225" s="199">
        <v>450.20299999999997</v>
      </c>
      <c r="I1225" s="200"/>
      <c r="J1225" s="201">
        <f>ROUND(I1225*H1225,2)</f>
        <v>0</v>
      </c>
      <c r="K1225" s="197" t="s">
        <v>306</v>
      </c>
      <c r="L1225" s="41"/>
      <c r="M1225" s="202" t="s">
        <v>22</v>
      </c>
      <c r="N1225" s="203" t="s">
        <v>48</v>
      </c>
      <c r="O1225" s="66"/>
      <c r="P1225" s="204">
        <f>O1225*H1225</f>
        <v>0</v>
      </c>
      <c r="Q1225" s="204">
        <v>2.0000000000000001E-4</v>
      </c>
      <c r="R1225" s="204">
        <f>Q1225*H1225</f>
        <v>9.0040599999999998E-2</v>
      </c>
      <c r="S1225" s="204">
        <v>0</v>
      </c>
      <c r="T1225" s="205">
        <f>S1225*H1225</f>
        <v>0</v>
      </c>
      <c r="U1225" s="36"/>
      <c r="V1225" s="36"/>
      <c r="W1225" s="36"/>
      <c r="X1225" s="36"/>
      <c r="Y1225" s="36"/>
      <c r="Z1225" s="36"/>
      <c r="AA1225" s="36"/>
      <c r="AB1225" s="36"/>
      <c r="AC1225" s="36"/>
      <c r="AD1225" s="36"/>
      <c r="AE1225" s="36"/>
      <c r="AR1225" s="206" t="s">
        <v>386</v>
      </c>
      <c r="AT1225" s="206" t="s">
        <v>275</v>
      </c>
      <c r="AU1225" s="206" t="s">
        <v>84</v>
      </c>
      <c r="AY1225" s="19" t="s">
        <v>273</v>
      </c>
      <c r="BE1225" s="207">
        <f>IF(N1225="základní",J1225,0)</f>
        <v>0</v>
      </c>
      <c r="BF1225" s="207">
        <f>IF(N1225="snížená",J1225,0)</f>
        <v>0</v>
      </c>
      <c r="BG1225" s="207">
        <f>IF(N1225="zákl. přenesená",J1225,0)</f>
        <v>0</v>
      </c>
      <c r="BH1225" s="207">
        <f>IF(N1225="sníž. přenesená",J1225,0)</f>
        <v>0</v>
      </c>
      <c r="BI1225" s="207">
        <f>IF(N1225="nulová",J1225,0)</f>
        <v>0</v>
      </c>
      <c r="BJ1225" s="19" t="s">
        <v>23</v>
      </c>
      <c r="BK1225" s="207">
        <f>ROUND(I1225*H1225,2)</f>
        <v>0</v>
      </c>
      <c r="BL1225" s="19" t="s">
        <v>386</v>
      </c>
      <c r="BM1225" s="206" t="s">
        <v>3110</v>
      </c>
    </row>
    <row r="1226" spans="1:65" s="13" customFormat="1" ht="11.25">
      <c r="B1226" s="212"/>
      <c r="C1226" s="213"/>
      <c r="D1226" s="208" t="s">
        <v>281</v>
      </c>
      <c r="E1226" s="214" t="s">
        <v>22</v>
      </c>
      <c r="F1226" s="215" t="s">
        <v>3111</v>
      </c>
      <c r="G1226" s="213"/>
      <c r="H1226" s="214" t="s">
        <v>22</v>
      </c>
      <c r="I1226" s="216"/>
      <c r="J1226" s="213"/>
      <c r="K1226" s="213"/>
      <c r="L1226" s="217"/>
      <c r="M1226" s="218"/>
      <c r="N1226" s="219"/>
      <c r="O1226" s="219"/>
      <c r="P1226" s="219"/>
      <c r="Q1226" s="219"/>
      <c r="R1226" s="219"/>
      <c r="S1226" s="219"/>
      <c r="T1226" s="220"/>
      <c r="AT1226" s="221" t="s">
        <v>281</v>
      </c>
      <c r="AU1226" s="221" t="s">
        <v>84</v>
      </c>
      <c r="AV1226" s="13" t="s">
        <v>23</v>
      </c>
      <c r="AW1226" s="13" t="s">
        <v>38</v>
      </c>
      <c r="AX1226" s="13" t="s">
        <v>77</v>
      </c>
      <c r="AY1226" s="221" t="s">
        <v>273</v>
      </c>
    </row>
    <row r="1227" spans="1:65" s="14" customFormat="1" ht="11.25">
      <c r="B1227" s="222"/>
      <c r="C1227" s="223"/>
      <c r="D1227" s="208" t="s">
        <v>281</v>
      </c>
      <c r="E1227" s="224" t="s">
        <v>22</v>
      </c>
      <c r="F1227" s="225" t="s">
        <v>3112</v>
      </c>
      <c r="G1227" s="223"/>
      <c r="H1227" s="226">
        <v>0</v>
      </c>
      <c r="I1227" s="227"/>
      <c r="J1227" s="223"/>
      <c r="K1227" s="223"/>
      <c r="L1227" s="228"/>
      <c r="M1227" s="229"/>
      <c r="N1227" s="230"/>
      <c r="O1227" s="230"/>
      <c r="P1227" s="230"/>
      <c r="Q1227" s="230"/>
      <c r="R1227" s="230"/>
      <c r="S1227" s="230"/>
      <c r="T1227" s="231"/>
      <c r="AT1227" s="232" t="s">
        <v>281</v>
      </c>
      <c r="AU1227" s="232" t="s">
        <v>84</v>
      </c>
      <c r="AV1227" s="14" t="s">
        <v>84</v>
      </c>
      <c r="AW1227" s="14" t="s">
        <v>38</v>
      </c>
      <c r="AX1227" s="14" t="s">
        <v>77</v>
      </c>
      <c r="AY1227" s="232" t="s">
        <v>273</v>
      </c>
    </row>
    <row r="1228" spans="1:65" s="14" customFormat="1" ht="11.25">
      <c r="B1228" s="222"/>
      <c r="C1228" s="223"/>
      <c r="D1228" s="208" t="s">
        <v>281</v>
      </c>
      <c r="E1228" s="224" t="s">
        <v>22</v>
      </c>
      <c r="F1228" s="225" t="s">
        <v>3113</v>
      </c>
      <c r="G1228" s="223"/>
      <c r="H1228" s="226">
        <v>143.99</v>
      </c>
      <c r="I1228" s="227"/>
      <c r="J1228" s="223"/>
      <c r="K1228" s="223"/>
      <c r="L1228" s="228"/>
      <c r="M1228" s="229"/>
      <c r="N1228" s="230"/>
      <c r="O1228" s="230"/>
      <c r="P1228" s="230"/>
      <c r="Q1228" s="230"/>
      <c r="R1228" s="230"/>
      <c r="S1228" s="230"/>
      <c r="T1228" s="231"/>
      <c r="AT1228" s="232" t="s">
        <v>281</v>
      </c>
      <c r="AU1228" s="232" t="s">
        <v>84</v>
      </c>
      <c r="AV1228" s="14" t="s">
        <v>84</v>
      </c>
      <c r="AW1228" s="14" t="s">
        <v>38</v>
      </c>
      <c r="AX1228" s="14" t="s">
        <v>77</v>
      </c>
      <c r="AY1228" s="232" t="s">
        <v>273</v>
      </c>
    </row>
    <row r="1229" spans="1:65" s="13" customFormat="1" ht="11.25">
      <c r="B1229" s="212"/>
      <c r="C1229" s="213"/>
      <c r="D1229" s="208" t="s">
        <v>281</v>
      </c>
      <c r="E1229" s="214" t="s">
        <v>22</v>
      </c>
      <c r="F1229" s="215" t="s">
        <v>3114</v>
      </c>
      <c r="G1229" s="213"/>
      <c r="H1229" s="214" t="s">
        <v>22</v>
      </c>
      <c r="I1229" s="216"/>
      <c r="J1229" s="213"/>
      <c r="K1229" s="213"/>
      <c r="L1229" s="217"/>
      <c r="M1229" s="218"/>
      <c r="N1229" s="219"/>
      <c r="O1229" s="219"/>
      <c r="P1229" s="219"/>
      <c r="Q1229" s="219"/>
      <c r="R1229" s="219"/>
      <c r="S1229" s="219"/>
      <c r="T1229" s="220"/>
      <c r="AT1229" s="221" t="s">
        <v>281</v>
      </c>
      <c r="AU1229" s="221" t="s">
        <v>84</v>
      </c>
      <c r="AV1229" s="13" t="s">
        <v>23</v>
      </c>
      <c r="AW1229" s="13" t="s">
        <v>38</v>
      </c>
      <c r="AX1229" s="13" t="s">
        <v>77</v>
      </c>
      <c r="AY1229" s="221" t="s">
        <v>273</v>
      </c>
    </row>
    <row r="1230" spans="1:65" s="14" customFormat="1" ht="11.25">
      <c r="B1230" s="222"/>
      <c r="C1230" s="223"/>
      <c r="D1230" s="208" t="s">
        <v>281</v>
      </c>
      <c r="E1230" s="224" t="s">
        <v>22</v>
      </c>
      <c r="F1230" s="225" t="s">
        <v>3115</v>
      </c>
      <c r="G1230" s="223"/>
      <c r="H1230" s="226">
        <v>448.03500000000003</v>
      </c>
      <c r="I1230" s="227"/>
      <c r="J1230" s="223"/>
      <c r="K1230" s="223"/>
      <c r="L1230" s="228"/>
      <c r="M1230" s="229"/>
      <c r="N1230" s="230"/>
      <c r="O1230" s="230"/>
      <c r="P1230" s="230"/>
      <c r="Q1230" s="230"/>
      <c r="R1230" s="230"/>
      <c r="S1230" s="230"/>
      <c r="T1230" s="231"/>
      <c r="AT1230" s="232" t="s">
        <v>281</v>
      </c>
      <c r="AU1230" s="232" t="s">
        <v>84</v>
      </c>
      <c r="AV1230" s="14" t="s">
        <v>84</v>
      </c>
      <c r="AW1230" s="14" t="s">
        <v>38</v>
      </c>
      <c r="AX1230" s="14" t="s">
        <v>77</v>
      </c>
      <c r="AY1230" s="232" t="s">
        <v>273</v>
      </c>
    </row>
    <row r="1231" spans="1:65" s="13" customFormat="1" ht="11.25">
      <c r="B1231" s="212"/>
      <c r="C1231" s="213"/>
      <c r="D1231" s="208" t="s">
        <v>281</v>
      </c>
      <c r="E1231" s="214" t="s">
        <v>22</v>
      </c>
      <c r="F1231" s="215" t="s">
        <v>3116</v>
      </c>
      <c r="G1231" s="213"/>
      <c r="H1231" s="214" t="s">
        <v>22</v>
      </c>
      <c r="I1231" s="216"/>
      <c r="J1231" s="213"/>
      <c r="K1231" s="213"/>
      <c r="L1231" s="217"/>
      <c r="M1231" s="218"/>
      <c r="N1231" s="219"/>
      <c r="O1231" s="219"/>
      <c r="P1231" s="219"/>
      <c r="Q1231" s="219"/>
      <c r="R1231" s="219"/>
      <c r="S1231" s="219"/>
      <c r="T1231" s="220"/>
      <c r="AT1231" s="221" t="s">
        <v>281</v>
      </c>
      <c r="AU1231" s="221" t="s">
        <v>84</v>
      </c>
      <c r="AV1231" s="13" t="s">
        <v>23</v>
      </c>
      <c r="AW1231" s="13" t="s">
        <v>38</v>
      </c>
      <c r="AX1231" s="13" t="s">
        <v>77</v>
      </c>
      <c r="AY1231" s="221" t="s">
        <v>273</v>
      </c>
    </row>
    <row r="1232" spans="1:65" s="14" customFormat="1" ht="11.25">
      <c r="B1232" s="222"/>
      <c r="C1232" s="223"/>
      <c r="D1232" s="208" t="s">
        <v>281</v>
      </c>
      <c r="E1232" s="224" t="s">
        <v>22</v>
      </c>
      <c r="F1232" s="225" t="s">
        <v>3117</v>
      </c>
      <c r="G1232" s="223"/>
      <c r="H1232" s="226">
        <v>-163.26</v>
      </c>
      <c r="I1232" s="227"/>
      <c r="J1232" s="223"/>
      <c r="K1232" s="223"/>
      <c r="L1232" s="228"/>
      <c r="M1232" s="229"/>
      <c r="N1232" s="230"/>
      <c r="O1232" s="230"/>
      <c r="P1232" s="230"/>
      <c r="Q1232" s="230"/>
      <c r="R1232" s="230"/>
      <c r="S1232" s="230"/>
      <c r="T1232" s="231"/>
      <c r="AT1232" s="232" t="s">
        <v>281</v>
      </c>
      <c r="AU1232" s="232" t="s">
        <v>84</v>
      </c>
      <c r="AV1232" s="14" t="s">
        <v>84</v>
      </c>
      <c r="AW1232" s="14" t="s">
        <v>38</v>
      </c>
      <c r="AX1232" s="14" t="s">
        <v>77</v>
      </c>
      <c r="AY1232" s="232" t="s">
        <v>273</v>
      </c>
    </row>
    <row r="1233" spans="1:65" s="15" customFormat="1" ht="11.25">
      <c r="B1233" s="233"/>
      <c r="C1233" s="234"/>
      <c r="D1233" s="208" t="s">
        <v>281</v>
      </c>
      <c r="E1233" s="235" t="s">
        <v>22</v>
      </c>
      <c r="F1233" s="236" t="s">
        <v>286</v>
      </c>
      <c r="G1233" s="234"/>
      <c r="H1233" s="237">
        <v>428.76499999999999</v>
      </c>
      <c r="I1233" s="238"/>
      <c r="J1233" s="234"/>
      <c r="K1233" s="234"/>
      <c r="L1233" s="239"/>
      <c r="M1233" s="240"/>
      <c r="N1233" s="241"/>
      <c r="O1233" s="241"/>
      <c r="P1233" s="241"/>
      <c r="Q1233" s="241"/>
      <c r="R1233" s="241"/>
      <c r="S1233" s="241"/>
      <c r="T1233" s="242"/>
      <c r="AT1233" s="243" t="s">
        <v>281</v>
      </c>
      <c r="AU1233" s="243" t="s">
        <v>84</v>
      </c>
      <c r="AV1233" s="15" t="s">
        <v>92</v>
      </c>
      <c r="AW1233" s="15" t="s">
        <v>38</v>
      </c>
      <c r="AX1233" s="15" t="s">
        <v>77</v>
      </c>
      <c r="AY1233" s="243" t="s">
        <v>273</v>
      </c>
    </row>
    <row r="1234" spans="1:65" s="14" customFormat="1" ht="11.25">
      <c r="B1234" s="222"/>
      <c r="C1234" s="223"/>
      <c r="D1234" s="208" t="s">
        <v>281</v>
      </c>
      <c r="E1234" s="224" t="s">
        <v>22</v>
      </c>
      <c r="F1234" s="225" t="s">
        <v>3118</v>
      </c>
      <c r="G1234" s="223"/>
      <c r="H1234" s="226">
        <v>21.437999999999999</v>
      </c>
      <c r="I1234" s="227"/>
      <c r="J1234" s="223"/>
      <c r="K1234" s="223"/>
      <c r="L1234" s="228"/>
      <c r="M1234" s="229"/>
      <c r="N1234" s="230"/>
      <c r="O1234" s="230"/>
      <c r="P1234" s="230"/>
      <c r="Q1234" s="230"/>
      <c r="R1234" s="230"/>
      <c r="S1234" s="230"/>
      <c r="T1234" s="231"/>
      <c r="AT1234" s="232" t="s">
        <v>281</v>
      </c>
      <c r="AU1234" s="232" t="s">
        <v>84</v>
      </c>
      <c r="AV1234" s="14" t="s">
        <v>84</v>
      </c>
      <c r="AW1234" s="14" t="s">
        <v>38</v>
      </c>
      <c r="AX1234" s="14" t="s">
        <v>77</v>
      </c>
      <c r="AY1234" s="232" t="s">
        <v>273</v>
      </c>
    </row>
    <row r="1235" spans="1:65" s="16" customFormat="1" ht="11.25">
      <c r="B1235" s="244"/>
      <c r="C1235" s="245"/>
      <c r="D1235" s="208" t="s">
        <v>281</v>
      </c>
      <c r="E1235" s="246" t="s">
        <v>22</v>
      </c>
      <c r="F1235" s="247" t="s">
        <v>288</v>
      </c>
      <c r="G1235" s="245"/>
      <c r="H1235" s="248">
        <v>450.20299999999997</v>
      </c>
      <c r="I1235" s="249"/>
      <c r="J1235" s="245"/>
      <c r="K1235" s="245"/>
      <c r="L1235" s="250"/>
      <c r="M1235" s="251"/>
      <c r="N1235" s="252"/>
      <c r="O1235" s="252"/>
      <c r="P1235" s="252"/>
      <c r="Q1235" s="252"/>
      <c r="R1235" s="252"/>
      <c r="S1235" s="252"/>
      <c r="T1235" s="253"/>
      <c r="AT1235" s="254" t="s">
        <v>281</v>
      </c>
      <c r="AU1235" s="254" t="s">
        <v>84</v>
      </c>
      <c r="AV1235" s="16" t="s">
        <v>99</v>
      </c>
      <c r="AW1235" s="16" t="s">
        <v>38</v>
      </c>
      <c r="AX1235" s="16" t="s">
        <v>23</v>
      </c>
      <c r="AY1235" s="254" t="s">
        <v>273</v>
      </c>
    </row>
    <row r="1236" spans="1:65" s="2" customFormat="1" ht="21.75" customHeight="1">
      <c r="A1236" s="36"/>
      <c r="B1236" s="37"/>
      <c r="C1236" s="195" t="s">
        <v>3119</v>
      </c>
      <c r="D1236" s="195" t="s">
        <v>275</v>
      </c>
      <c r="E1236" s="196" t="s">
        <v>1434</v>
      </c>
      <c r="F1236" s="197" t="s">
        <v>1435</v>
      </c>
      <c r="G1236" s="198" t="s">
        <v>224</v>
      </c>
      <c r="H1236" s="199">
        <v>8.3160000000000007</v>
      </c>
      <c r="I1236" s="200"/>
      <c r="J1236" s="201">
        <f>ROUND(I1236*H1236,2)</f>
        <v>0</v>
      </c>
      <c r="K1236" s="197" t="s">
        <v>306</v>
      </c>
      <c r="L1236" s="41"/>
      <c r="M1236" s="202" t="s">
        <v>22</v>
      </c>
      <c r="N1236" s="203" t="s">
        <v>48</v>
      </c>
      <c r="O1236" s="66"/>
      <c r="P1236" s="204">
        <f>O1236*H1236</f>
        <v>0</v>
      </c>
      <c r="Q1236" s="204">
        <v>1.3999999999999999E-4</v>
      </c>
      <c r="R1236" s="204">
        <f>Q1236*H1236</f>
        <v>1.16424E-3</v>
      </c>
      <c r="S1236" s="204">
        <v>0</v>
      </c>
      <c r="T1236" s="205">
        <f>S1236*H1236</f>
        <v>0</v>
      </c>
      <c r="U1236" s="36"/>
      <c r="V1236" s="36"/>
      <c r="W1236" s="36"/>
      <c r="X1236" s="36"/>
      <c r="Y1236" s="36"/>
      <c r="Z1236" s="36"/>
      <c r="AA1236" s="36"/>
      <c r="AB1236" s="36"/>
      <c r="AC1236" s="36"/>
      <c r="AD1236" s="36"/>
      <c r="AE1236" s="36"/>
      <c r="AR1236" s="206" t="s">
        <v>386</v>
      </c>
      <c r="AT1236" s="206" t="s">
        <v>275</v>
      </c>
      <c r="AU1236" s="206" t="s">
        <v>84</v>
      </c>
      <c r="AY1236" s="19" t="s">
        <v>273</v>
      </c>
      <c r="BE1236" s="207">
        <f>IF(N1236="základní",J1236,0)</f>
        <v>0</v>
      </c>
      <c r="BF1236" s="207">
        <f>IF(N1236="snížená",J1236,0)</f>
        <v>0</v>
      </c>
      <c r="BG1236" s="207">
        <f>IF(N1236="zákl. přenesená",J1236,0)</f>
        <v>0</v>
      </c>
      <c r="BH1236" s="207">
        <f>IF(N1236="sníž. přenesená",J1236,0)</f>
        <v>0</v>
      </c>
      <c r="BI1236" s="207">
        <f>IF(N1236="nulová",J1236,0)</f>
        <v>0</v>
      </c>
      <c r="BJ1236" s="19" t="s">
        <v>23</v>
      </c>
      <c r="BK1236" s="207">
        <f>ROUND(I1236*H1236,2)</f>
        <v>0</v>
      </c>
      <c r="BL1236" s="19" t="s">
        <v>386</v>
      </c>
      <c r="BM1236" s="206" t="s">
        <v>3120</v>
      </c>
    </row>
    <row r="1237" spans="1:65" s="13" customFormat="1" ht="11.25">
      <c r="B1237" s="212"/>
      <c r="C1237" s="213"/>
      <c r="D1237" s="208" t="s">
        <v>281</v>
      </c>
      <c r="E1237" s="214" t="s">
        <v>22</v>
      </c>
      <c r="F1237" s="215" t="s">
        <v>2806</v>
      </c>
      <c r="G1237" s="213"/>
      <c r="H1237" s="214" t="s">
        <v>22</v>
      </c>
      <c r="I1237" s="216"/>
      <c r="J1237" s="213"/>
      <c r="K1237" s="213"/>
      <c r="L1237" s="217"/>
      <c r="M1237" s="218"/>
      <c r="N1237" s="219"/>
      <c r="O1237" s="219"/>
      <c r="P1237" s="219"/>
      <c r="Q1237" s="219"/>
      <c r="R1237" s="219"/>
      <c r="S1237" s="219"/>
      <c r="T1237" s="220"/>
      <c r="AT1237" s="221" t="s">
        <v>281</v>
      </c>
      <c r="AU1237" s="221" t="s">
        <v>84</v>
      </c>
      <c r="AV1237" s="13" t="s">
        <v>23</v>
      </c>
      <c r="AW1237" s="13" t="s">
        <v>38</v>
      </c>
      <c r="AX1237" s="13" t="s">
        <v>77</v>
      </c>
      <c r="AY1237" s="221" t="s">
        <v>273</v>
      </c>
    </row>
    <row r="1238" spans="1:65" s="14" customFormat="1" ht="11.25">
      <c r="B1238" s="222"/>
      <c r="C1238" s="223"/>
      <c r="D1238" s="208" t="s">
        <v>281</v>
      </c>
      <c r="E1238" s="224" t="s">
        <v>22</v>
      </c>
      <c r="F1238" s="225" t="s">
        <v>2807</v>
      </c>
      <c r="G1238" s="223"/>
      <c r="H1238" s="226">
        <v>3.72</v>
      </c>
      <c r="I1238" s="227"/>
      <c r="J1238" s="223"/>
      <c r="K1238" s="223"/>
      <c r="L1238" s="228"/>
      <c r="M1238" s="229"/>
      <c r="N1238" s="230"/>
      <c r="O1238" s="230"/>
      <c r="P1238" s="230"/>
      <c r="Q1238" s="230"/>
      <c r="R1238" s="230"/>
      <c r="S1238" s="230"/>
      <c r="T1238" s="231"/>
      <c r="AT1238" s="232" t="s">
        <v>281</v>
      </c>
      <c r="AU1238" s="232" t="s">
        <v>84</v>
      </c>
      <c r="AV1238" s="14" t="s">
        <v>84</v>
      </c>
      <c r="AW1238" s="14" t="s">
        <v>38</v>
      </c>
      <c r="AX1238" s="14" t="s">
        <v>77</v>
      </c>
      <c r="AY1238" s="232" t="s">
        <v>273</v>
      </c>
    </row>
    <row r="1239" spans="1:65" s="14" customFormat="1" ht="11.25">
      <c r="B1239" s="222"/>
      <c r="C1239" s="223"/>
      <c r="D1239" s="208" t="s">
        <v>281</v>
      </c>
      <c r="E1239" s="224" t="s">
        <v>22</v>
      </c>
      <c r="F1239" s="225" t="s">
        <v>2808</v>
      </c>
      <c r="G1239" s="223"/>
      <c r="H1239" s="226">
        <v>4.2</v>
      </c>
      <c r="I1239" s="227"/>
      <c r="J1239" s="223"/>
      <c r="K1239" s="223"/>
      <c r="L1239" s="228"/>
      <c r="M1239" s="229"/>
      <c r="N1239" s="230"/>
      <c r="O1239" s="230"/>
      <c r="P1239" s="230"/>
      <c r="Q1239" s="230"/>
      <c r="R1239" s="230"/>
      <c r="S1239" s="230"/>
      <c r="T1239" s="231"/>
      <c r="AT1239" s="232" t="s">
        <v>281</v>
      </c>
      <c r="AU1239" s="232" t="s">
        <v>84</v>
      </c>
      <c r="AV1239" s="14" t="s">
        <v>84</v>
      </c>
      <c r="AW1239" s="14" t="s">
        <v>38</v>
      </c>
      <c r="AX1239" s="14" t="s">
        <v>77</v>
      </c>
      <c r="AY1239" s="232" t="s">
        <v>273</v>
      </c>
    </row>
    <row r="1240" spans="1:65" s="15" customFormat="1" ht="11.25">
      <c r="B1240" s="233"/>
      <c r="C1240" s="234"/>
      <c r="D1240" s="208" t="s">
        <v>281</v>
      </c>
      <c r="E1240" s="235" t="s">
        <v>22</v>
      </c>
      <c r="F1240" s="236" t="s">
        <v>286</v>
      </c>
      <c r="G1240" s="234"/>
      <c r="H1240" s="237">
        <v>7.92</v>
      </c>
      <c r="I1240" s="238"/>
      <c r="J1240" s="234"/>
      <c r="K1240" s="234"/>
      <c r="L1240" s="239"/>
      <c r="M1240" s="240"/>
      <c r="N1240" s="241"/>
      <c r="O1240" s="241"/>
      <c r="P1240" s="241"/>
      <c r="Q1240" s="241"/>
      <c r="R1240" s="241"/>
      <c r="S1240" s="241"/>
      <c r="T1240" s="242"/>
      <c r="AT1240" s="243" t="s">
        <v>281</v>
      </c>
      <c r="AU1240" s="243" t="s">
        <v>84</v>
      </c>
      <c r="AV1240" s="15" t="s">
        <v>92</v>
      </c>
      <c r="AW1240" s="15" t="s">
        <v>38</v>
      </c>
      <c r="AX1240" s="15" t="s">
        <v>77</v>
      </c>
      <c r="AY1240" s="243" t="s">
        <v>273</v>
      </c>
    </row>
    <row r="1241" spans="1:65" s="14" customFormat="1" ht="11.25">
      <c r="B1241" s="222"/>
      <c r="C1241" s="223"/>
      <c r="D1241" s="208" t="s">
        <v>281</v>
      </c>
      <c r="E1241" s="224" t="s">
        <v>22</v>
      </c>
      <c r="F1241" s="225" t="s">
        <v>2809</v>
      </c>
      <c r="G1241" s="223"/>
      <c r="H1241" s="226">
        <v>0.39600000000000002</v>
      </c>
      <c r="I1241" s="227"/>
      <c r="J1241" s="223"/>
      <c r="K1241" s="223"/>
      <c r="L1241" s="228"/>
      <c r="M1241" s="229"/>
      <c r="N1241" s="230"/>
      <c r="O1241" s="230"/>
      <c r="P1241" s="230"/>
      <c r="Q1241" s="230"/>
      <c r="R1241" s="230"/>
      <c r="S1241" s="230"/>
      <c r="T1241" s="231"/>
      <c r="AT1241" s="232" t="s">
        <v>281</v>
      </c>
      <c r="AU1241" s="232" t="s">
        <v>84</v>
      </c>
      <c r="AV1241" s="14" t="s">
        <v>84</v>
      </c>
      <c r="AW1241" s="14" t="s">
        <v>38</v>
      </c>
      <c r="AX1241" s="14" t="s">
        <v>77</v>
      </c>
      <c r="AY1241" s="232" t="s">
        <v>273</v>
      </c>
    </row>
    <row r="1242" spans="1:65" s="16" customFormat="1" ht="11.25">
      <c r="B1242" s="244"/>
      <c r="C1242" s="245"/>
      <c r="D1242" s="208" t="s">
        <v>281</v>
      </c>
      <c r="E1242" s="246" t="s">
        <v>22</v>
      </c>
      <c r="F1242" s="247" t="s">
        <v>288</v>
      </c>
      <c r="G1242" s="245"/>
      <c r="H1242" s="248">
        <v>8.3160000000000007</v>
      </c>
      <c r="I1242" s="249"/>
      <c r="J1242" s="245"/>
      <c r="K1242" s="245"/>
      <c r="L1242" s="250"/>
      <c r="M1242" s="251"/>
      <c r="N1242" s="252"/>
      <c r="O1242" s="252"/>
      <c r="P1242" s="252"/>
      <c r="Q1242" s="252"/>
      <c r="R1242" s="252"/>
      <c r="S1242" s="252"/>
      <c r="T1242" s="253"/>
      <c r="AT1242" s="254" t="s">
        <v>281</v>
      </c>
      <c r="AU1242" s="254" t="s">
        <v>84</v>
      </c>
      <c r="AV1242" s="16" t="s">
        <v>99</v>
      </c>
      <c r="AW1242" s="16" t="s">
        <v>38</v>
      </c>
      <c r="AX1242" s="16" t="s">
        <v>23</v>
      </c>
      <c r="AY1242" s="254" t="s">
        <v>273</v>
      </c>
    </row>
    <row r="1243" spans="1:65" s="2" customFormat="1" ht="21.75" customHeight="1">
      <c r="A1243" s="36"/>
      <c r="B1243" s="37"/>
      <c r="C1243" s="195" t="s">
        <v>3121</v>
      </c>
      <c r="D1243" s="195" t="s">
        <v>275</v>
      </c>
      <c r="E1243" s="196" t="s">
        <v>1453</v>
      </c>
      <c r="F1243" s="197" t="s">
        <v>1454</v>
      </c>
      <c r="G1243" s="198" t="s">
        <v>224</v>
      </c>
      <c r="H1243" s="199">
        <v>595.524</v>
      </c>
      <c r="I1243" s="200"/>
      <c r="J1243" s="201">
        <f>ROUND(I1243*H1243,2)</f>
        <v>0</v>
      </c>
      <c r="K1243" s="197" t="s">
        <v>306</v>
      </c>
      <c r="L1243" s="41"/>
      <c r="M1243" s="202" t="s">
        <v>22</v>
      </c>
      <c r="N1243" s="203" t="s">
        <v>48</v>
      </c>
      <c r="O1243" s="66"/>
      <c r="P1243" s="204">
        <f>O1243*H1243</f>
        <v>0</v>
      </c>
      <c r="Q1243" s="204">
        <v>2.7999999999999998E-4</v>
      </c>
      <c r="R1243" s="204">
        <f>Q1243*H1243</f>
        <v>0.16674671999999999</v>
      </c>
      <c r="S1243" s="204">
        <v>0</v>
      </c>
      <c r="T1243" s="205">
        <f>S1243*H1243</f>
        <v>0</v>
      </c>
      <c r="U1243" s="36"/>
      <c r="V1243" s="36"/>
      <c r="W1243" s="36"/>
      <c r="X1243" s="36"/>
      <c r="Y1243" s="36"/>
      <c r="Z1243" s="36"/>
      <c r="AA1243" s="36"/>
      <c r="AB1243" s="36"/>
      <c r="AC1243" s="36"/>
      <c r="AD1243" s="36"/>
      <c r="AE1243" s="36"/>
      <c r="AR1243" s="206" t="s">
        <v>386</v>
      </c>
      <c r="AT1243" s="206" t="s">
        <v>275</v>
      </c>
      <c r="AU1243" s="206" t="s">
        <v>84</v>
      </c>
      <c r="AY1243" s="19" t="s">
        <v>273</v>
      </c>
      <c r="BE1243" s="207">
        <f>IF(N1243="základní",J1243,0)</f>
        <v>0</v>
      </c>
      <c r="BF1243" s="207">
        <f>IF(N1243="snížená",J1243,0)</f>
        <v>0</v>
      </c>
      <c r="BG1243" s="207">
        <f>IF(N1243="zákl. přenesená",J1243,0)</f>
        <v>0</v>
      </c>
      <c r="BH1243" s="207">
        <f>IF(N1243="sníž. přenesená",J1243,0)</f>
        <v>0</v>
      </c>
      <c r="BI1243" s="207">
        <f>IF(N1243="nulová",J1243,0)</f>
        <v>0</v>
      </c>
      <c r="BJ1243" s="19" t="s">
        <v>23</v>
      </c>
      <c r="BK1243" s="207">
        <f>ROUND(I1243*H1243,2)</f>
        <v>0</v>
      </c>
      <c r="BL1243" s="19" t="s">
        <v>386</v>
      </c>
      <c r="BM1243" s="206" t="s">
        <v>3122</v>
      </c>
    </row>
    <row r="1244" spans="1:65" s="14" customFormat="1" ht="11.25">
      <c r="B1244" s="222"/>
      <c r="C1244" s="223"/>
      <c r="D1244" s="208" t="s">
        <v>281</v>
      </c>
      <c r="E1244" s="224" t="s">
        <v>22</v>
      </c>
      <c r="F1244" s="225" t="s">
        <v>3123</v>
      </c>
      <c r="G1244" s="223"/>
      <c r="H1244" s="226">
        <v>587.20799999999997</v>
      </c>
      <c r="I1244" s="227"/>
      <c r="J1244" s="223"/>
      <c r="K1244" s="223"/>
      <c r="L1244" s="228"/>
      <c r="M1244" s="229"/>
      <c r="N1244" s="230"/>
      <c r="O1244" s="230"/>
      <c r="P1244" s="230"/>
      <c r="Q1244" s="230"/>
      <c r="R1244" s="230"/>
      <c r="S1244" s="230"/>
      <c r="T1244" s="231"/>
      <c r="AT1244" s="232" t="s">
        <v>281</v>
      </c>
      <c r="AU1244" s="232" t="s">
        <v>84</v>
      </c>
      <c r="AV1244" s="14" t="s">
        <v>84</v>
      </c>
      <c r="AW1244" s="14" t="s">
        <v>38</v>
      </c>
      <c r="AX1244" s="14" t="s">
        <v>77</v>
      </c>
      <c r="AY1244" s="232" t="s">
        <v>273</v>
      </c>
    </row>
    <row r="1245" spans="1:65" s="14" customFormat="1" ht="11.25">
      <c r="B1245" s="222"/>
      <c r="C1245" s="223"/>
      <c r="D1245" s="208" t="s">
        <v>281</v>
      </c>
      <c r="E1245" s="224" t="s">
        <v>22</v>
      </c>
      <c r="F1245" s="225" t="s">
        <v>3124</v>
      </c>
      <c r="G1245" s="223"/>
      <c r="H1245" s="226">
        <v>8.3160000000000007</v>
      </c>
      <c r="I1245" s="227"/>
      <c r="J1245" s="223"/>
      <c r="K1245" s="223"/>
      <c r="L1245" s="228"/>
      <c r="M1245" s="229"/>
      <c r="N1245" s="230"/>
      <c r="O1245" s="230"/>
      <c r="P1245" s="230"/>
      <c r="Q1245" s="230"/>
      <c r="R1245" s="230"/>
      <c r="S1245" s="230"/>
      <c r="T1245" s="231"/>
      <c r="AT1245" s="232" t="s">
        <v>281</v>
      </c>
      <c r="AU1245" s="232" t="s">
        <v>84</v>
      </c>
      <c r="AV1245" s="14" t="s">
        <v>84</v>
      </c>
      <c r="AW1245" s="14" t="s">
        <v>38</v>
      </c>
      <c r="AX1245" s="14" t="s">
        <v>77</v>
      </c>
      <c r="AY1245" s="232" t="s">
        <v>273</v>
      </c>
    </row>
    <row r="1246" spans="1:65" s="15" customFormat="1" ht="11.25">
      <c r="B1246" s="233"/>
      <c r="C1246" s="234"/>
      <c r="D1246" s="208" t="s">
        <v>281</v>
      </c>
      <c r="E1246" s="235" t="s">
        <v>22</v>
      </c>
      <c r="F1246" s="236" t="s">
        <v>286</v>
      </c>
      <c r="G1246" s="234"/>
      <c r="H1246" s="237">
        <v>595.524</v>
      </c>
      <c r="I1246" s="238"/>
      <c r="J1246" s="234"/>
      <c r="K1246" s="234"/>
      <c r="L1246" s="239"/>
      <c r="M1246" s="240"/>
      <c r="N1246" s="241"/>
      <c r="O1246" s="241"/>
      <c r="P1246" s="241"/>
      <c r="Q1246" s="241"/>
      <c r="R1246" s="241"/>
      <c r="S1246" s="241"/>
      <c r="T1246" s="242"/>
      <c r="AT1246" s="243" t="s">
        <v>281</v>
      </c>
      <c r="AU1246" s="243" t="s">
        <v>84</v>
      </c>
      <c r="AV1246" s="15" t="s">
        <v>92</v>
      </c>
      <c r="AW1246" s="15" t="s">
        <v>38</v>
      </c>
      <c r="AX1246" s="15" t="s">
        <v>23</v>
      </c>
      <c r="AY1246" s="243" t="s">
        <v>273</v>
      </c>
    </row>
    <row r="1247" spans="1:65" s="2" customFormat="1" ht="21.75" customHeight="1">
      <c r="A1247" s="36"/>
      <c r="B1247" s="37"/>
      <c r="C1247" s="195" t="s">
        <v>3125</v>
      </c>
      <c r="D1247" s="195" t="s">
        <v>275</v>
      </c>
      <c r="E1247" s="196" t="s">
        <v>3126</v>
      </c>
      <c r="F1247" s="197" t="s">
        <v>3127</v>
      </c>
      <c r="G1247" s="198" t="s">
        <v>224</v>
      </c>
      <c r="H1247" s="199">
        <v>450.20299999999997</v>
      </c>
      <c r="I1247" s="200"/>
      <c r="J1247" s="201">
        <f>ROUND(I1247*H1247,2)</f>
        <v>0</v>
      </c>
      <c r="K1247" s="197" t="s">
        <v>306</v>
      </c>
      <c r="L1247" s="41"/>
      <c r="M1247" s="202" t="s">
        <v>22</v>
      </c>
      <c r="N1247" s="203" t="s">
        <v>48</v>
      </c>
      <c r="O1247" s="66"/>
      <c r="P1247" s="204">
        <f>O1247*H1247</f>
        <v>0</v>
      </c>
      <c r="Q1247" s="204">
        <v>2.7999999999999998E-4</v>
      </c>
      <c r="R1247" s="204">
        <f>Q1247*H1247</f>
        <v>0.12605683999999998</v>
      </c>
      <c r="S1247" s="204">
        <v>0</v>
      </c>
      <c r="T1247" s="205">
        <f>S1247*H1247</f>
        <v>0</v>
      </c>
      <c r="U1247" s="36"/>
      <c r="V1247" s="36"/>
      <c r="W1247" s="36"/>
      <c r="X1247" s="36"/>
      <c r="Y1247" s="36"/>
      <c r="Z1247" s="36"/>
      <c r="AA1247" s="36"/>
      <c r="AB1247" s="36"/>
      <c r="AC1247" s="36"/>
      <c r="AD1247" s="36"/>
      <c r="AE1247" s="36"/>
      <c r="AR1247" s="206" t="s">
        <v>386</v>
      </c>
      <c r="AT1247" s="206" t="s">
        <v>275</v>
      </c>
      <c r="AU1247" s="206" t="s">
        <v>84</v>
      </c>
      <c r="AY1247" s="19" t="s">
        <v>273</v>
      </c>
      <c r="BE1247" s="207">
        <f>IF(N1247="základní",J1247,0)</f>
        <v>0</v>
      </c>
      <c r="BF1247" s="207">
        <f>IF(N1247="snížená",J1247,0)</f>
        <v>0</v>
      </c>
      <c r="BG1247" s="207">
        <f>IF(N1247="zákl. přenesená",J1247,0)</f>
        <v>0</v>
      </c>
      <c r="BH1247" s="207">
        <f>IF(N1247="sníž. přenesená",J1247,0)</f>
        <v>0</v>
      </c>
      <c r="BI1247" s="207">
        <f>IF(N1247="nulová",J1247,0)</f>
        <v>0</v>
      </c>
      <c r="BJ1247" s="19" t="s">
        <v>23</v>
      </c>
      <c r="BK1247" s="207">
        <f>ROUND(I1247*H1247,2)</f>
        <v>0</v>
      </c>
      <c r="BL1247" s="19" t="s">
        <v>386</v>
      </c>
      <c r="BM1247" s="206" t="s">
        <v>3128</v>
      </c>
    </row>
    <row r="1248" spans="1:65" s="14" customFormat="1" ht="11.25">
      <c r="B1248" s="222"/>
      <c r="C1248" s="223"/>
      <c r="D1248" s="208" t="s">
        <v>281</v>
      </c>
      <c r="E1248" s="224" t="s">
        <v>22</v>
      </c>
      <c r="F1248" s="225" t="s">
        <v>3129</v>
      </c>
      <c r="G1248" s="223"/>
      <c r="H1248" s="226">
        <v>450.20299999999997</v>
      </c>
      <c r="I1248" s="227"/>
      <c r="J1248" s="223"/>
      <c r="K1248" s="223"/>
      <c r="L1248" s="228"/>
      <c r="M1248" s="229"/>
      <c r="N1248" s="230"/>
      <c r="O1248" s="230"/>
      <c r="P1248" s="230"/>
      <c r="Q1248" s="230"/>
      <c r="R1248" s="230"/>
      <c r="S1248" s="230"/>
      <c r="T1248" s="231"/>
      <c r="AT1248" s="232" t="s">
        <v>281</v>
      </c>
      <c r="AU1248" s="232" t="s">
        <v>84</v>
      </c>
      <c r="AV1248" s="14" t="s">
        <v>84</v>
      </c>
      <c r="AW1248" s="14" t="s">
        <v>38</v>
      </c>
      <c r="AX1248" s="14" t="s">
        <v>23</v>
      </c>
      <c r="AY1248" s="232" t="s">
        <v>273</v>
      </c>
    </row>
    <row r="1249" spans="1:65" s="12" customFormat="1" ht="22.9" customHeight="1">
      <c r="B1249" s="179"/>
      <c r="C1249" s="180"/>
      <c r="D1249" s="181" t="s">
        <v>76</v>
      </c>
      <c r="E1249" s="193" t="s">
        <v>1464</v>
      </c>
      <c r="F1249" s="193" t="s">
        <v>1465</v>
      </c>
      <c r="G1249" s="180"/>
      <c r="H1249" s="180"/>
      <c r="I1249" s="183"/>
      <c r="J1249" s="194">
        <f>BK1249</f>
        <v>0</v>
      </c>
      <c r="K1249" s="180"/>
      <c r="L1249" s="185"/>
      <c r="M1249" s="186"/>
      <c r="N1249" s="187"/>
      <c r="O1249" s="187"/>
      <c r="P1249" s="188">
        <f>SUM(P1250:P1258)</f>
        <v>0</v>
      </c>
      <c r="Q1249" s="187"/>
      <c r="R1249" s="188">
        <f>SUM(R1250:R1258)</f>
        <v>2.0813000000000002E-2</v>
      </c>
      <c r="S1249" s="187"/>
      <c r="T1249" s="189">
        <f>SUM(T1250:T1258)</f>
        <v>0</v>
      </c>
      <c r="AR1249" s="190" t="s">
        <v>84</v>
      </c>
      <c r="AT1249" s="191" t="s">
        <v>76</v>
      </c>
      <c r="AU1249" s="191" t="s">
        <v>23</v>
      </c>
      <c r="AY1249" s="190" t="s">
        <v>273</v>
      </c>
      <c r="BK1249" s="192">
        <f>SUM(BK1250:BK1258)</f>
        <v>0</v>
      </c>
    </row>
    <row r="1250" spans="1:65" s="2" customFormat="1" ht="16.5" customHeight="1">
      <c r="A1250" s="36"/>
      <c r="B1250" s="37"/>
      <c r="C1250" s="195" t="s">
        <v>3130</v>
      </c>
      <c r="D1250" s="195" t="s">
        <v>275</v>
      </c>
      <c r="E1250" s="196" t="s">
        <v>1467</v>
      </c>
      <c r="F1250" s="197" t="s">
        <v>1468</v>
      </c>
      <c r="G1250" s="198" t="s">
        <v>224</v>
      </c>
      <c r="H1250" s="199">
        <v>16.010000000000002</v>
      </c>
      <c r="I1250" s="200"/>
      <c r="J1250" s="201">
        <f>ROUND(I1250*H1250,2)</f>
        <v>0</v>
      </c>
      <c r="K1250" s="197" t="s">
        <v>22</v>
      </c>
      <c r="L1250" s="41"/>
      <c r="M1250" s="202" t="s">
        <v>22</v>
      </c>
      <c r="N1250" s="203" t="s">
        <v>48</v>
      </c>
      <c r="O1250" s="66"/>
      <c r="P1250" s="204">
        <f>O1250*H1250</f>
        <v>0</v>
      </c>
      <c r="Q1250" s="204">
        <v>0</v>
      </c>
      <c r="R1250" s="204">
        <f>Q1250*H1250</f>
        <v>0</v>
      </c>
      <c r="S1250" s="204">
        <v>0</v>
      </c>
      <c r="T1250" s="205">
        <f>S1250*H1250</f>
        <v>0</v>
      </c>
      <c r="U1250" s="36"/>
      <c r="V1250" s="36"/>
      <c r="W1250" s="36"/>
      <c r="X1250" s="36"/>
      <c r="Y1250" s="36"/>
      <c r="Z1250" s="36"/>
      <c r="AA1250" s="36"/>
      <c r="AB1250" s="36"/>
      <c r="AC1250" s="36"/>
      <c r="AD1250" s="36"/>
      <c r="AE1250" s="36"/>
      <c r="AR1250" s="206" t="s">
        <v>386</v>
      </c>
      <c r="AT1250" s="206" t="s">
        <v>275</v>
      </c>
      <c r="AU1250" s="206" t="s">
        <v>84</v>
      </c>
      <c r="AY1250" s="19" t="s">
        <v>273</v>
      </c>
      <c r="BE1250" s="207">
        <f>IF(N1250="základní",J1250,0)</f>
        <v>0</v>
      </c>
      <c r="BF1250" s="207">
        <f>IF(N1250="snížená",J1250,0)</f>
        <v>0</v>
      </c>
      <c r="BG1250" s="207">
        <f>IF(N1250="zákl. přenesená",J1250,0)</f>
        <v>0</v>
      </c>
      <c r="BH1250" s="207">
        <f>IF(N1250="sníž. přenesená",J1250,0)</f>
        <v>0</v>
      </c>
      <c r="BI1250" s="207">
        <f>IF(N1250="nulová",J1250,0)</f>
        <v>0</v>
      </c>
      <c r="BJ1250" s="19" t="s">
        <v>23</v>
      </c>
      <c r="BK1250" s="207">
        <f>ROUND(I1250*H1250,2)</f>
        <v>0</v>
      </c>
      <c r="BL1250" s="19" t="s">
        <v>386</v>
      </c>
      <c r="BM1250" s="206" t="s">
        <v>3131</v>
      </c>
    </row>
    <row r="1251" spans="1:65" s="13" customFormat="1" ht="11.25">
      <c r="B1251" s="212"/>
      <c r="C1251" s="213"/>
      <c r="D1251" s="208" t="s">
        <v>281</v>
      </c>
      <c r="E1251" s="214" t="s">
        <v>22</v>
      </c>
      <c r="F1251" s="215" t="s">
        <v>3132</v>
      </c>
      <c r="G1251" s="213"/>
      <c r="H1251" s="214" t="s">
        <v>22</v>
      </c>
      <c r="I1251" s="216"/>
      <c r="J1251" s="213"/>
      <c r="K1251" s="213"/>
      <c r="L1251" s="217"/>
      <c r="M1251" s="218"/>
      <c r="N1251" s="219"/>
      <c r="O1251" s="219"/>
      <c r="P1251" s="219"/>
      <c r="Q1251" s="219"/>
      <c r="R1251" s="219"/>
      <c r="S1251" s="219"/>
      <c r="T1251" s="220"/>
      <c r="AT1251" s="221" t="s">
        <v>281</v>
      </c>
      <c r="AU1251" s="221" t="s">
        <v>84</v>
      </c>
      <c r="AV1251" s="13" t="s">
        <v>23</v>
      </c>
      <c r="AW1251" s="13" t="s">
        <v>38</v>
      </c>
      <c r="AX1251" s="13" t="s">
        <v>77</v>
      </c>
      <c r="AY1251" s="221" t="s">
        <v>273</v>
      </c>
    </row>
    <row r="1252" spans="1:65" s="14" customFormat="1" ht="11.25">
      <c r="B1252" s="222"/>
      <c r="C1252" s="223"/>
      <c r="D1252" s="208" t="s">
        <v>281</v>
      </c>
      <c r="E1252" s="224" t="s">
        <v>22</v>
      </c>
      <c r="F1252" s="225" t="s">
        <v>3133</v>
      </c>
      <c r="G1252" s="223"/>
      <c r="H1252" s="226">
        <v>5.76</v>
      </c>
      <c r="I1252" s="227"/>
      <c r="J1252" s="223"/>
      <c r="K1252" s="223"/>
      <c r="L1252" s="228"/>
      <c r="M1252" s="229"/>
      <c r="N1252" s="230"/>
      <c r="O1252" s="230"/>
      <c r="P1252" s="230"/>
      <c r="Q1252" s="230"/>
      <c r="R1252" s="230"/>
      <c r="S1252" s="230"/>
      <c r="T1252" s="231"/>
      <c r="AT1252" s="232" t="s">
        <v>281</v>
      </c>
      <c r="AU1252" s="232" t="s">
        <v>84</v>
      </c>
      <c r="AV1252" s="14" t="s">
        <v>84</v>
      </c>
      <c r="AW1252" s="14" t="s">
        <v>38</v>
      </c>
      <c r="AX1252" s="14" t="s">
        <v>77</v>
      </c>
      <c r="AY1252" s="232" t="s">
        <v>273</v>
      </c>
    </row>
    <row r="1253" spans="1:65" s="14" customFormat="1" ht="11.25">
      <c r="B1253" s="222"/>
      <c r="C1253" s="223"/>
      <c r="D1253" s="208" t="s">
        <v>281</v>
      </c>
      <c r="E1253" s="224" t="s">
        <v>22</v>
      </c>
      <c r="F1253" s="225" t="s">
        <v>3134</v>
      </c>
      <c r="G1253" s="223"/>
      <c r="H1253" s="226">
        <v>10.25</v>
      </c>
      <c r="I1253" s="227"/>
      <c r="J1253" s="223"/>
      <c r="K1253" s="223"/>
      <c r="L1253" s="228"/>
      <c r="M1253" s="229"/>
      <c r="N1253" s="230"/>
      <c r="O1253" s="230"/>
      <c r="P1253" s="230"/>
      <c r="Q1253" s="230"/>
      <c r="R1253" s="230"/>
      <c r="S1253" s="230"/>
      <c r="T1253" s="231"/>
      <c r="AT1253" s="232" t="s">
        <v>281</v>
      </c>
      <c r="AU1253" s="232" t="s">
        <v>84</v>
      </c>
      <c r="AV1253" s="14" t="s">
        <v>84</v>
      </c>
      <c r="AW1253" s="14" t="s">
        <v>38</v>
      </c>
      <c r="AX1253" s="14" t="s">
        <v>77</v>
      </c>
      <c r="AY1253" s="232" t="s">
        <v>273</v>
      </c>
    </row>
    <row r="1254" spans="1:65" s="15" customFormat="1" ht="11.25">
      <c r="B1254" s="233"/>
      <c r="C1254" s="234"/>
      <c r="D1254" s="208" t="s">
        <v>281</v>
      </c>
      <c r="E1254" s="235" t="s">
        <v>22</v>
      </c>
      <c r="F1254" s="236" t="s">
        <v>286</v>
      </c>
      <c r="G1254" s="234"/>
      <c r="H1254" s="237">
        <v>16.010000000000002</v>
      </c>
      <c r="I1254" s="238"/>
      <c r="J1254" s="234"/>
      <c r="K1254" s="234"/>
      <c r="L1254" s="239"/>
      <c r="M1254" s="240"/>
      <c r="N1254" s="241"/>
      <c r="O1254" s="241"/>
      <c r="P1254" s="241"/>
      <c r="Q1254" s="241"/>
      <c r="R1254" s="241"/>
      <c r="S1254" s="241"/>
      <c r="T1254" s="242"/>
      <c r="AT1254" s="243" t="s">
        <v>281</v>
      </c>
      <c r="AU1254" s="243" t="s">
        <v>84</v>
      </c>
      <c r="AV1254" s="15" t="s">
        <v>92</v>
      </c>
      <c r="AW1254" s="15" t="s">
        <v>38</v>
      </c>
      <c r="AX1254" s="15" t="s">
        <v>23</v>
      </c>
      <c r="AY1254" s="243" t="s">
        <v>273</v>
      </c>
    </row>
    <row r="1255" spans="1:65" s="2" customFormat="1" ht="16.5" customHeight="1">
      <c r="A1255" s="36"/>
      <c r="B1255" s="37"/>
      <c r="C1255" s="255" t="s">
        <v>3135</v>
      </c>
      <c r="D1255" s="255" t="s">
        <v>568</v>
      </c>
      <c r="E1255" s="256" t="s">
        <v>1476</v>
      </c>
      <c r="F1255" s="257" t="s">
        <v>1477</v>
      </c>
      <c r="G1255" s="258" t="s">
        <v>224</v>
      </c>
      <c r="H1255" s="259">
        <v>16.010000000000002</v>
      </c>
      <c r="I1255" s="260"/>
      <c r="J1255" s="261">
        <f>ROUND(I1255*H1255,2)</f>
        <v>0</v>
      </c>
      <c r="K1255" s="257" t="s">
        <v>306</v>
      </c>
      <c r="L1255" s="262"/>
      <c r="M1255" s="263" t="s">
        <v>22</v>
      </c>
      <c r="N1255" s="264" t="s">
        <v>48</v>
      </c>
      <c r="O1255" s="66"/>
      <c r="P1255" s="204">
        <f>O1255*H1255</f>
        <v>0</v>
      </c>
      <c r="Q1255" s="204">
        <v>1.2999999999999999E-3</v>
      </c>
      <c r="R1255" s="204">
        <f>Q1255*H1255</f>
        <v>2.0813000000000002E-2</v>
      </c>
      <c r="S1255" s="204">
        <v>0</v>
      </c>
      <c r="T1255" s="205">
        <f>S1255*H1255</f>
        <v>0</v>
      </c>
      <c r="U1255" s="36"/>
      <c r="V1255" s="36"/>
      <c r="W1255" s="36"/>
      <c r="X1255" s="36"/>
      <c r="Y1255" s="36"/>
      <c r="Z1255" s="36"/>
      <c r="AA1255" s="36"/>
      <c r="AB1255" s="36"/>
      <c r="AC1255" s="36"/>
      <c r="AD1255" s="36"/>
      <c r="AE1255" s="36"/>
      <c r="AR1255" s="206" t="s">
        <v>528</v>
      </c>
      <c r="AT1255" s="206" t="s">
        <v>568</v>
      </c>
      <c r="AU1255" s="206" t="s">
        <v>84</v>
      </c>
      <c r="AY1255" s="19" t="s">
        <v>273</v>
      </c>
      <c r="BE1255" s="207">
        <f>IF(N1255="základní",J1255,0)</f>
        <v>0</v>
      </c>
      <c r="BF1255" s="207">
        <f>IF(N1255="snížená",J1255,0)</f>
        <v>0</v>
      </c>
      <c r="BG1255" s="207">
        <f>IF(N1255="zákl. přenesená",J1255,0)</f>
        <v>0</v>
      </c>
      <c r="BH1255" s="207">
        <f>IF(N1255="sníž. přenesená",J1255,0)</f>
        <v>0</v>
      </c>
      <c r="BI1255" s="207">
        <f>IF(N1255="nulová",J1255,0)</f>
        <v>0</v>
      </c>
      <c r="BJ1255" s="19" t="s">
        <v>23</v>
      </c>
      <c r="BK1255" s="207">
        <f>ROUND(I1255*H1255,2)</f>
        <v>0</v>
      </c>
      <c r="BL1255" s="19" t="s">
        <v>386</v>
      </c>
      <c r="BM1255" s="206" t="s">
        <v>3136</v>
      </c>
    </row>
    <row r="1256" spans="1:65" s="2" customFormat="1" ht="19.5">
      <c r="A1256" s="36"/>
      <c r="B1256" s="37"/>
      <c r="C1256" s="38"/>
      <c r="D1256" s="208" t="s">
        <v>279</v>
      </c>
      <c r="E1256" s="38"/>
      <c r="F1256" s="209" t="s">
        <v>1479</v>
      </c>
      <c r="G1256" s="38"/>
      <c r="H1256" s="38"/>
      <c r="I1256" s="119"/>
      <c r="J1256" s="38"/>
      <c r="K1256" s="38"/>
      <c r="L1256" s="41"/>
      <c r="M1256" s="210"/>
      <c r="N1256" s="211"/>
      <c r="O1256" s="66"/>
      <c r="P1256" s="66"/>
      <c r="Q1256" s="66"/>
      <c r="R1256" s="66"/>
      <c r="S1256" s="66"/>
      <c r="T1256" s="67"/>
      <c r="U1256" s="36"/>
      <c r="V1256" s="36"/>
      <c r="W1256" s="36"/>
      <c r="X1256" s="36"/>
      <c r="Y1256" s="36"/>
      <c r="Z1256" s="36"/>
      <c r="AA1256" s="36"/>
      <c r="AB1256" s="36"/>
      <c r="AC1256" s="36"/>
      <c r="AD1256" s="36"/>
      <c r="AE1256" s="36"/>
      <c r="AT1256" s="19" t="s">
        <v>279</v>
      </c>
      <c r="AU1256" s="19" t="s">
        <v>84</v>
      </c>
    </row>
    <row r="1257" spans="1:65" s="2" customFormat="1" ht="21.75" customHeight="1">
      <c r="A1257" s="36"/>
      <c r="B1257" s="37"/>
      <c r="C1257" s="195" t="s">
        <v>3137</v>
      </c>
      <c r="D1257" s="195" t="s">
        <v>275</v>
      </c>
      <c r="E1257" s="196" t="s">
        <v>1481</v>
      </c>
      <c r="F1257" s="197" t="s">
        <v>1482</v>
      </c>
      <c r="G1257" s="198" t="s">
        <v>1193</v>
      </c>
      <c r="H1257" s="265"/>
      <c r="I1257" s="200"/>
      <c r="J1257" s="201">
        <f>ROUND(I1257*H1257,2)</f>
        <v>0</v>
      </c>
      <c r="K1257" s="197" t="s">
        <v>306</v>
      </c>
      <c r="L1257" s="41"/>
      <c r="M1257" s="202" t="s">
        <v>22</v>
      </c>
      <c r="N1257" s="203" t="s">
        <v>48</v>
      </c>
      <c r="O1257" s="66"/>
      <c r="P1257" s="204">
        <f>O1257*H1257</f>
        <v>0</v>
      </c>
      <c r="Q1257" s="204">
        <v>0</v>
      </c>
      <c r="R1257" s="204">
        <f>Q1257*H1257</f>
        <v>0</v>
      </c>
      <c r="S1257" s="204">
        <v>0</v>
      </c>
      <c r="T1257" s="205">
        <f>S1257*H1257</f>
        <v>0</v>
      </c>
      <c r="U1257" s="36"/>
      <c r="V1257" s="36"/>
      <c r="W1257" s="36"/>
      <c r="X1257" s="36"/>
      <c r="Y1257" s="36"/>
      <c r="Z1257" s="36"/>
      <c r="AA1257" s="36"/>
      <c r="AB1257" s="36"/>
      <c r="AC1257" s="36"/>
      <c r="AD1257" s="36"/>
      <c r="AE1257" s="36"/>
      <c r="AR1257" s="206" t="s">
        <v>386</v>
      </c>
      <c r="AT1257" s="206" t="s">
        <v>275</v>
      </c>
      <c r="AU1257" s="206" t="s">
        <v>84</v>
      </c>
      <c r="AY1257" s="19" t="s">
        <v>273</v>
      </c>
      <c r="BE1257" s="207">
        <f>IF(N1257="základní",J1257,0)</f>
        <v>0</v>
      </c>
      <c r="BF1257" s="207">
        <f>IF(N1257="snížená",J1257,0)</f>
        <v>0</v>
      </c>
      <c r="BG1257" s="207">
        <f>IF(N1257="zákl. přenesená",J1257,0)</f>
        <v>0</v>
      </c>
      <c r="BH1257" s="207">
        <f>IF(N1257="sníž. přenesená",J1257,0)</f>
        <v>0</v>
      </c>
      <c r="BI1257" s="207">
        <f>IF(N1257="nulová",J1257,0)</f>
        <v>0</v>
      </c>
      <c r="BJ1257" s="19" t="s">
        <v>23</v>
      </c>
      <c r="BK1257" s="207">
        <f>ROUND(I1257*H1257,2)</f>
        <v>0</v>
      </c>
      <c r="BL1257" s="19" t="s">
        <v>386</v>
      </c>
      <c r="BM1257" s="206" t="s">
        <v>3138</v>
      </c>
    </row>
    <row r="1258" spans="1:65" s="2" customFormat="1" ht="78">
      <c r="A1258" s="36"/>
      <c r="B1258" s="37"/>
      <c r="C1258" s="38"/>
      <c r="D1258" s="208" t="s">
        <v>299</v>
      </c>
      <c r="E1258" s="38"/>
      <c r="F1258" s="209" t="s">
        <v>1195</v>
      </c>
      <c r="G1258" s="38"/>
      <c r="H1258" s="38"/>
      <c r="I1258" s="119"/>
      <c r="J1258" s="38"/>
      <c r="K1258" s="38"/>
      <c r="L1258" s="41"/>
      <c r="M1258" s="266"/>
      <c r="N1258" s="267"/>
      <c r="O1258" s="268"/>
      <c r="P1258" s="268"/>
      <c r="Q1258" s="268"/>
      <c r="R1258" s="268"/>
      <c r="S1258" s="268"/>
      <c r="T1258" s="269"/>
      <c r="U1258" s="36"/>
      <c r="V1258" s="36"/>
      <c r="W1258" s="36"/>
      <c r="X1258" s="36"/>
      <c r="Y1258" s="36"/>
      <c r="Z1258" s="36"/>
      <c r="AA1258" s="36"/>
      <c r="AB1258" s="36"/>
      <c r="AC1258" s="36"/>
      <c r="AD1258" s="36"/>
      <c r="AE1258" s="36"/>
      <c r="AT1258" s="19" t="s">
        <v>299</v>
      </c>
      <c r="AU1258" s="19" t="s">
        <v>84</v>
      </c>
    </row>
    <row r="1259" spans="1:65" s="2" customFormat="1" ht="6.95" customHeight="1">
      <c r="A1259" s="36"/>
      <c r="B1259" s="49"/>
      <c r="C1259" s="50"/>
      <c r="D1259" s="50"/>
      <c r="E1259" s="50"/>
      <c r="F1259" s="50"/>
      <c r="G1259" s="50"/>
      <c r="H1259" s="50"/>
      <c r="I1259" s="145"/>
      <c r="J1259" s="50"/>
      <c r="K1259" s="50"/>
      <c r="L1259" s="41"/>
      <c r="M1259" s="36"/>
      <c r="O1259" s="36"/>
      <c r="P1259" s="36"/>
      <c r="Q1259" s="36"/>
      <c r="R1259" s="36"/>
      <c r="S1259" s="36"/>
      <c r="T1259" s="36"/>
      <c r="U1259" s="36"/>
      <c r="V1259" s="36"/>
      <c r="W1259" s="36"/>
      <c r="X1259" s="36"/>
      <c r="Y1259" s="36"/>
      <c r="Z1259" s="36"/>
      <c r="AA1259" s="36"/>
      <c r="AB1259" s="36"/>
      <c r="AC1259" s="36"/>
      <c r="AD1259" s="36"/>
      <c r="AE1259" s="36"/>
    </row>
  </sheetData>
  <sheetProtection algorithmName="SHA-512" hashValue="aW58cxLGMgyrImdLlTW/qXuL9cdQtHpWRJcMtwX7mfOOZO5r8zf5lPKqgGR1OjngsbERJZNId4MRzb0yAWEXwA==" saltValue="5CDyl0qcSGIxVsSlYebLLjtiGz/J/BsgK6OezzoehDzpUiMrsfSeUtTjdD9Uz32A5LWGcBYtbQwCjJsIKzSWSQ==" spinCount="100000" sheet="1" objects="1" scenarios="1" formatColumns="0" formatRows="0" autoFilter="0"/>
  <autoFilter ref="C111:K1258"/>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1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155</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3139</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1486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ROUND(J99,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ROUND((SUM(BE99:BE196)),  2)</f>
        <v>0</v>
      </c>
      <c r="G37" s="36"/>
      <c r="H37" s="36"/>
      <c r="I37" s="134">
        <v>0.21</v>
      </c>
      <c r="J37" s="133">
        <f>ROUND(((SUM(BE99:BE196))*I37),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ROUND((SUM(BF99:BF196)),  2)</f>
        <v>0</v>
      </c>
      <c r="G38" s="36"/>
      <c r="H38" s="36"/>
      <c r="I38" s="134">
        <v>0.15</v>
      </c>
      <c r="J38" s="133">
        <f>ROUND(((SUM(BF99:BF196))*I38),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ROUND((SUM(BG99:BG196)),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ROUND((SUM(BH99:BH196)),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ROUND((SUM(BI99:BI196)),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2016/027H-02-B-D141 - B-D.1.4.1-Zařízení zdravotně technických instalací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J99</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1488</v>
      </c>
      <c r="E68" s="157"/>
      <c r="F68" s="157"/>
      <c r="G68" s="157"/>
      <c r="H68" s="157"/>
      <c r="I68" s="158"/>
      <c r="J68" s="159">
        <f>J100</f>
        <v>0</v>
      </c>
      <c r="K68" s="155"/>
      <c r="L68" s="160"/>
    </row>
    <row r="69" spans="1:47" s="9" customFormat="1" ht="24.95" customHeight="1">
      <c r="B69" s="154"/>
      <c r="C69" s="155"/>
      <c r="D69" s="156" t="s">
        <v>1489</v>
      </c>
      <c r="E69" s="157"/>
      <c r="F69" s="157"/>
      <c r="G69" s="157"/>
      <c r="H69" s="157"/>
      <c r="I69" s="158"/>
      <c r="J69" s="159">
        <f>J117</f>
        <v>0</v>
      </c>
      <c r="K69" s="155"/>
      <c r="L69" s="160"/>
    </row>
    <row r="70" spans="1:47" s="9" customFormat="1" ht="24.95" customHeight="1">
      <c r="B70" s="154"/>
      <c r="C70" s="155"/>
      <c r="D70" s="156" t="s">
        <v>1490</v>
      </c>
      <c r="E70" s="157"/>
      <c r="F70" s="157"/>
      <c r="G70" s="157"/>
      <c r="H70" s="157"/>
      <c r="I70" s="158"/>
      <c r="J70" s="159">
        <f>J148</f>
        <v>0</v>
      </c>
      <c r="K70" s="155"/>
      <c r="L70" s="160"/>
    </row>
    <row r="71" spans="1:47" s="9" customFormat="1" ht="24.95" customHeight="1">
      <c r="B71" s="154"/>
      <c r="C71" s="155"/>
      <c r="D71" s="156" t="s">
        <v>3140</v>
      </c>
      <c r="E71" s="157"/>
      <c r="F71" s="157"/>
      <c r="G71" s="157"/>
      <c r="H71" s="157"/>
      <c r="I71" s="158"/>
      <c r="J71" s="159">
        <f>J178</f>
        <v>0</v>
      </c>
      <c r="K71" s="155"/>
      <c r="L71" s="160"/>
    </row>
    <row r="72" spans="1:47" s="9" customFormat="1" ht="24.95" customHeight="1">
      <c r="B72" s="154"/>
      <c r="C72" s="155"/>
      <c r="D72" s="156" t="s">
        <v>1488</v>
      </c>
      <c r="E72" s="157"/>
      <c r="F72" s="157"/>
      <c r="G72" s="157"/>
      <c r="H72" s="157"/>
      <c r="I72" s="158"/>
      <c r="J72" s="159">
        <f>J189</f>
        <v>0</v>
      </c>
      <c r="K72" s="155"/>
      <c r="L72" s="160"/>
    </row>
    <row r="73" spans="1:47" s="9" customFormat="1" ht="24.95" customHeight="1">
      <c r="B73" s="154"/>
      <c r="C73" s="155"/>
      <c r="D73" s="156" t="s">
        <v>1489</v>
      </c>
      <c r="E73" s="157"/>
      <c r="F73" s="157"/>
      <c r="G73" s="157"/>
      <c r="H73" s="157"/>
      <c r="I73" s="158"/>
      <c r="J73" s="159">
        <f>J191</f>
        <v>0</v>
      </c>
      <c r="K73" s="155"/>
      <c r="L73" s="160"/>
    </row>
    <row r="74" spans="1:47" s="9" customFormat="1" ht="24.95" customHeight="1">
      <c r="B74" s="154"/>
      <c r="C74" s="155"/>
      <c r="D74" s="156" t="s">
        <v>1490</v>
      </c>
      <c r="E74" s="157"/>
      <c r="F74" s="157"/>
      <c r="G74" s="157"/>
      <c r="H74" s="157"/>
      <c r="I74" s="158"/>
      <c r="J74" s="159">
        <f>J193</f>
        <v>0</v>
      </c>
      <c r="K74" s="155"/>
      <c r="L74" s="160"/>
    </row>
    <row r="75" spans="1:47" s="9" customFormat="1" ht="24.95" customHeight="1">
      <c r="B75" s="154"/>
      <c r="C75" s="155"/>
      <c r="D75" s="156" t="s">
        <v>3140</v>
      </c>
      <c r="E75" s="157"/>
      <c r="F75" s="157"/>
      <c r="G75" s="157"/>
      <c r="H75" s="157"/>
      <c r="I75" s="158"/>
      <c r="J75" s="159">
        <f>J195</f>
        <v>0</v>
      </c>
      <c r="K75" s="155"/>
      <c r="L75" s="160"/>
    </row>
    <row r="76" spans="1:47" s="2" customFormat="1" ht="21.75" customHeight="1">
      <c r="A76" s="36"/>
      <c r="B76" s="37"/>
      <c r="C76" s="38"/>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20"/>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20"/>
      <c r="S81" s="36"/>
      <c r="T81" s="36"/>
      <c r="U81" s="36"/>
      <c r="V81" s="36"/>
      <c r="W81" s="36"/>
      <c r="X81" s="36"/>
      <c r="Y81" s="36"/>
      <c r="Z81" s="36"/>
      <c r="AA81" s="36"/>
      <c r="AB81" s="36"/>
      <c r="AC81" s="36"/>
      <c r="AD81" s="36"/>
      <c r="AE81" s="36"/>
    </row>
    <row r="82" spans="1:31" s="2" customFormat="1" ht="24.95" customHeight="1">
      <c r="A82" s="36"/>
      <c r="B82" s="37"/>
      <c r="C82" s="25" t="s">
        <v>258</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6.5" customHeight="1">
      <c r="A85" s="36"/>
      <c r="B85" s="37"/>
      <c r="C85" s="38"/>
      <c r="D85" s="38"/>
      <c r="E85" s="419" t="str">
        <f>E7</f>
        <v>Přístavba Základní a mateřské školy Elišky Přemyslovny 10,Brno Starý Lískovec</v>
      </c>
      <c r="F85" s="420"/>
      <c r="G85" s="420"/>
      <c r="H85" s="420"/>
      <c r="I85" s="119"/>
      <c r="J85" s="38"/>
      <c r="K85" s="38"/>
      <c r="L85" s="120"/>
      <c r="S85" s="36"/>
      <c r="T85" s="36"/>
      <c r="U85" s="36"/>
      <c r="V85" s="36"/>
      <c r="W85" s="36"/>
      <c r="X85" s="36"/>
      <c r="Y85" s="36"/>
      <c r="Z85" s="36"/>
      <c r="AA85" s="36"/>
      <c r="AB85" s="36"/>
      <c r="AC85" s="36"/>
      <c r="AD85" s="36"/>
      <c r="AE85" s="36"/>
    </row>
    <row r="86" spans="1:31" s="1" customFormat="1" ht="12" customHeight="1">
      <c r="B86" s="23"/>
      <c r="C86" s="31" t="s">
        <v>227</v>
      </c>
      <c r="D86" s="24"/>
      <c r="E86" s="24"/>
      <c r="F86" s="24"/>
      <c r="G86" s="24"/>
      <c r="H86" s="24"/>
      <c r="I86" s="110"/>
      <c r="J86" s="24"/>
      <c r="K86" s="24"/>
      <c r="L86" s="22"/>
    </row>
    <row r="87" spans="1:31" s="1" customFormat="1" ht="16.5" customHeight="1">
      <c r="B87" s="23"/>
      <c r="C87" s="24"/>
      <c r="D87" s="24"/>
      <c r="E87" s="419" t="s">
        <v>228</v>
      </c>
      <c r="F87" s="370"/>
      <c r="G87" s="370"/>
      <c r="H87" s="370"/>
      <c r="I87" s="110"/>
      <c r="J87" s="24"/>
      <c r="K87" s="24"/>
      <c r="L87" s="22"/>
    </row>
    <row r="88" spans="1:31" s="1" customFormat="1" ht="12" customHeight="1">
      <c r="B88" s="23"/>
      <c r="C88" s="31" t="s">
        <v>229</v>
      </c>
      <c r="D88" s="24"/>
      <c r="E88" s="24"/>
      <c r="F88" s="24"/>
      <c r="G88" s="24"/>
      <c r="H88" s="24"/>
      <c r="I88" s="110"/>
      <c r="J88" s="24"/>
      <c r="K88" s="24"/>
      <c r="L88" s="22"/>
    </row>
    <row r="89" spans="1:31" s="2" customFormat="1" ht="16.5" customHeight="1">
      <c r="A89" s="36"/>
      <c r="B89" s="37"/>
      <c r="C89" s="38"/>
      <c r="D89" s="38"/>
      <c r="E89" s="421" t="s">
        <v>2276</v>
      </c>
      <c r="F89" s="422"/>
      <c r="G89" s="422"/>
      <c r="H89" s="422"/>
      <c r="I89" s="119"/>
      <c r="J89" s="38"/>
      <c r="K89" s="38"/>
      <c r="L89" s="120"/>
      <c r="S89" s="36"/>
      <c r="T89" s="36"/>
      <c r="U89" s="36"/>
      <c r="V89" s="36"/>
      <c r="W89" s="36"/>
      <c r="X89" s="36"/>
      <c r="Y89" s="36"/>
      <c r="Z89" s="36"/>
      <c r="AA89" s="36"/>
      <c r="AB89" s="36"/>
      <c r="AC89" s="36"/>
      <c r="AD89" s="36"/>
      <c r="AE89" s="36"/>
    </row>
    <row r="90" spans="1:31" s="2" customFormat="1" ht="12" customHeight="1">
      <c r="A90" s="36"/>
      <c r="B90" s="37"/>
      <c r="C90" s="31" t="s">
        <v>1484</v>
      </c>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6.5" customHeight="1">
      <c r="A91" s="36"/>
      <c r="B91" s="37"/>
      <c r="C91" s="38"/>
      <c r="D91" s="38"/>
      <c r="E91" s="389" t="str">
        <f>E13</f>
        <v>2016/027H-02-B-D141 - B-D.1.4.1-Zařízení zdravotně technických instalací</v>
      </c>
      <c r="F91" s="422"/>
      <c r="G91" s="422"/>
      <c r="H91" s="422"/>
      <c r="I91" s="119"/>
      <c r="J91" s="38"/>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2" customHeight="1">
      <c r="A93" s="36"/>
      <c r="B93" s="37"/>
      <c r="C93" s="31" t="s">
        <v>24</v>
      </c>
      <c r="D93" s="38"/>
      <c r="E93" s="38"/>
      <c r="F93" s="29" t="str">
        <f>F16</f>
        <v xml:space="preserve"> </v>
      </c>
      <c r="G93" s="38"/>
      <c r="H93" s="38"/>
      <c r="I93" s="121" t="s">
        <v>26</v>
      </c>
      <c r="J93" s="61" t="str">
        <f>IF(J16="","",J16)</f>
        <v>20. 2. 2020</v>
      </c>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40.15" customHeight="1">
      <c r="A95" s="36"/>
      <c r="B95" s="37"/>
      <c r="C95" s="31" t="s">
        <v>30</v>
      </c>
      <c r="D95" s="38"/>
      <c r="E95" s="38"/>
      <c r="F95" s="29" t="str">
        <f>E19</f>
        <v>MČ Brno-Starý Lískovec</v>
      </c>
      <c r="G95" s="38"/>
      <c r="H95" s="38"/>
      <c r="I95" s="121" t="s">
        <v>36</v>
      </c>
      <c r="J95" s="34" t="str">
        <f>E25</f>
        <v>HEXAPLAN INTERNATIONAL spol. s r.o.</v>
      </c>
      <c r="K95" s="38"/>
      <c r="L95" s="120"/>
      <c r="S95" s="36"/>
      <c r="T95" s="36"/>
      <c r="U95" s="36"/>
      <c r="V95" s="36"/>
      <c r="W95" s="36"/>
      <c r="X95" s="36"/>
      <c r="Y95" s="36"/>
      <c r="Z95" s="36"/>
      <c r="AA95" s="36"/>
      <c r="AB95" s="36"/>
      <c r="AC95" s="36"/>
      <c r="AD95" s="36"/>
      <c r="AE95" s="36"/>
    </row>
    <row r="96" spans="1:31" s="2" customFormat="1" ht="15.2" customHeight="1">
      <c r="A96" s="36"/>
      <c r="B96" s="37"/>
      <c r="C96" s="31" t="s">
        <v>34</v>
      </c>
      <c r="D96" s="38"/>
      <c r="E96" s="38"/>
      <c r="F96" s="29" t="str">
        <f>IF(E22="","",E22)</f>
        <v>Vyplň údaj</v>
      </c>
      <c r="G96" s="38"/>
      <c r="H96" s="38"/>
      <c r="I96" s="121" t="s">
        <v>39</v>
      </c>
      <c r="J96" s="34" t="str">
        <f>E28</f>
        <v>G.Přikryl</v>
      </c>
      <c r="K96" s="38"/>
      <c r="L96" s="120"/>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65" s="11" customFormat="1" ht="29.25" customHeight="1">
      <c r="A98" s="167"/>
      <c r="B98" s="168"/>
      <c r="C98" s="169" t="s">
        <v>259</v>
      </c>
      <c r="D98" s="170" t="s">
        <v>62</v>
      </c>
      <c r="E98" s="170" t="s">
        <v>58</v>
      </c>
      <c r="F98" s="170" t="s">
        <v>59</v>
      </c>
      <c r="G98" s="170" t="s">
        <v>260</v>
      </c>
      <c r="H98" s="170" t="s">
        <v>261</v>
      </c>
      <c r="I98" s="171" t="s">
        <v>262</v>
      </c>
      <c r="J98" s="170" t="s">
        <v>236</v>
      </c>
      <c r="K98" s="172" t="s">
        <v>263</v>
      </c>
      <c r="L98" s="173"/>
      <c r="M98" s="70" t="s">
        <v>22</v>
      </c>
      <c r="N98" s="71" t="s">
        <v>47</v>
      </c>
      <c r="O98" s="71" t="s">
        <v>264</v>
      </c>
      <c r="P98" s="71" t="s">
        <v>265</v>
      </c>
      <c r="Q98" s="71" t="s">
        <v>266</v>
      </c>
      <c r="R98" s="71" t="s">
        <v>267</v>
      </c>
      <c r="S98" s="71" t="s">
        <v>268</v>
      </c>
      <c r="T98" s="72" t="s">
        <v>269</v>
      </c>
      <c r="U98" s="167"/>
      <c r="V98" s="167"/>
      <c r="W98" s="167"/>
      <c r="X98" s="167"/>
      <c r="Y98" s="167"/>
      <c r="Z98" s="167"/>
      <c r="AA98" s="167"/>
      <c r="AB98" s="167"/>
      <c r="AC98" s="167"/>
      <c r="AD98" s="167"/>
      <c r="AE98" s="167"/>
    </row>
    <row r="99" spans="1:65" s="2" customFormat="1" ht="22.9" customHeight="1">
      <c r="A99" s="36"/>
      <c r="B99" s="37"/>
      <c r="C99" s="77" t="s">
        <v>270</v>
      </c>
      <c r="D99" s="38"/>
      <c r="E99" s="38"/>
      <c r="F99" s="38"/>
      <c r="G99" s="38"/>
      <c r="H99" s="38"/>
      <c r="I99" s="119"/>
      <c r="J99" s="174">
        <f>BK99</f>
        <v>0</v>
      </c>
      <c r="K99" s="38"/>
      <c r="L99" s="41"/>
      <c r="M99" s="73"/>
      <c r="N99" s="175"/>
      <c r="O99" s="74"/>
      <c r="P99" s="176">
        <f>P100+P117+P148+P178+P189+P191+P193+P195</f>
        <v>0</v>
      </c>
      <c r="Q99" s="74"/>
      <c r="R99" s="176">
        <f>R100+R117+R148+R178+R189+R191+R193+R195</f>
        <v>0.35567000000000004</v>
      </c>
      <c r="S99" s="74"/>
      <c r="T99" s="177">
        <f>T100+T117+T148+T178+T189+T191+T193+T195</f>
        <v>0</v>
      </c>
      <c r="U99" s="36"/>
      <c r="V99" s="36"/>
      <c r="W99" s="36"/>
      <c r="X99" s="36"/>
      <c r="Y99" s="36"/>
      <c r="Z99" s="36"/>
      <c r="AA99" s="36"/>
      <c r="AB99" s="36"/>
      <c r="AC99" s="36"/>
      <c r="AD99" s="36"/>
      <c r="AE99" s="36"/>
      <c r="AT99" s="19" t="s">
        <v>76</v>
      </c>
      <c r="AU99" s="19" t="s">
        <v>237</v>
      </c>
      <c r="BK99" s="178">
        <f>BK100+BK117+BK148+BK178+BK189+BK191+BK193+BK195</f>
        <v>0</v>
      </c>
    </row>
    <row r="100" spans="1:65" s="12" customFormat="1" ht="25.9" customHeight="1">
      <c r="B100" s="179"/>
      <c r="C100" s="180"/>
      <c r="D100" s="181" t="s">
        <v>76</v>
      </c>
      <c r="E100" s="182" t="s">
        <v>1491</v>
      </c>
      <c r="F100" s="182" t="s">
        <v>1492</v>
      </c>
      <c r="G100" s="180"/>
      <c r="H100" s="180"/>
      <c r="I100" s="183"/>
      <c r="J100" s="184">
        <f>BK100</f>
        <v>0</v>
      </c>
      <c r="K100" s="180"/>
      <c r="L100" s="185"/>
      <c r="M100" s="186"/>
      <c r="N100" s="187"/>
      <c r="O100" s="187"/>
      <c r="P100" s="188">
        <f>SUM(P101:P116)</f>
        <v>0</v>
      </c>
      <c r="Q100" s="187"/>
      <c r="R100" s="188">
        <f>SUM(R101:R116)</f>
        <v>4.0300000000000002E-2</v>
      </c>
      <c r="S100" s="187"/>
      <c r="T100" s="189">
        <f>SUM(T101:T116)</f>
        <v>0</v>
      </c>
      <c r="AR100" s="190" t="s">
        <v>23</v>
      </c>
      <c r="AT100" s="191" t="s">
        <v>76</v>
      </c>
      <c r="AU100" s="191" t="s">
        <v>77</v>
      </c>
      <c r="AY100" s="190" t="s">
        <v>273</v>
      </c>
      <c r="BK100" s="192">
        <f>SUM(BK101:BK116)</f>
        <v>0</v>
      </c>
    </row>
    <row r="101" spans="1:65" s="2" customFormat="1" ht="16.5" customHeight="1">
      <c r="A101" s="36"/>
      <c r="B101" s="37"/>
      <c r="C101" s="195" t="s">
        <v>23</v>
      </c>
      <c r="D101" s="195" t="s">
        <v>275</v>
      </c>
      <c r="E101" s="196" t="s">
        <v>1493</v>
      </c>
      <c r="F101" s="197" t="s">
        <v>1494</v>
      </c>
      <c r="G101" s="198" t="s">
        <v>305</v>
      </c>
      <c r="H101" s="199">
        <v>3</v>
      </c>
      <c r="I101" s="200"/>
      <c r="J101" s="201">
        <f>ROUND(I101*H101,2)</f>
        <v>0</v>
      </c>
      <c r="K101" s="197" t="s">
        <v>22</v>
      </c>
      <c r="L101" s="41"/>
      <c r="M101" s="202" t="s">
        <v>22</v>
      </c>
      <c r="N101" s="203" t="s">
        <v>48</v>
      </c>
      <c r="O101" s="66"/>
      <c r="P101" s="204">
        <f>O101*H101</f>
        <v>0</v>
      </c>
      <c r="Q101" s="204">
        <v>3.8000000000000002E-4</v>
      </c>
      <c r="R101" s="204">
        <f>Q101*H101</f>
        <v>1.14E-3</v>
      </c>
      <c r="S101" s="204">
        <v>0</v>
      </c>
      <c r="T101" s="205">
        <f>S101*H101</f>
        <v>0</v>
      </c>
      <c r="U101" s="36"/>
      <c r="V101" s="36"/>
      <c r="W101" s="36"/>
      <c r="X101" s="36"/>
      <c r="Y101" s="36"/>
      <c r="Z101" s="36"/>
      <c r="AA101" s="36"/>
      <c r="AB101" s="36"/>
      <c r="AC101" s="36"/>
      <c r="AD101" s="36"/>
      <c r="AE101" s="36"/>
      <c r="AR101" s="206" t="s">
        <v>386</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386</v>
      </c>
      <c r="BM101" s="206" t="s">
        <v>84</v>
      </c>
    </row>
    <row r="102" spans="1:65" s="2" customFormat="1" ht="19.5">
      <c r="A102" s="36"/>
      <c r="B102" s="37"/>
      <c r="C102" s="38"/>
      <c r="D102" s="208" t="s">
        <v>279</v>
      </c>
      <c r="E102" s="38"/>
      <c r="F102" s="209" t="s">
        <v>3141</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279</v>
      </c>
      <c r="AU102" s="19" t="s">
        <v>23</v>
      </c>
    </row>
    <row r="103" spans="1:65" s="2" customFormat="1" ht="16.5" customHeight="1">
      <c r="A103" s="36"/>
      <c r="B103" s="37"/>
      <c r="C103" s="195" t="s">
        <v>84</v>
      </c>
      <c r="D103" s="195" t="s">
        <v>275</v>
      </c>
      <c r="E103" s="196" t="s">
        <v>1496</v>
      </c>
      <c r="F103" s="197" t="s">
        <v>1497</v>
      </c>
      <c r="G103" s="198" t="s">
        <v>305</v>
      </c>
      <c r="H103" s="199">
        <v>22</v>
      </c>
      <c r="I103" s="200"/>
      <c r="J103" s="201">
        <f>ROUND(I103*H103,2)</f>
        <v>0</v>
      </c>
      <c r="K103" s="197" t="s">
        <v>22</v>
      </c>
      <c r="L103" s="41"/>
      <c r="M103" s="202" t="s">
        <v>22</v>
      </c>
      <c r="N103" s="203" t="s">
        <v>48</v>
      </c>
      <c r="O103" s="66"/>
      <c r="P103" s="204">
        <f>O103*H103</f>
        <v>0</v>
      </c>
      <c r="Q103" s="204">
        <v>4.6999999999999999E-4</v>
      </c>
      <c r="R103" s="204">
        <f>Q103*H103</f>
        <v>1.034E-2</v>
      </c>
      <c r="S103" s="204">
        <v>0</v>
      </c>
      <c r="T103" s="205">
        <f>S103*H103</f>
        <v>0</v>
      </c>
      <c r="U103" s="36"/>
      <c r="V103" s="36"/>
      <c r="W103" s="36"/>
      <c r="X103" s="36"/>
      <c r="Y103" s="36"/>
      <c r="Z103" s="36"/>
      <c r="AA103" s="36"/>
      <c r="AB103" s="36"/>
      <c r="AC103" s="36"/>
      <c r="AD103" s="36"/>
      <c r="AE103" s="36"/>
      <c r="AR103" s="206" t="s">
        <v>386</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386</v>
      </c>
      <c r="BM103" s="206" t="s">
        <v>99</v>
      </c>
    </row>
    <row r="104" spans="1:65" s="2" customFormat="1" ht="19.5">
      <c r="A104" s="36"/>
      <c r="B104" s="37"/>
      <c r="C104" s="38"/>
      <c r="D104" s="208" t="s">
        <v>279</v>
      </c>
      <c r="E104" s="38"/>
      <c r="F104" s="209" t="s">
        <v>3142</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279</v>
      </c>
      <c r="AU104" s="19" t="s">
        <v>23</v>
      </c>
    </row>
    <row r="105" spans="1:65" s="2" customFormat="1" ht="16.5" customHeight="1">
      <c r="A105" s="36"/>
      <c r="B105" s="37"/>
      <c r="C105" s="195" t="s">
        <v>92</v>
      </c>
      <c r="D105" s="195" t="s">
        <v>275</v>
      </c>
      <c r="E105" s="196" t="s">
        <v>3143</v>
      </c>
      <c r="F105" s="197" t="s">
        <v>3144</v>
      </c>
      <c r="G105" s="198" t="s">
        <v>305</v>
      </c>
      <c r="H105" s="199">
        <v>18</v>
      </c>
      <c r="I105" s="200"/>
      <c r="J105" s="201">
        <f>ROUND(I105*H105,2)</f>
        <v>0</v>
      </c>
      <c r="K105" s="197" t="s">
        <v>22</v>
      </c>
      <c r="L105" s="41"/>
      <c r="M105" s="202" t="s">
        <v>22</v>
      </c>
      <c r="N105" s="203" t="s">
        <v>48</v>
      </c>
      <c r="O105" s="66"/>
      <c r="P105" s="204">
        <f>O105*H105</f>
        <v>0</v>
      </c>
      <c r="Q105" s="204">
        <v>7.7999999999999999E-4</v>
      </c>
      <c r="R105" s="204">
        <f>Q105*H105</f>
        <v>1.404E-2</v>
      </c>
      <c r="S105" s="204">
        <v>0</v>
      </c>
      <c r="T105" s="205">
        <f>S105*H105</f>
        <v>0</v>
      </c>
      <c r="U105" s="36"/>
      <c r="V105" s="36"/>
      <c r="W105" s="36"/>
      <c r="X105" s="36"/>
      <c r="Y105" s="36"/>
      <c r="Z105" s="36"/>
      <c r="AA105" s="36"/>
      <c r="AB105" s="36"/>
      <c r="AC105" s="36"/>
      <c r="AD105" s="36"/>
      <c r="AE105" s="36"/>
      <c r="AR105" s="206" t="s">
        <v>386</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386</v>
      </c>
      <c r="BM105" s="206" t="s">
        <v>319</v>
      </c>
    </row>
    <row r="106" spans="1:65" s="2" customFormat="1" ht="19.5">
      <c r="A106" s="36"/>
      <c r="B106" s="37"/>
      <c r="C106" s="38"/>
      <c r="D106" s="208" t="s">
        <v>279</v>
      </c>
      <c r="E106" s="38"/>
      <c r="F106" s="209" t="s">
        <v>3145</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279</v>
      </c>
      <c r="AU106" s="19" t="s">
        <v>23</v>
      </c>
    </row>
    <row r="107" spans="1:65" s="2" customFormat="1" ht="16.5" customHeight="1">
      <c r="A107" s="36"/>
      <c r="B107" s="37"/>
      <c r="C107" s="195" t="s">
        <v>99</v>
      </c>
      <c r="D107" s="195" t="s">
        <v>275</v>
      </c>
      <c r="E107" s="196" t="s">
        <v>3146</v>
      </c>
      <c r="F107" s="197" t="s">
        <v>3147</v>
      </c>
      <c r="G107" s="198" t="s">
        <v>305</v>
      </c>
      <c r="H107" s="199">
        <v>10</v>
      </c>
      <c r="I107" s="200"/>
      <c r="J107" s="201">
        <f>ROUND(I107*H107,2)</f>
        <v>0</v>
      </c>
      <c r="K107" s="197" t="s">
        <v>22</v>
      </c>
      <c r="L107" s="41"/>
      <c r="M107" s="202" t="s">
        <v>22</v>
      </c>
      <c r="N107" s="203" t="s">
        <v>48</v>
      </c>
      <c r="O107" s="66"/>
      <c r="P107" s="204">
        <f>O107*H107</f>
        <v>0</v>
      </c>
      <c r="Q107" s="204">
        <v>1.31E-3</v>
      </c>
      <c r="R107" s="204">
        <f>Q107*H107</f>
        <v>1.3100000000000001E-2</v>
      </c>
      <c r="S107" s="204">
        <v>0</v>
      </c>
      <c r="T107" s="205">
        <f>S107*H107</f>
        <v>0</v>
      </c>
      <c r="U107" s="36"/>
      <c r="V107" s="36"/>
      <c r="W107" s="36"/>
      <c r="X107" s="36"/>
      <c r="Y107" s="36"/>
      <c r="Z107" s="36"/>
      <c r="AA107" s="36"/>
      <c r="AB107" s="36"/>
      <c r="AC107" s="36"/>
      <c r="AD107" s="36"/>
      <c r="AE107" s="36"/>
      <c r="AR107" s="206" t="s">
        <v>386</v>
      </c>
      <c r="AT107" s="206" t="s">
        <v>275</v>
      </c>
      <c r="AU107" s="206" t="s">
        <v>23</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386</v>
      </c>
      <c r="BM107" s="206" t="s">
        <v>330</v>
      </c>
    </row>
    <row r="108" spans="1:65" s="2" customFormat="1" ht="19.5">
      <c r="A108" s="36"/>
      <c r="B108" s="37"/>
      <c r="C108" s="38"/>
      <c r="D108" s="208" t="s">
        <v>279</v>
      </c>
      <c r="E108" s="38"/>
      <c r="F108" s="209" t="s">
        <v>3148</v>
      </c>
      <c r="G108" s="38"/>
      <c r="H108" s="38"/>
      <c r="I108" s="119"/>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279</v>
      </c>
      <c r="AU108" s="19" t="s">
        <v>23</v>
      </c>
    </row>
    <row r="109" spans="1:65" s="2" customFormat="1" ht="16.5" customHeight="1">
      <c r="A109" s="36"/>
      <c r="B109" s="37"/>
      <c r="C109" s="195" t="s">
        <v>115</v>
      </c>
      <c r="D109" s="195" t="s">
        <v>275</v>
      </c>
      <c r="E109" s="196" t="s">
        <v>1501</v>
      </c>
      <c r="F109" s="197" t="s">
        <v>1502</v>
      </c>
      <c r="G109" s="198" t="s">
        <v>297</v>
      </c>
      <c r="H109" s="199">
        <v>11</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386</v>
      </c>
      <c r="AT109" s="206" t="s">
        <v>275</v>
      </c>
      <c r="AU109" s="206" t="s">
        <v>23</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386</v>
      </c>
      <c r="BM109" s="206" t="s">
        <v>28</v>
      </c>
    </row>
    <row r="110" spans="1:65" s="2" customFormat="1" ht="19.5">
      <c r="A110" s="36"/>
      <c r="B110" s="37"/>
      <c r="C110" s="38"/>
      <c r="D110" s="208" t="s">
        <v>279</v>
      </c>
      <c r="E110" s="38"/>
      <c r="F110" s="209" t="s">
        <v>3149</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279</v>
      </c>
      <c r="AU110" s="19" t="s">
        <v>23</v>
      </c>
    </row>
    <row r="111" spans="1:65" s="2" customFormat="1" ht="16.5" customHeight="1">
      <c r="A111" s="36"/>
      <c r="B111" s="37"/>
      <c r="C111" s="195" t="s">
        <v>319</v>
      </c>
      <c r="D111" s="195" t="s">
        <v>275</v>
      </c>
      <c r="E111" s="196" t="s">
        <v>3150</v>
      </c>
      <c r="F111" s="197" t="s">
        <v>3151</v>
      </c>
      <c r="G111" s="198" t="s">
        <v>297</v>
      </c>
      <c r="H111" s="199">
        <v>5</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386</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386</v>
      </c>
      <c r="BM111" s="206" t="s">
        <v>359</v>
      </c>
    </row>
    <row r="112" spans="1:65" s="2" customFormat="1" ht="19.5">
      <c r="A112" s="36"/>
      <c r="B112" s="37"/>
      <c r="C112" s="38"/>
      <c r="D112" s="208" t="s">
        <v>279</v>
      </c>
      <c r="E112" s="38"/>
      <c r="F112" s="209" t="s">
        <v>3152</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279</v>
      </c>
      <c r="AU112" s="19" t="s">
        <v>23</v>
      </c>
    </row>
    <row r="113" spans="1:65" s="2" customFormat="1" ht="16.5" customHeight="1">
      <c r="A113" s="36"/>
      <c r="B113" s="37"/>
      <c r="C113" s="195" t="s">
        <v>325</v>
      </c>
      <c r="D113" s="195" t="s">
        <v>275</v>
      </c>
      <c r="E113" s="196" t="s">
        <v>3153</v>
      </c>
      <c r="F113" s="197" t="s">
        <v>3154</v>
      </c>
      <c r="G113" s="198" t="s">
        <v>297</v>
      </c>
      <c r="H113" s="199">
        <v>3</v>
      </c>
      <c r="I113" s="200"/>
      <c r="J113" s="201">
        <f>ROUND(I113*H113,2)</f>
        <v>0</v>
      </c>
      <c r="K113" s="197" t="s">
        <v>22</v>
      </c>
      <c r="L113" s="41"/>
      <c r="M113" s="202" t="s">
        <v>22</v>
      </c>
      <c r="N113" s="203" t="s">
        <v>48</v>
      </c>
      <c r="O113" s="66"/>
      <c r="P113" s="204">
        <f>O113*H113</f>
        <v>0</v>
      </c>
      <c r="Q113" s="204">
        <v>5.5999999999999995E-4</v>
      </c>
      <c r="R113" s="204">
        <f>Q113*H113</f>
        <v>1.6799999999999999E-3</v>
      </c>
      <c r="S113" s="204">
        <v>0</v>
      </c>
      <c r="T113" s="205">
        <f>S113*H113</f>
        <v>0</v>
      </c>
      <c r="U113" s="36"/>
      <c r="V113" s="36"/>
      <c r="W113" s="36"/>
      <c r="X113" s="36"/>
      <c r="Y113" s="36"/>
      <c r="Z113" s="36"/>
      <c r="AA113" s="36"/>
      <c r="AB113" s="36"/>
      <c r="AC113" s="36"/>
      <c r="AD113" s="36"/>
      <c r="AE113" s="36"/>
      <c r="AR113" s="206" t="s">
        <v>386</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386</v>
      </c>
      <c r="BM113" s="206" t="s">
        <v>369</v>
      </c>
    </row>
    <row r="114" spans="1:65" s="2" customFormat="1" ht="19.5">
      <c r="A114" s="36"/>
      <c r="B114" s="37"/>
      <c r="C114" s="38"/>
      <c r="D114" s="208" t="s">
        <v>299</v>
      </c>
      <c r="E114" s="38"/>
      <c r="F114" s="209" t="s">
        <v>3155</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299</v>
      </c>
      <c r="AU114" s="19" t="s">
        <v>23</v>
      </c>
    </row>
    <row r="115" spans="1:65" s="2" customFormat="1" ht="19.5">
      <c r="A115" s="36"/>
      <c r="B115" s="37"/>
      <c r="C115" s="38"/>
      <c r="D115" s="208" t="s">
        <v>279</v>
      </c>
      <c r="E115" s="38"/>
      <c r="F115" s="209" t="s">
        <v>3156</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279</v>
      </c>
      <c r="AU115" s="19" t="s">
        <v>23</v>
      </c>
    </row>
    <row r="116" spans="1:65" s="2" customFormat="1" ht="16.5" customHeight="1">
      <c r="A116" s="36"/>
      <c r="B116" s="37"/>
      <c r="C116" s="195" t="s">
        <v>330</v>
      </c>
      <c r="D116" s="195" t="s">
        <v>275</v>
      </c>
      <c r="E116" s="196" t="s">
        <v>1511</v>
      </c>
      <c r="F116" s="197" t="s">
        <v>1512</v>
      </c>
      <c r="G116" s="198" t="s">
        <v>305</v>
      </c>
      <c r="H116" s="199">
        <v>53</v>
      </c>
      <c r="I116" s="200"/>
      <c r="J116" s="201">
        <f>ROUND(I116*H116,2)</f>
        <v>0</v>
      </c>
      <c r="K116" s="197" t="s">
        <v>22</v>
      </c>
      <c r="L116" s="41"/>
      <c r="M116" s="202" t="s">
        <v>22</v>
      </c>
      <c r="N116" s="203" t="s">
        <v>48</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386</v>
      </c>
      <c r="AT116" s="206" t="s">
        <v>275</v>
      </c>
      <c r="AU116" s="206" t="s">
        <v>23</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386</v>
      </c>
      <c r="BM116" s="206" t="s">
        <v>386</v>
      </c>
    </row>
    <row r="117" spans="1:65" s="12" customFormat="1" ht="25.9" customHeight="1">
      <c r="B117" s="179"/>
      <c r="C117" s="180"/>
      <c r="D117" s="181" t="s">
        <v>76</v>
      </c>
      <c r="E117" s="182" t="s">
        <v>1513</v>
      </c>
      <c r="F117" s="182" t="s">
        <v>1514</v>
      </c>
      <c r="G117" s="180"/>
      <c r="H117" s="180"/>
      <c r="I117" s="183"/>
      <c r="J117" s="184">
        <f>BK117</f>
        <v>0</v>
      </c>
      <c r="K117" s="180"/>
      <c r="L117" s="185"/>
      <c r="M117" s="186"/>
      <c r="N117" s="187"/>
      <c r="O117" s="187"/>
      <c r="P117" s="188">
        <f>SUM(P118:P147)</f>
        <v>0</v>
      </c>
      <c r="Q117" s="187"/>
      <c r="R117" s="188">
        <f>SUM(R118:R147)</f>
        <v>5.0509999999999999E-2</v>
      </c>
      <c r="S117" s="187"/>
      <c r="T117" s="189">
        <f>SUM(T118:T147)</f>
        <v>0</v>
      </c>
      <c r="AR117" s="190" t="s">
        <v>23</v>
      </c>
      <c r="AT117" s="191" t="s">
        <v>76</v>
      </c>
      <c r="AU117" s="191" t="s">
        <v>77</v>
      </c>
      <c r="AY117" s="190" t="s">
        <v>273</v>
      </c>
      <c r="BK117" s="192">
        <f>SUM(BK118:BK147)</f>
        <v>0</v>
      </c>
    </row>
    <row r="118" spans="1:65" s="2" customFormat="1" ht="16.5" customHeight="1">
      <c r="A118" s="36"/>
      <c r="B118" s="37"/>
      <c r="C118" s="195" t="s">
        <v>337</v>
      </c>
      <c r="D118" s="195" t="s">
        <v>275</v>
      </c>
      <c r="E118" s="196" t="s">
        <v>3157</v>
      </c>
      <c r="F118" s="197" t="s">
        <v>3158</v>
      </c>
      <c r="G118" s="198" t="s">
        <v>305</v>
      </c>
      <c r="H118" s="199">
        <v>71</v>
      </c>
      <c r="I118" s="200"/>
      <c r="J118" s="201">
        <f>ROUND(I118*H118,2)</f>
        <v>0</v>
      </c>
      <c r="K118" s="197" t="s">
        <v>22</v>
      </c>
      <c r="L118" s="41"/>
      <c r="M118" s="202" t="s">
        <v>22</v>
      </c>
      <c r="N118" s="203"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386</v>
      </c>
      <c r="AT118" s="206" t="s">
        <v>275</v>
      </c>
      <c r="AU118" s="206" t="s">
        <v>23</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386</v>
      </c>
      <c r="BM118" s="206" t="s">
        <v>409</v>
      </c>
    </row>
    <row r="119" spans="1:65" s="2" customFormat="1" ht="19.5">
      <c r="A119" s="36"/>
      <c r="B119" s="37"/>
      <c r="C119" s="38"/>
      <c r="D119" s="208" t="s">
        <v>279</v>
      </c>
      <c r="E119" s="38"/>
      <c r="F119" s="209" t="s">
        <v>3159</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279</v>
      </c>
      <c r="AU119" s="19" t="s">
        <v>23</v>
      </c>
    </row>
    <row r="120" spans="1:65" s="2" customFormat="1" ht="16.5" customHeight="1">
      <c r="A120" s="36"/>
      <c r="B120" s="37"/>
      <c r="C120" s="195" t="s">
        <v>28</v>
      </c>
      <c r="D120" s="195" t="s">
        <v>275</v>
      </c>
      <c r="E120" s="196" t="s">
        <v>3160</v>
      </c>
      <c r="F120" s="197" t="s">
        <v>1519</v>
      </c>
      <c r="G120" s="198" t="s">
        <v>305</v>
      </c>
      <c r="H120" s="199">
        <v>29</v>
      </c>
      <c r="I120" s="200"/>
      <c r="J120" s="201">
        <f>ROUND(I120*H120,2)</f>
        <v>0</v>
      </c>
      <c r="K120" s="197" t="s">
        <v>22</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386</v>
      </c>
      <c r="AT120" s="206" t="s">
        <v>275</v>
      </c>
      <c r="AU120" s="206" t="s">
        <v>23</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386</v>
      </c>
      <c r="BM120" s="206" t="s">
        <v>419</v>
      </c>
    </row>
    <row r="121" spans="1:65" s="2" customFormat="1" ht="19.5">
      <c r="A121" s="36"/>
      <c r="B121" s="37"/>
      <c r="C121" s="38"/>
      <c r="D121" s="208" t="s">
        <v>279</v>
      </c>
      <c r="E121" s="38"/>
      <c r="F121" s="209" t="s">
        <v>3161</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279</v>
      </c>
      <c r="AU121" s="19" t="s">
        <v>23</v>
      </c>
    </row>
    <row r="122" spans="1:65" s="2" customFormat="1" ht="16.5" customHeight="1">
      <c r="A122" s="36"/>
      <c r="B122" s="37"/>
      <c r="C122" s="195" t="s">
        <v>354</v>
      </c>
      <c r="D122" s="195" t="s">
        <v>275</v>
      </c>
      <c r="E122" s="196" t="s">
        <v>3162</v>
      </c>
      <c r="F122" s="197" t="s">
        <v>1522</v>
      </c>
      <c r="G122" s="198" t="s">
        <v>305</v>
      </c>
      <c r="H122" s="199">
        <v>53</v>
      </c>
      <c r="I122" s="200"/>
      <c r="J122" s="201">
        <f>ROUND(I122*H122,2)</f>
        <v>0</v>
      </c>
      <c r="K122" s="197" t="s">
        <v>22</v>
      </c>
      <c r="L122" s="41"/>
      <c r="M122" s="202" t="s">
        <v>22</v>
      </c>
      <c r="N122" s="203" t="s">
        <v>48</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386</v>
      </c>
      <c r="AT122" s="206" t="s">
        <v>275</v>
      </c>
      <c r="AU122" s="206" t="s">
        <v>23</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386</v>
      </c>
      <c r="BM122" s="206" t="s">
        <v>433</v>
      </c>
    </row>
    <row r="123" spans="1:65" s="2" customFormat="1" ht="19.5">
      <c r="A123" s="36"/>
      <c r="B123" s="37"/>
      <c r="C123" s="38"/>
      <c r="D123" s="208" t="s">
        <v>279</v>
      </c>
      <c r="E123" s="38"/>
      <c r="F123" s="209" t="s">
        <v>3163</v>
      </c>
      <c r="G123" s="38"/>
      <c r="H123" s="38"/>
      <c r="I123" s="119"/>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279</v>
      </c>
      <c r="AU123" s="19" t="s">
        <v>23</v>
      </c>
    </row>
    <row r="124" spans="1:65" s="2" customFormat="1" ht="16.5" customHeight="1">
      <c r="A124" s="36"/>
      <c r="B124" s="37"/>
      <c r="C124" s="195" t="s">
        <v>359</v>
      </c>
      <c r="D124" s="195" t="s">
        <v>275</v>
      </c>
      <c r="E124" s="196" t="s">
        <v>3164</v>
      </c>
      <c r="F124" s="197" t="s">
        <v>1525</v>
      </c>
      <c r="G124" s="198" t="s">
        <v>765</v>
      </c>
      <c r="H124" s="199">
        <v>3</v>
      </c>
      <c r="I124" s="200"/>
      <c r="J124" s="201">
        <f>ROUND(I124*H124,2)</f>
        <v>0</v>
      </c>
      <c r="K124" s="197" t="s">
        <v>22</v>
      </c>
      <c r="L124" s="41"/>
      <c r="M124" s="202" t="s">
        <v>22</v>
      </c>
      <c r="N124" s="203" t="s">
        <v>48</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386</v>
      </c>
      <c r="AT124" s="206" t="s">
        <v>275</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386</v>
      </c>
      <c r="BM124" s="206" t="s">
        <v>446</v>
      </c>
    </row>
    <row r="125" spans="1:65" s="2" customFormat="1" ht="19.5">
      <c r="A125" s="36"/>
      <c r="B125" s="37"/>
      <c r="C125" s="38"/>
      <c r="D125" s="208" t="s">
        <v>279</v>
      </c>
      <c r="E125" s="38"/>
      <c r="F125" s="209" t="s">
        <v>3165</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279</v>
      </c>
      <c r="AU125" s="19" t="s">
        <v>23</v>
      </c>
    </row>
    <row r="126" spans="1:65" s="2" customFormat="1" ht="16.5" customHeight="1">
      <c r="A126" s="36"/>
      <c r="B126" s="37"/>
      <c r="C126" s="195" t="s">
        <v>364</v>
      </c>
      <c r="D126" s="195" t="s">
        <v>275</v>
      </c>
      <c r="E126" s="196" t="s">
        <v>3166</v>
      </c>
      <c r="F126" s="197" t="s">
        <v>1528</v>
      </c>
      <c r="G126" s="198" t="s">
        <v>765</v>
      </c>
      <c r="H126" s="199">
        <v>14</v>
      </c>
      <c r="I126" s="200"/>
      <c r="J126" s="201">
        <f>ROUND(I126*H126,2)</f>
        <v>0</v>
      </c>
      <c r="K126" s="197" t="s">
        <v>22</v>
      </c>
      <c r="L126" s="41"/>
      <c r="M126" s="202" t="s">
        <v>22</v>
      </c>
      <c r="N126" s="203" t="s">
        <v>48</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386</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386</v>
      </c>
      <c r="BM126" s="206" t="s">
        <v>465</v>
      </c>
    </row>
    <row r="127" spans="1:65" s="2" customFormat="1" ht="19.5">
      <c r="A127" s="36"/>
      <c r="B127" s="37"/>
      <c r="C127" s="38"/>
      <c r="D127" s="208" t="s">
        <v>279</v>
      </c>
      <c r="E127" s="38"/>
      <c r="F127" s="209" t="s">
        <v>3167</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279</v>
      </c>
      <c r="AU127" s="19" t="s">
        <v>23</v>
      </c>
    </row>
    <row r="128" spans="1:65" s="2" customFormat="1" ht="16.5" customHeight="1">
      <c r="A128" s="36"/>
      <c r="B128" s="37"/>
      <c r="C128" s="195" t="s">
        <v>369</v>
      </c>
      <c r="D128" s="195" t="s">
        <v>275</v>
      </c>
      <c r="E128" s="196" t="s">
        <v>1530</v>
      </c>
      <c r="F128" s="197" t="s">
        <v>1531</v>
      </c>
      <c r="G128" s="198" t="s">
        <v>305</v>
      </c>
      <c r="H128" s="199">
        <v>71</v>
      </c>
      <c r="I128" s="200"/>
      <c r="J128" s="201">
        <f>ROUND(I128*H128,2)</f>
        <v>0</v>
      </c>
      <c r="K128" s="197" t="s">
        <v>22</v>
      </c>
      <c r="L128" s="41"/>
      <c r="M128" s="202" t="s">
        <v>22</v>
      </c>
      <c r="N128" s="203" t="s">
        <v>48</v>
      </c>
      <c r="O128" s="66"/>
      <c r="P128" s="204">
        <f>O128*H128</f>
        <v>0</v>
      </c>
      <c r="Q128" s="204">
        <v>4.0000000000000003E-5</v>
      </c>
      <c r="R128" s="204">
        <f>Q128*H128</f>
        <v>2.8400000000000001E-3</v>
      </c>
      <c r="S128" s="204">
        <v>0</v>
      </c>
      <c r="T128" s="205">
        <f>S128*H128</f>
        <v>0</v>
      </c>
      <c r="U128" s="36"/>
      <c r="V128" s="36"/>
      <c r="W128" s="36"/>
      <c r="X128" s="36"/>
      <c r="Y128" s="36"/>
      <c r="Z128" s="36"/>
      <c r="AA128" s="36"/>
      <c r="AB128" s="36"/>
      <c r="AC128" s="36"/>
      <c r="AD128" s="36"/>
      <c r="AE128" s="36"/>
      <c r="AR128" s="206" t="s">
        <v>386</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386</v>
      </c>
      <c r="BM128" s="206" t="s">
        <v>493</v>
      </c>
    </row>
    <row r="129" spans="1:65" s="2" customFormat="1" ht="19.5">
      <c r="A129" s="36"/>
      <c r="B129" s="37"/>
      <c r="C129" s="38"/>
      <c r="D129" s="208" t="s">
        <v>299</v>
      </c>
      <c r="E129" s="38"/>
      <c r="F129" s="209" t="s">
        <v>1532</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299</v>
      </c>
      <c r="AU129" s="19" t="s">
        <v>23</v>
      </c>
    </row>
    <row r="130" spans="1:65" s="2" customFormat="1" ht="19.5">
      <c r="A130" s="36"/>
      <c r="B130" s="37"/>
      <c r="C130" s="38"/>
      <c r="D130" s="208" t="s">
        <v>279</v>
      </c>
      <c r="E130" s="38"/>
      <c r="F130" s="209" t="s">
        <v>3168</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279</v>
      </c>
      <c r="AU130" s="19" t="s">
        <v>23</v>
      </c>
    </row>
    <row r="131" spans="1:65" s="2" customFormat="1" ht="16.5" customHeight="1">
      <c r="A131" s="36"/>
      <c r="B131" s="37"/>
      <c r="C131" s="195" t="s">
        <v>8</v>
      </c>
      <c r="D131" s="195" t="s">
        <v>275</v>
      </c>
      <c r="E131" s="196" t="s">
        <v>1530</v>
      </c>
      <c r="F131" s="197" t="s">
        <v>1531</v>
      </c>
      <c r="G131" s="198" t="s">
        <v>305</v>
      </c>
      <c r="H131" s="199">
        <v>29</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386</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386</v>
      </c>
      <c r="BM131" s="206" t="s">
        <v>508</v>
      </c>
    </row>
    <row r="132" spans="1:65" s="2" customFormat="1" ht="19.5">
      <c r="A132" s="36"/>
      <c r="B132" s="37"/>
      <c r="C132" s="38"/>
      <c r="D132" s="208" t="s">
        <v>299</v>
      </c>
      <c r="E132" s="38"/>
      <c r="F132" s="209" t="s">
        <v>1532</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299</v>
      </c>
      <c r="AU132" s="19" t="s">
        <v>23</v>
      </c>
    </row>
    <row r="133" spans="1:65" s="2" customFormat="1" ht="19.5">
      <c r="A133" s="36"/>
      <c r="B133" s="37"/>
      <c r="C133" s="38"/>
      <c r="D133" s="208" t="s">
        <v>279</v>
      </c>
      <c r="E133" s="38"/>
      <c r="F133" s="209" t="s">
        <v>3169</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279</v>
      </c>
      <c r="AU133" s="19" t="s">
        <v>23</v>
      </c>
    </row>
    <row r="134" spans="1:65" s="2" customFormat="1" ht="16.5" customHeight="1">
      <c r="A134" s="36"/>
      <c r="B134" s="37"/>
      <c r="C134" s="195" t="s">
        <v>386</v>
      </c>
      <c r="D134" s="195" t="s">
        <v>275</v>
      </c>
      <c r="E134" s="196" t="s">
        <v>1530</v>
      </c>
      <c r="F134" s="197" t="s">
        <v>1531</v>
      </c>
      <c r="G134" s="198" t="s">
        <v>305</v>
      </c>
      <c r="H134" s="199">
        <v>53</v>
      </c>
      <c r="I134" s="200"/>
      <c r="J134" s="201">
        <f>ROUND(I134*H134,2)</f>
        <v>0</v>
      </c>
      <c r="K134" s="197" t="s">
        <v>22</v>
      </c>
      <c r="L134" s="41"/>
      <c r="M134" s="202" t="s">
        <v>22</v>
      </c>
      <c r="N134" s="203" t="s">
        <v>48</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386</v>
      </c>
      <c r="AT134" s="206" t="s">
        <v>275</v>
      </c>
      <c r="AU134" s="206" t="s">
        <v>23</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386</v>
      </c>
      <c r="BM134" s="206" t="s">
        <v>528</v>
      </c>
    </row>
    <row r="135" spans="1:65" s="2" customFormat="1" ht="19.5">
      <c r="A135" s="36"/>
      <c r="B135" s="37"/>
      <c r="C135" s="38"/>
      <c r="D135" s="208" t="s">
        <v>299</v>
      </c>
      <c r="E135" s="38"/>
      <c r="F135" s="209" t="s">
        <v>1532</v>
      </c>
      <c r="G135" s="38"/>
      <c r="H135" s="38"/>
      <c r="I135" s="119"/>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299</v>
      </c>
      <c r="AU135" s="19" t="s">
        <v>23</v>
      </c>
    </row>
    <row r="136" spans="1:65" s="2" customFormat="1" ht="19.5">
      <c r="A136" s="36"/>
      <c r="B136" s="37"/>
      <c r="C136" s="38"/>
      <c r="D136" s="208" t="s">
        <v>279</v>
      </c>
      <c r="E136" s="38"/>
      <c r="F136" s="209" t="s">
        <v>3170</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279</v>
      </c>
      <c r="AU136" s="19" t="s">
        <v>23</v>
      </c>
    </row>
    <row r="137" spans="1:65" s="2" customFormat="1" ht="16.5" customHeight="1">
      <c r="A137" s="36"/>
      <c r="B137" s="37"/>
      <c r="C137" s="195" t="s">
        <v>404</v>
      </c>
      <c r="D137" s="195" t="s">
        <v>275</v>
      </c>
      <c r="E137" s="196" t="s">
        <v>1536</v>
      </c>
      <c r="F137" s="197" t="s">
        <v>1537</v>
      </c>
      <c r="G137" s="198" t="s">
        <v>297</v>
      </c>
      <c r="H137" s="199">
        <v>25</v>
      </c>
      <c r="I137" s="200"/>
      <c r="J137" s="201">
        <f>ROUND(I137*H137,2)</f>
        <v>0</v>
      </c>
      <c r="K137" s="197" t="s">
        <v>22</v>
      </c>
      <c r="L137" s="41"/>
      <c r="M137" s="202" t="s">
        <v>22</v>
      </c>
      <c r="N137" s="203"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386</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386</v>
      </c>
      <c r="BM137" s="206" t="s">
        <v>539</v>
      </c>
    </row>
    <row r="138" spans="1:65" s="2" customFormat="1" ht="16.5" customHeight="1">
      <c r="A138" s="36"/>
      <c r="B138" s="37"/>
      <c r="C138" s="195" t="s">
        <v>409</v>
      </c>
      <c r="D138" s="195" t="s">
        <v>275</v>
      </c>
      <c r="E138" s="196" t="s">
        <v>1539</v>
      </c>
      <c r="F138" s="197" t="s">
        <v>1540</v>
      </c>
      <c r="G138" s="198" t="s">
        <v>297</v>
      </c>
      <c r="H138" s="199">
        <v>25</v>
      </c>
      <c r="I138" s="200"/>
      <c r="J138" s="201">
        <f>ROUND(I138*H138,2)</f>
        <v>0</v>
      </c>
      <c r="K138" s="197" t="s">
        <v>22</v>
      </c>
      <c r="L138" s="41"/>
      <c r="M138" s="202" t="s">
        <v>22</v>
      </c>
      <c r="N138" s="203" t="s">
        <v>48</v>
      </c>
      <c r="O138" s="66"/>
      <c r="P138" s="204">
        <f>O138*H138</f>
        <v>0</v>
      </c>
      <c r="Q138" s="204">
        <v>6.3000000000000003E-4</v>
      </c>
      <c r="R138" s="204">
        <f>Q138*H138</f>
        <v>1.575E-2</v>
      </c>
      <c r="S138" s="204">
        <v>0</v>
      </c>
      <c r="T138" s="205">
        <f>S138*H138</f>
        <v>0</v>
      </c>
      <c r="U138" s="36"/>
      <c r="V138" s="36"/>
      <c r="W138" s="36"/>
      <c r="X138" s="36"/>
      <c r="Y138" s="36"/>
      <c r="Z138" s="36"/>
      <c r="AA138" s="36"/>
      <c r="AB138" s="36"/>
      <c r="AC138" s="36"/>
      <c r="AD138" s="36"/>
      <c r="AE138" s="36"/>
      <c r="AR138" s="206" t="s">
        <v>386</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386</v>
      </c>
      <c r="BM138" s="206" t="s">
        <v>556</v>
      </c>
    </row>
    <row r="139" spans="1:65" s="2" customFormat="1" ht="19.5">
      <c r="A139" s="36"/>
      <c r="B139" s="37"/>
      <c r="C139" s="38"/>
      <c r="D139" s="208" t="s">
        <v>279</v>
      </c>
      <c r="E139" s="38"/>
      <c r="F139" s="209" t="s">
        <v>3171</v>
      </c>
      <c r="G139" s="38"/>
      <c r="H139" s="38"/>
      <c r="I139" s="119"/>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279</v>
      </c>
      <c r="AU139" s="19" t="s">
        <v>23</v>
      </c>
    </row>
    <row r="140" spans="1:65" s="2" customFormat="1" ht="16.5" customHeight="1">
      <c r="A140" s="36"/>
      <c r="B140" s="37"/>
      <c r="C140" s="195" t="s">
        <v>414</v>
      </c>
      <c r="D140" s="195" t="s">
        <v>275</v>
      </c>
      <c r="E140" s="196" t="s">
        <v>1541</v>
      </c>
      <c r="F140" s="197" t="s">
        <v>1542</v>
      </c>
      <c r="G140" s="198" t="s">
        <v>297</v>
      </c>
      <c r="H140" s="199">
        <v>3</v>
      </c>
      <c r="I140" s="200"/>
      <c r="J140" s="201">
        <f>ROUND(I140*H140,2)</f>
        <v>0</v>
      </c>
      <c r="K140" s="197" t="s">
        <v>22</v>
      </c>
      <c r="L140" s="41"/>
      <c r="M140" s="202" t="s">
        <v>22</v>
      </c>
      <c r="N140" s="203" t="s">
        <v>48</v>
      </c>
      <c r="O140" s="66"/>
      <c r="P140" s="204">
        <f>O140*H140</f>
        <v>0</v>
      </c>
      <c r="Q140" s="204">
        <v>1.9000000000000001E-4</v>
      </c>
      <c r="R140" s="204">
        <f>Q140*H140</f>
        <v>5.6999999999999998E-4</v>
      </c>
      <c r="S140" s="204">
        <v>0</v>
      </c>
      <c r="T140" s="205">
        <f>S140*H140</f>
        <v>0</v>
      </c>
      <c r="U140" s="36"/>
      <c r="V140" s="36"/>
      <c r="W140" s="36"/>
      <c r="X140" s="36"/>
      <c r="Y140" s="36"/>
      <c r="Z140" s="36"/>
      <c r="AA140" s="36"/>
      <c r="AB140" s="36"/>
      <c r="AC140" s="36"/>
      <c r="AD140" s="36"/>
      <c r="AE140" s="36"/>
      <c r="AR140" s="206" t="s">
        <v>386</v>
      </c>
      <c r="AT140" s="206" t="s">
        <v>275</v>
      </c>
      <c r="AU140" s="206" t="s">
        <v>23</v>
      </c>
      <c r="AY140" s="19" t="s">
        <v>273</v>
      </c>
      <c r="BE140" s="207">
        <f>IF(N140="základní",J140,0)</f>
        <v>0</v>
      </c>
      <c r="BF140" s="207">
        <f>IF(N140="snížená",J140,0)</f>
        <v>0</v>
      </c>
      <c r="BG140" s="207">
        <f>IF(N140="zákl. přenesená",J140,0)</f>
        <v>0</v>
      </c>
      <c r="BH140" s="207">
        <f>IF(N140="sníž. přenesená",J140,0)</f>
        <v>0</v>
      </c>
      <c r="BI140" s="207">
        <f>IF(N140="nulová",J140,0)</f>
        <v>0</v>
      </c>
      <c r="BJ140" s="19" t="s">
        <v>23</v>
      </c>
      <c r="BK140" s="207">
        <f>ROUND(I140*H140,2)</f>
        <v>0</v>
      </c>
      <c r="BL140" s="19" t="s">
        <v>386</v>
      </c>
      <c r="BM140" s="206" t="s">
        <v>573</v>
      </c>
    </row>
    <row r="141" spans="1:65" s="2" customFormat="1" ht="19.5">
      <c r="A141" s="36"/>
      <c r="B141" s="37"/>
      <c r="C141" s="38"/>
      <c r="D141" s="208" t="s">
        <v>279</v>
      </c>
      <c r="E141" s="38"/>
      <c r="F141" s="209" t="s">
        <v>3172</v>
      </c>
      <c r="G141" s="38"/>
      <c r="H141" s="38"/>
      <c r="I141" s="119"/>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279</v>
      </c>
      <c r="AU141" s="19" t="s">
        <v>23</v>
      </c>
    </row>
    <row r="142" spans="1:65" s="2" customFormat="1" ht="16.5" customHeight="1">
      <c r="A142" s="36"/>
      <c r="B142" s="37"/>
      <c r="C142" s="195" t="s">
        <v>419</v>
      </c>
      <c r="D142" s="195" t="s">
        <v>275</v>
      </c>
      <c r="E142" s="196" t="s">
        <v>1544</v>
      </c>
      <c r="F142" s="197" t="s">
        <v>1545</v>
      </c>
      <c r="G142" s="198" t="s">
        <v>297</v>
      </c>
      <c r="H142" s="199">
        <v>2</v>
      </c>
      <c r="I142" s="200"/>
      <c r="J142" s="201">
        <f>ROUND(I142*H142,2)</f>
        <v>0</v>
      </c>
      <c r="K142" s="197" t="s">
        <v>22</v>
      </c>
      <c r="L142" s="41"/>
      <c r="M142" s="202" t="s">
        <v>22</v>
      </c>
      <c r="N142" s="203" t="s">
        <v>48</v>
      </c>
      <c r="O142" s="66"/>
      <c r="P142" s="204">
        <f>O142*H142</f>
        <v>0</v>
      </c>
      <c r="Q142" s="204">
        <v>1.8000000000000001E-4</v>
      </c>
      <c r="R142" s="204">
        <f>Q142*H142</f>
        <v>3.6000000000000002E-4</v>
      </c>
      <c r="S142" s="204">
        <v>0</v>
      </c>
      <c r="T142" s="205">
        <f>S142*H142</f>
        <v>0</v>
      </c>
      <c r="U142" s="36"/>
      <c r="V142" s="36"/>
      <c r="W142" s="36"/>
      <c r="X142" s="36"/>
      <c r="Y142" s="36"/>
      <c r="Z142" s="36"/>
      <c r="AA142" s="36"/>
      <c r="AB142" s="36"/>
      <c r="AC142" s="36"/>
      <c r="AD142" s="36"/>
      <c r="AE142" s="36"/>
      <c r="AR142" s="206" t="s">
        <v>386</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386</v>
      </c>
      <c r="BM142" s="206" t="s">
        <v>589</v>
      </c>
    </row>
    <row r="143" spans="1:65" s="2" customFormat="1" ht="19.5">
      <c r="A143" s="36"/>
      <c r="B143" s="37"/>
      <c r="C143" s="38"/>
      <c r="D143" s="208" t="s">
        <v>279</v>
      </c>
      <c r="E143" s="38"/>
      <c r="F143" s="209" t="s">
        <v>3173</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279</v>
      </c>
      <c r="AU143" s="19" t="s">
        <v>23</v>
      </c>
    </row>
    <row r="144" spans="1:65" s="2" customFormat="1" ht="16.5" customHeight="1">
      <c r="A144" s="36"/>
      <c r="B144" s="37"/>
      <c r="C144" s="195" t="s">
        <v>7</v>
      </c>
      <c r="D144" s="195" t="s">
        <v>275</v>
      </c>
      <c r="E144" s="196" t="s">
        <v>1550</v>
      </c>
      <c r="F144" s="197" t="s">
        <v>1551</v>
      </c>
      <c r="G144" s="198" t="s">
        <v>297</v>
      </c>
      <c r="H144" s="199">
        <v>4</v>
      </c>
      <c r="I144" s="200"/>
      <c r="J144" s="201">
        <f>ROUND(I144*H144,2)</f>
        <v>0</v>
      </c>
      <c r="K144" s="197" t="s">
        <v>22</v>
      </c>
      <c r="L144" s="41"/>
      <c r="M144" s="202" t="s">
        <v>22</v>
      </c>
      <c r="N144" s="203" t="s">
        <v>48</v>
      </c>
      <c r="O144" s="66"/>
      <c r="P144" s="204">
        <f>O144*H144</f>
        <v>0</v>
      </c>
      <c r="Q144" s="204">
        <v>4.8000000000000001E-4</v>
      </c>
      <c r="R144" s="204">
        <f>Q144*H144</f>
        <v>1.92E-3</v>
      </c>
      <c r="S144" s="204">
        <v>0</v>
      </c>
      <c r="T144" s="205">
        <f>S144*H144</f>
        <v>0</v>
      </c>
      <c r="U144" s="36"/>
      <c r="V144" s="36"/>
      <c r="W144" s="36"/>
      <c r="X144" s="36"/>
      <c r="Y144" s="36"/>
      <c r="Z144" s="36"/>
      <c r="AA144" s="36"/>
      <c r="AB144" s="36"/>
      <c r="AC144" s="36"/>
      <c r="AD144" s="36"/>
      <c r="AE144" s="36"/>
      <c r="AR144" s="206" t="s">
        <v>386</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386</v>
      </c>
      <c r="BM144" s="206" t="s">
        <v>600</v>
      </c>
    </row>
    <row r="145" spans="1:65" s="2" customFormat="1" ht="19.5">
      <c r="A145" s="36"/>
      <c r="B145" s="37"/>
      <c r="C145" s="38"/>
      <c r="D145" s="208" t="s">
        <v>279</v>
      </c>
      <c r="E145" s="38"/>
      <c r="F145" s="209" t="s">
        <v>3174</v>
      </c>
      <c r="G145" s="38"/>
      <c r="H145" s="38"/>
      <c r="I145" s="119"/>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279</v>
      </c>
      <c r="AU145" s="19" t="s">
        <v>23</v>
      </c>
    </row>
    <row r="146" spans="1:65" s="2" customFormat="1" ht="16.5" customHeight="1">
      <c r="A146" s="36"/>
      <c r="B146" s="37"/>
      <c r="C146" s="195" t="s">
        <v>433</v>
      </c>
      <c r="D146" s="195" t="s">
        <v>275</v>
      </c>
      <c r="E146" s="196" t="s">
        <v>1553</v>
      </c>
      <c r="F146" s="197" t="s">
        <v>1554</v>
      </c>
      <c r="G146" s="198" t="s">
        <v>305</v>
      </c>
      <c r="H146" s="199">
        <v>153</v>
      </c>
      <c r="I146" s="200"/>
      <c r="J146" s="201">
        <f>ROUND(I146*H146,2)</f>
        <v>0</v>
      </c>
      <c r="K146" s="197" t="s">
        <v>22</v>
      </c>
      <c r="L146" s="41"/>
      <c r="M146" s="202" t="s">
        <v>22</v>
      </c>
      <c r="N146" s="203" t="s">
        <v>48</v>
      </c>
      <c r="O146" s="66"/>
      <c r="P146" s="204">
        <f>O146*H146</f>
        <v>0</v>
      </c>
      <c r="Q146" s="204">
        <v>1.8000000000000001E-4</v>
      </c>
      <c r="R146" s="204">
        <f>Q146*H146</f>
        <v>2.7540000000000002E-2</v>
      </c>
      <c r="S146" s="204">
        <v>0</v>
      </c>
      <c r="T146" s="205">
        <f>S146*H146</f>
        <v>0</v>
      </c>
      <c r="U146" s="36"/>
      <c r="V146" s="36"/>
      <c r="W146" s="36"/>
      <c r="X146" s="36"/>
      <c r="Y146" s="36"/>
      <c r="Z146" s="36"/>
      <c r="AA146" s="36"/>
      <c r="AB146" s="36"/>
      <c r="AC146" s="36"/>
      <c r="AD146" s="36"/>
      <c r="AE146" s="36"/>
      <c r="AR146" s="206" t="s">
        <v>386</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386</v>
      </c>
      <c r="BM146" s="206" t="s">
        <v>616</v>
      </c>
    </row>
    <row r="147" spans="1:65" s="2" customFormat="1" ht="16.5" customHeight="1">
      <c r="A147" s="36"/>
      <c r="B147" s="37"/>
      <c r="C147" s="195" t="s">
        <v>441</v>
      </c>
      <c r="D147" s="195" t="s">
        <v>275</v>
      </c>
      <c r="E147" s="196" t="s">
        <v>1555</v>
      </c>
      <c r="F147" s="197" t="s">
        <v>1556</v>
      </c>
      <c r="G147" s="198" t="s">
        <v>305</v>
      </c>
      <c r="H147" s="199">
        <v>153</v>
      </c>
      <c r="I147" s="200"/>
      <c r="J147" s="201">
        <f>ROUND(I147*H147,2)</f>
        <v>0</v>
      </c>
      <c r="K147" s="197" t="s">
        <v>22</v>
      </c>
      <c r="L147" s="41"/>
      <c r="M147" s="202" t="s">
        <v>22</v>
      </c>
      <c r="N147" s="203" t="s">
        <v>48</v>
      </c>
      <c r="O147" s="66"/>
      <c r="P147" s="204">
        <f>O147*H147</f>
        <v>0</v>
      </c>
      <c r="Q147" s="204">
        <v>1.0000000000000001E-5</v>
      </c>
      <c r="R147" s="204">
        <f>Q147*H147</f>
        <v>1.5300000000000001E-3</v>
      </c>
      <c r="S147" s="204">
        <v>0</v>
      </c>
      <c r="T147" s="205">
        <f>S147*H147</f>
        <v>0</v>
      </c>
      <c r="U147" s="36"/>
      <c r="V147" s="36"/>
      <c r="W147" s="36"/>
      <c r="X147" s="36"/>
      <c r="Y147" s="36"/>
      <c r="Z147" s="36"/>
      <c r="AA147" s="36"/>
      <c r="AB147" s="36"/>
      <c r="AC147" s="36"/>
      <c r="AD147" s="36"/>
      <c r="AE147" s="36"/>
      <c r="AR147" s="206" t="s">
        <v>386</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386</v>
      </c>
      <c r="BM147" s="206" t="s">
        <v>629</v>
      </c>
    </row>
    <row r="148" spans="1:65" s="12" customFormat="1" ht="25.9" customHeight="1">
      <c r="B148" s="179"/>
      <c r="C148" s="180"/>
      <c r="D148" s="181" t="s">
        <v>76</v>
      </c>
      <c r="E148" s="182" t="s">
        <v>1557</v>
      </c>
      <c r="F148" s="182" t="s">
        <v>1558</v>
      </c>
      <c r="G148" s="180"/>
      <c r="H148" s="180"/>
      <c r="I148" s="183"/>
      <c r="J148" s="184">
        <f>BK148</f>
        <v>0</v>
      </c>
      <c r="K148" s="180"/>
      <c r="L148" s="185"/>
      <c r="M148" s="186"/>
      <c r="N148" s="187"/>
      <c r="O148" s="187"/>
      <c r="P148" s="188">
        <f>SUM(P149:P177)</f>
        <v>0</v>
      </c>
      <c r="Q148" s="187"/>
      <c r="R148" s="188">
        <f>SUM(R149:R177)</f>
        <v>0.12048</v>
      </c>
      <c r="S148" s="187"/>
      <c r="T148" s="189">
        <f>SUM(T149:T177)</f>
        <v>0</v>
      </c>
      <c r="AR148" s="190" t="s">
        <v>23</v>
      </c>
      <c r="AT148" s="191" t="s">
        <v>76</v>
      </c>
      <c r="AU148" s="191" t="s">
        <v>77</v>
      </c>
      <c r="AY148" s="190" t="s">
        <v>273</v>
      </c>
      <c r="BK148" s="192">
        <f>SUM(BK149:BK177)</f>
        <v>0</v>
      </c>
    </row>
    <row r="149" spans="1:65" s="2" customFormat="1" ht="16.5" customHeight="1">
      <c r="A149" s="36"/>
      <c r="B149" s="37"/>
      <c r="C149" s="195" t="s">
        <v>446</v>
      </c>
      <c r="D149" s="195" t="s">
        <v>275</v>
      </c>
      <c r="E149" s="196" t="s">
        <v>3175</v>
      </c>
      <c r="F149" s="197" t="s">
        <v>3176</v>
      </c>
      <c r="G149" s="198" t="s">
        <v>765</v>
      </c>
      <c r="H149" s="199">
        <v>4</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386</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386</v>
      </c>
      <c r="BM149" s="206" t="s">
        <v>641</v>
      </c>
    </row>
    <row r="150" spans="1:65" s="2" customFormat="1" ht="19.5">
      <c r="A150" s="36"/>
      <c r="B150" s="37"/>
      <c r="C150" s="38"/>
      <c r="D150" s="208" t="s">
        <v>279</v>
      </c>
      <c r="E150" s="38"/>
      <c r="F150" s="209" t="s">
        <v>3177</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279</v>
      </c>
      <c r="AU150" s="19" t="s">
        <v>23</v>
      </c>
    </row>
    <row r="151" spans="1:65" s="2" customFormat="1" ht="16.5" customHeight="1">
      <c r="A151" s="36"/>
      <c r="B151" s="37"/>
      <c r="C151" s="195" t="s">
        <v>456</v>
      </c>
      <c r="D151" s="195" t="s">
        <v>275</v>
      </c>
      <c r="E151" s="196" t="s">
        <v>3178</v>
      </c>
      <c r="F151" s="197" t="s">
        <v>3179</v>
      </c>
      <c r="G151" s="198" t="s">
        <v>3180</v>
      </c>
      <c r="H151" s="199">
        <v>4</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386</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654</v>
      </c>
    </row>
    <row r="152" spans="1:65" s="2" customFormat="1" ht="19.5">
      <c r="A152" s="36"/>
      <c r="B152" s="37"/>
      <c r="C152" s="38"/>
      <c r="D152" s="208" t="s">
        <v>279</v>
      </c>
      <c r="E152" s="38"/>
      <c r="F152" s="209" t="s">
        <v>3181</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279</v>
      </c>
      <c r="AU152" s="19" t="s">
        <v>23</v>
      </c>
    </row>
    <row r="153" spans="1:65" s="2" customFormat="1" ht="16.5" customHeight="1">
      <c r="A153" s="36"/>
      <c r="B153" s="37"/>
      <c r="C153" s="195" t="s">
        <v>465</v>
      </c>
      <c r="D153" s="195" t="s">
        <v>275</v>
      </c>
      <c r="E153" s="196" t="s">
        <v>3182</v>
      </c>
      <c r="F153" s="197" t="s">
        <v>3183</v>
      </c>
      <c r="G153" s="198" t="s">
        <v>765</v>
      </c>
      <c r="H153" s="199">
        <v>5</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386</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664</v>
      </c>
    </row>
    <row r="154" spans="1:65" s="2" customFormat="1" ht="19.5">
      <c r="A154" s="36"/>
      <c r="B154" s="37"/>
      <c r="C154" s="38"/>
      <c r="D154" s="208" t="s">
        <v>279</v>
      </c>
      <c r="E154" s="38"/>
      <c r="F154" s="209" t="s">
        <v>3184</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279</v>
      </c>
      <c r="AU154" s="19" t="s">
        <v>23</v>
      </c>
    </row>
    <row r="155" spans="1:65" s="2" customFormat="1" ht="16.5" customHeight="1">
      <c r="A155" s="36"/>
      <c r="B155" s="37"/>
      <c r="C155" s="195" t="s">
        <v>471</v>
      </c>
      <c r="D155" s="195" t="s">
        <v>275</v>
      </c>
      <c r="E155" s="196" t="s">
        <v>3185</v>
      </c>
      <c r="F155" s="197" t="s">
        <v>3186</v>
      </c>
      <c r="G155" s="198" t="s">
        <v>765</v>
      </c>
      <c r="H155" s="199">
        <v>1</v>
      </c>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386</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386</v>
      </c>
      <c r="BM155" s="206" t="s">
        <v>677</v>
      </c>
    </row>
    <row r="156" spans="1:65" s="2" customFormat="1" ht="19.5">
      <c r="A156" s="36"/>
      <c r="B156" s="37"/>
      <c r="C156" s="38"/>
      <c r="D156" s="208" t="s">
        <v>279</v>
      </c>
      <c r="E156" s="38"/>
      <c r="F156" s="209" t="s">
        <v>3187</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279</v>
      </c>
      <c r="AU156" s="19" t="s">
        <v>23</v>
      </c>
    </row>
    <row r="157" spans="1:65" s="2" customFormat="1" ht="16.5" customHeight="1">
      <c r="A157" s="36"/>
      <c r="B157" s="37"/>
      <c r="C157" s="195" t="s">
        <v>493</v>
      </c>
      <c r="D157" s="195" t="s">
        <v>275</v>
      </c>
      <c r="E157" s="196" t="s">
        <v>3188</v>
      </c>
      <c r="F157" s="197" t="s">
        <v>3189</v>
      </c>
      <c r="G157" s="198" t="s">
        <v>765</v>
      </c>
      <c r="H157" s="199">
        <v>1</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386</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386</v>
      </c>
      <c r="BM157" s="206" t="s">
        <v>689</v>
      </c>
    </row>
    <row r="158" spans="1:65" s="2" customFormat="1" ht="19.5">
      <c r="A158" s="36"/>
      <c r="B158" s="37"/>
      <c r="C158" s="38"/>
      <c r="D158" s="208" t="s">
        <v>279</v>
      </c>
      <c r="E158" s="38"/>
      <c r="F158" s="209" t="s">
        <v>3190</v>
      </c>
      <c r="G158" s="38"/>
      <c r="H158" s="38"/>
      <c r="I158" s="119"/>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279</v>
      </c>
      <c r="AU158" s="19" t="s">
        <v>23</v>
      </c>
    </row>
    <row r="159" spans="1:65" s="2" customFormat="1" ht="16.5" customHeight="1">
      <c r="A159" s="36"/>
      <c r="B159" s="37"/>
      <c r="C159" s="195" t="s">
        <v>501</v>
      </c>
      <c r="D159" s="195" t="s">
        <v>275</v>
      </c>
      <c r="E159" s="196" t="s">
        <v>3191</v>
      </c>
      <c r="F159" s="197" t="s">
        <v>3192</v>
      </c>
      <c r="G159" s="198" t="s">
        <v>765</v>
      </c>
      <c r="H159" s="199">
        <v>7</v>
      </c>
      <c r="I159" s="200"/>
      <c r="J159" s="201">
        <f>ROUND(I159*H159,2)</f>
        <v>0</v>
      </c>
      <c r="K159" s="197" t="s">
        <v>22</v>
      </c>
      <c r="L159" s="41"/>
      <c r="M159" s="202" t="s">
        <v>22</v>
      </c>
      <c r="N159" s="203" t="s">
        <v>48</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386</v>
      </c>
      <c r="AT159" s="206" t="s">
        <v>275</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386</v>
      </c>
      <c r="BM159" s="206" t="s">
        <v>701</v>
      </c>
    </row>
    <row r="160" spans="1:65" s="2" customFormat="1" ht="19.5">
      <c r="A160" s="36"/>
      <c r="B160" s="37"/>
      <c r="C160" s="38"/>
      <c r="D160" s="208" t="s">
        <v>299</v>
      </c>
      <c r="E160" s="38"/>
      <c r="F160" s="209" t="s">
        <v>3193</v>
      </c>
      <c r="G160" s="38"/>
      <c r="H160" s="38"/>
      <c r="I160" s="119"/>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299</v>
      </c>
      <c r="AU160" s="19" t="s">
        <v>23</v>
      </c>
    </row>
    <row r="161" spans="1:65" s="2" customFormat="1" ht="19.5">
      <c r="A161" s="36"/>
      <c r="B161" s="37"/>
      <c r="C161" s="38"/>
      <c r="D161" s="208" t="s">
        <v>279</v>
      </c>
      <c r="E161" s="38"/>
      <c r="F161" s="209" t="s">
        <v>3194</v>
      </c>
      <c r="G161" s="38"/>
      <c r="H161" s="38"/>
      <c r="I161" s="119"/>
      <c r="J161" s="38"/>
      <c r="K161" s="38"/>
      <c r="L161" s="41"/>
      <c r="M161" s="210"/>
      <c r="N161" s="211"/>
      <c r="O161" s="66"/>
      <c r="P161" s="66"/>
      <c r="Q161" s="66"/>
      <c r="R161" s="66"/>
      <c r="S161" s="66"/>
      <c r="T161" s="67"/>
      <c r="U161" s="36"/>
      <c r="V161" s="36"/>
      <c r="W161" s="36"/>
      <c r="X161" s="36"/>
      <c r="Y161" s="36"/>
      <c r="Z161" s="36"/>
      <c r="AA161" s="36"/>
      <c r="AB161" s="36"/>
      <c r="AC161" s="36"/>
      <c r="AD161" s="36"/>
      <c r="AE161" s="36"/>
      <c r="AT161" s="19" t="s">
        <v>279</v>
      </c>
      <c r="AU161" s="19" t="s">
        <v>23</v>
      </c>
    </row>
    <row r="162" spans="1:65" s="2" customFormat="1" ht="16.5" customHeight="1">
      <c r="A162" s="36"/>
      <c r="B162" s="37"/>
      <c r="C162" s="195" t="s">
        <v>508</v>
      </c>
      <c r="D162" s="195" t="s">
        <v>275</v>
      </c>
      <c r="E162" s="196" t="s">
        <v>3195</v>
      </c>
      <c r="F162" s="197" t="s">
        <v>3196</v>
      </c>
      <c r="G162" s="198" t="s">
        <v>765</v>
      </c>
      <c r="H162" s="199">
        <v>1</v>
      </c>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386</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386</v>
      </c>
      <c r="BM162" s="206" t="s">
        <v>710</v>
      </c>
    </row>
    <row r="163" spans="1:65" s="2" customFormat="1" ht="19.5">
      <c r="A163" s="36"/>
      <c r="B163" s="37"/>
      <c r="C163" s="38"/>
      <c r="D163" s="208" t="s">
        <v>279</v>
      </c>
      <c r="E163" s="38"/>
      <c r="F163" s="209" t="s">
        <v>3197</v>
      </c>
      <c r="G163" s="38"/>
      <c r="H163" s="38"/>
      <c r="I163" s="119"/>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279</v>
      </c>
      <c r="AU163" s="19" t="s">
        <v>23</v>
      </c>
    </row>
    <row r="164" spans="1:65" s="2" customFormat="1" ht="16.5" customHeight="1">
      <c r="A164" s="36"/>
      <c r="B164" s="37"/>
      <c r="C164" s="195" t="s">
        <v>513</v>
      </c>
      <c r="D164" s="195" t="s">
        <v>275</v>
      </c>
      <c r="E164" s="196" t="s">
        <v>3198</v>
      </c>
      <c r="F164" s="197" t="s">
        <v>3199</v>
      </c>
      <c r="G164" s="198" t="s">
        <v>765</v>
      </c>
      <c r="H164" s="199">
        <v>1</v>
      </c>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386</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386</v>
      </c>
      <c r="BM164" s="206" t="s">
        <v>737</v>
      </c>
    </row>
    <row r="165" spans="1:65" s="2" customFormat="1" ht="19.5">
      <c r="A165" s="36"/>
      <c r="B165" s="37"/>
      <c r="C165" s="38"/>
      <c r="D165" s="208" t="s">
        <v>279</v>
      </c>
      <c r="E165" s="38"/>
      <c r="F165" s="209" t="s">
        <v>3200</v>
      </c>
      <c r="G165" s="38"/>
      <c r="H165" s="38"/>
      <c r="I165" s="119"/>
      <c r="J165" s="38"/>
      <c r="K165" s="38"/>
      <c r="L165" s="41"/>
      <c r="M165" s="210"/>
      <c r="N165" s="211"/>
      <c r="O165" s="66"/>
      <c r="P165" s="66"/>
      <c r="Q165" s="66"/>
      <c r="R165" s="66"/>
      <c r="S165" s="66"/>
      <c r="T165" s="67"/>
      <c r="U165" s="36"/>
      <c r="V165" s="36"/>
      <c r="W165" s="36"/>
      <c r="X165" s="36"/>
      <c r="Y165" s="36"/>
      <c r="Z165" s="36"/>
      <c r="AA165" s="36"/>
      <c r="AB165" s="36"/>
      <c r="AC165" s="36"/>
      <c r="AD165" s="36"/>
      <c r="AE165" s="36"/>
      <c r="AT165" s="19" t="s">
        <v>279</v>
      </c>
      <c r="AU165" s="19" t="s">
        <v>23</v>
      </c>
    </row>
    <row r="166" spans="1:65" s="2" customFormat="1" ht="16.5" customHeight="1">
      <c r="A166" s="36"/>
      <c r="B166" s="37"/>
      <c r="C166" s="195" t="s">
        <v>528</v>
      </c>
      <c r="D166" s="195" t="s">
        <v>275</v>
      </c>
      <c r="E166" s="196" t="s">
        <v>3201</v>
      </c>
      <c r="F166" s="197" t="s">
        <v>3202</v>
      </c>
      <c r="G166" s="198" t="s">
        <v>1570</v>
      </c>
      <c r="H166" s="199">
        <v>1</v>
      </c>
      <c r="I166" s="200"/>
      <c r="J166" s="201">
        <f>ROUND(I166*H166,2)</f>
        <v>0</v>
      </c>
      <c r="K166" s="197" t="s">
        <v>22</v>
      </c>
      <c r="L166" s="41"/>
      <c r="M166" s="202" t="s">
        <v>22</v>
      </c>
      <c r="N166" s="203" t="s">
        <v>48</v>
      </c>
      <c r="O166" s="66"/>
      <c r="P166" s="204">
        <f>O166*H166</f>
        <v>0</v>
      </c>
      <c r="Q166" s="204">
        <v>1.8890000000000001E-2</v>
      </c>
      <c r="R166" s="204">
        <f>Q166*H166</f>
        <v>1.8890000000000001E-2</v>
      </c>
      <c r="S166" s="204">
        <v>0</v>
      </c>
      <c r="T166" s="205">
        <f>S166*H166</f>
        <v>0</v>
      </c>
      <c r="U166" s="36"/>
      <c r="V166" s="36"/>
      <c r="W166" s="36"/>
      <c r="X166" s="36"/>
      <c r="Y166" s="36"/>
      <c r="Z166" s="36"/>
      <c r="AA166" s="36"/>
      <c r="AB166" s="36"/>
      <c r="AC166" s="36"/>
      <c r="AD166" s="36"/>
      <c r="AE166" s="36"/>
      <c r="AR166" s="206" t="s">
        <v>386</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386</v>
      </c>
      <c r="BM166" s="206" t="s">
        <v>757</v>
      </c>
    </row>
    <row r="167" spans="1:65" s="2" customFormat="1" ht="29.25">
      <c r="A167" s="36"/>
      <c r="B167" s="37"/>
      <c r="C167" s="38"/>
      <c r="D167" s="208" t="s">
        <v>299</v>
      </c>
      <c r="E167" s="38"/>
      <c r="F167" s="209" t="s">
        <v>3203</v>
      </c>
      <c r="G167" s="38"/>
      <c r="H167" s="38"/>
      <c r="I167" s="119"/>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299</v>
      </c>
      <c r="AU167" s="19" t="s">
        <v>23</v>
      </c>
    </row>
    <row r="168" spans="1:65" s="2" customFormat="1" ht="19.5">
      <c r="A168" s="36"/>
      <c r="B168" s="37"/>
      <c r="C168" s="38"/>
      <c r="D168" s="208" t="s">
        <v>279</v>
      </c>
      <c r="E168" s="38"/>
      <c r="F168" s="209" t="s">
        <v>3187</v>
      </c>
      <c r="G168" s="38"/>
      <c r="H168" s="38"/>
      <c r="I168" s="119"/>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279</v>
      </c>
      <c r="AU168" s="19" t="s">
        <v>23</v>
      </c>
    </row>
    <row r="169" spans="1:65" s="2" customFormat="1" ht="16.5" customHeight="1">
      <c r="A169" s="36"/>
      <c r="B169" s="37"/>
      <c r="C169" s="195" t="s">
        <v>533</v>
      </c>
      <c r="D169" s="195" t="s">
        <v>275</v>
      </c>
      <c r="E169" s="196" t="s">
        <v>3204</v>
      </c>
      <c r="F169" s="197" t="s">
        <v>3205</v>
      </c>
      <c r="G169" s="198" t="s">
        <v>1570</v>
      </c>
      <c r="H169" s="199">
        <v>4</v>
      </c>
      <c r="I169" s="200"/>
      <c r="J169" s="201">
        <f>ROUND(I169*H169,2)</f>
        <v>0</v>
      </c>
      <c r="K169" s="197" t="s">
        <v>22</v>
      </c>
      <c r="L169" s="41"/>
      <c r="M169" s="202" t="s">
        <v>22</v>
      </c>
      <c r="N169" s="203" t="s">
        <v>48</v>
      </c>
      <c r="O169" s="66"/>
      <c r="P169" s="204">
        <f>O169*H169</f>
        <v>0</v>
      </c>
      <c r="Q169" s="204">
        <v>1.8890000000000001E-2</v>
      </c>
      <c r="R169" s="204">
        <f>Q169*H169</f>
        <v>7.5560000000000002E-2</v>
      </c>
      <c r="S169" s="204">
        <v>0</v>
      </c>
      <c r="T169" s="205">
        <f>S169*H169</f>
        <v>0</v>
      </c>
      <c r="U169" s="36"/>
      <c r="V169" s="36"/>
      <c r="W169" s="36"/>
      <c r="X169" s="36"/>
      <c r="Y169" s="36"/>
      <c r="Z169" s="36"/>
      <c r="AA169" s="36"/>
      <c r="AB169" s="36"/>
      <c r="AC169" s="36"/>
      <c r="AD169" s="36"/>
      <c r="AE169" s="36"/>
      <c r="AR169" s="206" t="s">
        <v>386</v>
      </c>
      <c r="AT169" s="206" t="s">
        <v>275</v>
      </c>
      <c r="AU169" s="206" t="s">
        <v>23</v>
      </c>
      <c r="AY169" s="19" t="s">
        <v>273</v>
      </c>
      <c r="BE169" s="207">
        <f>IF(N169="základní",J169,0)</f>
        <v>0</v>
      </c>
      <c r="BF169" s="207">
        <f>IF(N169="snížená",J169,0)</f>
        <v>0</v>
      </c>
      <c r="BG169" s="207">
        <f>IF(N169="zákl. přenesená",J169,0)</f>
        <v>0</v>
      </c>
      <c r="BH169" s="207">
        <f>IF(N169="sníž. přenesená",J169,0)</f>
        <v>0</v>
      </c>
      <c r="BI169" s="207">
        <f>IF(N169="nulová",J169,0)</f>
        <v>0</v>
      </c>
      <c r="BJ169" s="19" t="s">
        <v>23</v>
      </c>
      <c r="BK169" s="207">
        <f>ROUND(I169*H169,2)</f>
        <v>0</v>
      </c>
      <c r="BL169" s="19" t="s">
        <v>386</v>
      </c>
      <c r="BM169" s="206" t="s">
        <v>771</v>
      </c>
    </row>
    <row r="170" spans="1:65" s="2" customFormat="1" ht="19.5">
      <c r="A170" s="36"/>
      <c r="B170" s="37"/>
      <c r="C170" s="38"/>
      <c r="D170" s="208" t="s">
        <v>299</v>
      </c>
      <c r="E170" s="38"/>
      <c r="F170" s="209" t="s">
        <v>3206</v>
      </c>
      <c r="G170" s="38"/>
      <c r="H170" s="38"/>
      <c r="I170" s="119"/>
      <c r="J170" s="38"/>
      <c r="K170" s="38"/>
      <c r="L170" s="41"/>
      <c r="M170" s="210"/>
      <c r="N170" s="211"/>
      <c r="O170" s="66"/>
      <c r="P170" s="66"/>
      <c r="Q170" s="66"/>
      <c r="R170" s="66"/>
      <c r="S170" s="66"/>
      <c r="T170" s="67"/>
      <c r="U170" s="36"/>
      <c r="V170" s="36"/>
      <c r="W170" s="36"/>
      <c r="X170" s="36"/>
      <c r="Y170" s="36"/>
      <c r="Z170" s="36"/>
      <c r="AA170" s="36"/>
      <c r="AB170" s="36"/>
      <c r="AC170" s="36"/>
      <c r="AD170" s="36"/>
      <c r="AE170" s="36"/>
      <c r="AT170" s="19" t="s">
        <v>299</v>
      </c>
      <c r="AU170" s="19" t="s">
        <v>23</v>
      </c>
    </row>
    <row r="171" spans="1:65" s="2" customFormat="1" ht="19.5">
      <c r="A171" s="36"/>
      <c r="B171" s="37"/>
      <c r="C171" s="38"/>
      <c r="D171" s="208" t="s">
        <v>279</v>
      </c>
      <c r="E171" s="38"/>
      <c r="F171" s="209" t="s">
        <v>3207</v>
      </c>
      <c r="G171" s="38"/>
      <c r="H171" s="38"/>
      <c r="I171" s="119"/>
      <c r="J171" s="38"/>
      <c r="K171" s="38"/>
      <c r="L171" s="41"/>
      <c r="M171" s="210"/>
      <c r="N171" s="211"/>
      <c r="O171" s="66"/>
      <c r="P171" s="66"/>
      <c r="Q171" s="66"/>
      <c r="R171" s="66"/>
      <c r="S171" s="66"/>
      <c r="T171" s="67"/>
      <c r="U171" s="36"/>
      <c r="V171" s="36"/>
      <c r="W171" s="36"/>
      <c r="X171" s="36"/>
      <c r="Y171" s="36"/>
      <c r="Z171" s="36"/>
      <c r="AA171" s="36"/>
      <c r="AB171" s="36"/>
      <c r="AC171" s="36"/>
      <c r="AD171" s="36"/>
      <c r="AE171" s="36"/>
      <c r="AT171" s="19" t="s">
        <v>279</v>
      </c>
      <c r="AU171" s="19" t="s">
        <v>23</v>
      </c>
    </row>
    <row r="172" spans="1:65" s="2" customFormat="1" ht="16.5" customHeight="1">
      <c r="A172" s="36"/>
      <c r="B172" s="37"/>
      <c r="C172" s="195" t="s">
        <v>539</v>
      </c>
      <c r="D172" s="195" t="s">
        <v>275</v>
      </c>
      <c r="E172" s="196" t="s">
        <v>1575</v>
      </c>
      <c r="F172" s="197" t="s">
        <v>3208</v>
      </c>
      <c r="G172" s="198" t="s">
        <v>297</v>
      </c>
      <c r="H172" s="199">
        <v>1</v>
      </c>
      <c r="I172" s="200"/>
      <c r="J172" s="201">
        <f>ROUND(I172*H172,2)</f>
        <v>0</v>
      </c>
      <c r="K172" s="197" t="s">
        <v>22</v>
      </c>
      <c r="L172" s="41"/>
      <c r="M172" s="202" t="s">
        <v>22</v>
      </c>
      <c r="N172" s="203" t="s">
        <v>48</v>
      </c>
      <c r="O172" s="66"/>
      <c r="P172" s="204">
        <f>O172*H172</f>
        <v>0</v>
      </c>
      <c r="Q172" s="204">
        <v>8.4999999999999995E-4</v>
      </c>
      <c r="R172" s="204">
        <f>Q172*H172</f>
        <v>8.4999999999999995E-4</v>
      </c>
      <c r="S172" s="204">
        <v>0</v>
      </c>
      <c r="T172" s="205">
        <f>S172*H172</f>
        <v>0</v>
      </c>
      <c r="U172" s="36"/>
      <c r="V172" s="36"/>
      <c r="W172" s="36"/>
      <c r="X172" s="36"/>
      <c r="Y172" s="36"/>
      <c r="Z172" s="36"/>
      <c r="AA172" s="36"/>
      <c r="AB172" s="36"/>
      <c r="AC172" s="36"/>
      <c r="AD172" s="36"/>
      <c r="AE172" s="36"/>
      <c r="AR172" s="206" t="s">
        <v>386</v>
      </c>
      <c r="AT172" s="206" t="s">
        <v>275</v>
      </c>
      <c r="AU172" s="206" t="s">
        <v>23</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386</v>
      </c>
      <c r="BM172" s="206" t="s">
        <v>790</v>
      </c>
    </row>
    <row r="173" spans="1:65" s="2" customFormat="1" ht="19.5">
      <c r="A173" s="36"/>
      <c r="B173" s="37"/>
      <c r="C173" s="38"/>
      <c r="D173" s="208" t="s">
        <v>279</v>
      </c>
      <c r="E173" s="38"/>
      <c r="F173" s="209" t="s">
        <v>3209</v>
      </c>
      <c r="G173" s="38"/>
      <c r="H173" s="38"/>
      <c r="I173" s="119"/>
      <c r="J173" s="38"/>
      <c r="K173" s="38"/>
      <c r="L173" s="41"/>
      <c r="M173" s="210"/>
      <c r="N173" s="211"/>
      <c r="O173" s="66"/>
      <c r="P173" s="66"/>
      <c r="Q173" s="66"/>
      <c r="R173" s="66"/>
      <c r="S173" s="66"/>
      <c r="T173" s="67"/>
      <c r="U173" s="36"/>
      <c r="V173" s="36"/>
      <c r="W173" s="36"/>
      <c r="X173" s="36"/>
      <c r="Y173" s="36"/>
      <c r="Z173" s="36"/>
      <c r="AA173" s="36"/>
      <c r="AB173" s="36"/>
      <c r="AC173" s="36"/>
      <c r="AD173" s="36"/>
      <c r="AE173" s="36"/>
      <c r="AT173" s="19" t="s">
        <v>279</v>
      </c>
      <c r="AU173" s="19" t="s">
        <v>23</v>
      </c>
    </row>
    <row r="174" spans="1:65" s="2" customFormat="1" ht="16.5" customHeight="1">
      <c r="A174" s="36"/>
      <c r="B174" s="37"/>
      <c r="C174" s="195" t="s">
        <v>547</v>
      </c>
      <c r="D174" s="195" t="s">
        <v>275</v>
      </c>
      <c r="E174" s="196" t="s">
        <v>3210</v>
      </c>
      <c r="F174" s="197" t="s">
        <v>1576</v>
      </c>
      <c r="G174" s="198" t="s">
        <v>297</v>
      </c>
      <c r="H174" s="199">
        <v>7</v>
      </c>
      <c r="I174" s="200"/>
      <c r="J174" s="201">
        <f>ROUND(I174*H174,2)</f>
        <v>0</v>
      </c>
      <c r="K174" s="197" t="s">
        <v>22</v>
      </c>
      <c r="L174" s="41"/>
      <c r="M174" s="202" t="s">
        <v>22</v>
      </c>
      <c r="N174" s="203" t="s">
        <v>48</v>
      </c>
      <c r="O174" s="66"/>
      <c r="P174" s="204">
        <f>O174*H174</f>
        <v>0</v>
      </c>
      <c r="Q174" s="204">
        <v>1.6999999999999999E-3</v>
      </c>
      <c r="R174" s="204">
        <f>Q174*H174</f>
        <v>1.1899999999999999E-2</v>
      </c>
      <c r="S174" s="204">
        <v>0</v>
      </c>
      <c r="T174" s="205">
        <f>S174*H174</f>
        <v>0</v>
      </c>
      <c r="U174" s="36"/>
      <c r="V174" s="36"/>
      <c r="W174" s="36"/>
      <c r="X174" s="36"/>
      <c r="Y174" s="36"/>
      <c r="Z174" s="36"/>
      <c r="AA174" s="36"/>
      <c r="AB174" s="36"/>
      <c r="AC174" s="36"/>
      <c r="AD174" s="36"/>
      <c r="AE174" s="36"/>
      <c r="AR174" s="206" t="s">
        <v>386</v>
      </c>
      <c r="AT174" s="206" t="s">
        <v>275</v>
      </c>
      <c r="AU174" s="206" t="s">
        <v>23</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386</v>
      </c>
      <c r="BM174" s="206" t="s">
        <v>805</v>
      </c>
    </row>
    <row r="175" spans="1:65" s="2" customFormat="1" ht="19.5">
      <c r="A175" s="36"/>
      <c r="B175" s="37"/>
      <c r="C175" s="38"/>
      <c r="D175" s="208" t="s">
        <v>279</v>
      </c>
      <c r="E175" s="38"/>
      <c r="F175" s="209" t="s">
        <v>3211</v>
      </c>
      <c r="G175" s="38"/>
      <c r="H175" s="38"/>
      <c r="I175" s="119"/>
      <c r="J175" s="38"/>
      <c r="K175" s="38"/>
      <c r="L175" s="41"/>
      <c r="M175" s="210"/>
      <c r="N175" s="211"/>
      <c r="O175" s="66"/>
      <c r="P175" s="66"/>
      <c r="Q175" s="66"/>
      <c r="R175" s="66"/>
      <c r="S175" s="66"/>
      <c r="T175" s="67"/>
      <c r="U175" s="36"/>
      <c r="V175" s="36"/>
      <c r="W175" s="36"/>
      <c r="X175" s="36"/>
      <c r="Y175" s="36"/>
      <c r="Z175" s="36"/>
      <c r="AA175" s="36"/>
      <c r="AB175" s="36"/>
      <c r="AC175" s="36"/>
      <c r="AD175" s="36"/>
      <c r="AE175" s="36"/>
      <c r="AT175" s="19" t="s">
        <v>279</v>
      </c>
      <c r="AU175" s="19" t="s">
        <v>23</v>
      </c>
    </row>
    <row r="176" spans="1:65" s="2" customFormat="1" ht="16.5" customHeight="1">
      <c r="A176" s="36"/>
      <c r="B176" s="37"/>
      <c r="C176" s="195" t="s">
        <v>556</v>
      </c>
      <c r="D176" s="195" t="s">
        <v>275</v>
      </c>
      <c r="E176" s="196" t="s">
        <v>3212</v>
      </c>
      <c r="F176" s="197" t="s">
        <v>3213</v>
      </c>
      <c r="G176" s="198" t="s">
        <v>1570</v>
      </c>
      <c r="H176" s="199">
        <v>4</v>
      </c>
      <c r="I176" s="200"/>
      <c r="J176" s="201">
        <f>ROUND(I176*H176,2)</f>
        <v>0</v>
      </c>
      <c r="K176" s="197" t="s">
        <v>22</v>
      </c>
      <c r="L176" s="41"/>
      <c r="M176" s="202" t="s">
        <v>22</v>
      </c>
      <c r="N176" s="203" t="s">
        <v>48</v>
      </c>
      <c r="O176" s="66"/>
      <c r="P176" s="204">
        <f>O176*H176</f>
        <v>0</v>
      </c>
      <c r="Q176" s="204">
        <v>3.32E-3</v>
      </c>
      <c r="R176" s="204">
        <f>Q176*H176</f>
        <v>1.328E-2</v>
      </c>
      <c r="S176" s="204">
        <v>0</v>
      </c>
      <c r="T176" s="205">
        <f>S176*H176</f>
        <v>0</v>
      </c>
      <c r="U176" s="36"/>
      <c r="V176" s="36"/>
      <c r="W176" s="36"/>
      <c r="X176" s="36"/>
      <c r="Y176" s="36"/>
      <c r="Z176" s="36"/>
      <c r="AA176" s="36"/>
      <c r="AB176" s="36"/>
      <c r="AC176" s="36"/>
      <c r="AD176" s="36"/>
      <c r="AE176" s="36"/>
      <c r="AR176" s="206" t="s">
        <v>386</v>
      </c>
      <c r="AT176" s="206" t="s">
        <v>275</v>
      </c>
      <c r="AU176" s="206" t="s">
        <v>23</v>
      </c>
      <c r="AY176" s="19" t="s">
        <v>273</v>
      </c>
      <c r="BE176" s="207">
        <f>IF(N176="základní",J176,0)</f>
        <v>0</v>
      </c>
      <c r="BF176" s="207">
        <f>IF(N176="snížená",J176,0)</f>
        <v>0</v>
      </c>
      <c r="BG176" s="207">
        <f>IF(N176="zákl. přenesená",J176,0)</f>
        <v>0</v>
      </c>
      <c r="BH176" s="207">
        <f>IF(N176="sníž. přenesená",J176,0)</f>
        <v>0</v>
      </c>
      <c r="BI176" s="207">
        <f>IF(N176="nulová",J176,0)</f>
        <v>0</v>
      </c>
      <c r="BJ176" s="19" t="s">
        <v>23</v>
      </c>
      <c r="BK176" s="207">
        <f>ROUND(I176*H176,2)</f>
        <v>0</v>
      </c>
      <c r="BL176" s="19" t="s">
        <v>386</v>
      </c>
      <c r="BM176" s="206" t="s">
        <v>828</v>
      </c>
    </row>
    <row r="177" spans="1:65" s="2" customFormat="1" ht="19.5">
      <c r="A177" s="36"/>
      <c r="B177" s="37"/>
      <c r="C177" s="38"/>
      <c r="D177" s="208" t="s">
        <v>279</v>
      </c>
      <c r="E177" s="38"/>
      <c r="F177" s="209" t="s">
        <v>3214</v>
      </c>
      <c r="G177" s="38"/>
      <c r="H177" s="38"/>
      <c r="I177" s="119"/>
      <c r="J177" s="38"/>
      <c r="K177" s="38"/>
      <c r="L177" s="41"/>
      <c r="M177" s="210"/>
      <c r="N177" s="211"/>
      <c r="O177" s="66"/>
      <c r="P177" s="66"/>
      <c r="Q177" s="66"/>
      <c r="R177" s="66"/>
      <c r="S177" s="66"/>
      <c r="T177" s="67"/>
      <c r="U177" s="36"/>
      <c r="V177" s="36"/>
      <c r="W177" s="36"/>
      <c r="X177" s="36"/>
      <c r="Y177" s="36"/>
      <c r="Z177" s="36"/>
      <c r="AA177" s="36"/>
      <c r="AB177" s="36"/>
      <c r="AC177" s="36"/>
      <c r="AD177" s="36"/>
      <c r="AE177" s="36"/>
      <c r="AT177" s="19" t="s">
        <v>279</v>
      </c>
      <c r="AU177" s="19" t="s">
        <v>23</v>
      </c>
    </row>
    <row r="178" spans="1:65" s="12" customFormat="1" ht="25.9" customHeight="1">
      <c r="B178" s="179"/>
      <c r="C178" s="180"/>
      <c r="D178" s="181" t="s">
        <v>76</v>
      </c>
      <c r="E178" s="182" t="s">
        <v>3215</v>
      </c>
      <c r="F178" s="182" t="s">
        <v>3216</v>
      </c>
      <c r="G178" s="180"/>
      <c r="H178" s="180"/>
      <c r="I178" s="183"/>
      <c r="J178" s="184">
        <f>BK178</f>
        <v>0</v>
      </c>
      <c r="K178" s="180"/>
      <c r="L178" s="185"/>
      <c r="M178" s="186"/>
      <c r="N178" s="187"/>
      <c r="O178" s="187"/>
      <c r="P178" s="188">
        <f>SUM(P179:P188)</f>
        <v>0</v>
      </c>
      <c r="Q178" s="187"/>
      <c r="R178" s="188">
        <f>SUM(R179:R188)</f>
        <v>0.14438000000000001</v>
      </c>
      <c r="S178" s="187"/>
      <c r="T178" s="189">
        <f>SUM(T179:T188)</f>
        <v>0</v>
      </c>
      <c r="AR178" s="190" t="s">
        <v>23</v>
      </c>
      <c r="AT178" s="191" t="s">
        <v>76</v>
      </c>
      <c r="AU178" s="191" t="s">
        <v>77</v>
      </c>
      <c r="AY178" s="190" t="s">
        <v>273</v>
      </c>
      <c r="BK178" s="192">
        <f>SUM(BK179:BK188)</f>
        <v>0</v>
      </c>
    </row>
    <row r="179" spans="1:65" s="2" customFormat="1" ht="16.5" customHeight="1">
      <c r="A179" s="36"/>
      <c r="B179" s="37"/>
      <c r="C179" s="195" t="s">
        <v>567</v>
      </c>
      <c r="D179" s="195" t="s">
        <v>275</v>
      </c>
      <c r="E179" s="196" t="s">
        <v>3217</v>
      </c>
      <c r="F179" s="197" t="s">
        <v>3218</v>
      </c>
      <c r="G179" s="198" t="s">
        <v>1570</v>
      </c>
      <c r="H179" s="199">
        <v>1</v>
      </c>
      <c r="I179" s="200"/>
      <c r="J179" s="201">
        <f>ROUND(I179*H179,2)</f>
        <v>0</v>
      </c>
      <c r="K179" s="197" t="s">
        <v>22</v>
      </c>
      <c r="L179" s="41"/>
      <c r="M179" s="202" t="s">
        <v>22</v>
      </c>
      <c r="N179" s="203" t="s">
        <v>48</v>
      </c>
      <c r="O179" s="66"/>
      <c r="P179" s="204">
        <f>O179*H179</f>
        <v>0</v>
      </c>
      <c r="Q179" s="204">
        <v>0.01</v>
      </c>
      <c r="R179" s="204">
        <f>Q179*H179</f>
        <v>0.01</v>
      </c>
      <c r="S179" s="204">
        <v>0</v>
      </c>
      <c r="T179" s="205">
        <f>S179*H179</f>
        <v>0</v>
      </c>
      <c r="U179" s="36"/>
      <c r="V179" s="36"/>
      <c r="W179" s="36"/>
      <c r="X179" s="36"/>
      <c r="Y179" s="36"/>
      <c r="Z179" s="36"/>
      <c r="AA179" s="36"/>
      <c r="AB179" s="36"/>
      <c r="AC179" s="36"/>
      <c r="AD179" s="36"/>
      <c r="AE179" s="36"/>
      <c r="AR179" s="206" t="s">
        <v>386</v>
      </c>
      <c r="AT179" s="206" t="s">
        <v>275</v>
      </c>
      <c r="AU179" s="206" t="s">
        <v>23</v>
      </c>
      <c r="AY179" s="19" t="s">
        <v>273</v>
      </c>
      <c r="BE179" s="207">
        <f>IF(N179="základní",J179,0)</f>
        <v>0</v>
      </c>
      <c r="BF179" s="207">
        <f>IF(N179="snížená",J179,0)</f>
        <v>0</v>
      </c>
      <c r="BG179" s="207">
        <f>IF(N179="zákl. přenesená",J179,0)</f>
        <v>0</v>
      </c>
      <c r="BH179" s="207">
        <f>IF(N179="sníž. přenesená",J179,0)</f>
        <v>0</v>
      </c>
      <c r="BI179" s="207">
        <f>IF(N179="nulová",J179,0)</f>
        <v>0</v>
      </c>
      <c r="BJ179" s="19" t="s">
        <v>23</v>
      </c>
      <c r="BK179" s="207">
        <f>ROUND(I179*H179,2)</f>
        <v>0</v>
      </c>
      <c r="BL179" s="19" t="s">
        <v>386</v>
      </c>
      <c r="BM179" s="206" t="s">
        <v>840</v>
      </c>
    </row>
    <row r="180" spans="1:65" s="2" customFormat="1" ht="19.5">
      <c r="A180" s="36"/>
      <c r="B180" s="37"/>
      <c r="C180" s="38"/>
      <c r="D180" s="208" t="s">
        <v>279</v>
      </c>
      <c r="E180" s="38"/>
      <c r="F180" s="209" t="s">
        <v>3219</v>
      </c>
      <c r="G180" s="38"/>
      <c r="H180" s="38"/>
      <c r="I180" s="119"/>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279</v>
      </c>
      <c r="AU180" s="19" t="s">
        <v>23</v>
      </c>
    </row>
    <row r="181" spans="1:65" s="2" customFormat="1" ht="16.5" customHeight="1">
      <c r="A181" s="36"/>
      <c r="B181" s="37"/>
      <c r="C181" s="195" t="s">
        <v>573</v>
      </c>
      <c r="D181" s="195" t="s">
        <v>275</v>
      </c>
      <c r="E181" s="196" t="s">
        <v>3220</v>
      </c>
      <c r="F181" s="197" t="s">
        <v>3221</v>
      </c>
      <c r="G181" s="198" t="s">
        <v>1570</v>
      </c>
      <c r="H181" s="199">
        <v>6</v>
      </c>
      <c r="I181" s="200"/>
      <c r="J181" s="201">
        <f>ROUND(I181*H181,2)</f>
        <v>0</v>
      </c>
      <c r="K181" s="197" t="s">
        <v>22</v>
      </c>
      <c r="L181" s="41"/>
      <c r="M181" s="202" t="s">
        <v>22</v>
      </c>
      <c r="N181" s="203" t="s">
        <v>48</v>
      </c>
      <c r="O181" s="66"/>
      <c r="P181" s="204">
        <f>O181*H181</f>
        <v>0</v>
      </c>
      <c r="Q181" s="204">
        <v>0.01</v>
      </c>
      <c r="R181" s="204">
        <f>Q181*H181</f>
        <v>0.06</v>
      </c>
      <c r="S181" s="204">
        <v>0</v>
      </c>
      <c r="T181" s="205">
        <f>S181*H181</f>
        <v>0</v>
      </c>
      <c r="U181" s="36"/>
      <c r="V181" s="36"/>
      <c r="W181" s="36"/>
      <c r="X181" s="36"/>
      <c r="Y181" s="36"/>
      <c r="Z181" s="36"/>
      <c r="AA181" s="36"/>
      <c r="AB181" s="36"/>
      <c r="AC181" s="36"/>
      <c r="AD181" s="36"/>
      <c r="AE181" s="36"/>
      <c r="AR181" s="206" t="s">
        <v>386</v>
      </c>
      <c r="AT181" s="206" t="s">
        <v>275</v>
      </c>
      <c r="AU181" s="206" t="s">
        <v>23</v>
      </c>
      <c r="AY181" s="19" t="s">
        <v>273</v>
      </c>
      <c r="BE181" s="207">
        <f>IF(N181="základní",J181,0)</f>
        <v>0</v>
      </c>
      <c r="BF181" s="207">
        <f>IF(N181="snížená",J181,0)</f>
        <v>0</v>
      </c>
      <c r="BG181" s="207">
        <f>IF(N181="zákl. přenesená",J181,0)</f>
        <v>0</v>
      </c>
      <c r="BH181" s="207">
        <f>IF(N181="sníž. přenesená",J181,0)</f>
        <v>0</v>
      </c>
      <c r="BI181" s="207">
        <f>IF(N181="nulová",J181,0)</f>
        <v>0</v>
      </c>
      <c r="BJ181" s="19" t="s">
        <v>23</v>
      </c>
      <c r="BK181" s="207">
        <f>ROUND(I181*H181,2)</f>
        <v>0</v>
      </c>
      <c r="BL181" s="19" t="s">
        <v>386</v>
      </c>
      <c r="BM181" s="206" t="s">
        <v>851</v>
      </c>
    </row>
    <row r="182" spans="1:65" s="2" customFormat="1" ht="19.5">
      <c r="A182" s="36"/>
      <c r="B182" s="37"/>
      <c r="C182" s="38"/>
      <c r="D182" s="208" t="s">
        <v>279</v>
      </c>
      <c r="E182" s="38"/>
      <c r="F182" s="209" t="s">
        <v>3222</v>
      </c>
      <c r="G182" s="38"/>
      <c r="H182" s="38"/>
      <c r="I182" s="119"/>
      <c r="J182" s="38"/>
      <c r="K182" s="38"/>
      <c r="L182" s="41"/>
      <c r="M182" s="210"/>
      <c r="N182" s="211"/>
      <c r="O182" s="66"/>
      <c r="P182" s="66"/>
      <c r="Q182" s="66"/>
      <c r="R182" s="66"/>
      <c r="S182" s="66"/>
      <c r="T182" s="67"/>
      <c r="U182" s="36"/>
      <c r="V182" s="36"/>
      <c r="W182" s="36"/>
      <c r="X182" s="36"/>
      <c r="Y182" s="36"/>
      <c r="Z182" s="36"/>
      <c r="AA182" s="36"/>
      <c r="AB182" s="36"/>
      <c r="AC182" s="36"/>
      <c r="AD182" s="36"/>
      <c r="AE182" s="36"/>
      <c r="AT182" s="19" t="s">
        <v>279</v>
      </c>
      <c r="AU182" s="19" t="s">
        <v>23</v>
      </c>
    </row>
    <row r="183" spans="1:65" s="2" customFormat="1" ht="16.5" customHeight="1">
      <c r="A183" s="36"/>
      <c r="B183" s="37"/>
      <c r="C183" s="195" t="s">
        <v>584</v>
      </c>
      <c r="D183" s="195" t="s">
        <v>275</v>
      </c>
      <c r="E183" s="196" t="s">
        <v>3223</v>
      </c>
      <c r="F183" s="197" t="s">
        <v>3224</v>
      </c>
      <c r="G183" s="198" t="s">
        <v>1570</v>
      </c>
      <c r="H183" s="199">
        <v>4</v>
      </c>
      <c r="I183" s="200"/>
      <c r="J183" s="201">
        <f>ROUND(I183*H183,2)</f>
        <v>0</v>
      </c>
      <c r="K183" s="197" t="s">
        <v>22</v>
      </c>
      <c r="L183" s="41"/>
      <c r="M183" s="202" t="s">
        <v>22</v>
      </c>
      <c r="N183" s="203" t="s">
        <v>48</v>
      </c>
      <c r="O183" s="66"/>
      <c r="P183" s="204">
        <f>O183*H183</f>
        <v>0</v>
      </c>
      <c r="Q183" s="204">
        <v>1.2970000000000001E-2</v>
      </c>
      <c r="R183" s="204">
        <f>Q183*H183</f>
        <v>5.1880000000000003E-2</v>
      </c>
      <c r="S183" s="204">
        <v>0</v>
      </c>
      <c r="T183" s="205">
        <f>S183*H183</f>
        <v>0</v>
      </c>
      <c r="U183" s="36"/>
      <c r="V183" s="36"/>
      <c r="W183" s="36"/>
      <c r="X183" s="36"/>
      <c r="Y183" s="36"/>
      <c r="Z183" s="36"/>
      <c r="AA183" s="36"/>
      <c r="AB183" s="36"/>
      <c r="AC183" s="36"/>
      <c r="AD183" s="36"/>
      <c r="AE183" s="36"/>
      <c r="AR183" s="206" t="s">
        <v>386</v>
      </c>
      <c r="AT183" s="206" t="s">
        <v>275</v>
      </c>
      <c r="AU183" s="206" t="s">
        <v>23</v>
      </c>
      <c r="AY183" s="19" t="s">
        <v>273</v>
      </c>
      <c r="BE183" s="207">
        <f>IF(N183="základní",J183,0)</f>
        <v>0</v>
      </c>
      <c r="BF183" s="207">
        <f>IF(N183="snížená",J183,0)</f>
        <v>0</v>
      </c>
      <c r="BG183" s="207">
        <f>IF(N183="zákl. přenesená",J183,0)</f>
        <v>0</v>
      </c>
      <c r="BH183" s="207">
        <f>IF(N183="sníž. přenesená",J183,0)</f>
        <v>0</v>
      </c>
      <c r="BI183" s="207">
        <f>IF(N183="nulová",J183,0)</f>
        <v>0</v>
      </c>
      <c r="BJ183" s="19" t="s">
        <v>23</v>
      </c>
      <c r="BK183" s="207">
        <f>ROUND(I183*H183,2)</f>
        <v>0</v>
      </c>
      <c r="BL183" s="19" t="s">
        <v>386</v>
      </c>
      <c r="BM183" s="206" t="s">
        <v>865</v>
      </c>
    </row>
    <row r="184" spans="1:65" s="2" customFormat="1" ht="19.5">
      <c r="A184" s="36"/>
      <c r="B184" s="37"/>
      <c r="C184" s="38"/>
      <c r="D184" s="208" t="s">
        <v>279</v>
      </c>
      <c r="E184" s="38"/>
      <c r="F184" s="209" t="s">
        <v>3225</v>
      </c>
      <c r="G184" s="38"/>
      <c r="H184" s="38"/>
      <c r="I184" s="119"/>
      <c r="J184" s="38"/>
      <c r="K184" s="38"/>
      <c r="L184" s="41"/>
      <c r="M184" s="210"/>
      <c r="N184" s="211"/>
      <c r="O184" s="66"/>
      <c r="P184" s="66"/>
      <c r="Q184" s="66"/>
      <c r="R184" s="66"/>
      <c r="S184" s="66"/>
      <c r="T184" s="67"/>
      <c r="U184" s="36"/>
      <c r="V184" s="36"/>
      <c r="W184" s="36"/>
      <c r="X184" s="36"/>
      <c r="Y184" s="36"/>
      <c r="Z184" s="36"/>
      <c r="AA184" s="36"/>
      <c r="AB184" s="36"/>
      <c r="AC184" s="36"/>
      <c r="AD184" s="36"/>
      <c r="AE184" s="36"/>
      <c r="AT184" s="19" t="s">
        <v>279</v>
      </c>
      <c r="AU184" s="19" t="s">
        <v>23</v>
      </c>
    </row>
    <row r="185" spans="1:65" s="2" customFormat="1" ht="16.5" customHeight="1">
      <c r="A185" s="36"/>
      <c r="B185" s="37"/>
      <c r="C185" s="195" t="s">
        <v>589</v>
      </c>
      <c r="D185" s="195" t="s">
        <v>275</v>
      </c>
      <c r="E185" s="196" t="s">
        <v>3226</v>
      </c>
      <c r="F185" s="197" t="s">
        <v>3227</v>
      </c>
      <c r="G185" s="198" t="s">
        <v>1570</v>
      </c>
      <c r="H185" s="199">
        <v>1</v>
      </c>
      <c r="I185" s="200"/>
      <c r="J185" s="201">
        <f>ROUND(I185*H185,2)</f>
        <v>0</v>
      </c>
      <c r="K185" s="197" t="s">
        <v>22</v>
      </c>
      <c r="L185" s="41"/>
      <c r="M185" s="202" t="s">
        <v>22</v>
      </c>
      <c r="N185" s="203" t="s">
        <v>48</v>
      </c>
      <c r="O185" s="66"/>
      <c r="P185" s="204">
        <f>O185*H185</f>
        <v>0</v>
      </c>
      <c r="Q185" s="204">
        <v>1.4500000000000001E-2</v>
      </c>
      <c r="R185" s="204">
        <f>Q185*H185</f>
        <v>1.4500000000000001E-2</v>
      </c>
      <c r="S185" s="204">
        <v>0</v>
      </c>
      <c r="T185" s="205">
        <f>S185*H185</f>
        <v>0</v>
      </c>
      <c r="U185" s="36"/>
      <c r="V185" s="36"/>
      <c r="W185" s="36"/>
      <c r="X185" s="36"/>
      <c r="Y185" s="36"/>
      <c r="Z185" s="36"/>
      <c r="AA185" s="36"/>
      <c r="AB185" s="36"/>
      <c r="AC185" s="36"/>
      <c r="AD185" s="36"/>
      <c r="AE185" s="36"/>
      <c r="AR185" s="206" t="s">
        <v>386</v>
      </c>
      <c r="AT185" s="206" t="s">
        <v>275</v>
      </c>
      <c r="AU185" s="206" t="s">
        <v>23</v>
      </c>
      <c r="AY185" s="19" t="s">
        <v>273</v>
      </c>
      <c r="BE185" s="207">
        <f>IF(N185="základní",J185,0)</f>
        <v>0</v>
      </c>
      <c r="BF185" s="207">
        <f>IF(N185="snížená",J185,0)</f>
        <v>0</v>
      </c>
      <c r="BG185" s="207">
        <f>IF(N185="zákl. přenesená",J185,0)</f>
        <v>0</v>
      </c>
      <c r="BH185" s="207">
        <f>IF(N185="sníž. přenesená",J185,0)</f>
        <v>0</v>
      </c>
      <c r="BI185" s="207">
        <f>IF(N185="nulová",J185,0)</f>
        <v>0</v>
      </c>
      <c r="BJ185" s="19" t="s">
        <v>23</v>
      </c>
      <c r="BK185" s="207">
        <f>ROUND(I185*H185,2)</f>
        <v>0</v>
      </c>
      <c r="BL185" s="19" t="s">
        <v>386</v>
      </c>
      <c r="BM185" s="206" t="s">
        <v>873</v>
      </c>
    </row>
    <row r="186" spans="1:65" s="2" customFormat="1" ht="19.5">
      <c r="A186" s="36"/>
      <c r="B186" s="37"/>
      <c r="C186" s="38"/>
      <c r="D186" s="208" t="s">
        <v>279</v>
      </c>
      <c r="E186" s="38"/>
      <c r="F186" s="209" t="s">
        <v>3228</v>
      </c>
      <c r="G186" s="38"/>
      <c r="H186" s="38"/>
      <c r="I186" s="119"/>
      <c r="J186" s="38"/>
      <c r="K186" s="38"/>
      <c r="L186" s="41"/>
      <c r="M186" s="210"/>
      <c r="N186" s="211"/>
      <c r="O186" s="66"/>
      <c r="P186" s="66"/>
      <c r="Q186" s="66"/>
      <c r="R186" s="66"/>
      <c r="S186" s="66"/>
      <c r="T186" s="67"/>
      <c r="U186" s="36"/>
      <c r="V186" s="36"/>
      <c r="W186" s="36"/>
      <c r="X186" s="36"/>
      <c r="Y186" s="36"/>
      <c r="Z186" s="36"/>
      <c r="AA186" s="36"/>
      <c r="AB186" s="36"/>
      <c r="AC186" s="36"/>
      <c r="AD186" s="36"/>
      <c r="AE186" s="36"/>
      <c r="AT186" s="19" t="s">
        <v>279</v>
      </c>
      <c r="AU186" s="19" t="s">
        <v>23</v>
      </c>
    </row>
    <row r="187" spans="1:65" s="2" customFormat="1" ht="16.5" customHeight="1">
      <c r="A187" s="36"/>
      <c r="B187" s="37"/>
      <c r="C187" s="195" t="s">
        <v>595</v>
      </c>
      <c r="D187" s="195" t="s">
        <v>275</v>
      </c>
      <c r="E187" s="196" t="s">
        <v>3229</v>
      </c>
      <c r="F187" s="197" t="s">
        <v>3230</v>
      </c>
      <c r="G187" s="198" t="s">
        <v>1570</v>
      </c>
      <c r="H187" s="199">
        <v>1</v>
      </c>
      <c r="I187" s="200"/>
      <c r="J187" s="201">
        <f>ROUND(I187*H187,2)</f>
        <v>0</v>
      </c>
      <c r="K187" s="197" t="s">
        <v>22</v>
      </c>
      <c r="L187" s="41"/>
      <c r="M187" s="202" t="s">
        <v>22</v>
      </c>
      <c r="N187" s="203" t="s">
        <v>48</v>
      </c>
      <c r="O187" s="66"/>
      <c r="P187" s="204">
        <f>O187*H187</f>
        <v>0</v>
      </c>
      <c r="Q187" s="204">
        <v>8.0000000000000002E-3</v>
      </c>
      <c r="R187" s="204">
        <f>Q187*H187</f>
        <v>8.0000000000000002E-3</v>
      </c>
      <c r="S187" s="204">
        <v>0</v>
      </c>
      <c r="T187" s="205">
        <f>S187*H187</f>
        <v>0</v>
      </c>
      <c r="U187" s="36"/>
      <c r="V187" s="36"/>
      <c r="W187" s="36"/>
      <c r="X187" s="36"/>
      <c r="Y187" s="36"/>
      <c r="Z187" s="36"/>
      <c r="AA187" s="36"/>
      <c r="AB187" s="36"/>
      <c r="AC187" s="36"/>
      <c r="AD187" s="36"/>
      <c r="AE187" s="36"/>
      <c r="AR187" s="206" t="s">
        <v>386</v>
      </c>
      <c r="AT187" s="206" t="s">
        <v>275</v>
      </c>
      <c r="AU187" s="206" t="s">
        <v>23</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386</v>
      </c>
      <c r="BM187" s="206" t="s">
        <v>881</v>
      </c>
    </row>
    <row r="188" spans="1:65" s="2" customFormat="1" ht="19.5">
      <c r="A188" s="36"/>
      <c r="B188" s="37"/>
      <c r="C188" s="38"/>
      <c r="D188" s="208" t="s">
        <v>279</v>
      </c>
      <c r="E188" s="38"/>
      <c r="F188" s="209" t="s">
        <v>3209</v>
      </c>
      <c r="G188" s="38"/>
      <c r="H188" s="38"/>
      <c r="I188" s="119"/>
      <c r="J188" s="38"/>
      <c r="K188" s="38"/>
      <c r="L188" s="41"/>
      <c r="M188" s="210"/>
      <c r="N188" s="211"/>
      <c r="O188" s="66"/>
      <c r="P188" s="66"/>
      <c r="Q188" s="66"/>
      <c r="R188" s="66"/>
      <c r="S188" s="66"/>
      <c r="T188" s="67"/>
      <c r="U188" s="36"/>
      <c r="V188" s="36"/>
      <c r="W188" s="36"/>
      <c r="X188" s="36"/>
      <c r="Y188" s="36"/>
      <c r="Z188" s="36"/>
      <c r="AA188" s="36"/>
      <c r="AB188" s="36"/>
      <c r="AC188" s="36"/>
      <c r="AD188" s="36"/>
      <c r="AE188" s="36"/>
      <c r="AT188" s="19" t="s">
        <v>279</v>
      </c>
      <c r="AU188" s="19" t="s">
        <v>23</v>
      </c>
    </row>
    <row r="189" spans="1:65" s="12" customFormat="1" ht="25.9" customHeight="1">
      <c r="B189" s="179"/>
      <c r="C189" s="180"/>
      <c r="D189" s="181" t="s">
        <v>76</v>
      </c>
      <c r="E189" s="182" t="s">
        <v>1491</v>
      </c>
      <c r="F189" s="182" t="s">
        <v>1492</v>
      </c>
      <c r="G189" s="180"/>
      <c r="H189" s="180"/>
      <c r="I189" s="183"/>
      <c r="J189" s="184">
        <f>BK189</f>
        <v>0</v>
      </c>
      <c r="K189" s="180"/>
      <c r="L189" s="185"/>
      <c r="M189" s="186"/>
      <c r="N189" s="187"/>
      <c r="O189" s="187"/>
      <c r="P189" s="188">
        <f>P190</f>
        <v>0</v>
      </c>
      <c r="Q189" s="187"/>
      <c r="R189" s="188">
        <f>R190</f>
        <v>0</v>
      </c>
      <c r="S189" s="187"/>
      <c r="T189" s="189">
        <f>T190</f>
        <v>0</v>
      </c>
      <c r="AR189" s="190" t="s">
        <v>23</v>
      </c>
      <c r="AT189" s="191" t="s">
        <v>76</v>
      </c>
      <c r="AU189" s="191" t="s">
        <v>77</v>
      </c>
      <c r="AY189" s="190" t="s">
        <v>273</v>
      </c>
      <c r="BK189" s="192">
        <f>BK190</f>
        <v>0</v>
      </c>
    </row>
    <row r="190" spans="1:65" s="2" customFormat="1" ht="16.5" customHeight="1">
      <c r="A190" s="36"/>
      <c r="B190" s="37"/>
      <c r="C190" s="195" t="s">
        <v>600</v>
      </c>
      <c r="D190" s="195" t="s">
        <v>275</v>
      </c>
      <c r="E190" s="196" t="s">
        <v>1581</v>
      </c>
      <c r="F190" s="197" t="s">
        <v>1582</v>
      </c>
      <c r="G190" s="198" t="s">
        <v>1193</v>
      </c>
      <c r="H190" s="265"/>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386</v>
      </c>
      <c r="AT190" s="206" t="s">
        <v>275</v>
      </c>
      <c r="AU190" s="206" t="s">
        <v>23</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386</v>
      </c>
      <c r="BM190" s="206" t="s">
        <v>888</v>
      </c>
    </row>
    <row r="191" spans="1:65" s="12" customFormat="1" ht="25.9" customHeight="1">
      <c r="B191" s="179"/>
      <c r="C191" s="180"/>
      <c r="D191" s="181" t="s">
        <v>76</v>
      </c>
      <c r="E191" s="182" t="s">
        <v>1513</v>
      </c>
      <c r="F191" s="182" t="s">
        <v>1514</v>
      </c>
      <c r="G191" s="180"/>
      <c r="H191" s="180"/>
      <c r="I191" s="183"/>
      <c r="J191" s="184">
        <f>BK191</f>
        <v>0</v>
      </c>
      <c r="K191" s="180"/>
      <c r="L191" s="185"/>
      <c r="M191" s="186"/>
      <c r="N191" s="187"/>
      <c r="O191" s="187"/>
      <c r="P191" s="188">
        <f>P192</f>
        <v>0</v>
      </c>
      <c r="Q191" s="187"/>
      <c r="R191" s="188">
        <f>R192</f>
        <v>0</v>
      </c>
      <c r="S191" s="187"/>
      <c r="T191" s="189">
        <f>T192</f>
        <v>0</v>
      </c>
      <c r="AR191" s="190" t="s">
        <v>23</v>
      </c>
      <c r="AT191" s="191" t="s">
        <v>76</v>
      </c>
      <c r="AU191" s="191" t="s">
        <v>77</v>
      </c>
      <c r="AY191" s="190" t="s">
        <v>273</v>
      </c>
      <c r="BK191" s="192">
        <f>BK192</f>
        <v>0</v>
      </c>
    </row>
    <row r="192" spans="1:65" s="2" customFormat="1" ht="16.5" customHeight="1">
      <c r="A192" s="36"/>
      <c r="B192" s="37"/>
      <c r="C192" s="195" t="s">
        <v>611</v>
      </c>
      <c r="D192" s="195" t="s">
        <v>275</v>
      </c>
      <c r="E192" s="196" t="s">
        <v>1583</v>
      </c>
      <c r="F192" s="197" t="s">
        <v>1584</v>
      </c>
      <c r="G192" s="198" t="s">
        <v>1193</v>
      </c>
      <c r="H192" s="265"/>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386</v>
      </c>
      <c r="AT192" s="206" t="s">
        <v>275</v>
      </c>
      <c r="AU192" s="206" t="s">
        <v>23</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386</v>
      </c>
      <c r="BM192" s="206" t="s">
        <v>894</v>
      </c>
    </row>
    <row r="193" spans="1:65" s="12" customFormat="1" ht="25.9" customHeight="1">
      <c r="B193" s="179"/>
      <c r="C193" s="180"/>
      <c r="D193" s="181" t="s">
        <v>76</v>
      </c>
      <c r="E193" s="182" t="s">
        <v>1557</v>
      </c>
      <c r="F193" s="182" t="s">
        <v>1558</v>
      </c>
      <c r="G193" s="180"/>
      <c r="H193" s="180"/>
      <c r="I193" s="183"/>
      <c r="J193" s="184">
        <f>BK193</f>
        <v>0</v>
      </c>
      <c r="K193" s="180"/>
      <c r="L193" s="185"/>
      <c r="M193" s="186"/>
      <c r="N193" s="187"/>
      <c r="O193" s="187"/>
      <c r="P193" s="188">
        <f>P194</f>
        <v>0</v>
      </c>
      <c r="Q193" s="187"/>
      <c r="R193" s="188">
        <f>R194</f>
        <v>0</v>
      </c>
      <c r="S193" s="187"/>
      <c r="T193" s="189">
        <f>T194</f>
        <v>0</v>
      </c>
      <c r="AR193" s="190" t="s">
        <v>23</v>
      </c>
      <c r="AT193" s="191" t="s">
        <v>76</v>
      </c>
      <c r="AU193" s="191" t="s">
        <v>77</v>
      </c>
      <c r="AY193" s="190" t="s">
        <v>273</v>
      </c>
      <c r="BK193" s="192">
        <f>BK194</f>
        <v>0</v>
      </c>
    </row>
    <row r="194" spans="1:65" s="2" customFormat="1" ht="16.5" customHeight="1">
      <c r="A194" s="36"/>
      <c r="B194" s="37"/>
      <c r="C194" s="195" t="s">
        <v>616</v>
      </c>
      <c r="D194" s="195" t="s">
        <v>275</v>
      </c>
      <c r="E194" s="196" t="s">
        <v>1585</v>
      </c>
      <c r="F194" s="197" t="s">
        <v>1586</v>
      </c>
      <c r="G194" s="198" t="s">
        <v>1193</v>
      </c>
      <c r="H194" s="265"/>
      <c r="I194" s="200"/>
      <c r="J194" s="201">
        <f>ROUND(I194*H194,2)</f>
        <v>0</v>
      </c>
      <c r="K194" s="197" t="s">
        <v>22</v>
      </c>
      <c r="L194" s="41"/>
      <c r="M194" s="202" t="s">
        <v>22</v>
      </c>
      <c r="N194" s="203"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386</v>
      </c>
      <c r="AT194" s="206" t="s">
        <v>275</v>
      </c>
      <c r="AU194" s="206" t="s">
        <v>23</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386</v>
      </c>
      <c r="BM194" s="206" t="s">
        <v>906</v>
      </c>
    </row>
    <row r="195" spans="1:65" s="12" customFormat="1" ht="25.9" customHeight="1">
      <c r="B195" s="179"/>
      <c r="C195" s="180"/>
      <c r="D195" s="181" t="s">
        <v>76</v>
      </c>
      <c r="E195" s="182" t="s">
        <v>3215</v>
      </c>
      <c r="F195" s="182" t="s">
        <v>3216</v>
      </c>
      <c r="G195" s="180"/>
      <c r="H195" s="180"/>
      <c r="I195" s="183"/>
      <c r="J195" s="184">
        <f>BK195</f>
        <v>0</v>
      </c>
      <c r="K195" s="180"/>
      <c r="L195" s="185"/>
      <c r="M195" s="186"/>
      <c r="N195" s="187"/>
      <c r="O195" s="187"/>
      <c r="P195" s="188">
        <f>P196</f>
        <v>0</v>
      </c>
      <c r="Q195" s="187"/>
      <c r="R195" s="188">
        <f>R196</f>
        <v>0</v>
      </c>
      <c r="S195" s="187"/>
      <c r="T195" s="189">
        <f>T196</f>
        <v>0</v>
      </c>
      <c r="AR195" s="190" t="s">
        <v>23</v>
      </c>
      <c r="AT195" s="191" t="s">
        <v>76</v>
      </c>
      <c r="AU195" s="191" t="s">
        <v>77</v>
      </c>
      <c r="AY195" s="190" t="s">
        <v>273</v>
      </c>
      <c r="BK195" s="192">
        <f>BK196</f>
        <v>0</v>
      </c>
    </row>
    <row r="196" spans="1:65" s="2" customFormat="1" ht="16.5" customHeight="1">
      <c r="A196" s="36"/>
      <c r="B196" s="37"/>
      <c r="C196" s="195" t="s">
        <v>621</v>
      </c>
      <c r="D196" s="195" t="s">
        <v>275</v>
      </c>
      <c r="E196" s="196" t="s">
        <v>3231</v>
      </c>
      <c r="F196" s="197" t="s">
        <v>3232</v>
      </c>
      <c r="G196" s="198" t="s">
        <v>1193</v>
      </c>
      <c r="H196" s="265"/>
      <c r="I196" s="200"/>
      <c r="J196" s="201">
        <f>ROUND(I196*H196,2)</f>
        <v>0</v>
      </c>
      <c r="K196" s="197" t="s">
        <v>22</v>
      </c>
      <c r="L196" s="41"/>
      <c r="M196" s="270" t="s">
        <v>22</v>
      </c>
      <c r="N196" s="271" t="s">
        <v>48</v>
      </c>
      <c r="O196" s="268"/>
      <c r="P196" s="272">
        <f>O196*H196</f>
        <v>0</v>
      </c>
      <c r="Q196" s="272">
        <v>0</v>
      </c>
      <c r="R196" s="272">
        <f>Q196*H196</f>
        <v>0</v>
      </c>
      <c r="S196" s="272">
        <v>0</v>
      </c>
      <c r="T196" s="273">
        <f>S196*H196</f>
        <v>0</v>
      </c>
      <c r="U196" s="36"/>
      <c r="V196" s="36"/>
      <c r="W196" s="36"/>
      <c r="X196" s="36"/>
      <c r="Y196" s="36"/>
      <c r="Z196" s="36"/>
      <c r="AA196" s="36"/>
      <c r="AB196" s="36"/>
      <c r="AC196" s="36"/>
      <c r="AD196" s="36"/>
      <c r="AE196" s="36"/>
      <c r="AR196" s="206" t="s">
        <v>386</v>
      </c>
      <c r="AT196" s="206" t="s">
        <v>275</v>
      </c>
      <c r="AU196" s="206" t="s">
        <v>23</v>
      </c>
      <c r="AY196" s="19" t="s">
        <v>273</v>
      </c>
      <c r="BE196" s="207">
        <f>IF(N196="základní",J196,0)</f>
        <v>0</v>
      </c>
      <c r="BF196" s="207">
        <f>IF(N196="snížená",J196,0)</f>
        <v>0</v>
      </c>
      <c r="BG196" s="207">
        <f>IF(N196="zákl. přenesená",J196,0)</f>
        <v>0</v>
      </c>
      <c r="BH196" s="207">
        <f>IF(N196="sníž. přenesená",J196,0)</f>
        <v>0</v>
      </c>
      <c r="BI196" s="207">
        <f>IF(N196="nulová",J196,0)</f>
        <v>0</v>
      </c>
      <c r="BJ196" s="19" t="s">
        <v>23</v>
      </c>
      <c r="BK196" s="207">
        <f>ROUND(I196*H196,2)</f>
        <v>0</v>
      </c>
      <c r="BL196" s="19" t="s">
        <v>386</v>
      </c>
      <c r="BM196" s="206" t="s">
        <v>923</v>
      </c>
    </row>
    <row r="197" spans="1:65" s="2" customFormat="1" ht="6.95" customHeight="1">
      <c r="A197" s="36"/>
      <c r="B197" s="49"/>
      <c r="C197" s="50"/>
      <c r="D197" s="50"/>
      <c r="E197" s="50"/>
      <c r="F197" s="50"/>
      <c r="G197" s="50"/>
      <c r="H197" s="50"/>
      <c r="I197" s="145"/>
      <c r="J197" s="50"/>
      <c r="K197" s="50"/>
      <c r="L197" s="41"/>
      <c r="M197" s="36"/>
      <c r="O197" s="36"/>
      <c r="P197" s="36"/>
      <c r="Q197" s="36"/>
      <c r="R197" s="36"/>
      <c r="S197" s="36"/>
      <c r="T197" s="36"/>
      <c r="U197" s="36"/>
      <c r="V197" s="36"/>
      <c r="W197" s="36"/>
      <c r="X197" s="36"/>
      <c r="Y197" s="36"/>
      <c r="Z197" s="36"/>
      <c r="AA197" s="36"/>
      <c r="AB197" s="36"/>
      <c r="AC197" s="36"/>
      <c r="AD197" s="36"/>
      <c r="AE197" s="36"/>
    </row>
  </sheetData>
  <sheetProtection algorithmName="SHA-512" hashValue="xsgIk/u9pKm9WaWKHuRqO4RIV4tjzZBNLfXnRgy8m5F7R0lxRrHexqu4SmGp0UrUZEoN3p5cwhD2FR3ewhk2Mw==" saltValue="7ZCpf2rHuOQ67BkPU+f3ixJsIi6jyZYb0gSa19cOOu6l8TYa2VubICnX2iEgpT6vtqw+3JVycnUdLlBleUZobg==" spinCount="100000" sheet="1" objects="1" scenarios="1" formatColumns="0" formatRows="0" autoFilter="0"/>
  <autoFilter ref="C98:K196"/>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1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158</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3233</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1486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ROUND(J101,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ROUND((SUM(BE101:BE193)),  2)</f>
        <v>0</v>
      </c>
      <c r="G37" s="36"/>
      <c r="H37" s="36"/>
      <c r="I37" s="134">
        <v>0.21</v>
      </c>
      <c r="J37" s="133">
        <f>ROUND(((SUM(BE101:BE193))*I37),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ROUND((SUM(BF101:BF193)),  2)</f>
        <v>0</v>
      </c>
      <c r="G38" s="36"/>
      <c r="H38" s="36"/>
      <c r="I38" s="134">
        <v>0.15</v>
      </c>
      <c r="J38" s="133">
        <f>ROUND(((SUM(BF101:BF193))*I38),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ROUND((SUM(BG101:BG193)),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ROUND((SUM(BH101:BH193)),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ROUND((SUM(BI101:BI193)),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2016/027H-02-B-D142 - B-D.1.4.2-Zařízení pro vytápění staveb</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J101</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1588</v>
      </c>
      <c r="E68" s="157"/>
      <c r="F68" s="157"/>
      <c r="G68" s="157"/>
      <c r="H68" s="157"/>
      <c r="I68" s="158"/>
      <c r="J68" s="159">
        <f>J102</f>
        <v>0</v>
      </c>
      <c r="K68" s="155"/>
      <c r="L68" s="160"/>
    </row>
    <row r="69" spans="1:47" s="9" customFormat="1" ht="24.95" customHeight="1">
      <c r="B69" s="154"/>
      <c r="C69" s="155"/>
      <c r="D69" s="156" t="s">
        <v>3234</v>
      </c>
      <c r="E69" s="157"/>
      <c r="F69" s="157"/>
      <c r="G69" s="157"/>
      <c r="H69" s="157"/>
      <c r="I69" s="158"/>
      <c r="J69" s="159">
        <f>J123</f>
        <v>0</v>
      </c>
      <c r="K69" s="155"/>
      <c r="L69" s="160"/>
    </row>
    <row r="70" spans="1:47" s="9" customFormat="1" ht="24.95" customHeight="1">
      <c r="B70" s="154"/>
      <c r="C70" s="155"/>
      <c r="D70" s="156" t="s">
        <v>1589</v>
      </c>
      <c r="E70" s="157"/>
      <c r="F70" s="157"/>
      <c r="G70" s="157"/>
      <c r="H70" s="157"/>
      <c r="I70" s="158"/>
      <c r="J70" s="159">
        <f>J128</f>
        <v>0</v>
      </c>
      <c r="K70" s="155"/>
      <c r="L70" s="160"/>
    </row>
    <row r="71" spans="1:47" s="9" customFormat="1" ht="24.95" customHeight="1">
      <c r="B71" s="154"/>
      <c r="C71" s="155"/>
      <c r="D71" s="156" t="s">
        <v>1590</v>
      </c>
      <c r="E71" s="157"/>
      <c r="F71" s="157"/>
      <c r="G71" s="157"/>
      <c r="H71" s="157"/>
      <c r="I71" s="158"/>
      <c r="J71" s="159">
        <f>J144</f>
        <v>0</v>
      </c>
      <c r="K71" s="155"/>
      <c r="L71" s="160"/>
    </row>
    <row r="72" spans="1:47" s="9" customFormat="1" ht="24.95" customHeight="1">
      <c r="B72" s="154"/>
      <c r="C72" s="155"/>
      <c r="D72" s="156" t="s">
        <v>1591</v>
      </c>
      <c r="E72" s="157"/>
      <c r="F72" s="157"/>
      <c r="G72" s="157"/>
      <c r="H72" s="157"/>
      <c r="I72" s="158"/>
      <c r="J72" s="159">
        <f>J159</f>
        <v>0</v>
      </c>
      <c r="K72" s="155"/>
      <c r="L72" s="160"/>
    </row>
    <row r="73" spans="1:47" s="9" customFormat="1" ht="24.95" customHeight="1">
      <c r="B73" s="154"/>
      <c r="C73" s="155"/>
      <c r="D73" s="156" t="s">
        <v>1588</v>
      </c>
      <c r="E73" s="157"/>
      <c r="F73" s="157"/>
      <c r="G73" s="157"/>
      <c r="H73" s="157"/>
      <c r="I73" s="158"/>
      <c r="J73" s="159">
        <f>J184</f>
        <v>0</v>
      </c>
      <c r="K73" s="155"/>
      <c r="L73" s="160"/>
    </row>
    <row r="74" spans="1:47" s="9" customFormat="1" ht="24.95" customHeight="1">
      <c r="B74" s="154"/>
      <c r="C74" s="155"/>
      <c r="D74" s="156" t="s">
        <v>3234</v>
      </c>
      <c r="E74" s="157"/>
      <c r="F74" s="157"/>
      <c r="G74" s="157"/>
      <c r="H74" s="157"/>
      <c r="I74" s="158"/>
      <c r="J74" s="159">
        <f>J186</f>
        <v>0</v>
      </c>
      <c r="K74" s="155"/>
      <c r="L74" s="160"/>
    </row>
    <row r="75" spans="1:47" s="9" customFormat="1" ht="24.95" customHeight="1">
      <c r="B75" s="154"/>
      <c r="C75" s="155"/>
      <c r="D75" s="156" t="s">
        <v>1589</v>
      </c>
      <c r="E75" s="157"/>
      <c r="F75" s="157"/>
      <c r="G75" s="157"/>
      <c r="H75" s="157"/>
      <c r="I75" s="158"/>
      <c r="J75" s="159">
        <f>J188</f>
        <v>0</v>
      </c>
      <c r="K75" s="155"/>
      <c r="L75" s="160"/>
    </row>
    <row r="76" spans="1:47" s="9" customFormat="1" ht="24.95" customHeight="1">
      <c r="B76" s="154"/>
      <c r="C76" s="155"/>
      <c r="D76" s="156" t="s">
        <v>1590</v>
      </c>
      <c r="E76" s="157"/>
      <c r="F76" s="157"/>
      <c r="G76" s="157"/>
      <c r="H76" s="157"/>
      <c r="I76" s="158"/>
      <c r="J76" s="159">
        <f>J190</f>
        <v>0</v>
      </c>
      <c r="K76" s="155"/>
      <c r="L76" s="160"/>
    </row>
    <row r="77" spans="1:47" s="9" customFormat="1" ht="24.95" customHeight="1">
      <c r="B77" s="154"/>
      <c r="C77" s="155"/>
      <c r="D77" s="156" t="s">
        <v>1591</v>
      </c>
      <c r="E77" s="157"/>
      <c r="F77" s="157"/>
      <c r="G77" s="157"/>
      <c r="H77" s="157"/>
      <c r="I77" s="158"/>
      <c r="J77" s="159">
        <f>J192</f>
        <v>0</v>
      </c>
      <c r="K77" s="155"/>
      <c r="L77" s="160"/>
    </row>
    <row r="78" spans="1:47" s="2" customFormat="1" ht="21.7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145"/>
      <c r="J79" s="50"/>
      <c r="K79" s="50"/>
      <c r="L79" s="120"/>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148"/>
      <c r="J83" s="52"/>
      <c r="K83" s="52"/>
      <c r="L83" s="120"/>
      <c r="S83" s="36"/>
      <c r="T83" s="36"/>
      <c r="U83" s="36"/>
      <c r="V83" s="36"/>
      <c r="W83" s="36"/>
      <c r="X83" s="36"/>
      <c r="Y83" s="36"/>
      <c r="Z83" s="36"/>
      <c r="AA83" s="36"/>
      <c r="AB83" s="36"/>
      <c r="AC83" s="36"/>
      <c r="AD83" s="36"/>
      <c r="AE83" s="36"/>
    </row>
    <row r="84" spans="1:31" s="2" customFormat="1" ht="24.95" customHeight="1">
      <c r="A84" s="36"/>
      <c r="B84" s="37"/>
      <c r="C84" s="25" t="s">
        <v>258</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119"/>
      <c r="J85" s="38"/>
      <c r="K85" s="38"/>
      <c r="L85" s="120"/>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119"/>
      <c r="J86" s="38"/>
      <c r="K86" s="38"/>
      <c r="L86" s="120"/>
      <c r="S86" s="36"/>
      <c r="T86" s="36"/>
      <c r="U86" s="36"/>
      <c r="V86" s="36"/>
      <c r="W86" s="36"/>
      <c r="X86" s="36"/>
      <c r="Y86" s="36"/>
      <c r="Z86" s="36"/>
      <c r="AA86" s="36"/>
      <c r="AB86" s="36"/>
      <c r="AC86" s="36"/>
      <c r="AD86" s="36"/>
      <c r="AE86" s="36"/>
    </row>
    <row r="87" spans="1:31" s="2" customFormat="1" ht="16.5" customHeight="1">
      <c r="A87" s="36"/>
      <c r="B87" s="37"/>
      <c r="C87" s="38"/>
      <c r="D87" s="38"/>
      <c r="E87" s="419" t="str">
        <f>E7</f>
        <v>Přístavba Základní a mateřské školy Elišky Přemyslovny 10,Brno Starý Lískovec</v>
      </c>
      <c r="F87" s="420"/>
      <c r="G87" s="420"/>
      <c r="H87" s="420"/>
      <c r="I87" s="119"/>
      <c r="J87" s="38"/>
      <c r="K87" s="38"/>
      <c r="L87" s="120"/>
      <c r="S87" s="36"/>
      <c r="T87" s="36"/>
      <c r="U87" s="36"/>
      <c r="V87" s="36"/>
      <c r="W87" s="36"/>
      <c r="X87" s="36"/>
      <c r="Y87" s="36"/>
      <c r="Z87" s="36"/>
      <c r="AA87" s="36"/>
      <c r="AB87" s="36"/>
      <c r="AC87" s="36"/>
      <c r="AD87" s="36"/>
      <c r="AE87" s="36"/>
    </row>
    <row r="88" spans="1:31" s="1" customFormat="1" ht="12" customHeight="1">
      <c r="B88" s="23"/>
      <c r="C88" s="31" t="s">
        <v>227</v>
      </c>
      <c r="D88" s="24"/>
      <c r="E88" s="24"/>
      <c r="F88" s="24"/>
      <c r="G88" s="24"/>
      <c r="H88" s="24"/>
      <c r="I88" s="110"/>
      <c r="J88" s="24"/>
      <c r="K88" s="24"/>
      <c r="L88" s="22"/>
    </row>
    <row r="89" spans="1:31" s="1" customFormat="1" ht="16.5" customHeight="1">
      <c r="B89" s="23"/>
      <c r="C89" s="24"/>
      <c r="D89" s="24"/>
      <c r="E89" s="419" t="s">
        <v>228</v>
      </c>
      <c r="F89" s="370"/>
      <c r="G89" s="370"/>
      <c r="H89" s="370"/>
      <c r="I89" s="110"/>
      <c r="J89" s="24"/>
      <c r="K89" s="24"/>
      <c r="L89" s="22"/>
    </row>
    <row r="90" spans="1:31" s="1" customFormat="1" ht="12" customHeight="1">
      <c r="B90" s="23"/>
      <c r="C90" s="31" t="s">
        <v>229</v>
      </c>
      <c r="D90" s="24"/>
      <c r="E90" s="24"/>
      <c r="F90" s="24"/>
      <c r="G90" s="24"/>
      <c r="H90" s="24"/>
      <c r="I90" s="110"/>
      <c r="J90" s="24"/>
      <c r="K90" s="24"/>
      <c r="L90" s="22"/>
    </row>
    <row r="91" spans="1:31" s="2" customFormat="1" ht="16.5" customHeight="1">
      <c r="A91" s="36"/>
      <c r="B91" s="37"/>
      <c r="C91" s="38"/>
      <c r="D91" s="38"/>
      <c r="E91" s="421" t="s">
        <v>2276</v>
      </c>
      <c r="F91" s="422"/>
      <c r="G91" s="422"/>
      <c r="H91" s="422"/>
      <c r="I91" s="119"/>
      <c r="J91" s="38"/>
      <c r="K91" s="38"/>
      <c r="L91" s="120"/>
      <c r="S91" s="36"/>
      <c r="T91" s="36"/>
      <c r="U91" s="36"/>
      <c r="V91" s="36"/>
      <c r="W91" s="36"/>
      <c r="X91" s="36"/>
      <c r="Y91" s="36"/>
      <c r="Z91" s="36"/>
      <c r="AA91" s="36"/>
      <c r="AB91" s="36"/>
      <c r="AC91" s="36"/>
      <c r="AD91" s="36"/>
      <c r="AE91" s="36"/>
    </row>
    <row r="92" spans="1:31" s="2" customFormat="1" ht="12" customHeight="1">
      <c r="A92" s="36"/>
      <c r="B92" s="37"/>
      <c r="C92" s="31" t="s">
        <v>1484</v>
      </c>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6.5" customHeight="1">
      <c r="A93" s="36"/>
      <c r="B93" s="37"/>
      <c r="C93" s="38"/>
      <c r="D93" s="38"/>
      <c r="E93" s="389" t="str">
        <f>E13</f>
        <v>2016/027H-02-B-D142 - B-D.1.4.2-Zařízení pro vytápění staveb</v>
      </c>
      <c r="F93" s="422"/>
      <c r="G93" s="422"/>
      <c r="H93" s="422"/>
      <c r="I93" s="119"/>
      <c r="J93" s="38"/>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12" customHeight="1">
      <c r="A95" s="36"/>
      <c r="B95" s="37"/>
      <c r="C95" s="31" t="s">
        <v>24</v>
      </c>
      <c r="D95" s="38"/>
      <c r="E95" s="38"/>
      <c r="F95" s="29" t="str">
        <f>F16</f>
        <v xml:space="preserve"> </v>
      </c>
      <c r="G95" s="38"/>
      <c r="H95" s="38"/>
      <c r="I95" s="121" t="s">
        <v>26</v>
      </c>
      <c r="J95" s="61" t="str">
        <f>IF(J16="","",J16)</f>
        <v>20. 2. 2020</v>
      </c>
      <c r="K95" s="38"/>
      <c r="L95" s="120"/>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2" customFormat="1" ht="40.15" customHeight="1">
      <c r="A97" s="36"/>
      <c r="B97" s="37"/>
      <c r="C97" s="31" t="s">
        <v>30</v>
      </c>
      <c r="D97" s="38"/>
      <c r="E97" s="38"/>
      <c r="F97" s="29" t="str">
        <f>E19</f>
        <v>MČ Brno-Starý Lískovec</v>
      </c>
      <c r="G97" s="38"/>
      <c r="H97" s="38"/>
      <c r="I97" s="121" t="s">
        <v>36</v>
      </c>
      <c r="J97" s="34" t="str">
        <f>E25</f>
        <v>HEXAPLAN INTERNATIONAL spol. s r.o.</v>
      </c>
      <c r="K97" s="38"/>
      <c r="L97" s="120"/>
      <c r="S97" s="36"/>
      <c r="T97" s="36"/>
      <c r="U97" s="36"/>
      <c r="V97" s="36"/>
      <c r="W97" s="36"/>
      <c r="X97" s="36"/>
      <c r="Y97" s="36"/>
      <c r="Z97" s="36"/>
      <c r="AA97" s="36"/>
      <c r="AB97" s="36"/>
      <c r="AC97" s="36"/>
      <c r="AD97" s="36"/>
      <c r="AE97" s="36"/>
    </row>
    <row r="98" spans="1:65" s="2" customFormat="1" ht="15.2" customHeight="1">
      <c r="A98" s="36"/>
      <c r="B98" s="37"/>
      <c r="C98" s="31" t="s">
        <v>34</v>
      </c>
      <c r="D98" s="38"/>
      <c r="E98" s="38"/>
      <c r="F98" s="29" t="str">
        <f>IF(E22="","",E22)</f>
        <v>Vyplň údaj</v>
      </c>
      <c r="G98" s="38"/>
      <c r="H98" s="38"/>
      <c r="I98" s="121" t="s">
        <v>39</v>
      </c>
      <c r="J98" s="34" t="str">
        <f>E28</f>
        <v>G.Přikryl</v>
      </c>
      <c r="K98" s="38"/>
      <c r="L98" s="120"/>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119"/>
      <c r="J99" s="38"/>
      <c r="K99" s="38"/>
      <c r="L99" s="120"/>
      <c r="S99" s="36"/>
      <c r="T99" s="36"/>
      <c r="U99" s="36"/>
      <c r="V99" s="36"/>
      <c r="W99" s="36"/>
      <c r="X99" s="36"/>
      <c r="Y99" s="36"/>
      <c r="Z99" s="36"/>
      <c r="AA99" s="36"/>
      <c r="AB99" s="36"/>
      <c r="AC99" s="36"/>
      <c r="AD99" s="36"/>
      <c r="AE99" s="36"/>
    </row>
    <row r="100" spans="1:65" s="11" customFormat="1" ht="29.25" customHeight="1">
      <c r="A100" s="167"/>
      <c r="B100" s="168"/>
      <c r="C100" s="169" t="s">
        <v>259</v>
      </c>
      <c r="D100" s="170" t="s">
        <v>62</v>
      </c>
      <c r="E100" s="170" t="s">
        <v>58</v>
      </c>
      <c r="F100" s="170" t="s">
        <v>59</v>
      </c>
      <c r="G100" s="170" t="s">
        <v>260</v>
      </c>
      <c r="H100" s="170" t="s">
        <v>261</v>
      </c>
      <c r="I100" s="171" t="s">
        <v>262</v>
      </c>
      <c r="J100" s="170" t="s">
        <v>236</v>
      </c>
      <c r="K100" s="172" t="s">
        <v>263</v>
      </c>
      <c r="L100" s="173"/>
      <c r="M100" s="70" t="s">
        <v>22</v>
      </c>
      <c r="N100" s="71" t="s">
        <v>47</v>
      </c>
      <c r="O100" s="71" t="s">
        <v>264</v>
      </c>
      <c r="P100" s="71" t="s">
        <v>265</v>
      </c>
      <c r="Q100" s="71" t="s">
        <v>266</v>
      </c>
      <c r="R100" s="71" t="s">
        <v>267</v>
      </c>
      <c r="S100" s="71" t="s">
        <v>268</v>
      </c>
      <c r="T100" s="72" t="s">
        <v>269</v>
      </c>
      <c r="U100" s="167"/>
      <c r="V100" s="167"/>
      <c r="W100" s="167"/>
      <c r="X100" s="167"/>
      <c r="Y100" s="167"/>
      <c r="Z100" s="167"/>
      <c r="AA100" s="167"/>
      <c r="AB100" s="167"/>
      <c r="AC100" s="167"/>
      <c r="AD100" s="167"/>
      <c r="AE100" s="167"/>
    </row>
    <row r="101" spans="1:65" s="2" customFormat="1" ht="22.9" customHeight="1">
      <c r="A101" s="36"/>
      <c r="B101" s="37"/>
      <c r="C101" s="77" t="s">
        <v>270</v>
      </c>
      <c r="D101" s="38"/>
      <c r="E101" s="38"/>
      <c r="F101" s="38"/>
      <c r="G101" s="38"/>
      <c r="H101" s="38"/>
      <c r="I101" s="119"/>
      <c r="J101" s="174">
        <f>BK101</f>
        <v>0</v>
      </c>
      <c r="K101" s="38"/>
      <c r="L101" s="41"/>
      <c r="M101" s="73"/>
      <c r="N101" s="175"/>
      <c r="O101" s="74"/>
      <c r="P101" s="176">
        <f>P102+P123+P128+P144+P159+P184+P186+P188+P190+P192</f>
        <v>0</v>
      </c>
      <c r="Q101" s="74"/>
      <c r="R101" s="176">
        <f>R102+R123+R128+R144+R159+R184+R186+R188+R190+R192</f>
        <v>1.59623</v>
      </c>
      <c r="S101" s="74"/>
      <c r="T101" s="177">
        <f>T102+T123+T128+T144+T159+T184+T186+T188+T190+T192</f>
        <v>0</v>
      </c>
      <c r="U101" s="36"/>
      <c r="V101" s="36"/>
      <c r="W101" s="36"/>
      <c r="X101" s="36"/>
      <c r="Y101" s="36"/>
      <c r="Z101" s="36"/>
      <c r="AA101" s="36"/>
      <c r="AB101" s="36"/>
      <c r="AC101" s="36"/>
      <c r="AD101" s="36"/>
      <c r="AE101" s="36"/>
      <c r="AT101" s="19" t="s">
        <v>76</v>
      </c>
      <c r="AU101" s="19" t="s">
        <v>237</v>
      </c>
      <c r="BK101" s="178">
        <f>BK102+BK123+BK128+BK144+BK159+BK184+BK186+BK188+BK190+BK192</f>
        <v>0</v>
      </c>
    </row>
    <row r="102" spans="1:65" s="12" customFormat="1" ht="25.9" customHeight="1">
      <c r="B102" s="179"/>
      <c r="C102" s="180"/>
      <c r="D102" s="181" t="s">
        <v>76</v>
      </c>
      <c r="E102" s="182" t="s">
        <v>899</v>
      </c>
      <c r="F102" s="182" t="s">
        <v>900</v>
      </c>
      <c r="G102" s="180"/>
      <c r="H102" s="180"/>
      <c r="I102" s="183"/>
      <c r="J102" s="184">
        <f>BK102</f>
        <v>0</v>
      </c>
      <c r="K102" s="180"/>
      <c r="L102" s="185"/>
      <c r="M102" s="186"/>
      <c r="N102" s="187"/>
      <c r="O102" s="187"/>
      <c r="P102" s="188">
        <f>SUM(P103:P122)</f>
        <v>0</v>
      </c>
      <c r="Q102" s="187"/>
      <c r="R102" s="188">
        <f>SUM(R103:R122)</f>
        <v>3.1190000000000002E-2</v>
      </c>
      <c r="S102" s="187"/>
      <c r="T102" s="189">
        <f>SUM(T103:T122)</f>
        <v>0</v>
      </c>
      <c r="AR102" s="190" t="s">
        <v>84</v>
      </c>
      <c r="AT102" s="191" t="s">
        <v>76</v>
      </c>
      <c r="AU102" s="191" t="s">
        <v>77</v>
      </c>
      <c r="AY102" s="190" t="s">
        <v>273</v>
      </c>
      <c r="BK102" s="192">
        <f>SUM(BK103:BK122)</f>
        <v>0</v>
      </c>
    </row>
    <row r="103" spans="1:65" s="2" customFormat="1" ht="16.5" customHeight="1">
      <c r="A103" s="36"/>
      <c r="B103" s="37"/>
      <c r="C103" s="195" t="s">
        <v>23</v>
      </c>
      <c r="D103" s="195" t="s">
        <v>275</v>
      </c>
      <c r="E103" s="196" t="s">
        <v>3235</v>
      </c>
      <c r="F103" s="197" t="s">
        <v>3236</v>
      </c>
      <c r="G103" s="198" t="s">
        <v>305</v>
      </c>
      <c r="H103" s="199">
        <v>77</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386</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386</v>
      </c>
      <c r="BM103" s="206" t="s">
        <v>84</v>
      </c>
    </row>
    <row r="104" spans="1:65" s="2" customFormat="1" ht="19.5">
      <c r="A104" s="36"/>
      <c r="B104" s="37"/>
      <c r="C104" s="38"/>
      <c r="D104" s="208" t="s">
        <v>279</v>
      </c>
      <c r="E104" s="38"/>
      <c r="F104" s="209" t="s">
        <v>3237</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279</v>
      </c>
      <c r="AU104" s="19" t="s">
        <v>23</v>
      </c>
    </row>
    <row r="105" spans="1:65" s="2" customFormat="1" ht="16.5" customHeight="1">
      <c r="A105" s="36"/>
      <c r="B105" s="37"/>
      <c r="C105" s="195" t="s">
        <v>84</v>
      </c>
      <c r="D105" s="195" t="s">
        <v>275</v>
      </c>
      <c r="E105" s="196" t="s">
        <v>3238</v>
      </c>
      <c r="F105" s="197" t="s">
        <v>1531</v>
      </c>
      <c r="G105" s="198" t="s">
        <v>305</v>
      </c>
      <c r="H105" s="199">
        <v>60</v>
      </c>
      <c r="I105" s="200"/>
      <c r="J105" s="201">
        <f>ROUND(I105*H105,2)</f>
        <v>0</v>
      </c>
      <c r="K105" s="197" t="s">
        <v>22</v>
      </c>
      <c r="L105" s="41"/>
      <c r="M105" s="202" t="s">
        <v>22</v>
      </c>
      <c r="N105" s="203" t="s">
        <v>48</v>
      </c>
      <c r="O105" s="66"/>
      <c r="P105" s="204">
        <f>O105*H105</f>
        <v>0</v>
      </c>
      <c r="Q105" s="204">
        <v>3.0000000000000001E-5</v>
      </c>
      <c r="R105" s="204">
        <f>Q105*H105</f>
        <v>1.8E-3</v>
      </c>
      <c r="S105" s="204">
        <v>0</v>
      </c>
      <c r="T105" s="205">
        <f>S105*H105</f>
        <v>0</v>
      </c>
      <c r="U105" s="36"/>
      <c r="V105" s="36"/>
      <c r="W105" s="36"/>
      <c r="X105" s="36"/>
      <c r="Y105" s="36"/>
      <c r="Z105" s="36"/>
      <c r="AA105" s="36"/>
      <c r="AB105" s="36"/>
      <c r="AC105" s="36"/>
      <c r="AD105" s="36"/>
      <c r="AE105" s="36"/>
      <c r="AR105" s="206" t="s">
        <v>386</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386</v>
      </c>
      <c r="BM105" s="206" t="s">
        <v>99</v>
      </c>
    </row>
    <row r="106" spans="1:65" s="2" customFormat="1" ht="19.5">
      <c r="A106" s="36"/>
      <c r="B106" s="37"/>
      <c r="C106" s="38"/>
      <c r="D106" s="208" t="s">
        <v>299</v>
      </c>
      <c r="E106" s="38"/>
      <c r="F106" s="209" t="s">
        <v>1532</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299</v>
      </c>
      <c r="AU106" s="19" t="s">
        <v>23</v>
      </c>
    </row>
    <row r="107" spans="1:65" s="2" customFormat="1" ht="19.5">
      <c r="A107" s="36"/>
      <c r="B107" s="37"/>
      <c r="C107" s="38"/>
      <c r="D107" s="208" t="s">
        <v>279</v>
      </c>
      <c r="E107" s="38"/>
      <c r="F107" s="209" t="s">
        <v>3239</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279</v>
      </c>
      <c r="AU107" s="19" t="s">
        <v>23</v>
      </c>
    </row>
    <row r="108" spans="1:65" s="2" customFormat="1" ht="16.5" customHeight="1">
      <c r="A108" s="36"/>
      <c r="B108" s="37"/>
      <c r="C108" s="195" t="s">
        <v>92</v>
      </c>
      <c r="D108" s="195" t="s">
        <v>275</v>
      </c>
      <c r="E108" s="196" t="s">
        <v>3240</v>
      </c>
      <c r="F108" s="197" t="s">
        <v>1531</v>
      </c>
      <c r="G108" s="198" t="s">
        <v>305</v>
      </c>
      <c r="H108" s="199">
        <v>39</v>
      </c>
      <c r="I108" s="200"/>
      <c r="J108" s="201">
        <f>ROUND(I108*H108,2)</f>
        <v>0</v>
      </c>
      <c r="K108" s="197" t="s">
        <v>22</v>
      </c>
      <c r="L108" s="41"/>
      <c r="M108" s="202" t="s">
        <v>22</v>
      </c>
      <c r="N108" s="203" t="s">
        <v>48</v>
      </c>
      <c r="O108" s="66"/>
      <c r="P108" s="204">
        <f>O108*H108</f>
        <v>0</v>
      </c>
      <c r="Q108" s="204">
        <v>3.0000000000000001E-5</v>
      </c>
      <c r="R108" s="204">
        <f>Q108*H108</f>
        <v>1.17E-3</v>
      </c>
      <c r="S108" s="204">
        <v>0</v>
      </c>
      <c r="T108" s="205">
        <f>S108*H108</f>
        <v>0</v>
      </c>
      <c r="U108" s="36"/>
      <c r="V108" s="36"/>
      <c r="W108" s="36"/>
      <c r="X108" s="36"/>
      <c r="Y108" s="36"/>
      <c r="Z108" s="36"/>
      <c r="AA108" s="36"/>
      <c r="AB108" s="36"/>
      <c r="AC108" s="36"/>
      <c r="AD108" s="36"/>
      <c r="AE108" s="36"/>
      <c r="AR108" s="206" t="s">
        <v>386</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386</v>
      </c>
      <c r="BM108" s="206" t="s">
        <v>319</v>
      </c>
    </row>
    <row r="109" spans="1:65" s="2" customFormat="1" ht="19.5">
      <c r="A109" s="36"/>
      <c r="B109" s="37"/>
      <c r="C109" s="38"/>
      <c r="D109" s="208" t="s">
        <v>299</v>
      </c>
      <c r="E109" s="38"/>
      <c r="F109" s="209" t="s">
        <v>1532</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299</v>
      </c>
      <c r="AU109" s="19" t="s">
        <v>23</v>
      </c>
    </row>
    <row r="110" spans="1:65" s="2" customFormat="1" ht="19.5">
      <c r="A110" s="36"/>
      <c r="B110" s="37"/>
      <c r="C110" s="38"/>
      <c r="D110" s="208" t="s">
        <v>279</v>
      </c>
      <c r="E110" s="38"/>
      <c r="F110" s="209" t="s">
        <v>3241</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279</v>
      </c>
      <c r="AU110" s="19" t="s">
        <v>23</v>
      </c>
    </row>
    <row r="111" spans="1:65" s="2" customFormat="1" ht="16.5" customHeight="1">
      <c r="A111" s="36"/>
      <c r="B111" s="37"/>
      <c r="C111" s="195" t="s">
        <v>99</v>
      </c>
      <c r="D111" s="195" t="s">
        <v>275</v>
      </c>
      <c r="E111" s="196" t="s">
        <v>3242</v>
      </c>
      <c r="F111" s="197" t="s">
        <v>1531</v>
      </c>
      <c r="G111" s="198" t="s">
        <v>305</v>
      </c>
      <c r="H111" s="199">
        <v>58</v>
      </c>
      <c r="I111" s="200"/>
      <c r="J111" s="201">
        <f>ROUND(I111*H111,2)</f>
        <v>0</v>
      </c>
      <c r="K111" s="197" t="s">
        <v>22</v>
      </c>
      <c r="L111" s="41"/>
      <c r="M111" s="202" t="s">
        <v>22</v>
      </c>
      <c r="N111" s="203" t="s">
        <v>48</v>
      </c>
      <c r="O111" s="66"/>
      <c r="P111" s="204">
        <f>O111*H111</f>
        <v>0</v>
      </c>
      <c r="Q111" s="204">
        <v>4.0000000000000003E-5</v>
      </c>
      <c r="R111" s="204">
        <f>Q111*H111</f>
        <v>2.32E-3</v>
      </c>
      <c r="S111" s="204">
        <v>0</v>
      </c>
      <c r="T111" s="205">
        <f>S111*H111</f>
        <v>0</v>
      </c>
      <c r="U111" s="36"/>
      <c r="V111" s="36"/>
      <c r="W111" s="36"/>
      <c r="X111" s="36"/>
      <c r="Y111" s="36"/>
      <c r="Z111" s="36"/>
      <c r="AA111" s="36"/>
      <c r="AB111" s="36"/>
      <c r="AC111" s="36"/>
      <c r="AD111" s="36"/>
      <c r="AE111" s="36"/>
      <c r="AR111" s="206" t="s">
        <v>386</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386</v>
      </c>
      <c r="BM111" s="206" t="s">
        <v>330</v>
      </c>
    </row>
    <row r="112" spans="1:65" s="2" customFormat="1" ht="19.5">
      <c r="A112" s="36"/>
      <c r="B112" s="37"/>
      <c r="C112" s="38"/>
      <c r="D112" s="208" t="s">
        <v>299</v>
      </c>
      <c r="E112" s="38"/>
      <c r="F112" s="209" t="s">
        <v>1532</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299</v>
      </c>
      <c r="AU112" s="19" t="s">
        <v>23</v>
      </c>
    </row>
    <row r="113" spans="1:65" s="2" customFormat="1" ht="19.5">
      <c r="A113" s="36"/>
      <c r="B113" s="37"/>
      <c r="C113" s="38"/>
      <c r="D113" s="208" t="s">
        <v>279</v>
      </c>
      <c r="E113" s="38"/>
      <c r="F113" s="209" t="s">
        <v>3243</v>
      </c>
      <c r="G113" s="38"/>
      <c r="H113" s="38"/>
      <c r="I113" s="119"/>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279</v>
      </c>
      <c r="AU113" s="19" t="s">
        <v>23</v>
      </c>
    </row>
    <row r="114" spans="1:65" s="2" customFormat="1" ht="16.5" customHeight="1">
      <c r="A114" s="36"/>
      <c r="B114" s="37"/>
      <c r="C114" s="195" t="s">
        <v>115</v>
      </c>
      <c r="D114" s="195" t="s">
        <v>275</v>
      </c>
      <c r="E114" s="196" t="s">
        <v>3244</v>
      </c>
      <c r="F114" s="197" t="s">
        <v>1531</v>
      </c>
      <c r="G114" s="198" t="s">
        <v>305</v>
      </c>
      <c r="H114" s="199">
        <v>38</v>
      </c>
      <c r="I114" s="200"/>
      <c r="J114" s="201">
        <f>ROUND(I114*H114,2)</f>
        <v>0</v>
      </c>
      <c r="K114" s="197" t="s">
        <v>22</v>
      </c>
      <c r="L114" s="41"/>
      <c r="M114" s="202" t="s">
        <v>22</v>
      </c>
      <c r="N114" s="203" t="s">
        <v>48</v>
      </c>
      <c r="O114" s="66"/>
      <c r="P114" s="204">
        <f>O114*H114</f>
        <v>0</v>
      </c>
      <c r="Q114" s="204">
        <v>5.0000000000000002E-5</v>
      </c>
      <c r="R114" s="204">
        <f>Q114*H114</f>
        <v>1.9E-3</v>
      </c>
      <c r="S114" s="204">
        <v>0</v>
      </c>
      <c r="T114" s="205">
        <f>S114*H114</f>
        <v>0</v>
      </c>
      <c r="U114" s="36"/>
      <c r="V114" s="36"/>
      <c r="W114" s="36"/>
      <c r="X114" s="36"/>
      <c r="Y114" s="36"/>
      <c r="Z114" s="36"/>
      <c r="AA114" s="36"/>
      <c r="AB114" s="36"/>
      <c r="AC114" s="36"/>
      <c r="AD114" s="36"/>
      <c r="AE114" s="36"/>
      <c r="AR114" s="206" t="s">
        <v>386</v>
      </c>
      <c r="AT114" s="206" t="s">
        <v>275</v>
      </c>
      <c r="AU114" s="206" t="s">
        <v>23</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386</v>
      </c>
      <c r="BM114" s="206" t="s">
        <v>28</v>
      </c>
    </row>
    <row r="115" spans="1:65" s="2" customFormat="1" ht="19.5">
      <c r="A115" s="36"/>
      <c r="B115" s="37"/>
      <c r="C115" s="38"/>
      <c r="D115" s="208" t="s">
        <v>299</v>
      </c>
      <c r="E115" s="38"/>
      <c r="F115" s="209" t="s">
        <v>1532</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299</v>
      </c>
      <c r="AU115" s="19" t="s">
        <v>23</v>
      </c>
    </row>
    <row r="116" spans="1:65" s="2" customFormat="1" ht="19.5">
      <c r="A116" s="36"/>
      <c r="B116" s="37"/>
      <c r="C116" s="38"/>
      <c r="D116" s="208" t="s">
        <v>279</v>
      </c>
      <c r="E116" s="38"/>
      <c r="F116" s="209" t="s">
        <v>3245</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279</v>
      </c>
      <c r="AU116" s="19" t="s">
        <v>23</v>
      </c>
    </row>
    <row r="117" spans="1:65" s="2" customFormat="1" ht="16.5" customHeight="1">
      <c r="A117" s="36"/>
      <c r="B117" s="37"/>
      <c r="C117" s="195" t="s">
        <v>319</v>
      </c>
      <c r="D117" s="195" t="s">
        <v>275</v>
      </c>
      <c r="E117" s="196" t="s">
        <v>1530</v>
      </c>
      <c r="F117" s="197" t="s">
        <v>1531</v>
      </c>
      <c r="G117" s="198" t="s">
        <v>305</v>
      </c>
      <c r="H117" s="199">
        <v>32</v>
      </c>
      <c r="I117" s="200"/>
      <c r="J117" s="201">
        <f>ROUND(I117*H117,2)</f>
        <v>0</v>
      </c>
      <c r="K117" s="197" t="s">
        <v>22</v>
      </c>
      <c r="L117" s="41"/>
      <c r="M117" s="202" t="s">
        <v>22</v>
      </c>
      <c r="N117" s="203" t="s">
        <v>48</v>
      </c>
      <c r="O117" s="66"/>
      <c r="P117" s="204">
        <f>O117*H117</f>
        <v>0</v>
      </c>
      <c r="Q117" s="204">
        <v>6.9999999999999994E-5</v>
      </c>
      <c r="R117" s="204">
        <f>Q117*H117</f>
        <v>2.2399999999999998E-3</v>
      </c>
      <c r="S117" s="204">
        <v>0</v>
      </c>
      <c r="T117" s="205">
        <f>S117*H117</f>
        <v>0</v>
      </c>
      <c r="U117" s="36"/>
      <c r="V117" s="36"/>
      <c r="W117" s="36"/>
      <c r="X117" s="36"/>
      <c r="Y117" s="36"/>
      <c r="Z117" s="36"/>
      <c r="AA117" s="36"/>
      <c r="AB117" s="36"/>
      <c r="AC117" s="36"/>
      <c r="AD117" s="36"/>
      <c r="AE117" s="36"/>
      <c r="AR117" s="206" t="s">
        <v>386</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386</v>
      </c>
      <c r="BM117" s="206" t="s">
        <v>359</v>
      </c>
    </row>
    <row r="118" spans="1:65" s="2" customFormat="1" ht="19.5">
      <c r="A118" s="36"/>
      <c r="B118" s="37"/>
      <c r="C118" s="38"/>
      <c r="D118" s="208" t="s">
        <v>299</v>
      </c>
      <c r="E118" s="38"/>
      <c r="F118" s="209" t="s">
        <v>1532</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299</v>
      </c>
      <c r="AU118" s="19" t="s">
        <v>23</v>
      </c>
    </row>
    <row r="119" spans="1:65" s="2" customFormat="1" ht="19.5">
      <c r="A119" s="36"/>
      <c r="B119" s="37"/>
      <c r="C119" s="38"/>
      <c r="D119" s="208" t="s">
        <v>279</v>
      </c>
      <c r="E119" s="38"/>
      <c r="F119" s="209" t="s">
        <v>3246</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279</v>
      </c>
      <c r="AU119" s="19" t="s">
        <v>23</v>
      </c>
    </row>
    <row r="120" spans="1:65" s="2" customFormat="1" ht="16.5" customHeight="1">
      <c r="A120" s="36"/>
      <c r="B120" s="37"/>
      <c r="C120" s="195" t="s">
        <v>325</v>
      </c>
      <c r="D120" s="195" t="s">
        <v>275</v>
      </c>
      <c r="E120" s="196" t="s">
        <v>3247</v>
      </c>
      <c r="F120" s="197" t="s">
        <v>1531</v>
      </c>
      <c r="G120" s="198" t="s">
        <v>305</v>
      </c>
      <c r="H120" s="199">
        <v>136</v>
      </c>
      <c r="I120" s="200"/>
      <c r="J120" s="201">
        <f>ROUND(I120*H120,2)</f>
        <v>0</v>
      </c>
      <c r="K120" s="197" t="s">
        <v>22</v>
      </c>
      <c r="L120" s="41"/>
      <c r="M120" s="202" t="s">
        <v>22</v>
      </c>
      <c r="N120" s="203" t="s">
        <v>48</v>
      </c>
      <c r="O120" s="66"/>
      <c r="P120" s="204">
        <f>O120*H120</f>
        <v>0</v>
      </c>
      <c r="Q120" s="204">
        <v>1.6000000000000001E-4</v>
      </c>
      <c r="R120" s="204">
        <f>Q120*H120</f>
        <v>2.1760000000000002E-2</v>
      </c>
      <c r="S120" s="204">
        <v>0</v>
      </c>
      <c r="T120" s="205">
        <f>S120*H120</f>
        <v>0</v>
      </c>
      <c r="U120" s="36"/>
      <c r="V120" s="36"/>
      <c r="W120" s="36"/>
      <c r="X120" s="36"/>
      <c r="Y120" s="36"/>
      <c r="Z120" s="36"/>
      <c r="AA120" s="36"/>
      <c r="AB120" s="36"/>
      <c r="AC120" s="36"/>
      <c r="AD120" s="36"/>
      <c r="AE120" s="36"/>
      <c r="AR120" s="206" t="s">
        <v>386</v>
      </c>
      <c r="AT120" s="206" t="s">
        <v>275</v>
      </c>
      <c r="AU120" s="206" t="s">
        <v>23</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386</v>
      </c>
      <c r="BM120" s="206" t="s">
        <v>369</v>
      </c>
    </row>
    <row r="121" spans="1:65" s="2" customFormat="1" ht="19.5">
      <c r="A121" s="36"/>
      <c r="B121" s="37"/>
      <c r="C121" s="38"/>
      <c r="D121" s="208" t="s">
        <v>299</v>
      </c>
      <c r="E121" s="38"/>
      <c r="F121" s="209" t="s">
        <v>1532</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299</v>
      </c>
      <c r="AU121" s="19" t="s">
        <v>23</v>
      </c>
    </row>
    <row r="122" spans="1:65" s="2" customFormat="1" ht="19.5">
      <c r="A122" s="36"/>
      <c r="B122" s="37"/>
      <c r="C122" s="38"/>
      <c r="D122" s="208" t="s">
        <v>279</v>
      </c>
      <c r="E122" s="38"/>
      <c r="F122" s="209" t="s">
        <v>3248</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279</v>
      </c>
      <c r="AU122" s="19" t="s">
        <v>23</v>
      </c>
    </row>
    <row r="123" spans="1:65" s="12" customFormat="1" ht="25.9" customHeight="1">
      <c r="B123" s="179"/>
      <c r="C123" s="180"/>
      <c r="D123" s="181" t="s">
        <v>76</v>
      </c>
      <c r="E123" s="182" t="s">
        <v>3249</v>
      </c>
      <c r="F123" s="182" t="s">
        <v>3250</v>
      </c>
      <c r="G123" s="180"/>
      <c r="H123" s="180"/>
      <c r="I123" s="183"/>
      <c r="J123" s="184">
        <f>BK123</f>
        <v>0</v>
      </c>
      <c r="K123" s="180"/>
      <c r="L123" s="185"/>
      <c r="M123" s="186"/>
      <c r="N123" s="187"/>
      <c r="O123" s="187"/>
      <c r="P123" s="188">
        <f>SUM(P124:P127)</f>
        <v>0</v>
      </c>
      <c r="Q123" s="187"/>
      <c r="R123" s="188">
        <f>SUM(R124:R127)</f>
        <v>1.1299999999999999E-3</v>
      </c>
      <c r="S123" s="187"/>
      <c r="T123" s="189">
        <f>SUM(T124:T127)</f>
        <v>0</v>
      </c>
      <c r="AR123" s="190" t="s">
        <v>84</v>
      </c>
      <c r="AT123" s="191" t="s">
        <v>76</v>
      </c>
      <c r="AU123" s="191" t="s">
        <v>77</v>
      </c>
      <c r="AY123" s="190" t="s">
        <v>273</v>
      </c>
      <c r="BK123" s="192">
        <f>SUM(BK124:BK127)</f>
        <v>0</v>
      </c>
    </row>
    <row r="124" spans="1:65" s="2" customFormat="1" ht="16.5" customHeight="1">
      <c r="A124" s="36"/>
      <c r="B124" s="37"/>
      <c r="C124" s="195" t="s">
        <v>330</v>
      </c>
      <c r="D124" s="195" t="s">
        <v>275</v>
      </c>
      <c r="E124" s="196" t="s">
        <v>3251</v>
      </c>
      <c r="F124" s="197" t="s">
        <v>3252</v>
      </c>
      <c r="G124" s="198" t="s">
        <v>1570</v>
      </c>
      <c r="H124" s="199">
        <v>1</v>
      </c>
      <c r="I124" s="200"/>
      <c r="J124" s="201">
        <f>ROUND(I124*H124,2)</f>
        <v>0</v>
      </c>
      <c r="K124" s="197" t="s">
        <v>22</v>
      </c>
      <c r="L124" s="41"/>
      <c r="M124" s="202" t="s">
        <v>22</v>
      </c>
      <c r="N124" s="203" t="s">
        <v>48</v>
      </c>
      <c r="O124" s="66"/>
      <c r="P124" s="204">
        <f>O124*H124</f>
        <v>0</v>
      </c>
      <c r="Q124" s="204">
        <v>1.1299999999999999E-3</v>
      </c>
      <c r="R124" s="204">
        <f>Q124*H124</f>
        <v>1.1299999999999999E-3</v>
      </c>
      <c r="S124" s="204">
        <v>0</v>
      </c>
      <c r="T124" s="205">
        <f>S124*H124</f>
        <v>0</v>
      </c>
      <c r="U124" s="36"/>
      <c r="V124" s="36"/>
      <c r="W124" s="36"/>
      <c r="X124" s="36"/>
      <c r="Y124" s="36"/>
      <c r="Z124" s="36"/>
      <c r="AA124" s="36"/>
      <c r="AB124" s="36"/>
      <c r="AC124" s="36"/>
      <c r="AD124" s="36"/>
      <c r="AE124" s="36"/>
      <c r="AR124" s="206" t="s">
        <v>386</v>
      </c>
      <c r="AT124" s="206" t="s">
        <v>275</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386</v>
      </c>
      <c r="BM124" s="206" t="s">
        <v>386</v>
      </c>
    </row>
    <row r="125" spans="1:65" s="2" customFormat="1" ht="19.5">
      <c r="A125" s="36"/>
      <c r="B125" s="37"/>
      <c r="C125" s="38"/>
      <c r="D125" s="208" t="s">
        <v>279</v>
      </c>
      <c r="E125" s="38"/>
      <c r="F125" s="209" t="s">
        <v>3253</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279</v>
      </c>
      <c r="AU125" s="19" t="s">
        <v>23</v>
      </c>
    </row>
    <row r="126" spans="1:65" s="2" customFormat="1" ht="16.5" customHeight="1">
      <c r="A126" s="36"/>
      <c r="B126" s="37"/>
      <c r="C126" s="195" t="s">
        <v>337</v>
      </c>
      <c r="D126" s="195" t="s">
        <v>275</v>
      </c>
      <c r="E126" s="196" t="s">
        <v>3254</v>
      </c>
      <c r="F126" s="197" t="s">
        <v>3255</v>
      </c>
      <c r="G126" s="198" t="s">
        <v>765</v>
      </c>
      <c r="H126" s="199">
        <v>1</v>
      </c>
      <c r="I126" s="200"/>
      <c r="J126" s="201">
        <f>ROUND(I126*H126,2)</f>
        <v>0</v>
      </c>
      <c r="K126" s="197" t="s">
        <v>22</v>
      </c>
      <c r="L126" s="41"/>
      <c r="M126" s="202" t="s">
        <v>22</v>
      </c>
      <c r="N126" s="203" t="s">
        <v>48</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386</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386</v>
      </c>
      <c r="BM126" s="206" t="s">
        <v>409</v>
      </c>
    </row>
    <row r="127" spans="1:65" s="2" customFormat="1" ht="29.25">
      <c r="A127" s="36"/>
      <c r="B127" s="37"/>
      <c r="C127" s="38"/>
      <c r="D127" s="208" t="s">
        <v>279</v>
      </c>
      <c r="E127" s="38"/>
      <c r="F127" s="209" t="s">
        <v>3256</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279</v>
      </c>
      <c r="AU127" s="19" t="s">
        <v>23</v>
      </c>
    </row>
    <row r="128" spans="1:65" s="12" customFormat="1" ht="25.9" customHeight="1">
      <c r="B128" s="179"/>
      <c r="C128" s="180"/>
      <c r="D128" s="181" t="s">
        <v>76</v>
      </c>
      <c r="E128" s="182" t="s">
        <v>1598</v>
      </c>
      <c r="F128" s="182" t="s">
        <v>1599</v>
      </c>
      <c r="G128" s="180"/>
      <c r="H128" s="180"/>
      <c r="I128" s="183"/>
      <c r="J128" s="184">
        <f>BK128</f>
        <v>0</v>
      </c>
      <c r="K128" s="180"/>
      <c r="L128" s="185"/>
      <c r="M128" s="186"/>
      <c r="N128" s="187"/>
      <c r="O128" s="187"/>
      <c r="P128" s="188">
        <f>SUM(P129:P143)</f>
        <v>0</v>
      </c>
      <c r="Q128" s="187"/>
      <c r="R128" s="188">
        <f>SUM(R129:R143)</f>
        <v>0.60877999999999999</v>
      </c>
      <c r="S128" s="187"/>
      <c r="T128" s="189">
        <f>SUM(T129:T143)</f>
        <v>0</v>
      </c>
      <c r="AR128" s="190" t="s">
        <v>84</v>
      </c>
      <c r="AT128" s="191" t="s">
        <v>76</v>
      </c>
      <c r="AU128" s="191" t="s">
        <v>77</v>
      </c>
      <c r="AY128" s="190" t="s">
        <v>273</v>
      </c>
      <c r="BK128" s="192">
        <f>SUM(BK129:BK143)</f>
        <v>0</v>
      </c>
    </row>
    <row r="129" spans="1:65" s="2" customFormat="1" ht="16.5" customHeight="1">
      <c r="A129" s="36"/>
      <c r="B129" s="37"/>
      <c r="C129" s="195" t="s">
        <v>28</v>
      </c>
      <c r="D129" s="195" t="s">
        <v>275</v>
      </c>
      <c r="E129" s="196" t="s">
        <v>1600</v>
      </c>
      <c r="F129" s="197" t="s">
        <v>1601</v>
      </c>
      <c r="G129" s="198" t="s">
        <v>297</v>
      </c>
      <c r="H129" s="199">
        <v>52</v>
      </c>
      <c r="I129" s="200"/>
      <c r="J129" s="201">
        <f>ROUND(I129*H129,2)</f>
        <v>0</v>
      </c>
      <c r="K129" s="197" t="s">
        <v>22</v>
      </c>
      <c r="L129" s="41"/>
      <c r="M129" s="202" t="s">
        <v>22</v>
      </c>
      <c r="N129" s="203"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386</v>
      </c>
      <c r="AT129" s="206" t="s">
        <v>275</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386</v>
      </c>
      <c r="BM129" s="206" t="s">
        <v>419</v>
      </c>
    </row>
    <row r="130" spans="1:65" s="2" customFormat="1" ht="19.5">
      <c r="A130" s="36"/>
      <c r="B130" s="37"/>
      <c r="C130" s="38"/>
      <c r="D130" s="208" t="s">
        <v>279</v>
      </c>
      <c r="E130" s="38"/>
      <c r="F130" s="209" t="s">
        <v>3257</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279</v>
      </c>
      <c r="AU130" s="19" t="s">
        <v>23</v>
      </c>
    </row>
    <row r="131" spans="1:65" s="2" customFormat="1" ht="16.5" customHeight="1">
      <c r="A131" s="36"/>
      <c r="B131" s="37"/>
      <c r="C131" s="195" t="s">
        <v>354</v>
      </c>
      <c r="D131" s="195" t="s">
        <v>275</v>
      </c>
      <c r="E131" s="196" t="s">
        <v>1603</v>
      </c>
      <c r="F131" s="197" t="s">
        <v>1604</v>
      </c>
      <c r="G131" s="198" t="s">
        <v>305</v>
      </c>
      <c r="H131" s="199">
        <v>74</v>
      </c>
      <c r="I131" s="200"/>
      <c r="J131" s="201">
        <f>ROUND(I131*H131,2)</f>
        <v>0</v>
      </c>
      <c r="K131" s="197" t="s">
        <v>22</v>
      </c>
      <c r="L131" s="41"/>
      <c r="M131" s="202" t="s">
        <v>22</v>
      </c>
      <c r="N131" s="203" t="s">
        <v>48</v>
      </c>
      <c r="O131" s="66"/>
      <c r="P131" s="204">
        <f>O131*H131</f>
        <v>0</v>
      </c>
      <c r="Q131" s="204">
        <v>7.6000000000000004E-4</v>
      </c>
      <c r="R131" s="204">
        <f>Q131*H131</f>
        <v>5.6240000000000005E-2</v>
      </c>
      <c r="S131" s="204">
        <v>0</v>
      </c>
      <c r="T131" s="205">
        <f>S131*H131</f>
        <v>0</v>
      </c>
      <c r="U131" s="36"/>
      <c r="V131" s="36"/>
      <c r="W131" s="36"/>
      <c r="X131" s="36"/>
      <c r="Y131" s="36"/>
      <c r="Z131" s="36"/>
      <c r="AA131" s="36"/>
      <c r="AB131" s="36"/>
      <c r="AC131" s="36"/>
      <c r="AD131" s="36"/>
      <c r="AE131" s="36"/>
      <c r="AR131" s="206" t="s">
        <v>386</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386</v>
      </c>
      <c r="BM131" s="206" t="s">
        <v>433</v>
      </c>
    </row>
    <row r="132" spans="1:65" s="2" customFormat="1" ht="19.5">
      <c r="A132" s="36"/>
      <c r="B132" s="37"/>
      <c r="C132" s="38"/>
      <c r="D132" s="208" t="s">
        <v>299</v>
      </c>
      <c r="E132" s="38"/>
      <c r="F132" s="209" t="s">
        <v>1605</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299</v>
      </c>
      <c r="AU132" s="19" t="s">
        <v>23</v>
      </c>
    </row>
    <row r="133" spans="1:65" s="2" customFormat="1" ht="16.5" customHeight="1">
      <c r="A133" s="36"/>
      <c r="B133" s="37"/>
      <c r="C133" s="195" t="s">
        <v>359</v>
      </c>
      <c r="D133" s="195" t="s">
        <v>275</v>
      </c>
      <c r="E133" s="196" t="s">
        <v>1607</v>
      </c>
      <c r="F133" s="197" t="s">
        <v>1608</v>
      </c>
      <c r="G133" s="198" t="s">
        <v>305</v>
      </c>
      <c r="H133" s="199">
        <v>41</v>
      </c>
      <c r="I133" s="200"/>
      <c r="J133" s="201">
        <f>ROUND(I133*H133,2)</f>
        <v>0</v>
      </c>
      <c r="K133" s="197" t="s">
        <v>22</v>
      </c>
      <c r="L133" s="41"/>
      <c r="M133" s="202" t="s">
        <v>22</v>
      </c>
      <c r="N133" s="203" t="s">
        <v>48</v>
      </c>
      <c r="O133" s="66"/>
      <c r="P133" s="204">
        <f>O133*H133</f>
        <v>0</v>
      </c>
      <c r="Q133" s="204">
        <v>8.8000000000000003E-4</v>
      </c>
      <c r="R133" s="204">
        <f>Q133*H133</f>
        <v>3.6080000000000001E-2</v>
      </c>
      <c r="S133" s="204">
        <v>0</v>
      </c>
      <c r="T133" s="205">
        <f>S133*H133</f>
        <v>0</v>
      </c>
      <c r="U133" s="36"/>
      <c r="V133" s="36"/>
      <c r="W133" s="36"/>
      <c r="X133" s="36"/>
      <c r="Y133" s="36"/>
      <c r="Z133" s="36"/>
      <c r="AA133" s="36"/>
      <c r="AB133" s="36"/>
      <c r="AC133" s="36"/>
      <c r="AD133" s="36"/>
      <c r="AE133" s="36"/>
      <c r="AR133" s="206" t="s">
        <v>386</v>
      </c>
      <c r="AT133" s="206" t="s">
        <v>275</v>
      </c>
      <c r="AU133" s="206" t="s">
        <v>23</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386</v>
      </c>
      <c r="BM133" s="206" t="s">
        <v>446</v>
      </c>
    </row>
    <row r="134" spans="1:65" s="2" customFormat="1" ht="19.5">
      <c r="A134" s="36"/>
      <c r="B134" s="37"/>
      <c r="C134" s="38"/>
      <c r="D134" s="208" t="s">
        <v>299</v>
      </c>
      <c r="E134" s="38"/>
      <c r="F134" s="209" t="s">
        <v>1605</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299</v>
      </c>
      <c r="AU134" s="19" t="s">
        <v>23</v>
      </c>
    </row>
    <row r="135" spans="1:65" s="2" customFormat="1" ht="16.5" customHeight="1">
      <c r="A135" s="36"/>
      <c r="B135" s="37"/>
      <c r="C135" s="195" t="s">
        <v>364</v>
      </c>
      <c r="D135" s="195" t="s">
        <v>275</v>
      </c>
      <c r="E135" s="196" t="s">
        <v>1610</v>
      </c>
      <c r="F135" s="197" t="s">
        <v>1611</v>
      </c>
      <c r="G135" s="198" t="s">
        <v>305</v>
      </c>
      <c r="H135" s="199">
        <v>78</v>
      </c>
      <c r="I135" s="200"/>
      <c r="J135" s="201">
        <f>ROUND(I135*H135,2)</f>
        <v>0</v>
      </c>
      <c r="K135" s="197" t="s">
        <v>22</v>
      </c>
      <c r="L135" s="41"/>
      <c r="M135" s="202" t="s">
        <v>22</v>
      </c>
      <c r="N135" s="203" t="s">
        <v>48</v>
      </c>
      <c r="O135" s="66"/>
      <c r="P135" s="204">
        <f>O135*H135</f>
        <v>0</v>
      </c>
      <c r="Q135" s="204">
        <v>1.01E-3</v>
      </c>
      <c r="R135" s="204">
        <f>Q135*H135</f>
        <v>7.8780000000000003E-2</v>
      </c>
      <c r="S135" s="204">
        <v>0</v>
      </c>
      <c r="T135" s="205">
        <f>S135*H135</f>
        <v>0</v>
      </c>
      <c r="U135" s="36"/>
      <c r="V135" s="36"/>
      <c r="W135" s="36"/>
      <c r="X135" s="36"/>
      <c r="Y135" s="36"/>
      <c r="Z135" s="36"/>
      <c r="AA135" s="36"/>
      <c r="AB135" s="36"/>
      <c r="AC135" s="36"/>
      <c r="AD135" s="36"/>
      <c r="AE135" s="36"/>
      <c r="AR135" s="206" t="s">
        <v>386</v>
      </c>
      <c r="AT135" s="206" t="s">
        <v>275</v>
      </c>
      <c r="AU135" s="206" t="s">
        <v>23</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386</v>
      </c>
      <c r="BM135" s="206" t="s">
        <v>465</v>
      </c>
    </row>
    <row r="136" spans="1:65" s="2" customFormat="1" ht="19.5">
      <c r="A136" s="36"/>
      <c r="B136" s="37"/>
      <c r="C136" s="38"/>
      <c r="D136" s="208" t="s">
        <v>299</v>
      </c>
      <c r="E136" s="38"/>
      <c r="F136" s="209" t="s">
        <v>1605</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299</v>
      </c>
      <c r="AU136" s="19" t="s">
        <v>23</v>
      </c>
    </row>
    <row r="137" spans="1:65" s="2" customFormat="1" ht="16.5" customHeight="1">
      <c r="A137" s="36"/>
      <c r="B137" s="37"/>
      <c r="C137" s="195" t="s">
        <v>369</v>
      </c>
      <c r="D137" s="195" t="s">
        <v>275</v>
      </c>
      <c r="E137" s="196" t="s">
        <v>1613</v>
      </c>
      <c r="F137" s="197" t="s">
        <v>1614</v>
      </c>
      <c r="G137" s="198" t="s">
        <v>305</v>
      </c>
      <c r="H137" s="199">
        <v>38</v>
      </c>
      <c r="I137" s="200"/>
      <c r="J137" s="201">
        <f>ROUND(I137*H137,2)</f>
        <v>0</v>
      </c>
      <c r="K137" s="197" t="s">
        <v>22</v>
      </c>
      <c r="L137" s="41"/>
      <c r="M137" s="202" t="s">
        <v>22</v>
      </c>
      <c r="N137" s="203" t="s">
        <v>48</v>
      </c>
      <c r="O137" s="66"/>
      <c r="P137" s="204">
        <f>O137*H137</f>
        <v>0</v>
      </c>
      <c r="Q137" s="204">
        <v>1.6000000000000001E-3</v>
      </c>
      <c r="R137" s="204">
        <f>Q137*H137</f>
        <v>6.08E-2</v>
      </c>
      <c r="S137" s="204">
        <v>0</v>
      </c>
      <c r="T137" s="205">
        <f>S137*H137</f>
        <v>0</v>
      </c>
      <c r="U137" s="36"/>
      <c r="V137" s="36"/>
      <c r="W137" s="36"/>
      <c r="X137" s="36"/>
      <c r="Y137" s="36"/>
      <c r="Z137" s="36"/>
      <c r="AA137" s="36"/>
      <c r="AB137" s="36"/>
      <c r="AC137" s="36"/>
      <c r="AD137" s="36"/>
      <c r="AE137" s="36"/>
      <c r="AR137" s="206" t="s">
        <v>386</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386</v>
      </c>
      <c r="BM137" s="206" t="s">
        <v>493</v>
      </c>
    </row>
    <row r="138" spans="1:65" s="2" customFormat="1" ht="19.5">
      <c r="A138" s="36"/>
      <c r="B138" s="37"/>
      <c r="C138" s="38"/>
      <c r="D138" s="208" t="s">
        <v>299</v>
      </c>
      <c r="E138" s="38"/>
      <c r="F138" s="209" t="s">
        <v>1605</v>
      </c>
      <c r="G138" s="38"/>
      <c r="H138" s="38"/>
      <c r="I138" s="119"/>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299</v>
      </c>
      <c r="AU138" s="19" t="s">
        <v>23</v>
      </c>
    </row>
    <row r="139" spans="1:65" s="2" customFormat="1" ht="16.5" customHeight="1">
      <c r="A139" s="36"/>
      <c r="B139" s="37"/>
      <c r="C139" s="195" t="s">
        <v>8</v>
      </c>
      <c r="D139" s="195" t="s">
        <v>275</v>
      </c>
      <c r="E139" s="196" t="s">
        <v>3258</v>
      </c>
      <c r="F139" s="197" t="s">
        <v>3259</v>
      </c>
      <c r="G139" s="198" t="s">
        <v>305</v>
      </c>
      <c r="H139" s="199">
        <v>136</v>
      </c>
      <c r="I139" s="200"/>
      <c r="J139" s="201">
        <f>ROUND(I139*H139,2)</f>
        <v>0</v>
      </c>
      <c r="K139" s="197" t="s">
        <v>22</v>
      </c>
      <c r="L139" s="41"/>
      <c r="M139" s="202" t="s">
        <v>22</v>
      </c>
      <c r="N139" s="203" t="s">
        <v>48</v>
      </c>
      <c r="O139" s="66"/>
      <c r="P139" s="204">
        <f>O139*H139</f>
        <v>0</v>
      </c>
      <c r="Q139" s="204">
        <v>2.31E-3</v>
      </c>
      <c r="R139" s="204">
        <f>Q139*H139</f>
        <v>0.31415999999999999</v>
      </c>
      <c r="S139" s="204">
        <v>0</v>
      </c>
      <c r="T139" s="205">
        <f>S139*H139</f>
        <v>0</v>
      </c>
      <c r="U139" s="36"/>
      <c r="V139" s="36"/>
      <c r="W139" s="36"/>
      <c r="X139" s="36"/>
      <c r="Y139" s="36"/>
      <c r="Z139" s="36"/>
      <c r="AA139" s="36"/>
      <c r="AB139" s="36"/>
      <c r="AC139" s="36"/>
      <c r="AD139" s="36"/>
      <c r="AE139" s="36"/>
      <c r="AR139" s="206" t="s">
        <v>386</v>
      </c>
      <c r="AT139" s="206" t="s">
        <v>275</v>
      </c>
      <c r="AU139" s="206" t="s">
        <v>23</v>
      </c>
      <c r="AY139" s="19" t="s">
        <v>273</v>
      </c>
      <c r="BE139" s="207">
        <f>IF(N139="základní",J139,0)</f>
        <v>0</v>
      </c>
      <c r="BF139" s="207">
        <f>IF(N139="snížená",J139,0)</f>
        <v>0</v>
      </c>
      <c r="BG139" s="207">
        <f>IF(N139="zákl. přenesená",J139,0)</f>
        <v>0</v>
      </c>
      <c r="BH139" s="207">
        <f>IF(N139="sníž. přenesená",J139,0)</f>
        <v>0</v>
      </c>
      <c r="BI139" s="207">
        <f>IF(N139="nulová",J139,0)</f>
        <v>0</v>
      </c>
      <c r="BJ139" s="19" t="s">
        <v>23</v>
      </c>
      <c r="BK139" s="207">
        <f>ROUND(I139*H139,2)</f>
        <v>0</v>
      </c>
      <c r="BL139" s="19" t="s">
        <v>386</v>
      </c>
      <c r="BM139" s="206" t="s">
        <v>508</v>
      </c>
    </row>
    <row r="140" spans="1:65" s="2" customFormat="1" ht="19.5">
      <c r="A140" s="36"/>
      <c r="B140" s="37"/>
      <c r="C140" s="38"/>
      <c r="D140" s="208" t="s">
        <v>299</v>
      </c>
      <c r="E140" s="38"/>
      <c r="F140" s="209" t="s">
        <v>1605</v>
      </c>
      <c r="G140" s="38"/>
      <c r="H140" s="38"/>
      <c r="I140" s="119"/>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299</v>
      </c>
      <c r="AU140" s="19" t="s">
        <v>23</v>
      </c>
    </row>
    <row r="141" spans="1:65" s="2" customFormat="1" ht="16.5" customHeight="1">
      <c r="A141" s="36"/>
      <c r="B141" s="37"/>
      <c r="C141" s="195" t="s">
        <v>386</v>
      </c>
      <c r="D141" s="195" t="s">
        <v>275</v>
      </c>
      <c r="E141" s="196" t="s">
        <v>1618</v>
      </c>
      <c r="F141" s="197" t="s">
        <v>1619</v>
      </c>
      <c r="G141" s="198" t="s">
        <v>305</v>
      </c>
      <c r="H141" s="199">
        <v>32</v>
      </c>
      <c r="I141" s="200"/>
      <c r="J141" s="201">
        <f>ROUND(I141*H141,2)</f>
        <v>0</v>
      </c>
      <c r="K141" s="197" t="s">
        <v>22</v>
      </c>
      <c r="L141" s="41"/>
      <c r="M141" s="202" t="s">
        <v>22</v>
      </c>
      <c r="N141" s="203" t="s">
        <v>48</v>
      </c>
      <c r="O141" s="66"/>
      <c r="P141" s="204">
        <f>O141*H141</f>
        <v>0</v>
      </c>
      <c r="Q141" s="204">
        <v>1.9599999999999999E-3</v>
      </c>
      <c r="R141" s="204">
        <f>Q141*H141</f>
        <v>6.2719999999999998E-2</v>
      </c>
      <c r="S141" s="204">
        <v>0</v>
      </c>
      <c r="T141" s="205">
        <f>S141*H141</f>
        <v>0</v>
      </c>
      <c r="U141" s="36"/>
      <c r="V141" s="36"/>
      <c r="W141" s="36"/>
      <c r="X141" s="36"/>
      <c r="Y141" s="36"/>
      <c r="Z141" s="36"/>
      <c r="AA141" s="36"/>
      <c r="AB141" s="36"/>
      <c r="AC141" s="36"/>
      <c r="AD141" s="36"/>
      <c r="AE141" s="36"/>
      <c r="AR141" s="206" t="s">
        <v>386</v>
      </c>
      <c r="AT141" s="206" t="s">
        <v>275</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386</v>
      </c>
      <c r="BM141" s="206" t="s">
        <v>528</v>
      </c>
    </row>
    <row r="142" spans="1:65" s="2" customFormat="1" ht="19.5">
      <c r="A142" s="36"/>
      <c r="B142" s="37"/>
      <c r="C142" s="38"/>
      <c r="D142" s="208" t="s">
        <v>299</v>
      </c>
      <c r="E142" s="38"/>
      <c r="F142" s="209" t="s">
        <v>1605</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299</v>
      </c>
      <c r="AU142" s="19" t="s">
        <v>23</v>
      </c>
    </row>
    <row r="143" spans="1:65" s="2" customFormat="1" ht="16.5" customHeight="1">
      <c r="A143" s="36"/>
      <c r="B143" s="37"/>
      <c r="C143" s="195" t="s">
        <v>404</v>
      </c>
      <c r="D143" s="195" t="s">
        <v>275</v>
      </c>
      <c r="E143" s="196" t="s">
        <v>1616</v>
      </c>
      <c r="F143" s="197" t="s">
        <v>1617</v>
      </c>
      <c r="G143" s="198" t="s">
        <v>305</v>
      </c>
      <c r="H143" s="199">
        <v>363</v>
      </c>
      <c r="I143" s="200"/>
      <c r="J143" s="201">
        <f>ROUND(I143*H143,2)</f>
        <v>0</v>
      </c>
      <c r="K143" s="197" t="s">
        <v>22</v>
      </c>
      <c r="L143" s="41"/>
      <c r="M143" s="202" t="s">
        <v>22</v>
      </c>
      <c r="N143" s="203" t="s">
        <v>48</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386</v>
      </c>
      <c r="AT143" s="206" t="s">
        <v>275</v>
      </c>
      <c r="AU143" s="206" t="s">
        <v>23</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386</v>
      </c>
      <c r="BM143" s="206" t="s">
        <v>539</v>
      </c>
    </row>
    <row r="144" spans="1:65" s="12" customFormat="1" ht="25.9" customHeight="1">
      <c r="B144" s="179"/>
      <c r="C144" s="180"/>
      <c r="D144" s="181" t="s">
        <v>76</v>
      </c>
      <c r="E144" s="182" t="s">
        <v>1621</v>
      </c>
      <c r="F144" s="182" t="s">
        <v>1622</v>
      </c>
      <c r="G144" s="180"/>
      <c r="H144" s="180"/>
      <c r="I144" s="183"/>
      <c r="J144" s="184">
        <f>BK144</f>
        <v>0</v>
      </c>
      <c r="K144" s="180"/>
      <c r="L144" s="185"/>
      <c r="M144" s="186"/>
      <c r="N144" s="187"/>
      <c r="O144" s="187"/>
      <c r="P144" s="188">
        <f>SUM(P145:P158)</f>
        <v>0</v>
      </c>
      <c r="Q144" s="187"/>
      <c r="R144" s="188">
        <f>SUM(R145:R158)</f>
        <v>1.158E-2</v>
      </c>
      <c r="S144" s="187"/>
      <c r="T144" s="189">
        <f>SUM(T145:T158)</f>
        <v>0</v>
      </c>
      <c r="AR144" s="190" t="s">
        <v>84</v>
      </c>
      <c r="AT144" s="191" t="s">
        <v>76</v>
      </c>
      <c r="AU144" s="191" t="s">
        <v>77</v>
      </c>
      <c r="AY144" s="190" t="s">
        <v>273</v>
      </c>
      <c r="BK144" s="192">
        <f>SUM(BK145:BK158)</f>
        <v>0</v>
      </c>
    </row>
    <row r="145" spans="1:65" s="2" customFormat="1" ht="16.5" customHeight="1">
      <c r="A145" s="36"/>
      <c r="B145" s="37"/>
      <c r="C145" s="195" t="s">
        <v>409</v>
      </c>
      <c r="D145" s="195" t="s">
        <v>275</v>
      </c>
      <c r="E145" s="196" t="s">
        <v>3260</v>
      </c>
      <c r="F145" s="197" t="s">
        <v>3261</v>
      </c>
      <c r="G145" s="198" t="s">
        <v>297</v>
      </c>
      <c r="H145" s="199">
        <v>2</v>
      </c>
      <c r="I145" s="200"/>
      <c r="J145" s="201">
        <f>ROUND(I145*H145,2)</f>
        <v>0</v>
      </c>
      <c r="K145" s="197" t="s">
        <v>22</v>
      </c>
      <c r="L145" s="41"/>
      <c r="M145" s="202" t="s">
        <v>22</v>
      </c>
      <c r="N145" s="203" t="s">
        <v>48</v>
      </c>
      <c r="O145" s="66"/>
      <c r="P145" s="204">
        <f>O145*H145</f>
        <v>0</v>
      </c>
      <c r="Q145" s="204">
        <v>1.9000000000000001E-4</v>
      </c>
      <c r="R145" s="204">
        <f>Q145*H145</f>
        <v>3.8000000000000002E-4</v>
      </c>
      <c r="S145" s="204">
        <v>0</v>
      </c>
      <c r="T145" s="205">
        <f>S145*H145</f>
        <v>0</v>
      </c>
      <c r="U145" s="36"/>
      <c r="V145" s="36"/>
      <c r="W145" s="36"/>
      <c r="X145" s="36"/>
      <c r="Y145" s="36"/>
      <c r="Z145" s="36"/>
      <c r="AA145" s="36"/>
      <c r="AB145" s="36"/>
      <c r="AC145" s="36"/>
      <c r="AD145" s="36"/>
      <c r="AE145" s="36"/>
      <c r="AR145" s="206" t="s">
        <v>386</v>
      </c>
      <c r="AT145" s="206" t="s">
        <v>275</v>
      </c>
      <c r="AU145" s="206" t="s">
        <v>23</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386</v>
      </c>
      <c r="BM145" s="206" t="s">
        <v>556</v>
      </c>
    </row>
    <row r="146" spans="1:65" s="2" customFormat="1" ht="19.5">
      <c r="A146" s="36"/>
      <c r="B146" s="37"/>
      <c r="C146" s="38"/>
      <c r="D146" s="208" t="s">
        <v>279</v>
      </c>
      <c r="E146" s="38"/>
      <c r="F146" s="209" t="s">
        <v>3262</v>
      </c>
      <c r="G146" s="38"/>
      <c r="H146" s="38"/>
      <c r="I146" s="119"/>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279</v>
      </c>
      <c r="AU146" s="19" t="s">
        <v>23</v>
      </c>
    </row>
    <row r="147" spans="1:65" s="2" customFormat="1" ht="16.5" customHeight="1">
      <c r="A147" s="36"/>
      <c r="B147" s="37"/>
      <c r="C147" s="195" t="s">
        <v>414</v>
      </c>
      <c r="D147" s="195" t="s">
        <v>275</v>
      </c>
      <c r="E147" s="196" t="s">
        <v>3263</v>
      </c>
      <c r="F147" s="197" t="s">
        <v>3264</v>
      </c>
      <c r="G147" s="198" t="s">
        <v>1570</v>
      </c>
      <c r="H147" s="199">
        <v>2</v>
      </c>
      <c r="I147" s="200"/>
      <c r="J147" s="201">
        <f>ROUND(I147*H147,2)</f>
        <v>0</v>
      </c>
      <c r="K147" s="197" t="s">
        <v>22</v>
      </c>
      <c r="L147" s="41"/>
      <c r="M147" s="202" t="s">
        <v>22</v>
      </c>
      <c r="N147" s="203" t="s">
        <v>48</v>
      </c>
      <c r="O147" s="66"/>
      <c r="P147" s="204">
        <f>O147*H147</f>
        <v>0</v>
      </c>
      <c r="Q147" s="204">
        <v>5.5300000000000002E-3</v>
      </c>
      <c r="R147" s="204">
        <f>Q147*H147</f>
        <v>1.106E-2</v>
      </c>
      <c r="S147" s="204">
        <v>0</v>
      </c>
      <c r="T147" s="205">
        <f>S147*H147</f>
        <v>0</v>
      </c>
      <c r="U147" s="36"/>
      <c r="V147" s="36"/>
      <c r="W147" s="36"/>
      <c r="X147" s="36"/>
      <c r="Y147" s="36"/>
      <c r="Z147" s="36"/>
      <c r="AA147" s="36"/>
      <c r="AB147" s="36"/>
      <c r="AC147" s="36"/>
      <c r="AD147" s="36"/>
      <c r="AE147" s="36"/>
      <c r="AR147" s="206" t="s">
        <v>386</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386</v>
      </c>
      <c r="BM147" s="206" t="s">
        <v>573</v>
      </c>
    </row>
    <row r="148" spans="1:65" s="2" customFormat="1" ht="19.5">
      <c r="A148" s="36"/>
      <c r="B148" s="37"/>
      <c r="C148" s="38"/>
      <c r="D148" s="208" t="s">
        <v>279</v>
      </c>
      <c r="E148" s="38"/>
      <c r="F148" s="209" t="s">
        <v>3262</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279</v>
      </c>
      <c r="AU148" s="19" t="s">
        <v>23</v>
      </c>
    </row>
    <row r="149" spans="1:65" s="2" customFormat="1" ht="16.5" customHeight="1">
      <c r="A149" s="36"/>
      <c r="B149" s="37"/>
      <c r="C149" s="195" t="s">
        <v>419</v>
      </c>
      <c r="D149" s="195" t="s">
        <v>275</v>
      </c>
      <c r="E149" s="196" t="s">
        <v>3265</v>
      </c>
      <c r="F149" s="197" t="s">
        <v>3266</v>
      </c>
      <c r="G149" s="198" t="s">
        <v>297</v>
      </c>
      <c r="H149" s="199">
        <v>2</v>
      </c>
      <c r="I149" s="200"/>
      <c r="J149" s="201">
        <f>ROUND(I149*H149,2)</f>
        <v>0</v>
      </c>
      <c r="K149" s="197" t="s">
        <v>22</v>
      </c>
      <c r="L149" s="41"/>
      <c r="M149" s="202" t="s">
        <v>22</v>
      </c>
      <c r="N149" s="203" t="s">
        <v>48</v>
      </c>
      <c r="O149" s="66"/>
      <c r="P149" s="204">
        <f>O149*H149</f>
        <v>0</v>
      </c>
      <c r="Q149" s="204">
        <v>6.9999999999999994E-5</v>
      </c>
      <c r="R149" s="204">
        <f>Q149*H149</f>
        <v>1.3999999999999999E-4</v>
      </c>
      <c r="S149" s="204">
        <v>0</v>
      </c>
      <c r="T149" s="205">
        <f>S149*H149</f>
        <v>0</v>
      </c>
      <c r="U149" s="36"/>
      <c r="V149" s="36"/>
      <c r="W149" s="36"/>
      <c r="X149" s="36"/>
      <c r="Y149" s="36"/>
      <c r="Z149" s="36"/>
      <c r="AA149" s="36"/>
      <c r="AB149" s="36"/>
      <c r="AC149" s="36"/>
      <c r="AD149" s="36"/>
      <c r="AE149" s="36"/>
      <c r="AR149" s="206" t="s">
        <v>386</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386</v>
      </c>
      <c r="BM149" s="206" t="s">
        <v>589</v>
      </c>
    </row>
    <row r="150" spans="1:65" s="2" customFormat="1" ht="19.5">
      <c r="A150" s="36"/>
      <c r="B150" s="37"/>
      <c r="C150" s="38"/>
      <c r="D150" s="208" t="s">
        <v>279</v>
      </c>
      <c r="E150" s="38"/>
      <c r="F150" s="209" t="s">
        <v>3262</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279</v>
      </c>
      <c r="AU150" s="19" t="s">
        <v>23</v>
      </c>
    </row>
    <row r="151" spans="1:65" s="2" customFormat="1" ht="16.5" customHeight="1">
      <c r="A151" s="36"/>
      <c r="B151" s="37"/>
      <c r="C151" s="195" t="s">
        <v>7</v>
      </c>
      <c r="D151" s="195" t="s">
        <v>275</v>
      </c>
      <c r="E151" s="196" t="s">
        <v>3267</v>
      </c>
      <c r="F151" s="197" t="s">
        <v>3268</v>
      </c>
      <c r="G151" s="198" t="s">
        <v>765</v>
      </c>
      <c r="H151" s="199">
        <v>1</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386</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600</v>
      </c>
    </row>
    <row r="152" spans="1:65" s="2" customFormat="1" ht="19.5">
      <c r="A152" s="36"/>
      <c r="B152" s="37"/>
      <c r="C152" s="38"/>
      <c r="D152" s="208" t="s">
        <v>279</v>
      </c>
      <c r="E152" s="38"/>
      <c r="F152" s="209" t="s">
        <v>3269</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279</v>
      </c>
      <c r="AU152" s="19" t="s">
        <v>23</v>
      </c>
    </row>
    <row r="153" spans="1:65" s="2" customFormat="1" ht="16.5" customHeight="1">
      <c r="A153" s="36"/>
      <c r="B153" s="37"/>
      <c r="C153" s="195" t="s">
        <v>433</v>
      </c>
      <c r="D153" s="195" t="s">
        <v>275</v>
      </c>
      <c r="E153" s="196" t="s">
        <v>3270</v>
      </c>
      <c r="F153" s="197" t="s">
        <v>1624</v>
      </c>
      <c r="G153" s="198" t="s">
        <v>765</v>
      </c>
      <c r="H153" s="199">
        <v>25</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386</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616</v>
      </c>
    </row>
    <row r="154" spans="1:65" s="2" customFormat="1" ht="19.5">
      <c r="A154" s="36"/>
      <c r="B154" s="37"/>
      <c r="C154" s="38"/>
      <c r="D154" s="208" t="s">
        <v>279</v>
      </c>
      <c r="E154" s="38"/>
      <c r="F154" s="209" t="s">
        <v>3271</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279</v>
      </c>
      <c r="AU154" s="19" t="s">
        <v>23</v>
      </c>
    </row>
    <row r="155" spans="1:65" s="2" customFormat="1" ht="16.5" customHeight="1">
      <c r="A155" s="36"/>
      <c r="B155" s="37"/>
      <c r="C155" s="195" t="s">
        <v>441</v>
      </c>
      <c r="D155" s="195" t="s">
        <v>275</v>
      </c>
      <c r="E155" s="196" t="s">
        <v>3272</v>
      </c>
      <c r="F155" s="197" t="s">
        <v>1627</v>
      </c>
      <c r="G155" s="198" t="s">
        <v>765</v>
      </c>
      <c r="H155" s="199">
        <v>25</v>
      </c>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386</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386</v>
      </c>
      <c r="BM155" s="206" t="s">
        <v>629</v>
      </c>
    </row>
    <row r="156" spans="1:65" s="2" customFormat="1" ht="19.5">
      <c r="A156" s="36"/>
      <c r="B156" s="37"/>
      <c r="C156" s="38"/>
      <c r="D156" s="208" t="s">
        <v>279</v>
      </c>
      <c r="E156" s="38"/>
      <c r="F156" s="209" t="s">
        <v>3271</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279</v>
      </c>
      <c r="AU156" s="19" t="s">
        <v>23</v>
      </c>
    </row>
    <row r="157" spans="1:65" s="2" customFormat="1" ht="16.5" customHeight="1">
      <c r="A157" s="36"/>
      <c r="B157" s="37"/>
      <c r="C157" s="195" t="s">
        <v>446</v>
      </c>
      <c r="D157" s="195" t="s">
        <v>275</v>
      </c>
      <c r="E157" s="196" t="s">
        <v>3273</v>
      </c>
      <c r="F157" s="197" t="s">
        <v>3274</v>
      </c>
      <c r="G157" s="198" t="s">
        <v>765</v>
      </c>
      <c r="H157" s="199">
        <v>1</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386</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386</v>
      </c>
      <c r="BM157" s="206" t="s">
        <v>641</v>
      </c>
    </row>
    <row r="158" spans="1:65" s="2" customFormat="1" ht="19.5">
      <c r="A158" s="36"/>
      <c r="B158" s="37"/>
      <c r="C158" s="38"/>
      <c r="D158" s="208" t="s">
        <v>279</v>
      </c>
      <c r="E158" s="38"/>
      <c r="F158" s="209" t="s">
        <v>3275</v>
      </c>
      <c r="G158" s="38"/>
      <c r="H158" s="38"/>
      <c r="I158" s="119"/>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279</v>
      </c>
      <c r="AU158" s="19" t="s">
        <v>23</v>
      </c>
    </row>
    <row r="159" spans="1:65" s="12" customFormat="1" ht="25.9" customHeight="1">
      <c r="B159" s="179"/>
      <c r="C159" s="180"/>
      <c r="D159" s="181" t="s">
        <v>76</v>
      </c>
      <c r="E159" s="182" t="s">
        <v>1628</v>
      </c>
      <c r="F159" s="182" t="s">
        <v>1629</v>
      </c>
      <c r="G159" s="180"/>
      <c r="H159" s="180"/>
      <c r="I159" s="183"/>
      <c r="J159" s="184">
        <f>BK159</f>
        <v>0</v>
      </c>
      <c r="K159" s="180"/>
      <c r="L159" s="185"/>
      <c r="M159" s="186"/>
      <c r="N159" s="187"/>
      <c r="O159" s="187"/>
      <c r="P159" s="188">
        <f>SUM(P160:P183)</f>
        <v>0</v>
      </c>
      <c r="Q159" s="187"/>
      <c r="R159" s="188">
        <f>SUM(R160:R183)</f>
        <v>0.94355</v>
      </c>
      <c r="S159" s="187"/>
      <c r="T159" s="189">
        <f>SUM(T160:T183)</f>
        <v>0</v>
      </c>
      <c r="AR159" s="190" t="s">
        <v>84</v>
      </c>
      <c r="AT159" s="191" t="s">
        <v>76</v>
      </c>
      <c r="AU159" s="191" t="s">
        <v>77</v>
      </c>
      <c r="AY159" s="190" t="s">
        <v>273</v>
      </c>
      <c r="BK159" s="192">
        <f>SUM(BK160:BK183)</f>
        <v>0</v>
      </c>
    </row>
    <row r="160" spans="1:65" s="2" customFormat="1" ht="16.5" customHeight="1">
      <c r="A160" s="36"/>
      <c r="B160" s="37"/>
      <c r="C160" s="195" t="s">
        <v>456</v>
      </c>
      <c r="D160" s="195" t="s">
        <v>275</v>
      </c>
      <c r="E160" s="196" t="s">
        <v>3276</v>
      </c>
      <c r="F160" s="197" t="s">
        <v>3277</v>
      </c>
      <c r="G160" s="198" t="s">
        <v>765</v>
      </c>
      <c r="H160" s="199">
        <v>2</v>
      </c>
      <c r="I160" s="200"/>
      <c r="J160" s="201">
        <f>ROUND(I160*H160,2)</f>
        <v>0</v>
      </c>
      <c r="K160" s="197" t="s">
        <v>22</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386</v>
      </c>
      <c r="AT160" s="206" t="s">
        <v>275</v>
      </c>
      <c r="AU160" s="206" t="s">
        <v>23</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386</v>
      </c>
      <c r="BM160" s="206" t="s">
        <v>654</v>
      </c>
    </row>
    <row r="161" spans="1:65" s="2" customFormat="1" ht="19.5">
      <c r="A161" s="36"/>
      <c r="B161" s="37"/>
      <c r="C161" s="38"/>
      <c r="D161" s="208" t="s">
        <v>279</v>
      </c>
      <c r="E161" s="38"/>
      <c r="F161" s="209" t="s">
        <v>3278</v>
      </c>
      <c r="G161" s="38"/>
      <c r="H161" s="38"/>
      <c r="I161" s="119"/>
      <c r="J161" s="38"/>
      <c r="K161" s="38"/>
      <c r="L161" s="41"/>
      <c r="M161" s="210"/>
      <c r="N161" s="211"/>
      <c r="O161" s="66"/>
      <c r="P161" s="66"/>
      <c r="Q161" s="66"/>
      <c r="R161" s="66"/>
      <c r="S161" s="66"/>
      <c r="T161" s="67"/>
      <c r="U161" s="36"/>
      <c r="V161" s="36"/>
      <c r="W161" s="36"/>
      <c r="X161" s="36"/>
      <c r="Y161" s="36"/>
      <c r="Z161" s="36"/>
      <c r="AA161" s="36"/>
      <c r="AB161" s="36"/>
      <c r="AC161" s="36"/>
      <c r="AD161" s="36"/>
      <c r="AE161" s="36"/>
      <c r="AT161" s="19" t="s">
        <v>279</v>
      </c>
      <c r="AU161" s="19" t="s">
        <v>23</v>
      </c>
    </row>
    <row r="162" spans="1:65" s="2" customFormat="1" ht="16.5" customHeight="1">
      <c r="A162" s="36"/>
      <c r="B162" s="37"/>
      <c r="C162" s="195" t="s">
        <v>465</v>
      </c>
      <c r="D162" s="195" t="s">
        <v>275</v>
      </c>
      <c r="E162" s="196" t="s">
        <v>1630</v>
      </c>
      <c r="F162" s="197" t="s">
        <v>1631</v>
      </c>
      <c r="G162" s="198" t="s">
        <v>297</v>
      </c>
      <c r="H162" s="199">
        <v>25</v>
      </c>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386</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386</v>
      </c>
      <c r="BM162" s="206" t="s">
        <v>664</v>
      </c>
    </row>
    <row r="163" spans="1:65" s="2" customFormat="1" ht="19.5">
      <c r="A163" s="36"/>
      <c r="B163" s="37"/>
      <c r="C163" s="38"/>
      <c r="D163" s="208" t="s">
        <v>279</v>
      </c>
      <c r="E163" s="38"/>
      <c r="F163" s="209" t="s">
        <v>3279</v>
      </c>
      <c r="G163" s="38"/>
      <c r="H163" s="38"/>
      <c r="I163" s="119"/>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279</v>
      </c>
      <c r="AU163" s="19" t="s">
        <v>23</v>
      </c>
    </row>
    <row r="164" spans="1:65" s="2" customFormat="1" ht="16.5" customHeight="1">
      <c r="A164" s="36"/>
      <c r="B164" s="37"/>
      <c r="C164" s="195" t="s">
        <v>471</v>
      </c>
      <c r="D164" s="195" t="s">
        <v>275</v>
      </c>
      <c r="E164" s="196" t="s">
        <v>3280</v>
      </c>
      <c r="F164" s="197" t="s">
        <v>3281</v>
      </c>
      <c r="G164" s="198" t="s">
        <v>297</v>
      </c>
      <c r="H164" s="199">
        <v>1</v>
      </c>
      <c r="I164" s="200"/>
      <c r="J164" s="201">
        <f>ROUND(I164*H164,2)</f>
        <v>0</v>
      </c>
      <c r="K164" s="197" t="s">
        <v>22</v>
      </c>
      <c r="L164" s="41"/>
      <c r="M164" s="202" t="s">
        <v>22</v>
      </c>
      <c r="N164" s="203" t="s">
        <v>48</v>
      </c>
      <c r="O164" s="66"/>
      <c r="P164" s="204">
        <f>O164*H164</f>
        <v>0</v>
      </c>
      <c r="Q164" s="204">
        <v>4.64E-3</v>
      </c>
      <c r="R164" s="204">
        <f>Q164*H164</f>
        <v>4.64E-3</v>
      </c>
      <c r="S164" s="204">
        <v>0</v>
      </c>
      <c r="T164" s="205">
        <f>S164*H164</f>
        <v>0</v>
      </c>
      <c r="U164" s="36"/>
      <c r="V164" s="36"/>
      <c r="W164" s="36"/>
      <c r="X164" s="36"/>
      <c r="Y164" s="36"/>
      <c r="Z164" s="36"/>
      <c r="AA164" s="36"/>
      <c r="AB164" s="36"/>
      <c r="AC164" s="36"/>
      <c r="AD164" s="36"/>
      <c r="AE164" s="36"/>
      <c r="AR164" s="206" t="s">
        <v>386</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386</v>
      </c>
      <c r="BM164" s="206" t="s">
        <v>677</v>
      </c>
    </row>
    <row r="165" spans="1:65" s="2" customFormat="1" ht="19.5">
      <c r="A165" s="36"/>
      <c r="B165" s="37"/>
      <c r="C165" s="38"/>
      <c r="D165" s="208" t="s">
        <v>279</v>
      </c>
      <c r="E165" s="38"/>
      <c r="F165" s="209" t="s">
        <v>3282</v>
      </c>
      <c r="G165" s="38"/>
      <c r="H165" s="38"/>
      <c r="I165" s="119"/>
      <c r="J165" s="38"/>
      <c r="K165" s="38"/>
      <c r="L165" s="41"/>
      <c r="M165" s="210"/>
      <c r="N165" s="211"/>
      <c r="O165" s="66"/>
      <c r="P165" s="66"/>
      <c r="Q165" s="66"/>
      <c r="R165" s="66"/>
      <c r="S165" s="66"/>
      <c r="T165" s="67"/>
      <c r="U165" s="36"/>
      <c r="V165" s="36"/>
      <c r="W165" s="36"/>
      <c r="X165" s="36"/>
      <c r="Y165" s="36"/>
      <c r="Z165" s="36"/>
      <c r="AA165" s="36"/>
      <c r="AB165" s="36"/>
      <c r="AC165" s="36"/>
      <c r="AD165" s="36"/>
      <c r="AE165" s="36"/>
      <c r="AT165" s="19" t="s">
        <v>279</v>
      </c>
      <c r="AU165" s="19" t="s">
        <v>23</v>
      </c>
    </row>
    <row r="166" spans="1:65" s="2" customFormat="1" ht="16.5" customHeight="1">
      <c r="A166" s="36"/>
      <c r="B166" s="37"/>
      <c r="C166" s="195" t="s">
        <v>493</v>
      </c>
      <c r="D166" s="195" t="s">
        <v>275</v>
      </c>
      <c r="E166" s="196" t="s">
        <v>3283</v>
      </c>
      <c r="F166" s="197" t="s">
        <v>3284</v>
      </c>
      <c r="G166" s="198" t="s">
        <v>297</v>
      </c>
      <c r="H166" s="199">
        <v>2</v>
      </c>
      <c r="I166" s="200"/>
      <c r="J166" s="201">
        <f>ROUND(I166*H166,2)</f>
        <v>0</v>
      </c>
      <c r="K166" s="197" t="s">
        <v>22</v>
      </c>
      <c r="L166" s="41"/>
      <c r="M166" s="202" t="s">
        <v>22</v>
      </c>
      <c r="N166" s="203" t="s">
        <v>48</v>
      </c>
      <c r="O166" s="66"/>
      <c r="P166" s="204">
        <f>O166*H166</f>
        <v>0</v>
      </c>
      <c r="Q166" s="204">
        <v>1.4290000000000001E-2</v>
      </c>
      <c r="R166" s="204">
        <f>Q166*H166</f>
        <v>2.8580000000000001E-2</v>
      </c>
      <c r="S166" s="204">
        <v>0</v>
      </c>
      <c r="T166" s="205">
        <f>S166*H166</f>
        <v>0</v>
      </c>
      <c r="U166" s="36"/>
      <c r="V166" s="36"/>
      <c r="W166" s="36"/>
      <c r="X166" s="36"/>
      <c r="Y166" s="36"/>
      <c r="Z166" s="36"/>
      <c r="AA166" s="36"/>
      <c r="AB166" s="36"/>
      <c r="AC166" s="36"/>
      <c r="AD166" s="36"/>
      <c r="AE166" s="36"/>
      <c r="AR166" s="206" t="s">
        <v>386</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386</v>
      </c>
      <c r="BM166" s="206" t="s">
        <v>689</v>
      </c>
    </row>
    <row r="167" spans="1:65" s="2" customFormat="1" ht="19.5">
      <c r="A167" s="36"/>
      <c r="B167" s="37"/>
      <c r="C167" s="38"/>
      <c r="D167" s="208" t="s">
        <v>279</v>
      </c>
      <c r="E167" s="38"/>
      <c r="F167" s="209" t="s">
        <v>3278</v>
      </c>
      <c r="G167" s="38"/>
      <c r="H167" s="38"/>
      <c r="I167" s="119"/>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279</v>
      </c>
      <c r="AU167" s="19" t="s">
        <v>23</v>
      </c>
    </row>
    <row r="168" spans="1:65" s="2" customFormat="1" ht="16.5" customHeight="1">
      <c r="A168" s="36"/>
      <c r="B168" s="37"/>
      <c r="C168" s="195" t="s">
        <v>501</v>
      </c>
      <c r="D168" s="195" t="s">
        <v>275</v>
      </c>
      <c r="E168" s="196" t="s">
        <v>3285</v>
      </c>
      <c r="F168" s="197" t="s">
        <v>3286</v>
      </c>
      <c r="G168" s="198" t="s">
        <v>297</v>
      </c>
      <c r="H168" s="199">
        <v>1</v>
      </c>
      <c r="I168" s="200"/>
      <c r="J168" s="201">
        <f>ROUND(I168*H168,2)</f>
        <v>0</v>
      </c>
      <c r="K168" s="197" t="s">
        <v>22</v>
      </c>
      <c r="L168" s="41"/>
      <c r="M168" s="202" t="s">
        <v>22</v>
      </c>
      <c r="N168" s="203" t="s">
        <v>48</v>
      </c>
      <c r="O168" s="66"/>
      <c r="P168" s="204">
        <f>O168*H168</f>
        <v>0</v>
      </c>
      <c r="Q168" s="204">
        <v>2.2960000000000001E-2</v>
      </c>
      <c r="R168" s="204">
        <f>Q168*H168</f>
        <v>2.2960000000000001E-2</v>
      </c>
      <c r="S168" s="204">
        <v>0</v>
      </c>
      <c r="T168" s="205">
        <f>S168*H168</f>
        <v>0</v>
      </c>
      <c r="U168" s="36"/>
      <c r="V168" s="36"/>
      <c r="W168" s="36"/>
      <c r="X168" s="36"/>
      <c r="Y168" s="36"/>
      <c r="Z168" s="36"/>
      <c r="AA168" s="36"/>
      <c r="AB168" s="36"/>
      <c r="AC168" s="36"/>
      <c r="AD168" s="36"/>
      <c r="AE168" s="36"/>
      <c r="AR168" s="206" t="s">
        <v>386</v>
      </c>
      <c r="AT168" s="206" t="s">
        <v>275</v>
      </c>
      <c r="AU168" s="206" t="s">
        <v>23</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386</v>
      </c>
      <c r="BM168" s="206" t="s">
        <v>701</v>
      </c>
    </row>
    <row r="169" spans="1:65" s="2" customFormat="1" ht="19.5">
      <c r="A169" s="36"/>
      <c r="B169" s="37"/>
      <c r="C169" s="38"/>
      <c r="D169" s="208" t="s">
        <v>279</v>
      </c>
      <c r="E169" s="38"/>
      <c r="F169" s="209" t="s">
        <v>3282</v>
      </c>
      <c r="G169" s="38"/>
      <c r="H169" s="38"/>
      <c r="I169" s="119"/>
      <c r="J169" s="38"/>
      <c r="K169" s="38"/>
      <c r="L169" s="41"/>
      <c r="M169" s="210"/>
      <c r="N169" s="211"/>
      <c r="O169" s="66"/>
      <c r="P169" s="66"/>
      <c r="Q169" s="66"/>
      <c r="R169" s="66"/>
      <c r="S169" s="66"/>
      <c r="T169" s="67"/>
      <c r="U169" s="36"/>
      <c r="V169" s="36"/>
      <c r="W169" s="36"/>
      <c r="X169" s="36"/>
      <c r="Y169" s="36"/>
      <c r="Z169" s="36"/>
      <c r="AA169" s="36"/>
      <c r="AB169" s="36"/>
      <c r="AC169" s="36"/>
      <c r="AD169" s="36"/>
      <c r="AE169" s="36"/>
      <c r="AT169" s="19" t="s">
        <v>279</v>
      </c>
      <c r="AU169" s="19" t="s">
        <v>23</v>
      </c>
    </row>
    <row r="170" spans="1:65" s="2" customFormat="1" ht="16.5" customHeight="1">
      <c r="A170" s="36"/>
      <c r="B170" s="37"/>
      <c r="C170" s="195" t="s">
        <v>508</v>
      </c>
      <c r="D170" s="195" t="s">
        <v>275</v>
      </c>
      <c r="E170" s="196" t="s">
        <v>3287</v>
      </c>
      <c r="F170" s="197" t="s">
        <v>3288</v>
      </c>
      <c r="G170" s="198" t="s">
        <v>297</v>
      </c>
      <c r="H170" s="199">
        <v>1</v>
      </c>
      <c r="I170" s="200"/>
      <c r="J170" s="201">
        <f>ROUND(I170*H170,2)</f>
        <v>0</v>
      </c>
      <c r="K170" s="197" t="s">
        <v>22</v>
      </c>
      <c r="L170" s="41"/>
      <c r="M170" s="202" t="s">
        <v>22</v>
      </c>
      <c r="N170" s="203" t="s">
        <v>48</v>
      </c>
      <c r="O170" s="66"/>
      <c r="P170" s="204">
        <f>O170*H170</f>
        <v>0</v>
      </c>
      <c r="Q170" s="204">
        <v>2.7449999999999999E-2</v>
      </c>
      <c r="R170" s="204">
        <f>Q170*H170</f>
        <v>2.7449999999999999E-2</v>
      </c>
      <c r="S170" s="204">
        <v>0</v>
      </c>
      <c r="T170" s="205">
        <f>S170*H170</f>
        <v>0</v>
      </c>
      <c r="U170" s="36"/>
      <c r="V170" s="36"/>
      <c r="W170" s="36"/>
      <c r="X170" s="36"/>
      <c r="Y170" s="36"/>
      <c r="Z170" s="36"/>
      <c r="AA170" s="36"/>
      <c r="AB170" s="36"/>
      <c r="AC170" s="36"/>
      <c r="AD170" s="36"/>
      <c r="AE170" s="36"/>
      <c r="AR170" s="206" t="s">
        <v>386</v>
      </c>
      <c r="AT170" s="206" t="s">
        <v>275</v>
      </c>
      <c r="AU170" s="206" t="s">
        <v>23</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386</v>
      </c>
      <c r="BM170" s="206" t="s">
        <v>710</v>
      </c>
    </row>
    <row r="171" spans="1:65" s="2" customFormat="1" ht="19.5">
      <c r="A171" s="36"/>
      <c r="B171" s="37"/>
      <c r="C171" s="38"/>
      <c r="D171" s="208" t="s">
        <v>279</v>
      </c>
      <c r="E171" s="38"/>
      <c r="F171" s="209" t="s">
        <v>3282</v>
      </c>
      <c r="G171" s="38"/>
      <c r="H171" s="38"/>
      <c r="I171" s="119"/>
      <c r="J171" s="38"/>
      <c r="K171" s="38"/>
      <c r="L171" s="41"/>
      <c r="M171" s="210"/>
      <c r="N171" s="211"/>
      <c r="O171" s="66"/>
      <c r="P171" s="66"/>
      <c r="Q171" s="66"/>
      <c r="R171" s="66"/>
      <c r="S171" s="66"/>
      <c r="T171" s="67"/>
      <c r="U171" s="36"/>
      <c r="V171" s="36"/>
      <c r="W171" s="36"/>
      <c r="X171" s="36"/>
      <c r="Y171" s="36"/>
      <c r="Z171" s="36"/>
      <c r="AA171" s="36"/>
      <c r="AB171" s="36"/>
      <c r="AC171" s="36"/>
      <c r="AD171" s="36"/>
      <c r="AE171" s="36"/>
      <c r="AT171" s="19" t="s">
        <v>279</v>
      </c>
      <c r="AU171" s="19" t="s">
        <v>23</v>
      </c>
    </row>
    <row r="172" spans="1:65" s="2" customFormat="1" ht="16.5" customHeight="1">
      <c r="A172" s="36"/>
      <c r="B172" s="37"/>
      <c r="C172" s="195" t="s">
        <v>513</v>
      </c>
      <c r="D172" s="195" t="s">
        <v>275</v>
      </c>
      <c r="E172" s="196" t="s">
        <v>1633</v>
      </c>
      <c r="F172" s="197" t="s">
        <v>3289</v>
      </c>
      <c r="G172" s="198" t="s">
        <v>297</v>
      </c>
      <c r="H172" s="199">
        <v>2</v>
      </c>
      <c r="I172" s="200"/>
      <c r="J172" s="201">
        <f>ROUND(I172*H172,2)</f>
        <v>0</v>
      </c>
      <c r="K172" s="197" t="s">
        <v>22</v>
      </c>
      <c r="L172" s="41"/>
      <c r="M172" s="202" t="s">
        <v>22</v>
      </c>
      <c r="N172" s="203" t="s">
        <v>48</v>
      </c>
      <c r="O172" s="66"/>
      <c r="P172" s="204">
        <f>O172*H172</f>
        <v>0</v>
      </c>
      <c r="Q172" s="204">
        <v>3.3550000000000003E-2</v>
      </c>
      <c r="R172" s="204">
        <f>Q172*H172</f>
        <v>6.7100000000000007E-2</v>
      </c>
      <c r="S172" s="204">
        <v>0</v>
      </c>
      <c r="T172" s="205">
        <f>S172*H172</f>
        <v>0</v>
      </c>
      <c r="U172" s="36"/>
      <c r="V172" s="36"/>
      <c r="W172" s="36"/>
      <c r="X172" s="36"/>
      <c r="Y172" s="36"/>
      <c r="Z172" s="36"/>
      <c r="AA172" s="36"/>
      <c r="AB172" s="36"/>
      <c r="AC172" s="36"/>
      <c r="AD172" s="36"/>
      <c r="AE172" s="36"/>
      <c r="AR172" s="206" t="s">
        <v>386</v>
      </c>
      <c r="AT172" s="206" t="s">
        <v>275</v>
      </c>
      <c r="AU172" s="206" t="s">
        <v>23</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386</v>
      </c>
      <c r="BM172" s="206" t="s">
        <v>737</v>
      </c>
    </row>
    <row r="173" spans="1:65" s="2" customFormat="1" ht="19.5">
      <c r="A173" s="36"/>
      <c r="B173" s="37"/>
      <c r="C173" s="38"/>
      <c r="D173" s="208" t="s">
        <v>279</v>
      </c>
      <c r="E173" s="38"/>
      <c r="F173" s="209" t="s">
        <v>3278</v>
      </c>
      <c r="G173" s="38"/>
      <c r="H173" s="38"/>
      <c r="I173" s="119"/>
      <c r="J173" s="38"/>
      <c r="K173" s="38"/>
      <c r="L173" s="41"/>
      <c r="M173" s="210"/>
      <c r="N173" s="211"/>
      <c r="O173" s="66"/>
      <c r="P173" s="66"/>
      <c r="Q173" s="66"/>
      <c r="R173" s="66"/>
      <c r="S173" s="66"/>
      <c r="T173" s="67"/>
      <c r="U173" s="36"/>
      <c r="V173" s="36"/>
      <c r="W173" s="36"/>
      <c r="X173" s="36"/>
      <c r="Y173" s="36"/>
      <c r="Z173" s="36"/>
      <c r="AA173" s="36"/>
      <c r="AB173" s="36"/>
      <c r="AC173" s="36"/>
      <c r="AD173" s="36"/>
      <c r="AE173" s="36"/>
      <c r="AT173" s="19" t="s">
        <v>279</v>
      </c>
      <c r="AU173" s="19" t="s">
        <v>23</v>
      </c>
    </row>
    <row r="174" spans="1:65" s="2" customFormat="1" ht="16.5" customHeight="1">
      <c r="A174" s="36"/>
      <c r="B174" s="37"/>
      <c r="C174" s="195" t="s">
        <v>528</v>
      </c>
      <c r="D174" s="195" t="s">
        <v>275</v>
      </c>
      <c r="E174" s="196" t="s">
        <v>3290</v>
      </c>
      <c r="F174" s="197" t="s">
        <v>3291</v>
      </c>
      <c r="G174" s="198" t="s">
        <v>297</v>
      </c>
      <c r="H174" s="199">
        <v>6</v>
      </c>
      <c r="I174" s="200"/>
      <c r="J174" s="201">
        <f>ROUND(I174*H174,2)</f>
        <v>0</v>
      </c>
      <c r="K174" s="197" t="s">
        <v>22</v>
      </c>
      <c r="L174" s="41"/>
      <c r="M174" s="202" t="s">
        <v>22</v>
      </c>
      <c r="N174" s="203" t="s">
        <v>48</v>
      </c>
      <c r="O174" s="66"/>
      <c r="P174" s="204">
        <f>O174*H174</f>
        <v>0</v>
      </c>
      <c r="Q174" s="204">
        <v>7.5200000000000003E-2</v>
      </c>
      <c r="R174" s="204">
        <f>Q174*H174</f>
        <v>0.45120000000000005</v>
      </c>
      <c r="S174" s="204">
        <v>0</v>
      </c>
      <c r="T174" s="205">
        <f>S174*H174</f>
        <v>0</v>
      </c>
      <c r="U174" s="36"/>
      <c r="V174" s="36"/>
      <c r="W174" s="36"/>
      <c r="X174" s="36"/>
      <c r="Y174" s="36"/>
      <c r="Z174" s="36"/>
      <c r="AA174" s="36"/>
      <c r="AB174" s="36"/>
      <c r="AC174" s="36"/>
      <c r="AD174" s="36"/>
      <c r="AE174" s="36"/>
      <c r="AR174" s="206" t="s">
        <v>386</v>
      </c>
      <c r="AT174" s="206" t="s">
        <v>275</v>
      </c>
      <c r="AU174" s="206" t="s">
        <v>23</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386</v>
      </c>
      <c r="BM174" s="206" t="s">
        <v>757</v>
      </c>
    </row>
    <row r="175" spans="1:65" s="2" customFormat="1" ht="19.5">
      <c r="A175" s="36"/>
      <c r="B175" s="37"/>
      <c r="C175" s="38"/>
      <c r="D175" s="208" t="s">
        <v>279</v>
      </c>
      <c r="E175" s="38"/>
      <c r="F175" s="209" t="s">
        <v>3292</v>
      </c>
      <c r="G175" s="38"/>
      <c r="H175" s="38"/>
      <c r="I175" s="119"/>
      <c r="J175" s="38"/>
      <c r="K175" s="38"/>
      <c r="L175" s="41"/>
      <c r="M175" s="210"/>
      <c r="N175" s="211"/>
      <c r="O175" s="66"/>
      <c r="P175" s="66"/>
      <c r="Q175" s="66"/>
      <c r="R175" s="66"/>
      <c r="S175" s="66"/>
      <c r="T175" s="67"/>
      <c r="U175" s="36"/>
      <c r="V175" s="36"/>
      <c r="W175" s="36"/>
      <c r="X175" s="36"/>
      <c r="Y175" s="36"/>
      <c r="Z175" s="36"/>
      <c r="AA175" s="36"/>
      <c r="AB175" s="36"/>
      <c r="AC175" s="36"/>
      <c r="AD175" s="36"/>
      <c r="AE175" s="36"/>
      <c r="AT175" s="19" t="s">
        <v>279</v>
      </c>
      <c r="AU175" s="19" t="s">
        <v>23</v>
      </c>
    </row>
    <row r="176" spans="1:65" s="2" customFormat="1" ht="16.5" customHeight="1">
      <c r="A176" s="36"/>
      <c r="B176" s="37"/>
      <c r="C176" s="195" t="s">
        <v>533</v>
      </c>
      <c r="D176" s="195" t="s">
        <v>275</v>
      </c>
      <c r="E176" s="196" t="s">
        <v>3293</v>
      </c>
      <c r="F176" s="197" t="s">
        <v>3294</v>
      </c>
      <c r="G176" s="198" t="s">
        <v>297</v>
      </c>
      <c r="H176" s="199">
        <v>5</v>
      </c>
      <c r="I176" s="200"/>
      <c r="J176" s="201">
        <f>ROUND(I176*H176,2)</f>
        <v>0</v>
      </c>
      <c r="K176" s="197" t="s">
        <v>22</v>
      </c>
      <c r="L176" s="41"/>
      <c r="M176" s="202" t="s">
        <v>22</v>
      </c>
      <c r="N176" s="203" t="s">
        <v>48</v>
      </c>
      <c r="O176" s="66"/>
      <c r="P176" s="204">
        <f>O176*H176</f>
        <v>0</v>
      </c>
      <c r="Q176" s="204">
        <v>3.6299999999999999E-2</v>
      </c>
      <c r="R176" s="204">
        <f>Q176*H176</f>
        <v>0.18149999999999999</v>
      </c>
      <c r="S176" s="204">
        <v>0</v>
      </c>
      <c r="T176" s="205">
        <f>S176*H176</f>
        <v>0</v>
      </c>
      <c r="U176" s="36"/>
      <c r="V176" s="36"/>
      <c r="W176" s="36"/>
      <c r="X176" s="36"/>
      <c r="Y176" s="36"/>
      <c r="Z176" s="36"/>
      <c r="AA176" s="36"/>
      <c r="AB176" s="36"/>
      <c r="AC176" s="36"/>
      <c r="AD176" s="36"/>
      <c r="AE176" s="36"/>
      <c r="AR176" s="206" t="s">
        <v>386</v>
      </c>
      <c r="AT176" s="206" t="s">
        <v>275</v>
      </c>
      <c r="AU176" s="206" t="s">
        <v>23</v>
      </c>
      <c r="AY176" s="19" t="s">
        <v>273</v>
      </c>
      <c r="BE176" s="207">
        <f>IF(N176="základní",J176,0)</f>
        <v>0</v>
      </c>
      <c r="BF176" s="207">
        <f>IF(N176="snížená",J176,0)</f>
        <v>0</v>
      </c>
      <c r="BG176" s="207">
        <f>IF(N176="zákl. přenesená",J176,0)</f>
        <v>0</v>
      </c>
      <c r="BH176" s="207">
        <f>IF(N176="sníž. přenesená",J176,0)</f>
        <v>0</v>
      </c>
      <c r="BI176" s="207">
        <f>IF(N176="nulová",J176,0)</f>
        <v>0</v>
      </c>
      <c r="BJ176" s="19" t="s">
        <v>23</v>
      </c>
      <c r="BK176" s="207">
        <f>ROUND(I176*H176,2)</f>
        <v>0</v>
      </c>
      <c r="BL176" s="19" t="s">
        <v>386</v>
      </c>
      <c r="BM176" s="206" t="s">
        <v>771</v>
      </c>
    </row>
    <row r="177" spans="1:65" s="2" customFormat="1" ht="19.5">
      <c r="A177" s="36"/>
      <c r="B177" s="37"/>
      <c r="C177" s="38"/>
      <c r="D177" s="208" t="s">
        <v>279</v>
      </c>
      <c r="E177" s="38"/>
      <c r="F177" s="209" t="s">
        <v>3295</v>
      </c>
      <c r="G177" s="38"/>
      <c r="H177" s="38"/>
      <c r="I177" s="119"/>
      <c r="J177" s="38"/>
      <c r="K177" s="38"/>
      <c r="L177" s="41"/>
      <c r="M177" s="210"/>
      <c r="N177" s="211"/>
      <c r="O177" s="66"/>
      <c r="P177" s="66"/>
      <c r="Q177" s="66"/>
      <c r="R177" s="66"/>
      <c r="S177" s="66"/>
      <c r="T177" s="67"/>
      <c r="U177" s="36"/>
      <c r="V177" s="36"/>
      <c r="W177" s="36"/>
      <c r="X177" s="36"/>
      <c r="Y177" s="36"/>
      <c r="Z177" s="36"/>
      <c r="AA177" s="36"/>
      <c r="AB177" s="36"/>
      <c r="AC177" s="36"/>
      <c r="AD177" s="36"/>
      <c r="AE177" s="36"/>
      <c r="AT177" s="19" t="s">
        <v>279</v>
      </c>
      <c r="AU177" s="19" t="s">
        <v>23</v>
      </c>
    </row>
    <row r="178" spans="1:65" s="2" customFormat="1" ht="16.5" customHeight="1">
      <c r="A178" s="36"/>
      <c r="B178" s="37"/>
      <c r="C178" s="195" t="s">
        <v>539</v>
      </c>
      <c r="D178" s="195" t="s">
        <v>275</v>
      </c>
      <c r="E178" s="196" t="s">
        <v>3296</v>
      </c>
      <c r="F178" s="197" t="s">
        <v>3297</v>
      </c>
      <c r="G178" s="198" t="s">
        <v>297</v>
      </c>
      <c r="H178" s="199">
        <v>1</v>
      </c>
      <c r="I178" s="200"/>
      <c r="J178" s="201">
        <f>ROUND(I178*H178,2)</f>
        <v>0</v>
      </c>
      <c r="K178" s="197" t="s">
        <v>22</v>
      </c>
      <c r="L178" s="41"/>
      <c r="M178" s="202" t="s">
        <v>22</v>
      </c>
      <c r="N178" s="203" t="s">
        <v>48</v>
      </c>
      <c r="O178" s="66"/>
      <c r="P178" s="204">
        <f>O178*H178</f>
        <v>0</v>
      </c>
      <c r="Q178" s="204">
        <v>1.66E-2</v>
      </c>
      <c r="R178" s="204">
        <f>Q178*H178</f>
        <v>1.66E-2</v>
      </c>
      <c r="S178" s="204">
        <v>0</v>
      </c>
      <c r="T178" s="205">
        <f>S178*H178</f>
        <v>0</v>
      </c>
      <c r="U178" s="36"/>
      <c r="V178" s="36"/>
      <c r="W178" s="36"/>
      <c r="X178" s="36"/>
      <c r="Y178" s="36"/>
      <c r="Z178" s="36"/>
      <c r="AA178" s="36"/>
      <c r="AB178" s="36"/>
      <c r="AC178" s="36"/>
      <c r="AD178" s="36"/>
      <c r="AE178" s="36"/>
      <c r="AR178" s="206" t="s">
        <v>386</v>
      </c>
      <c r="AT178" s="206" t="s">
        <v>275</v>
      </c>
      <c r="AU178" s="206" t="s">
        <v>23</v>
      </c>
      <c r="AY178" s="19" t="s">
        <v>273</v>
      </c>
      <c r="BE178" s="207">
        <f>IF(N178="základní",J178,0)</f>
        <v>0</v>
      </c>
      <c r="BF178" s="207">
        <f>IF(N178="snížená",J178,0)</f>
        <v>0</v>
      </c>
      <c r="BG178" s="207">
        <f>IF(N178="zákl. přenesená",J178,0)</f>
        <v>0</v>
      </c>
      <c r="BH178" s="207">
        <f>IF(N178="sníž. přenesená",J178,0)</f>
        <v>0</v>
      </c>
      <c r="BI178" s="207">
        <f>IF(N178="nulová",J178,0)</f>
        <v>0</v>
      </c>
      <c r="BJ178" s="19" t="s">
        <v>23</v>
      </c>
      <c r="BK178" s="207">
        <f>ROUND(I178*H178,2)</f>
        <v>0</v>
      </c>
      <c r="BL178" s="19" t="s">
        <v>386</v>
      </c>
      <c r="BM178" s="206" t="s">
        <v>790</v>
      </c>
    </row>
    <row r="179" spans="1:65" s="2" customFormat="1" ht="19.5">
      <c r="A179" s="36"/>
      <c r="B179" s="37"/>
      <c r="C179" s="38"/>
      <c r="D179" s="208" t="s">
        <v>279</v>
      </c>
      <c r="E179" s="38"/>
      <c r="F179" s="209" t="s">
        <v>3282</v>
      </c>
      <c r="G179" s="38"/>
      <c r="H179" s="38"/>
      <c r="I179" s="119"/>
      <c r="J179" s="38"/>
      <c r="K179" s="38"/>
      <c r="L179" s="41"/>
      <c r="M179" s="210"/>
      <c r="N179" s="211"/>
      <c r="O179" s="66"/>
      <c r="P179" s="66"/>
      <c r="Q179" s="66"/>
      <c r="R179" s="66"/>
      <c r="S179" s="66"/>
      <c r="T179" s="67"/>
      <c r="U179" s="36"/>
      <c r="V179" s="36"/>
      <c r="W179" s="36"/>
      <c r="X179" s="36"/>
      <c r="Y179" s="36"/>
      <c r="Z179" s="36"/>
      <c r="AA179" s="36"/>
      <c r="AB179" s="36"/>
      <c r="AC179" s="36"/>
      <c r="AD179" s="36"/>
      <c r="AE179" s="36"/>
      <c r="AT179" s="19" t="s">
        <v>279</v>
      </c>
      <c r="AU179" s="19" t="s">
        <v>23</v>
      </c>
    </row>
    <row r="180" spans="1:65" s="2" customFormat="1" ht="16.5" customHeight="1">
      <c r="A180" s="36"/>
      <c r="B180" s="37"/>
      <c r="C180" s="195" t="s">
        <v>547</v>
      </c>
      <c r="D180" s="195" t="s">
        <v>275</v>
      </c>
      <c r="E180" s="196" t="s">
        <v>3298</v>
      </c>
      <c r="F180" s="197" t="s">
        <v>3299</v>
      </c>
      <c r="G180" s="198" t="s">
        <v>297</v>
      </c>
      <c r="H180" s="199">
        <v>2</v>
      </c>
      <c r="I180" s="200"/>
      <c r="J180" s="201">
        <f>ROUND(I180*H180,2)</f>
        <v>0</v>
      </c>
      <c r="K180" s="197" t="s">
        <v>22</v>
      </c>
      <c r="L180" s="41"/>
      <c r="M180" s="202" t="s">
        <v>22</v>
      </c>
      <c r="N180" s="203" t="s">
        <v>48</v>
      </c>
      <c r="O180" s="66"/>
      <c r="P180" s="204">
        <f>O180*H180</f>
        <v>0</v>
      </c>
      <c r="Q180" s="204">
        <v>2.2079999999999999E-2</v>
      </c>
      <c r="R180" s="204">
        <f>Q180*H180</f>
        <v>4.4159999999999998E-2</v>
      </c>
      <c r="S180" s="204">
        <v>0</v>
      </c>
      <c r="T180" s="205">
        <f>S180*H180</f>
        <v>0</v>
      </c>
      <c r="U180" s="36"/>
      <c r="V180" s="36"/>
      <c r="W180" s="36"/>
      <c r="X180" s="36"/>
      <c r="Y180" s="36"/>
      <c r="Z180" s="36"/>
      <c r="AA180" s="36"/>
      <c r="AB180" s="36"/>
      <c r="AC180" s="36"/>
      <c r="AD180" s="36"/>
      <c r="AE180" s="36"/>
      <c r="AR180" s="206" t="s">
        <v>386</v>
      </c>
      <c r="AT180" s="206" t="s">
        <v>275</v>
      </c>
      <c r="AU180" s="206" t="s">
        <v>23</v>
      </c>
      <c r="AY180" s="19" t="s">
        <v>273</v>
      </c>
      <c r="BE180" s="207">
        <f>IF(N180="základní",J180,0)</f>
        <v>0</v>
      </c>
      <c r="BF180" s="207">
        <f>IF(N180="snížená",J180,0)</f>
        <v>0</v>
      </c>
      <c r="BG180" s="207">
        <f>IF(N180="zákl. přenesená",J180,0)</f>
        <v>0</v>
      </c>
      <c r="BH180" s="207">
        <f>IF(N180="sníž. přenesená",J180,0)</f>
        <v>0</v>
      </c>
      <c r="BI180" s="207">
        <f>IF(N180="nulová",J180,0)</f>
        <v>0</v>
      </c>
      <c r="BJ180" s="19" t="s">
        <v>23</v>
      </c>
      <c r="BK180" s="207">
        <f>ROUND(I180*H180,2)</f>
        <v>0</v>
      </c>
      <c r="BL180" s="19" t="s">
        <v>386</v>
      </c>
      <c r="BM180" s="206" t="s">
        <v>805</v>
      </c>
    </row>
    <row r="181" spans="1:65" s="2" customFormat="1" ht="19.5">
      <c r="A181" s="36"/>
      <c r="B181" s="37"/>
      <c r="C181" s="38"/>
      <c r="D181" s="208" t="s">
        <v>279</v>
      </c>
      <c r="E181" s="38"/>
      <c r="F181" s="209" t="s">
        <v>3278</v>
      </c>
      <c r="G181" s="38"/>
      <c r="H181" s="38"/>
      <c r="I181" s="119"/>
      <c r="J181" s="38"/>
      <c r="K181" s="38"/>
      <c r="L181" s="41"/>
      <c r="M181" s="210"/>
      <c r="N181" s="211"/>
      <c r="O181" s="66"/>
      <c r="P181" s="66"/>
      <c r="Q181" s="66"/>
      <c r="R181" s="66"/>
      <c r="S181" s="66"/>
      <c r="T181" s="67"/>
      <c r="U181" s="36"/>
      <c r="V181" s="36"/>
      <c r="W181" s="36"/>
      <c r="X181" s="36"/>
      <c r="Y181" s="36"/>
      <c r="Z181" s="36"/>
      <c r="AA181" s="36"/>
      <c r="AB181" s="36"/>
      <c r="AC181" s="36"/>
      <c r="AD181" s="36"/>
      <c r="AE181" s="36"/>
      <c r="AT181" s="19" t="s">
        <v>279</v>
      </c>
      <c r="AU181" s="19" t="s">
        <v>23</v>
      </c>
    </row>
    <row r="182" spans="1:65" s="2" customFormat="1" ht="16.5" customHeight="1">
      <c r="A182" s="36"/>
      <c r="B182" s="37"/>
      <c r="C182" s="195" t="s">
        <v>556</v>
      </c>
      <c r="D182" s="195" t="s">
        <v>275</v>
      </c>
      <c r="E182" s="196" t="s">
        <v>3300</v>
      </c>
      <c r="F182" s="197" t="s">
        <v>3301</v>
      </c>
      <c r="G182" s="198" t="s">
        <v>297</v>
      </c>
      <c r="H182" s="199">
        <v>3</v>
      </c>
      <c r="I182" s="200"/>
      <c r="J182" s="201">
        <f>ROUND(I182*H182,2)</f>
        <v>0</v>
      </c>
      <c r="K182" s="197" t="s">
        <v>22</v>
      </c>
      <c r="L182" s="41"/>
      <c r="M182" s="202" t="s">
        <v>22</v>
      </c>
      <c r="N182" s="203" t="s">
        <v>48</v>
      </c>
      <c r="O182" s="66"/>
      <c r="P182" s="204">
        <f>O182*H182</f>
        <v>0</v>
      </c>
      <c r="Q182" s="204">
        <v>3.3119999999999997E-2</v>
      </c>
      <c r="R182" s="204">
        <f>Q182*H182</f>
        <v>9.935999999999999E-2</v>
      </c>
      <c r="S182" s="204">
        <v>0</v>
      </c>
      <c r="T182" s="205">
        <f>S182*H182</f>
        <v>0</v>
      </c>
      <c r="U182" s="36"/>
      <c r="V182" s="36"/>
      <c r="W182" s="36"/>
      <c r="X182" s="36"/>
      <c r="Y182" s="36"/>
      <c r="Z182" s="36"/>
      <c r="AA182" s="36"/>
      <c r="AB182" s="36"/>
      <c r="AC182" s="36"/>
      <c r="AD182" s="36"/>
      <c r="AE182" s="36"/>
      <c r="AR182" s="206" t="s">
        <v>386</v>
      </c>
      <c r="AT182" s="206" t="s">
        <v>275</v>
      </c>
      <c r="AU182" s="206" t="s">
        <v>23</v>
      </c>
      <c r="AY182" s="19" t="s">
        <v>273</v>
      </c>
      <c r="BE182" s="207">
        <f>IF(N182="základní",J182,0)</f>
        <v>0</v>
      </c>
      <c r="BF182" s="207">
        <f>IF(N182="snížená",J182,0)</f>
        <v>0</v>
      </c>
      <c r="BG182" s="207">
        <f>IF(N182="zákl. přenesená",J182,0)</f>
        <v>0</v>
      </c>
      <c r="BH182" s="207">
        <f>IF(N182="sníž. přenesená",J182,0)</f>
        <v>0</v>
      </c>
      <c r="BI182" s="207">
        <f>IF(N182="nulová",J182,0)</f>
        <v>0</v>
      </c>
      <c r="BJ182" s="19" t="s">
        <v>23</v>
      </c>
      <c r="BK182" s="207">
        <f>ROUND(I182*H182,2)</f>
        <v>0</v>
      </c>
      <c r="BL182" s="19" t="s">
        <v>386</v>
      </c>
      <c r="BM182" s="206" t="s">
        <v>828</v>
      </c>
    </row>
    <row r="183" spans="1:65" s="2" customFormat="1" ht="19.5">
      <c r="A183" s="36"/>
      <c r="B183" s="37"/>
      <c r="C183" s="38"/>
      <c r="D183" s="208" t="s">
        <v>279</v>
      </c>
      <c r="E183" s="38"/>
      <c r="F183" s="209" t="s">
        <v>3302</v>
      </c>
      <c r="G183" s="38"/>
      <c r="H183" s="38"/>
      <c r="I183" s="119"/>
      <c r="J183" s="38"/>
      <c r="K183" s="38"/>
      <c r="L183" s="41"/>
      <c r="M183" s="210"/>
      <c r="N183" s="211"/>
      <c r="O183" s="66"/>
      <c r="P183" s="66"/>
      <c r="Q183" s="66"/>
      <c r="R183" s="66"/>
      <c r="S183" s="66"/>
      <c r="T183" s="67"/>
      <c r="U183" s="36"/>
      <c r="V183" s="36"/>
      <c r="W183" s="36"/>
      <c r="X183" s="36"/>
      <c r="Y183" s="36"/>
      <c r="Z183" s="36"/>
      <c r="AA183" s="36"/>
      <c r="AB183" s="36"/>
      <c r="AC183" s="36"/>
      <c r="AD183" s="36"/>
      <c r="AE183" s="36"/>
      <c r="AT183" s="19" t="s">
        <v>279</v>
      </c>
      <c r="AU183" s="19" t="s">
        <v>23</v>
      </c>
    </row>
    <row r="184" spans="1:65" s="12" customFormat="1" ht="25.9" customHeight="1">
      <c r="B184" s="179"/>
      <c r="C184" s="180"/>
      <c r="D184" s="181" t="s">
        <v>76</v>
      </c>
      <c r="E184" s="182" t="s">
        <v>899</v>
      </c>
      <c r="F184" s="182" t="s">
        <v>900</v>
      </c>
      <c r="G184" s="180"/>
      <c r="H184" s="180"/>
      <c r="I184" s="183"/>
      <c r="J184" s="184">
        <f>BK184</f>
        <v>0</v>
      </c>
      <c r="K184" s="180"/>
      <c r="L184" s="185"/>
      <c r="M184" s="186"/>
      <c r="N184" s="187"/>
      <c r="O184" s="187"/>
      <c r="P184" s="188">
        <f>P185</f>
        <v>0</v>
      </c>
      <c r="Q184" s="187"/>
      <c r="R184" s="188">
        <f>R185</f>
        <v>0</v>
      </c>
      <c r="S184" s="187"/>
      <c r="T184" s="189">
        <f>T185</f>
        <v>0</v>
      </c>
      <c r="AR184" s="190" t="s">
        <v>84</v>
      </c>
      <c r="AT184" s="191" t="s">
        <v>76</v>
      </c>
      <c r="AU184" s="191" t="s">
        <v>77</v>
      </c>
      <c r="AY184" s="190" t="s">
        <v>273</v>
      </c>
      <c r="BK184" s="192">
        <f>BK185</f>
        <v>0</v>
      </c>
    </row>
    <row r="185" spans="1:65" s="2" customFormat="1" ht="16.5" customHeight="1">
      <c r="A185" s="36"/>
      <c r="B185" s="37"/>
      <c r="C185" s="195" t="s">
        <v>567</v>
      </c>
      <c r="D185" s="195" t="s">
        <v>275</v>
      </c>
      <c r="E185" s="196" t="s">
        <v>1651</v>
      </c>
      <c r="F185" s="197" t="s">
        <v>1652</v>
      </c>
      <c r="G185" s="198" t="s">
        <v>1193</v>
      </c>
      <c r="H185" s="265"/>
      <c r="I185" s="200"/>
      <c r="J185" s="201">
        <f>ROUND(I185*H185,2)</f>
        <v>0</v>
      </c>
      <c r="K185" s="197" t="s">
        <v>22</v>
      </c>
      <c r="L185" s="41"/>
      <c r="M185" s="202" t="s">
        <v>22</v>
      </c>
      <c r="N185" s="203" t="s">
        <v>48</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386</v>
      </c>
      <c r="AT185" s="206" t="s">
        <v>275</v>
      </c>
      <c r="AU185" s="206" t="s">
        <v>23</v>
      </c>
      <c r="AY185" s="19" t="s">
        <v>273</v>
      </c>
      <c r="BE185" s="207">
        <f>IF(N185="základní",J185,0)</f>
        <v>0</v>
      </c>
      <c r="BF185" s="207">
        <f>IF(N185="snížená",J185,0)</f>
        <v>0</v>
      </c>
      <c r="BG185" s="207">
        <f>IF(N185="zákl. přenesená",J185,0)</f>
        <v>0</v>
      </c>
      <c r="BH185" s="207">
        <f>IF(N185="sníž. přenesená",J185,0)</f>
        <v>0</v>
      </c>
      <c r="BI185" s="207">
        <f>IF(N185="nulová",J185,0)</f>
        <v>0</v>
      </c>
      <c r="BJ185" s="19" t="s">
        <v>23</v>
      </c>
      <c r="BK185" s="207">
        <f>ROUND(I185*H185,2)</f>
        <v>0</v>
      </c>
      <c r="BL185" s="19" t="s">
        <v>386</v>
      </c>
      <c r="BM185" s="206" t="s">
        <v>840</v>
      </c>
    </row>
    <row r="186" spans="1:65" s="12" customFormat="1" ht="25.9" customHeight="1">
      <c r="B186" s="179"/>
      <c r="C186" s="180"/>
      <c r="D186" s="181" t="s">
        <v>76</v>
      </c>
      <c r="E186" s="182" t="s">
        <v>3249</v>
      </c>
      <c r="F186" s="182" t="s">
        <v>3250</v>
      </c>
      <c r="G186" s="180"/>
      <c r="H186" s="180"/>
      <c r="I186" s="183"/>
      <c r="J186" s="184">
        <f>BK186</f>
        <v>0</v>
      </c>
      <c r="K186" s="180"/>
      <c r="L186" s="185"/>
      <c r="M186" s="186"/>
      <c r="N186" s="187"/>
      <c r="O186" s="187"/>
      <c r="P186" s="188">
        <f>P187</f>
        <v>0</v>
      </c>
      <c r="Q186" s="187"/>
      <c r="R186" s="188">
        <f>R187</f>
        <v>0</v>
      </c>
      <c r="S186" s="187"/>
      <c r="T186" s="189">
        <f>T187</f>
        <v>0</v>
      </c>
      <c r="AR186" s="190" t="s">
        <v>84</v>
      </c>
      <c r="AT186" s="191" t="s">
        <v>76</v>
      </c>
      <c r="AU186" s="191" t="s">
        <v>77</v>
      </c>
      <c r="AY186" s="190" t="s">
        <v>273</v>
      </c>
      <c r="BK186" s="192">
        <f>BK187</f>
        <v>0</v>
      </c>
    </row>
    <row r="187" spans="1:65" s="2" customFormat="1" ht="16.5" customHeight="1">
      <c r="A187" s="36"/>
      <c r="B187" s="37"/>
      <c r="C187" s="195" t="s">
        <v>573</v>
      </c>
      <c r="D187" s="195" t="s">
        <v>275</v>
      </c>
      <c r="E187" s="196" t="s">
        <v>3303</v>
      </c>
      <c r="F187" s="197" t="s">
        <v>3304</v>
      </c>
      <c r="G187" s="198" t="s">
        <v>1193</v>
      </c>
      <c r="H187" s="265"/>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386</v>
      </c>
      <c r="AT187" s="206" t="s">
        <v>275</v>
      </c>
      <c r="AU187" s="206" t="s">
        <v>23</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386</v>
      </c>
      <c r="BM187" s="206" t="s">
        <v>851</v>
      </c>
    </row>
    <row r="188" spans="1:65" s="12" customFormat="1" ht="25.9" customHeight="1">
      <c r="B188" s="179"/>
      <c r="C188" s="180"/>
      <c r="D188" s="181" t="s">
        <v>76</v>
      </c>
      <c r="E188" s="182" t="s">
        <v>1598</v>
      </c>
      <c r="F188" s="182" t="s">
        <v>1599</v>
      </c>
      <c r="G188" s="180"/>
      <c r="H188" s="180"/>
      <c r="I188" s="183"/>
      <c r="J188" s="184">
        <f>BK188</f>
        <v>0</v>
      </c>
      <c r="K188" s="180"/>
      <c r="L188" s="185"/>
      <c r="M188" s="186"/>
      <c r="N188" s="187"/>
      <c r="O188" s="187"/>
      <c r="P188" s="188">
        <f>P189</f>
        <v>0</v>
      </c>
      <c r="Q188" s="187"/>
      <c r="R188" s="188">
        <f>R189</f>
        <v>0</v>
      </c>
      <c r="S188" s="187"/>
      <c r="T188" s="189">
        <f>T189</f>
        <v>0</v>
      </c>
      <c r="AR188" s="190" t="s">
        <v>84</v>
      </c>
      <c r="AT188" s="191" t="s">
        <v>76</v>
      </c>
      <c r="AU188" s="191" t="s">
        <v>77</v>
      </c>
      <c r="AY188" s="190" t="s">
        <v>273</v>
      </c>
      <c r="BK188" s="192">
        <f>BK189</f>
        <v>0</v>
      </c>
    </row>
    <row r="189" spans="1:65" s="2" customFormat="1" ht="16.5" customHeight="1">
      <c r="A189" s="36"/>
      <c r="B189" s="37"/>
      <c r="C189" s="195" t="s">
        <v>584</v>
      </c>
      <c r="D189" s="195" t="s">
        <v>275</v>
      </c>
      <c r="E189" s="196" t="s">
        <v>1653</v>
      </c>
      <c r="F189" s="197" t="s">
        <v>1654</v>
      </c>
      <c r="G189" s="198" t="s">
        <v>1193</v>
      </c>
      <c r="H189" s="265"/>
      <c r="I189" s="200"/>
      <c r="J189" s="201">
        <f>ROUND(I189*H189,2)</f>
        <v>0</v>
      </c>
      <c r="K189" s="197" t="s">
        <v>22</v>
      </c>
      <c r="L189" s="41"/>
      <c r="M189" s="202" t="s">
        <v>22</v>
      </c>
      <c r="N189" s="203" t="s">
        <v>48</v>
      </c>
      <c r="O189" s="66"/>
      <c r="P189" s="204">
        <f>O189*H189</f>
        <v>0</v>
      </c>
      <c r="Q189" s="204">
        <v>0</v>
      </c>
      <c r="R189" s="204">
        <f>Q189*H189</f>
        <v>0</v>
      </c>
      <c r="S189" s="204">
        <v>0</v>
      </c>
      <c r="T189" s="205">
        <f>S189*H189</f>
        <v>0</v>
      </c>
      <c r="U189" s="36"/>
      <c r="V189" s="36"/>
      <c r="W189" s="36"/>
      <c r="X189" s="36"/>
      <c r="Y189" s="36"/>
      <c r="Z189" s="36"/>
      <c r="AA189" s="36"/>
      <c r="AB189" s="36"/>
      <c r="AC189" s="36"/>
      <c r="AD189" s="36"/>
      <c r="AE189" s="36"/>
      <c r="AR189" s="206" t="s">
        <v>386</v>
      </c>
      <c r="AT189" s="206" t="s">
        <v>275</v>
      </c>
      <c r="AU189" s="206" t="s">
        <v>23</v>
      </c>
      <c r="AY189" s="19" t="s">
        <v>273</v>
      </c>
      <c r="BE189" s="207">
        <f>IF(N189="základní",J189,0)</f>
        <v>0</v>
      </c>
      <c r="BF189" s="207">
        <f>IF(N189="snížená",J189,0)</f>
        <v>0</v>
      </c>
      <c r="BG189" s="207">
        <f>IF(N189="zákl. přenesená",J189,0)</f>
        <v>0</v>
      </c>
      <c r="BH189" s="207">
        <f>IF(N189="sníž. přenesená",J189,0)</f>
        <v>0</v>
      </c>
      <c r="BI189" s="207">
        <f>IF(N189="nulová",J189,0)</f>
        <v>0</v>
      </c>
      <c r="BJ189" s="19" t="s">
        <v>23</v>
      </c>
      <c r="BK189" s="207">
        <f>ROUND(I189*H189,2)</f>
        <v>0</v>
      </c>
      <c r="BL189" s="19" t="s">
        <v>386</v>
      </c>
      <c r="BM189" s="206" t="s">
        <v>865</v>
      </c>
    </row>
    <row r="190" spans="1:65" s="12" customFormat="1" ht="25.9" customHeight="1">
      <c r="B190" s="179"/>
      <c r="C190" s="180"/>
      <c r="D190" s="181" t="s">
        <v>76</v>
      </c>
      <c r="E190" s="182" t="s">
        <v>1621</v>
      </c>
      <c r="F190" s="182" t="s">
        <v>1622</v>
      </c>
      <c r="G190" s="180"/>
      <c r="H190" s="180"/>
      <c r="I190" s="183"/>
      <c r="J190" s="184">
        <f>BK190</f>
        <v>0</v>
      </c>
      <c r="K190" s="180"/>
      <c r="L190" s="185"/>
      <c r="M190" s="186"/>
      <c r="N190" s="187"/>
      <c r="O190" s="187"/>
      <c r="P190" s="188">
        <f>P191</f>
        <v>0</v>
      </c>
      <c r="Q190" s="187"/>
      <c r="R190" s="188">
        <f>R191</f>
        <v>0</v>
      </c>
      <c r="S190" s="187"/>
      <c r="T190" s="189">
        <f>T191</f>
        <v>0</v>
      </c>
      <c r="AR190" s="190" t="s">
        <v>84</v>
      </c>
      <c r="AT190" s="191" t="s">
        <v>76</v>
      </c>
      <c r="AU190" s="191" t="s">
        <v>77</v>
      </c>
      <c r="AY190" s="190" t="s">
        <v>273</v>
      </c>
      <c r="BK190" s="192">
        <f>BK191</f>
        <v>0</v>
      </c>
    </row>
    <row r="191" spans="1:65" s="2" customFormat="1" ht="16.5" customHeight="1">
      <c r="A191" s="36"/>
      <c r="B191" s="37"/>
      <c r="C191" s="195" t="s">
        <v>589</v>
      </c>
      <c r="D191" s="195" t="s">
        <v>275</v>
      </c>
      <c r="E191" s="196" t="s">
        <v>1655</v>
      </c>
      <c r="F191" s="197" t="s">
        <v>1656</v>
      </c>
      <c r="G191" s="198" t="s">
        <v>1193</v>
      </c>
      <c r="H191" s="265"/>
      <c r="I191" s="200"/>
      <c r="J191" s="201">
        <f>ROUND(I191*H191,2)</f>
        <v>0</v>
      </c>
      <c r="K191" s="197" t="s">
        <v>22</v>
      </c>
      <c r="L191" s="41"/>
      <c r="M191" s="202" t="s">
        <v>22</v>
      </c>
      <c r="N191" s="203" t="s">
        <v>48</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386</v>
      </c>
      <c r="AT191" s="206" t="s">
        <v>275</v>
      </c>
      <c r="AU191" s="206" t="s">
        <v>23</v>
      </c>
      <c r="AY191" s="19" t="s">
        <v>273</v>
      </c>
      <c r="BE191" s="207">
        <f>IF(N191="základní",J191,0)</f>
        <v>0</v>
      </c>
      <c r="BF191" s="207">
        <f>IF(N191="snížená",J191,0)</f>
        <v>0</v>
      </c>
      <c r="BG191" s="207">
        <f>IF(N191="zákl. přenesená",J191,0)</f>
        <v>0</v>
      </c>
      <c r="BH191" s="207">
        <f>IF(N191="sníž. přenesená",J191,0)</f>
        <v>0</v>
      </c>
      <c r="BI191" s="207">
        <f>IF(N191="nulová",J191,0)</f>
        <v>0</v>
      </c>
      <c r="BJ191" s="19" t="s">
        <v>23</v>
      </c>
      <c r="BK191" s="207">
        <f>ROUND(I191*H191,2)</f>
        <v>0</v>
      </c>
      <c r="BL191" s="19" t="s">
        <v>386</v>
      </c>
      <c r="BM191" s="206" t="s">
        <v>873</v>
      </c>
    </row>
    <row r="192" spans="1:65" s="12" customFormat="1" ht="25.9" customHeight="1">
      <c r="B192" s="179"/>
      <c r="C192" s="180"/>
      <c r="D192" s="181" t="s">
        <v>76</v>
      </c>
      <c r="E192" s="182" t="s">
        <v>1628</v>
      </c>
      <c r="F192" s="182" t="s">
        <v>1629</v>
      </c>
      <c r="G192" s="180"/>
      <c r="H192" s="180"/>
      <c r="I192" s="183"/>
      <c r="J192" s="184">
        <f>BK192</f>
        <v>0</v>
      </c>
      <c r="K192" s="180"/>
      <c r="L192" s="185"/>
      <c r="M192" s="186"/>
      <c r="N192" s="187"/>
      <c r="O192" s="187"/>
      <c r="P192" s="188">
        <f>P193</f>
        <v>0</v>
      </c>
      <c r="Q192" s="187"/>
      <c r="R192" s="188">
        <f>R193</f>
        <v>0</v>
      </c>
      <c r="S192" s="187"/>
      <c r="T192" s="189">
        <f>T193</f>
        <v>0</v>
      </c>
      <c r="AR192" s="190" t="s">
        <v>84</v>
      </c>
      <c r="AT192" s="191" t="s">
        <v>76</v>
      </c>
      <c r="AU192" s="191" t="s">
        <v>77</v>
      </c>
      <c r="AY192" s="190" t="s">
        <v>273</v>
      </c>
      <c r="BK192" s="192">
        <f>BK193</f>
        <v>0</v>
      </c>
    </row>
    <row r="193" spans="1:65" s="2" customFormat="1" ht="16.5" customHeight="1">
      <c r="A193" s="36"/>
      <c r="B193" s="37"/>
      <c r="C193" s="195" t="s">
        <v>595</v>
      </c>
      <c r="D193" s="195" t="s">
        <v>275</v>
      </c>
      <c r="E193" s="196" t="s">
        <v>1657</v>
      </c>
      <c r="F193" s="197" t="s">
        <v>1658</v>
      </c>
      <c r="G193" s="198" t="s">
        <v>1193</v>
      </c>
      <c r="H193" s="265"/>
      <c r="I193" s="200"/>
      <c r="J193" s="201">
        <f>ROUND(I193*H193,2)</f>
        <v>0</v>
      </c>
      <c r="K193" s="197" t="s">
        <v>22</v>
      </c>
      <c r="L193" s="41"/>
      <c r="M193" s="270" t="s">
        <v>22</v>
      </c>
      <c r="N193" s="271" t="s">
        <v>48</v>
      </c>
      <c r="O193" s="268"/>
      <c r="P193" s="272">
        <f>O193*H193</f>
        <v>0</v>
      </c>
      <c r="Q193" s="272">
        <v>0</v>
      </c>
      <c r="R193" s="272">
        <f>Q193*H193</f>
        <v>0</v>
      </c>
      <c r="S193" s="272">
        <v>0</v>
      </c>
      <c r="T193" s="273">
        <f>S193*H193</f>
        <v>0</v>
      </c>
      <c r="U193" s="36"/>
      <c r="V193" s="36"/>
      <c r="W193" s="36"/>
      <c r="X193" s="36"/>
      <c r="Y193" s="36"/>
      <c r="Z193" s="36"/>
      <c r="AA193" s="36"/>
      <c r="AB193" s="36"/>
      <c r="AC193" s="36"/>
      <c r="AD193" s="36"/>
      <c r="AE193" s="36"/>
      <c r="AR193" s="206" t="s">
        <v>386</v>
      </c>
      <c r="AT193" s="206" t="s">
        <v>275</v>
      </c>
      <c r="AU193" s="206" t="s">
        <v>23</v>
      </c>
      <c r="AY193" s="19" t="s">
        <v>273</v>
      </c>
      <c r="BE193" s="207">
        <f>IF(N193="základní",J193,0)</f>
        <v>0</v>
      </c>
      <c r="BF193" s="207">
        <f>IF(N193="snížená",J193,0)</f>
        <v>0</v>
      </c>
      <c r="BG193" s="207">
        <f>IF(N193="zákl. přenesená",J193,0)</f>
        <v>0</v>
      </c>
      <c r="BH193" s="207">
        <f>IF(N193="sníž. přenesená",J193,0)</f>
        <v>0</v>
      </c>
      <c r="BI193" s="207">
        <f>IF(N193="nulová",J193,0)</f>
        <v>0</v>
      </c>
      <c r="BJ193" s="19" t="s">
        <v>23</v>
      </c>
      <c r="BK193" s="207">
        <f>ROUND(I193*H193,2)</f>
        <v>0</v>
      </c>
      <c r="BL193" s="19" t="s">
        <v>386</v>
      </c>
      <c r="BM193" s="206" t="s">
        <v>881</v>
      </c>
    </row>
    <row r="194" spans="1:65" s="2" customFormat="1" ht="6.95" customHeight="1">
      <c r="A194" s="36"/>
      <c r="B194" s="49"/>
      <c r="C194" s="50"/>
      <c r="D194" s="50"/>
      <c r="E194" s="50"/>
      <c r="F194" s="50"/>
      <c r="G194" s="50"/>
      <c r="H194" s="50"/>
      <c r="I194" s="145"/>
      <c r="J194" s="50"/>
      <c r="K194" s="50"/>
      <c r="L194" s="41"/>
      <c r="M194" s="36"/>
      <c r="O194" s="36"/>
      <c r="P194" s="36"/>
      <c r="Q194" s="36"/>
      <c r="R194" s="36"/>
      <c r="S194" s="36"/>
      <c r="T194" s="36"/>
      <c r="U194" s="36"/>
      <c r="V194" s="36"/>
      <c r="W194" s="36"/>
      <c r="X194" s="36"/>
      <c r="Y194" s="36"/>
      <c r="Z194" s="36"/>
      <c r="AA194" s="36"/>
      <c r="AB194" s="36"/>
      <c r="AC194" s="36"/>
      <c r="AD194" s="36"/>
      <c r="AE194" s="36"/>
    </row>
  </sheetData>
  <sheetProtection algorithmName="SHA-512" hashValue="aelQwRqQbdKyn4SDh02IgTPddZ1cVqOYiVy31yNIA+aQj9K18BdExa9Hef9xWgZ35jfJVBvOq5iDnRc9T6mkig==" saltValue="9FrjorktwVdBpeb5HhPIPaYlCFKHzYcU9TFSnOXThuhGRO45aXLN4uyGXxLjjU2PbZ9fvmpleIKLTTptXmdigA==" spinCount="100000" sheet="1" objects="1" scenarios="1" formatColumns="0" formatRows="0" autoFilter="0"/>
  <autoFilter ref="C100:K193"/>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161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3305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1660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131.25" customHeight="1">
      <c r="A31" s="123"/>
      <c r="B31" s="124"/>
      <c r="C31" s="123"/>
      <c r="D31" s="123"/>
      <c r="E31" s="418" t="s">
        <v>3306</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ROUND(J99,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ROUND((SUM(BE99:BE209)),  2)</f>
        <v>0</v>
      </c>
      <c r="G37" s="36"/>
      <c r="H37" s="36"/>
      <c r="I37" s="134">
        <v>0.21</v>
      </c>
      <c r="J37" s="133">
        <f>ROUND(((SUM(BE99:BE209))*I37),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ROUND((SUM(BF99:BF209)),  2)</f>
        <v>0</v>
      </c>
      <c r="G38" s="36"/>
      <c r="H38" s="36"/>
      <c r="I38" s="134">
        <v>0.15</v>
      </c>
      <c r="J38" s="133">
        <f>ROUND(((SUM(BF99:BF209))*I38),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ROUND((SUM(BG99:BG209)),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ROUND((SUM(BH99:BH209)),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ROUND((SUM(BI99:BI209)),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2016/027H-02-B-D143 - B-D.1.4.3-Zařízení vzduchotechniky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M.Šuráň</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J99</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3307</v>
      </c>
      <c r="E68" s="157"/>
      <c r="F68" s="157"/>
      <c r="G68" s="157"/>
      <c r="H68" s="157"/>
      <c r="I68" s="158"/>
      <c r="J68" s="159">
        <f>J100</f>
        <v>0</v>
      </c>
      <c r="K68" s="155"/>
      <c r="L68" s="160"/>
    </row>
    <row r="69" spans="1:47" s="9" customFormat="1" ht="24.95" customHeight="1">
      <c r="B69" s="154"/>
      <c r="C69" s="155"/>
      <c r="D69" s="156" t="s">
        <v>3308</v>
      </c>
      <c r="E69" s="157"/>
      <c r="F69" s="157"/>
      <c r="G69" s="157"/>
      <c r="H69" s="157"/>
      <c r="I69" s="158"/>
      <c r="J69" s="159">
        <f>J129</f>
        <v>0</v>
      </c>
      <c r="K69" s="155"/>
      <c r="L69" s="160"/>
    </row>
    <row r="70" spans="1:47" s="9" customFormat="1" ht="24.95" customHeight="1">
      <c r="B70" s="154"/>
      <c r="C70" s="155"/>
      <c r="D70" s="156" t="s">
        <v>3309</v>
      </c>
      <c r="E70" s="157"/>
      <c r="F70" s="157"/>
      <c r="G70" s="157"/>
      <c r="H70" s="157"/>
      <c r="I70" s="158"/>
      <c r="J70" s="159">
        <f>J143</f>
        <v>0</v>
      </c>
      <c r="K70" s="155"/>
      <c r="L70" s="160"/>
    </row>
    <row r="71" spans="1:47" s="9" customFormat="1" ht="24.95" customHeight="1">
      <c r="B71" s="154"/>
      <c r="C71" s="155"/>
      <c r="D71" s="156" t="s">
        <v>3310</v>
      </c>
      <c r="E71" s="157"/>
      <c r="F71" s="157"/>
      <c r="G71" s="157"/>
      <c r="H71" s="157"/>
      <c r="I71" s="158"/>
      <c r="J71" s="159">
        <f>J157</f>
        <v>0</v>
      </c>
      <c r="K71" s="155"/>
      <c r="L71" s="160"/>
    </row>
    <row r="72" spans="1:47" s="9" customFormat="1" ht="24.95" customHeight="1">
      <c r="B72" s="154"/>
      <c r="C72" s="155"/>
      <c r="D72" s="156" t="s">
        <v>3311</v>
      </c>
      <c r="E72" s="157"/>
      <c r="F72" s="157"/>
      <c r="G72" s="157"/>
      <c r="H72" s="157"/>
      <c r="I72" s="158"/>
      <c r="J72" s="159">
        <f>J178</f>
        <v>0</v>
      </c>
      <c r="K72" s="155"/>
      <c r="L72" s="160"/>
    </row>
    <row r="73" spans="1:47" s="9" customFormat="1" ht="24.95" customHeight="1">
      <c r="B73" s="154"/>
      <c r="C73" s="155"/>
      <c r="D73" s="156" t="s">
        <v>3312</v>
      </c>
      <c r="E73" s="157"/>
      <c r="F73" s="157"/>
      <c r="G73" s="157"/>
      <c r="H73" s="157"/>
      <c r="I73" s="158"/>
      <c r="J73" s="159">
        <f>J203</f>
        <v>0</v>
      </c>
      <c r="K73" s="155"/>
      <c r="L73" s="160"/>
    </row>
    <row r="74" spans="1:47" s="9" customFormat="1" ht="24.95" customHeight="1">
      <c r="B74" s="154"/>
      <c r="C74" s="155"/>
      <c r="D74" s="156" t="s">
        <v>3313</v>
      </c>
      <c r="E74" s="157"/>
      <c r="F74" s="157"/>
      <c r="G74" s="157"/>
      <c r="H74" s="157"/>
      <c r="I74" s="158"/>
      <c r="J74" s="159">
        <f>J205</f>
        <v>0</v>
      </c>
      <c r="K74" s="155"/>
      <c r="L74" s="160"/>
    </row>
    <row r="75" spans="1:47" s="9" customFormat="1" ht="24.95" customHeight="1">
      <c r="B75" s="154"/>
      <c r="C75" s="155"/>
      <c r="D75" s="156" t="s">
        <v>3314</v>
      </c>
      <c r="E75" s="157"/>
      <c r="F75" s="157"/>
      <c r="G75" s="157"/>
      <c r="H75" s="157"/>
      <c r="I75" s="158"/>
      <c r="J75" s="159">
        <f>J207</f>
        <v>0</v>
      </c>
      <c r="K75" s="155"/>
      <c r="L75" s="160"/>
    </row>
    <row r="76" spans="1:47" s="2" customFormat="1" ht="21.75" customHeight="1">
      <c r="A76" s="36"/>
      <c r="B76" s="37"/>
      <c r="C76" s="38"/>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20"/>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20"/>
      <c r="S81" s="36"/>
      <c r="T81" s="36"/>
      <c r="U81" s="36"/>
      <c r="V81" s="36"/>
      <c r="W81" s="36"/>
      <c r="X81" s="36"/>
      <c r="Y81" s="36"/>
      <c r="Z81" s="36"/>
      <c r="AA81" s="36"/>
      <c r="AB81" s="36"/>
      <c r="AC81" s="36"/>
      <c r="AD81" s="36"/>
      <c r="AE81" s="36"/>
    </row>
    <row r="82" spans="1:31" s="2" customFormat="1" ht="24.95" customHeight="1">
      <c r="A82" s="36"/>
      <c r="B82" s="37"/>
      <c r="C82" s="25" t="s">
        <v>258</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6.5" customHeight="1">
      <c r="A85" s="36"/>
      <c r="B85" s="37"/>
      <c r="C85" s="38"/>
      <c r="D85" s="38"/>
      <c r="E85" s="419" t="str">
        <f>E7</f>
        <v>Přístavba Základní a mateřské školy Elišky Přemyslovny 10,Brno Starý Lískovec</v>
      </c>
      <c r="F85" s="420"/>
      <c r="G85" s="420"/>
      <c r="H85" s="420"/>
      <c r="I85" s="119"/>
      <c r="J85" s="38"/>
      <c r="K85" s="38"/>
      <c r="L85" s="120"/>
      <c r="S85" s="36"/>
      <c r="T85" s="36"/>
      <c r="U85" s="36"/>
      <c r="V85" s="36"/>
      <c r="W85" s="36"/>
      <c r="X85" s="36"/>
      <c r="Y85" s="36"/>
      <c r="Z85" s="36"/>
      <c r="AA85" s="36"/>
      <c r="AB85" s="36"/>
      <c r="AC85" s="36"/>
      <c r="AD85" s="36"/>
      <c r="AE85" s="36"/>
    </row>
    <row r="86" spans="1:31" s="1" customFormat="1" ht="12" customHeight="1">
      <c r="B86" s="23"/>
      <c r="C86" s="31" t="s">
        <v>227</v>
      </c>
      <c r="D86" s="24"/>
      <c r="E86" s="24"/>
      <c r="F86" s="24"/>
      <c r="G86" s="24"/>
      <c r="H86" s="24"/>
      <c r="I86" s="110"/>
      <c r="J86" s="24"/>
      <c r="K86" s="24"/>
      <c r="L86" s="22"/>
    </row>
    <row r="87" spans="1:31" s="1" customFormat="1" ht="16.5" customHeight="1">
      <c r="B87" s="23"/>
      <c r="C87" s="24"/>
      <c r="D87" s="24"/>
      <c r="E87" s="419" t="s">
        <v>228</v>
      </c>
      <c r="F87" s="370"/>
      <c r="G87" s="370"/>
      <c r="H87" s="370"/>
      <c r="I87" s="110"/>
      <c r="J87" s="24"/>
      <c r="K87" s="24"/>
      <c r="L87" s="22"/>
    </row>
    <row r="88" spans="1:31" s="1" customFormat="1" ht="12" customHeight="1">
      <c r="B88" s="23"/>
      <c r="C88" s="31" t="s">
        <v>229</v>
      </c>
      <c r="D88" s="24"/>
      <c r="E88" s="24"/>
      <c r="F88" s="24"/>
      <c r="G88" s="24"/>
      <c r="H88" s="24"/>
      <c r="I88" s="110"/>
      <c r="J88" s="24"/>
      <c r="K88" s="24"/>
      <c r="L88" s="22"/>
    </row>
    <row r="89" spans="1:31" s="2" customFormat="1" ht="16.5" customHeight="1">
      <c r="A89" s="36"/>
      <c r="B89" s="37"/>
      <c r="C89" s="38"/>
      <c r="D89" s="38"/>
      <c r="E89" s="421" t="s">
        <v>2276</v>
      </c>
      <c r="F89" s="422"/>
      <c r="G89" s="422"/>
      <c r="H89" s="422"/>
      <c r="I89" s="119"/>
      <c r="J89" s="38"/>
      <c r="K89" s="38"/>
      <c r="L89" s="120"/>
      <c r="S89" s="36"/>
      <c r="T89" s="36"/>
      <c r="U89" s="36"/>
      <c r="V89" s="36"/>
      <c r="W89" s="36"/>
      <c r="X89" s="36"/>
      <c r="Y89" s="36"/>
      <c r="Z89" s="36"/>
      <c r="AA89" s="36"/>
      <c r="AB89" s="36"/>
      <c r="AC89" s="36"/>
      <c r="AD89" s="36"/>
      <c r="AE89" s="36"/>
    </row>
    <row r="90" spans="1:31" s="2" customFormat="1" ht="12" customHeight="1">
      <c r="A90" s="36"/>
      <c r="B90" s="37"/>
      <c r="C90" s="31" t="s">
        <v>1484</v>
      </c>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6.5" customHeight="1">
      <c r="A91" s="36"/>
      <c r="B91" s="37"/>
      <c r="C91" s="38"/>
      <c r="D91" s="38"/>
      <c r="E91" s="389" t="str">
        <f>E13</f>
        <v>2016/027H-02-B-D143 - B-D.1.4.3-Zařízení vzduchotechniky</v>
      </c>
      <c r="F91" s="422"/>
      <c r="G91" s="422"/>
      <c r="H91" s="422"/>
      <c r="I91" s="119"/>
      <c r="J91" s="38"/>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2" customHeight="1">
      <c r="A93" s="36"/>
      <c r="B93" s="37"/>
      <c r="C93" s="31" t="s">
        <v>24</v>
      </c>
      <c r="D93" s="38"/>
      <c r="E93" s="38"/>
      <c r="F93" s="29" t="str">
        <f>F16</f>
        <v xml:space="preserve"> </v>
      </c>
      <c r="G93" s="38"/>
      <c r="H93" s="38"/>
      <c r="I93" s="121" t="s">
        <v>26</v>
      </c>
      <c r="J93" s="61" t="str">
        <f>IF(J16="","",J16)</f>
        <v>20. 2. 2020</v>
      </c>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40.15" customHeight="1">
      <c r="A95" s="36"/>
      <c r="B95" s="37"/>
      <c r="C95" s="31" t="s">
        <v>30</v>
      </c>
      <c r="D95" s="38"/>
      <c r="E95" s="38"/>
      <c r="F95" s="29" t="str">
        <f>E19</f>
        <v>MČ Brno-Starý Lískovec</v>
      </c>
      <c r="G95" s="38"/>
      <c r="H95" s="38"/>
      <c r="I95" s="121" t="s">
        <v>36</v>
      </c>
      <c r="J95" s="34" t="str">
        <f>E25</f>
        <v>HEXAPLAN INTERNATIONAL spol. s r.o.</v>
      </c>
      <c r="K95" s="38"/>
      <c r="L95" s="120"/>
      <c r="S95" s="36"/>
      <c r="T95" s="36"/>
      <c r="U95" s="36"/>
      <c r="V95" s="36"/>
      <c r="W95" s="36"/>
      <c r="X95" s="36"/>
      <c r="Y95" s="36"/>
      <c r="Z95" s="36"/>
      <c r="AA95" s="36"/>
      <c r="AB95" s="36"/>
      <c r="AC95" s="36"/>
      <c r="AD95" s="36"/>
      <c r="AE95" s="36"/>
    </row>
    <row r="96" spans="1:31" s="2" customFormat="1" ht="15.2" customHeight="1">
      <c r="A96" s="36"/>
      <c r="B96" s="37"/>
      <c r="C96" s="31" t="s">
        <v>34</v>
      </c>
      <c r="D96" s="38"/>
      <c r="E96" s="38"/>
      <c r="F96" s="29" t="str">
        <f>IF(E22="","",E22)</f>
        <v>Vyplň údaj</v>
      </c>
      <c r="G96" s="38"/>
      <c r="H96" s="38"/>
      <c r="I96" s="121" t="s">
        <v>39</v>
      </c>
      <c r="J96" s="34" t="str">
        <f>E28</f>
        <v>M.Šuráň</v>
      </c>
      <c r="K96" s="38"/>
      <c r="L96" s="120"/>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65" s="11" customFormat="1" ht="29.25" customHeight="1">
      <c r="A98" s="167"/>
      <c r="B98" s="168"/>
      <c r="C98" s="169" t="s">
        <v>259</v>
      </c>
      <c r="D98" s="170" t="s">
        <v>62</v>
      </c>
      <c r="E98" s="170" t="s">
        <v>58</v>
      </c>
      <c r="F98" s="170" t="s">
        <v>59</v>
      </c>
      <c r="G98" s="170" t="s">
        <v>260</v>
      </c>
      <c r="H98" s="170" t="s">
        <v>261</v>
      </c>
      <c r="I98" s="171" t="s">
        <v>262</v>
      </c>
      <c r="J98" s="170" t="s">
        <v>236</v>
      </c>
      <c r="K98" s="172" t="s">
        <v>263</v>
      </c>
      <c r="L98" s="173"/>
      <c r="M98" s="70" t="s">
        <v>22</v>
      </c>
      <c r="N98" s="71" t="s">
        <v>47</v>
      </c>
      <c r="O98" s="71" t="s">
        <v>264</v>
      </c>
      <c r="P98" s="71" t="s">
        <v>265</v>
      </c>
      <c r="Q98" s="71" t="s">
        <v>266</v>
      </c>
      <c r="R98" s="71" t="s">
        <v>267</v>
      </c>
      <c r="S98" s="71" t="s">
        <v>268</v>
      </c>
      <c r="T98" s="72" t="s">
        <v>269</v>
      </c>
      <c r="U98" s="167"/>
      <c r="V98" s="167"/>
      <c r="W98" s="167"/>
      <c r="X98" s="167"/>
      <c r="Y98" s="167"/>
      <c r="Z98" s="167"/>
      <c r="AA98" s="167"/>
      <c r="AB98" s="167"/>
      <c r="AC98" s="167"/>
      <c r="AD98" s="167"/>
      <c r="AE98" s="167"/>
    </row>
    <row r="99" spans="1:65" s="2" customFormat="1" ht="22.9" customHeight="1">
      <c r="A99" s="36"/>
      <c r="B99" s="37"/>
      <c r="C99" s="77" t="s">
        <v>270</v>
      </c>
      <c r="D99" s="38"/>
      <c r="E99" s="38"/>
      <c r="F99" s="38"/>
      <c r="G99" s="38"/>
      <c r="H99" s="38"/>
      <c r="I99" s="119"/>
      <c r="J99" s="174">
        <f>BK99</f>
        <v>0</v>
      </c>
      <c r="K99" s="38"/>
      <c r="L99" s="41"/>
      <c r="M99" s="73"/>
      <c r="N99" s="175"/>
      <c r="O99" s="74"/>
      <c r="P99" s="176">
        <f>P100+P129+P143+P157+P178+P203+P205+P207</f>
        <v>0</v>
      </c>
      <c r="Q99" s="74"/>
      <c r="R99" s="176">
        <f>R100+R129+R143+R157+R178+R203+R205+R207</f>
        <v>0</v>
      </c>
      <c r="S99" s="74"/>
      <c r="T99" s="177">
        <f>T100+T129+T143+T157+T178+T203+T205+T207</f>
        <v>0</v>
      </c>
      <c r="U99" s="36"/>
      <c r="V99" s="36"/>
      <c r="W99" s="36"/>
      <c r="X99" s="36"/>
      <c r="Y99" s="36"/>
      <c r="Z99" s="36"/>
      <c r="AA99" s="36"/>
      <c r="AB99" s="36"/>
      <c r="AC99" s="36"/>
      <c r="AD99" s="36"/>
      <c r="AE99" s="36"/>
      <c r="AT99" s="19" t="s">
        <v>76</v>
      </c>
      <c r="AU99" s="19" t="s">
        <v>237</v>
      </c>
      <c r="BK99" s="178">
        <f>BK100+BK129+BK143+BK157+BK178+BK203+BK205+BK207</f>
        <v>0</v>
      </c>
    </row>
    <row r="100" spans="1:65" s="12" customFormat="1" ht="25.9" customHeight="1">
      <c r="B100" s="179"/>
      <c r="C100" s="180"/>
      <c r="D100" s="181" t="s">
        <v>76</v>
      </c>
      <c r="E100" s="182" t="s">
        <v>1669</v>
      </c>
      <c r="F100" s="182" t="s">
        <v>3315</v>
      </c>
      <c r="G100" s="180"/>
      <c r="H100" s="180"/>
      <c r="I100" s="183"/>
      <c r="J100" s="184">
        <f>BK100</f>
        <v>0</v>
      </c>
      <c r="K100" s="180"/>
      <c r="L100" s="185"/>
      <c r="M100" s="186"/>
      <c r="N100" s="187"/>
      <c r="O100" s="187"/>
      <c r="P100" s="188">
        <f>SUM(P101:P128)</f>
        <v>0</v>
      </c>
      <c r="Q100" s="187"/>
      <c r="R100" s="188">
        <f>SUM(R101:R128)</f>
        <v>0</v>
      </c>
      <c r="S100" s="187"/>
      <c r="T100" s="189">
        <f>SUM(T101:T128)</f>
        <v>0</v>
      </c>
      <c r="AR100" s="190" t="s">
        <v>23</v>
      </c>
      <c r="AT100" s="191" t="s">
        <v>76</v>
      </c>
      <c r="AU100" s="191" t="s">
        <v>77</v>
      </c>
      <c r="AY100" s="190" t="s">
        <v>273</v>
      </c>
      <c r="BK100" s="192">
        <f>SUM(BK101:BK128)</f>
        <v>0</v>
      </c>
    </row>
    <row r="101" spans="1:65" s="2" customFormat="1" ht="16.5" customHeight="1">
      <c r="A101" s="36"/>
      <c r="B101" s="37"/>
      <c r="C101" s="195" t="s">
        <v>23</v>
      </c>
      <c r="D101" s="195" t="s">
        <v>275</v>
      </c>
      <c r="E101" s="196" t="s">
        <v>3316</v>
      </c>
      <c r="F101" s="197" t="s">
        <v>1672</v>
      </c>
      <c r="G101" s="198" t="s">
        <v>765</v>
      </c>
      <c r="H101" s="199">
        <v>1</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386</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386</v>
      </c>
      <c r="BM101" s="206" t="s">
        <v>84</v>
      </c>
    </row>
    <row r="102" spans="1:65" s="2" customFormat="1" ht="136.5">
      <c r="A102" s="36"/>
      <c r="B102" s="37"/>
      <c r="C102" s="38"/>
      <c r="D102" s="208" t="s">
        <v>279</v>
      </c>
      <c r="E102" s="38"/>
      <c r="F102" s="209" t="s">
        <v>3317</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279</v>
      </c>
      <c r="AU102" s="19" t="s">
        <v>23</v>
      </c>
    </row>
    <row r="103" spans="1:65" s="14" customFormat="1" ht="11.25">
      <c r="B103" s="222"/>
      <c r="C103" s="223"/>
      <c r="D103" s="208" t="s">
        <v>281</v>
      </c>
      <c r="E103" s="224" t="s">
        <v>22</v>
      </c>
      <c r="F103" s="225" t="s">
        <v>3318</v>
      </c>
      <c r="G103" s="223"/>
      <c r="H103" s="226">
        <v>1</v>
      </c>
      <c r="I103" s="227"/>
      <c r="J103" s="223"/>
      <c r="K103" s="223"/>
      <c r="L103" s="228"/>
      <c r="M103" s="229"/>
      <c r="N103" s="230"/>
      <c r="O103" s="230"/>
      <c r="P103" s="230"/>
      <c r="Q103" s="230"/>
      <c r="R103" s="230"/>
      <c r="S103" s="230"/>
      <c r="T103" s="231"/>
      <c r="AT103" s="232" t="s">
        <v>281</v>
      </c>
      <c r="AU103" s="232" t="s">
        <v>23</v>
      </c>
      <c r="AV103" s="14" t="s">
        <v>84</v>
      </c>
      <c r="AW103" s="14" t="s">
        <v>38</v>
      </c>
      <c r="AX103" s="14" t="s">
        <v>23</v>
      </c>
      <c r="AY103" s="232" t="s">
        <v>273</v>
      </c>
    </row>
    <row r="104" spans="1:65" s="2" customFormat="1" ht="16.5" customHeight="1">
      <c r="A104" s="36"/>
      <c r="B104" s="37"/>
      <c r="C104" s="195" t="s">
        <v>84</v>
      </c>
      <c r="D104" s="195" t="s">
        <v>275</v>
      </c>
      <c r="E104" s="196" t="s">
        <v>3319</v>
      </c>
      <c r="F104" s="197" t="s">
        <v>1679</v>
      </c>
      <c r="G104" s="198" t="s">
        <v>765</v>
      </c>
      <c r="H104" s="199">
        <v>4</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386</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386</v>
      </c>
      <c r="BM104" s="206" t="s">
        <v>493</v>
      </c>
    </row>
    <row r="105" spans="1:65" s="2" customFormat="1" ht="16.5" customHeight="1">
      <c r="A105" s="36"/>
      <c r="B105" s="37"/>
      <c r="C105" s="195" t="s">
        <v>92</v>
      </c>
      <c r="D105" s="195" t="s">
        <v>275</v>
      </c>
      <c r="E105" s="196" t="s">
        <v>3320</v>
      </c>
      <c r="F105" s="197" t="s">
        <v>1682</v>
      </c>
      <c r="G105" s="198" t="s">
        <v>765</v>
      </c>
      <c r="H105" s="199">
        <v>9</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386</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386</v>
      </c>
      <c r="BM105" s="206" t="s">
        <v>508</v>
      </c>
    </row>
    <row r="106" spans="1:65" s="14" customFormat="1" ht="11.25">
      <c r="B106" s="222"/>
      <c r="C106" s="223"/>
      <c r="D106" s="208" t="s">
        <v>281</v>
      </c>
      <c r="E106" s="224" t="s">
        <v>22</v>
      </c>
      <c r="F106" s="225" t="s">
        <v>3321</v>
      </c>
      <c r="G106" s="223"/>
      <c r="H106" s="226">
        <v>9</v>
      </c>
      <c r="I106" s="227"/>
      <c r="J106" s="223"/>
      <c r="K106" s="223"/>
      <c r="L106" s="228"/>
      <c r="M106" s="229"/>
      <c r="N106" s="230"/>
      <c r="O106" s="230"/>
      <c r="P106" s="230"/>
      <c r="Q106" s="230"/>
      <c r="R106" s="230"/>
      <c r="S106" s="230"/>
      <c r="T106" s="231"/>
      <c r="AT106" s="232" t="s">
        <v>281</v>
      </c>
      <c r="AU106" s="232" t="s">
        <v>23</v>
      </c>
      <c r="AV106" s="14" t="s">
        <v>84</v>
      </c>
      <c r="AW106" s="14" t="s">
        <v>38</v>
      </c>
      <c r="AX106" s="14" t="s">
        <v>77</v>
      </c>
      <c r="AY106" s="232" t="s">
        <v>273</v>
      </c>
    </row>
    <row r="107" spans="1:65" s="16" customFormat="1" ht="11.25">
      <c r="B107" s="244"/>
      <c r="C107" s="245"/>
      <c r="D107" s="208" t="s">
        <v>281</v>
      </c>
      <c r="E107" s="246" t="s">
        <v>22</v>
      </c>
      <c r="F107" s="247" t="s">
        <v>288</v>
      </c>
      <c r="G107" s="245"/>
      <c r="H107" s="248">
        <v>9</v>
      </c>
      <c r="I107" s="249"/>
      <c r="J107" s="245"/>
      <c r="K107" s="245"/>
      <c r="L107" s="250"/>
      <c r="M107" s="251"/>
      <c r="N107" s="252"/>
      <c r="O107" s="252"/>
      <c r="P107" s="252"/>
      <c r="Q107" s="252"/>
      <c r="R107" s="252"/>
      <c r="S107" s="252"/>
      <c r="T107" s="253"/>
      <c r="AT107" s="254" t="s">
        <v>281</v>
      </c>
      <c r="AU107" s="254" t="s">
        <v>23</v>
      </c>
      <c r="AV107" s="16" t="s">
        <v>99</v>
      </c>
      <c r="AW107" s="16" t="s">
        <v>38</v>
      </c>
      <c r="AX107" s="16" t="s">
        <v>23</v>
      </c>
      <c r="AY107" s="254" t="s">
        <v>273</v>
      </c>
    </row>
    <row r="108" spans="1:65" s="2" customFormat="1" ht="16.5" customHeight="1">
      <c r="A108" s="36"/>
      <c r="B108" s="37"/>
      <c r="C108" s="195" t="s">
        <v>99</v>
      </c>
      <c r="D108" s="195" t="s">
        <v>275</v>
      </c>
      <c r="E108" s="196" t="s">
        <v>3322</v>
      </c>
      <c r="F108" s="197" t="s">
        <v>3323</v>
      </c>
      <c r="G108" s="198" t="s">
        <v>765</v>
      </c>
      <c r="H108" s="199">
        <v>5</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386</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386</v>
      </c>
      <c r="BM108" s="206" t="s">
        <v>528</v>
      </c>
    </row>
    <row r="109" spans="1:65" s="2" customFormat="1" ht="16.5" customHeight="1">
      <c r="A109" s="36"/>
      <c r="B109" s="37"/>
      <c r="C109" s="195" t="s">
        <v>115</v>
      </c>
      <c r="D109" s="195" t="s">
        <v>275</v>
      </c>
      <c r="E109" s="196" t="s">
        <v>3324</v>
      </c>
      <c r="F109" s="197" t="s">
        <v>3325</v>
      </c>
      <c r="G109" s="198" t="s">
        <v>765</v>
      </c>
      <c r="H109" s="199">
        <v>4</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386</v>
      </c>
      <c r="AT109" s="206" t="s">
        <v>275</v>
      </c>
      <c r="AU109" s="206" t="s">
        <v>23</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386</v>
      </c>
      <c r="BM109" s="206" t="s">
        <v>3326</v>
      </c>
    </row>
    <row r="110" spans="1:65" s="2" customFormat="1" ht="16.5" customHeight="1">
      <c r="A110" s="36"/>
      <c r="B110" s="37"/>
      <c r="C110" s="195" t="s">
        <v>319</v>
      </c>
      <c r="D110" s="195" t="s">
        <v>275</v>
      </c>
      <c r="E110" s="196" t="s">
        <v>3327</v>
      </c>
      <c r="F110" s="197" t="s">
        <v>1690</v>
      </c>
      <c r="G110" s="198" t="s">
        <v>765</v>
      </c>
      <c r="H110" s="199">
        <v>2</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386</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386</v>
      </c>
      <c r="BM110" s="206" t="s">
        <v>3328</v>
      </c>
    </row>
    <row r="111" spans="1:65" s="2" customFormat="1" ht="16.5" customHeight="1">
      <c r="A111" s="36"/>
      <c r="B111" s="37"/>
      <c r="C111" s="195" t="s">
        <v>325</v>
      </c>
      <c r="D111" s="195" t="s">
        <v>275</v>
      </c>
      <c r="E111" s="196" t="s">
        <v>3329</v>
      </c>
      <c r="F111" s="197" t="s">
        <v>1687</v>
      </c>
      <c r="G111" s="198" t="s">
        <v>765</v>
      </c>
      <c r="H111" s="199">
        <v>2</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386</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386</v>
      </c>
      <c r="BM111" s="206" t="s">
        <v>3330</v>
      </c>
    </row>
    <row r="112" spans="1:65" s="2" customFormat="1" ht="16.5" customHeight="1">
      <c r="A112" s="36"/>
      <c r="B112" s="37"/>
      <c r="C112" s="255" t="s">
        <v>330</v>
      </c>
      <c r="D112" s="255" t="s">
        <v>568</v>
      </c>
      <c r="E112" s="256" t="s">
        <v>3331</v>
      </c>
      <c r="F112" s="257" t="s">
        <v>1712</v>
      </c>
      <c r="G112" s="258" t="s">
        <v>305</v>
      </c>
      <c r="H112" s="259">
        <v>2</v>
      </c>
      <c r="I112" s="260"/>
      <c r="J112" s="261">
        <f>ROUND(I112*H112,2)</f>
        <v>0</v>
      </c>
      <c r="K112" s="257" t="s">
        <v>22</v>
      </c>
      <c r="L112" s="262"/>
      <c r="M112" s="263" t="s">
        <v>22</v>
      </c>
      <c r="N112" s="264"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528</v>
      </c>
      <c r="AT112" s="206" t="s">
        <v>568</v>
      </c>
      <c r="AU112" s="206" t="s">
        <v>23</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386</v>
      </c>
      <c r="BM112" s="206" t="s">
        <v>539</v>
      </c>
    </row>
    <row r="113" spans="1:65" s="14" customFormat="1" ht="11.25">
      <c r="B113" s="222"/>
      <c r="C113" s="223"/>
      <c r="D113" s="208" t="s">
        <v>281</v>
      </c>
      <c r="E113" s="224" t="s">
        <v>22</v>
      </c>
      <c r="F113" s="225" t="s">
        <v>3332</v>
      </c>
      <c r="G113" s="223"/>
      <c r="H113" s="226">
        <v>2</v>
      </c>
      <c r="I113" s="227"/>
      <c r="J113" s="223"/>
      <c r="K113" s="223"/>
      <c r="L113" s="228"/>
      <c r="M113" s="229"/>
      <c r="N113" s="230"/>
      <c r="O113" s="230"/>
      <c r="P113" s="230"/>
      <c r="Q113" s="230"/>
      <c r="R113" s="230"/>
      <c r="S113" s="230"/>
      <c r="T113" s="231"/>
      <c r="AT113" s="232" t="s">
        <v>281</v>
      </c>
      <c r="AU113" s="232" t="s">
        <v>23</v>
      </c>
      <c r="AV113" s="14" t="s">
        <v>84</v>
      </c>
      <c r="AW113" s="14" t="s">
        <v>38</v>
      </c>
      <c r="AX113" s="14" t="s">
        <v>77</v>
      </c>
      <c r="AY113" s="232" t="s">
        <v>273</v>
      </c>
    </row>
    <row r="114" spans="1:65" s="16" customFormat="1" ht="11.25">
      <c r="B114" s="244"/>
      <c r="C114" s="245"/>
      <c r="D114" s="208" t="s">
        <v>281</v>
      </c>
      <c r="E114" s="246" t="s">
        <v>22</v>
      </c>
      <c r="F114" s="247" t="s">
        <v>288</v>
      </c>
      <c r="G114" s="245"/>
      <c r="H114" s="248">
        <v>2</v>
      </c>
      <c r="I114" s="249"/>
      <c r="J114" s="245"/>
      <c r="K114" s="245"/>
      <c r="L114" s="250"/>
      <c r="M114" s="251"/>
      <c r="N114" s="252"/>
      <c r="O114" s="252"/>
      <c r="P114" s="252"/>
      <c r="Q114" s="252"/>
      <c r="R114" s="252"/>
      <c r="S114" s="252"/>
      <c r="T114" s="253"/>
      <c r="AT114" s="254" t="s">
        <v>281</v>
      </c>
      <c r="AU114" s="254" t="s">
        <v>23</v>
      </c>
      <c r="AV114" s="16" t="s">
        <v>99</v>
      </c>
      <c r="AW114" s="16" t="s">
        <v>38</v>
      </c>
      <c r="AX114" s="16" t="s">
        <v>23</v>
      </c>
      <c r="AY114" s="254" t="s">
        <v>273</v>
      </c>
    </row>
    <row r="115" spans="1:65" s="2" customFormat="1" ht="16.5" customHeight="1">
      <c r="A115" s="36"/>
      <c r="B115" s="37"/>
      <c r="C115" s="255" t="s">
        <v>337</v>
      </c>
      <c r="D115" s="255" t="s">
        <v>568</v>
      </c>
      <c r="E115" s="256" t="s">
        <v>3333</v>
      </c>
      <c r="F115" s="257" t="s">
        <v>1693</v>
      </c>
      <c r="G115" s="258" t="s">
        <v>305</v>
      </c>
      <c r="H115" s="259">
        <v>9</v>
      </c>
      <c r="I115" s="260"/>
      <c r="J115" s="261">
        <f>ROUND(I115*H115,2)</f>
        <v>0</v>
      </c>
      <c r="K115" s="257" t="s">
        <v>22</v>
      </c>
      <c r="L115" s="262"/>
      <c r="M115" s="263" t="s">
        <v>22</v>
      </c>
      <c r="N115" s="264"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528</v>
      </c>
      <c r="AT115" s="206" t="s">
        <v>568</v>
      </c>
      <c r="AU115" s="206" t="s">
        <v>23</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386</v>
      </c>
      <c r="BM115" s="206" t="s">
        <v>556</v>
      </c>
    </row>
    <row r="116" spans="1:65" s="2" customFormat="1" ht="16.5" customHeight="1">
      <c r="A116" s="36"/>
      <c r="B116" s="37"/>
      <c r="C116" s="255" t="s">
        <v>28</v>
      </c>
      <c r="D116" s="255" t="s">
        <v>568</v>
      </c>
      <c r="E116" s="256" t="s">
        <v>3334</v>
      </c>
      <c r="F116" s="257" t="s">
        <v>3335</v>
      </c>
      <c r="G116" s="258" t="s">
        <v>305</v>
      </c>
      <c r="H116" s="259">
        <v>5</v>
      </c>
      <c r="I116" s="260"/>
      <c r="J116" s="261">
        <f>ROUND(I116*H116,2)</f>
        <v>0</v>
      </c>
      <c r="K116" s="257" t="s">
        <v>22</v>
      </c>
      <c r="L116" s="262"/>
      <c r="M116" s="263" t="s">
        <v>22</v>
      </c>
      <c r="N116" s="264" t="s">
        <v>48</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528</v>
      </c>
      <c r="AT116" s="206" t="s">
        <v>568</v>
      </c>
      <c r="AU116" s="206" t="s">
        <v>23</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386</v>
      </c>
      <c r="BM116" s="206" t="s">
        <v>573</v>
      </c>
    </row>
    <row r="117" spans="1:65" s="2" customFormat="1" ht="16.5" customHeight="1">
      <c r="A117" s="36"/>
      <c r="B117" s="37"/>
      <c r="C117" s="255" t="s">
        <v>354</v>
      </c>
      <c r="D117" s="255" t="s">
        <v>568</v>
      </c>
      <c r="E117" s="256" t="s">
        <v>3336</v>
      </c>
      <c r="F117" s="257" t="s">
        <v>1696</v>
      </c>
      <c r="G117" s="258" t="s">
        <v>305</v>
      </c>
      <c r="H117" s="259">
        <v>30</v>
      </c>
      <c r="I117" s="260"/>
      <c r="J117" s="261">
        <f>ROUND(I117*H117,2)</f>
        <v>0</v>
      </c>
      <c r="K117" s="257" t="s">
        <v>22</v>
      </c>
      <c r="L117" s="262"/>
      <c r="M117" s="263" t="s">
        <v>22</v>
      </c>
      <c r="N117" s="264"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528</v>
      </c>
      <c r="AT117" s="206" t="s">
        <v>568</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386</v>
      </c>
      <c r="BM117" s="206" t="s">
        <v>589</v>
      </c>
    </row>
    <row r="118" spans="1:65" s="2" customFormat="1" ht="16.5" customHeight="1">
      <c r="A118" s="36"/>
      <c r="B118" s="37"/>
      <c r="C118" s="255" t="s">
        <v>359</v>
      </c>
      <c r="D118" s="255" t="s">
        <v>568</v>
      </c>
      <c r="E118" s="256" t="s">
        <v>3337</v>
      </c>
      <c r="F118" s="257" t="s">
        <v>3338</v>
      </c>
      <c r="G118" s="258" t="s">
        <v>305</v>
      </c>
      <c r="H118" s="259">
        <v>3</v>
      </c>
      <c r="I118" s="260"/>
      <c r="J118" s="261">
        <f>ROUND(I118*H118,2)</f>
        <v>0</v>
      </c>
      <c r="K118" s="257" t="s">
        <v>22</v>
      </c>
      <c r="L118" s="262"/>
      <c r="M118" s="263" t="s">
        <v>22</v>
      </c>
      <c r="N118" s="264"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528</v>
      </c>
      <c r="AT118" s="206" t="s">
        <v>568</v>
      </c>
      <c r="AU118" s="206" t="s">
        <v>23</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386</v>
      </c>
      <c r="BM118" s="206" t="s">
        <v>616</v>
      </c>
    </row>
    <row r="119" spans="1:65" s="14" customFormat="1" ht="11.25">
      <c r="B119" s="222"/>
      <c r="C119" s="223"/>
      <c r="D119" s="208" t="s">
        <v>281</v>
      </c>
      <c r="E119" s="224" t="s">
        <v>22</v>
      </c>
      <c r="F119" s="225" t="s">
        <v>3339</v>
      </c>
      <c r="G119" s="223"/>
      <c r="H119" s="226">
        <v>3</v>
      </c>
      <c r="I119" s="227"/>
      <c r="J119" s="223"/>
      <c r="K119" s="223"/>
      <c r="L119" s="228"/>
      <c r="M119" s="229"/>
      <c r="N119" s="230"/>
      <c r="O119" s="230"/>
      <c r="P119" s="230"/>
      <c r="Q119" s="230"/>
      <c r="R119" s="230"/>
      <c r="S119" s="230"/>
      <c r="T119" s="231"/>
      <c r="AT119" s="232" t="s">
        <v>281</v>
      </c>
      <c r="AU119" s="232" t="s">
        <v>23</v>
      </c>
      <c r="AV119" s="14" t="s">
        <v>84</v>
      </c>
      <c r="AW119" s="14" t="s">
        <v>38</v>
      </c>
      <c r="AX119" s="14" t="s">
        <v>77</v>
      </c>
      <c r="AY119" s="232" t="s">
        <v>273</v>
      </c>
    </row>
    <row r="120" spans="1:65" s="16" customFormat="1" ht="11.25">
      <c r="B120" s="244"/>
      <c r="C120" s="245"/>
      <c r="D120" s="208" t="s">
        <v>281</v>
      </c>
      <c r="E120" s="246" t="s">
        <v>22</v>
      </c>
      <c r="F120" s="247" t="s">
        <v>288</v>
      </c>
      <c r="G120" s="245"/>
      <c r="H120" s="248">
        <v>3</v>
      </c>
      <c r="I120" s="249"/>
      <c r="J120" s="245"/>
      <c r="K120" s="245"/>
      <c r="L120" s="250"/>
      <c r="M120" s="251"/>
      <c r="N120" s="252"/>
      <c r="O120" s="252"/>
      <c r="P120" s="252"/>
      <c r="Q120" s="252"/>
      <c r="R120" s="252"/>
      <c r="S120" s="252"/>
      <c r="T120" s="253"/>
      <c r="AT120" s="254" t="s">
        <v>281</v>
      </c>
      <c r="AU120" s="254" t="s">
        <v>23</v>
      </c>
      <c r="AV120" s="16" t="s">
        <v>99</v>
      </c>
      <c r="AW120" s="16" t="s">
        <v>38</v>
      </c>
      <c r="AX120" s="16" t="s">
        <v>23</v>
      </c>
      <c r="AY120" s="254" t="s">
        <v>273</v>
      </c>
    </row>
    <row r="121" spans="1:65" s="2" customFormat="1" ht="16.5" customHeight="1">
      <c r="A121" s="36"/>
      <c r="B121" s="37"/>
      <c r="C121" s="255" t="s">
        <v>364</v>
      </c>
      <c r="D121" s="255" t="s">
        <v>568</v>
      </c>
      <c r="E121" s="256" t="s">
        <v>3340</v>
      </c>
      <c r="F121" s="257" t="s">
        <v>3341</v>
      </c>
      <c r="G121" s="258" t="s">
        <v>305</v>
      </c>
      <c r="H121" s="259">
        <v>12</v>
      </c>
      <c r="I121" s="260"/>
      <c r="J121" s="261">
        <f>ROUND(I121*H121,2)</f>
        <v>0</v>
      </c>
      <c r="K121" s="257" t="s">
        <v>22</v>
      </c>
      <c r="L121" s="262"/>
      <c r="M121" s="263" t="s">
        <v>22</v>
      </c>
      <c r="N121" s="264"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528</v>
      </c>
      <c r="AT121" s="206" t="s">
        <v>568</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386</v>
      </c>
      <c r="BM121" s="206" t="s">
        <v>629</v>
      </c>
    </row>
    <row r="122" spans="1:65" s="2" customFormat="1" ht="16.5" customHeight="1">
      <c r="A122" s="36"/>
      <c r="B122" s="37"/>
      <c r="C122" s="255" t="s">
        <v>369</v>
      </c>
      <c r="D122" s="255" t="s">
        <v>568</v>
      </c>
      <c r="E122" s="256" t="s">
        <v>3342</v>
      </c>
      <c r="F122" s="257" t="s">
        <v>1699</v>
      </c>
      <c r="G122" s="258" t="s">
        <v>305</v>
      </c>
      <c r="H122" s="259">
        <v>6</v>
      </c>
      <c r="I122" s="260"/>
      <c r="J122" s="261">
        <f>ROUND(I122*H122,2)</f>
        <v>0</v>
      </c>
      <c r="K122" s="257" t="s">
        <v>22</v>
      </c>
      <c r="L122" s="262"/>
      <c r="M122" s="263" t="s">
        <v>22</v>
      </c>
      <c r="N122" s="264" t="s">
        <v>48</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528</v>
      </c>
      <c r="AT122" s="206" t="s">
        <v>568</v>
      </c>
      <c r="AU122" s="206" t="s">
        <v>23</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386</v>
      </c>
      <c r="BM122" s="206" t="s">
        <v>641</v>
      </c>
    </row>
    <row r="123" spans="1:65" s="2" customFormat="1" ht="16.5" customHeight="1">
      <c r="A123" s="36"/>
      <c r="B123" s="37"/>
      <c r="C123" s="255" t="s">
        <v>8</v>
      </c>
      <c r="D123" s="255" t="s">
        <v>568</v>
      </c>
      <c r="E123" s="256" t="s">
        <v>3343</v>
      </c>
      <c r="F123" s="257" t="s">
        <v>3344</v>
      </c>
      <c r="G123" s="258" t="s">
        <v>305</v>
      </c>
      <c r="H123" s="259">
        <v>7</v>
      </c>
      <c r="I123" s="260"/>
      <c r="J123" s="261">
        <f>ROUND(I123*H123,2)</f>
        <v>0</v>
      </c>
      <c r="K123" s="257" t="s">
        <v>22</v>
      </c>
      <c r="L123" s="262"/>
      <c r="M123" s="263" t="s">
        <v>22</v>
      </c>
      <c r="N123" s="264"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528</v>
      </c>
      <c r="AT123" s="206" t="s">
        <v>568</v>
      </c>
      <c r="AU123" s="206" t="s">
        <v>23</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386</v>
      </c>
      <c r="BM123" s="206" t="s">
        <v>654</v>
      </c>
    </row>
    <row r="124" spans="1:65" s="2" customFormat="1" ht="16.5" customHeight="1">
      <c r="A124" s="36"/>
      <c r="B124" s="37"/>
      <c r="C124" s="255" t="s">
        <v>386</v>
      </c>
      <c r="D124" s="255" t="s">
        <v>568</v>
      </c>
      <c r="E124" s="256" t="s">
        <v>3345</v>
      </c>
      <c r="F124" s="257" t="s">
        <v>1705</v>
      </c>
      <c r="G124" s="258" t="s">
        <v>224</v>
      </c>
      <c r="H124" s="259">
        <v>10</v>
      </c>
      <c r="I124" s="260"/>
      <c r="J124" s="261">
        <f>ROUND(I124*H124,2)</f>
        <v>0</v>
      </c>
      <c r="K124" s="257" t="s">
        <v>22</v>
      </c>
      <c r="L124" s="262"/>
      <c r="M124" s="263" t="s">
        <v>22</v>
      </c>
      <c r="N124" s="264" t="s">
        <v>48</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528</v>
      </c>
      <c r="AT124" s="206" t="s">
        <v>568</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386</v>
      </c>
      <c r="BM124" s="206" t="s">
        <v>664</v>
      </c>
    </row>
    <row r="125" spans="1:65" s="14" customFormat="1" ht="11.25">
      <c r="B125" s="222"/>
      <c r="C125" s="223"/>
      <c r="D125" s="208" t="s">
        <v>281</v>
      </c>
      <c r="E125" s="224" t="s">
        <v>22</v>
      </c>
      <c r="F125" s="225" t="s">
        <v>3346</v>
      </c>
      <c r="G125" s="223"/>
      <c r="H125" s="226">
        <v>10</v>
      </c>
      <c r="I125" s="227"/>
      <c r="J125" s="223"/>
      <c r="K125" s="223"/>
      <c r="L125" s="228"/>
      <c r="M125" s="229"/>
      <c r="N125" s="230"/>
      <c r="O125" s="230"/>
      <c r="P125" s="230"/>
      <c r="Q125" s="230"/>
      <c r="R125" s="230"/>
      <c r="S125" s="230"/>
      <c r="T125" s="231"/>
      <c r="AT125" s="232" t="s">
        <v>281</v>
      </c>
      <c r="AU125" s="232" t="s">
        <v>23</v>
      </c>
      <c r="AV125" s="14" t="s">
        <v>84</v>
      </c>
      <c r="AW125" s="14" t="s">
        <v>38</v>
      </c>
      <c r="AX125" s="14" t="s">
        <v>77</v>
      </c>
      <c r="AY125" s="232" t="s">
        <v>273</v>
      </c>
    </row>
    <row r="126" spans="1:65" s="16" customFormat="1" ht="11.25">
      <c r="B126" s="244"/>
      <c r="C126" s="245"/>
      <c r="D126" s="208" t="s">
        <v>281</v>
      </c>
      <c r="E126" s="246" t="s">
        <v>22</v>
      </c>
      <c r="F126" s="247" t="s">
        <v>288</v>
      </c>
      <c r="G126" s="245"/>
      <c r="H126" s="248">
        <v>10</v>
      </c>
      <c r="I126" s="249"/>
      <c r="J126" s="245"/>
      <c r="K126" s="245"/>
      <c r="L126" s="250"/>
      <c r="M126" s="251"/>
      <c r="N126" s="252"/>
      <c r="O126" s="252"/>
      <c r="P126" s="252"/>
      <c r="Q126" s="252"/>
      <c r="R126" s="252"/>
      <c r="S126" s="252"/>
      <c r="T126" s="253"/>
      <c r="AT126" s="254" t="s">
        <v>281</v>
      </c>
      <c r="AU126" s="254" t="s">
        <v>23</v>
      </c>
      <c r="AV126" s="16" t="s">
        <v>99</v>
      </c>
      <c r="AW126" s="16" t="s">
        <v>38</v>
      </c>
      <c r="AX126" s="16" t="s">
        <v>23</v>
      </c>
      <c r="AY126" s="254" t="s">
        <v>273</v>
      </c>
    </row>
    <row r="127" spans="1:65" s="2" customFormat="1" ht="16.5" customHeight="1">
      <c r="A127" s="36"/>
      <c r="B127" s="37"/>
      <c r="C127" s="255" t="s">
        <v>404</v>
      </c>
      <c r="D127" s="255" t="s">
        <v>568</v>
      </c>
      <c r="E127" s="256" t="s">
        <v>3347</v>
      </c>
      <c r="F127" s="257" t="s">
        <v>1708</v>
      </c>
      <c r="G127" s="258" t="s">
        <v>1709</v>
      </c>
      <c r="H127" s="259">
        <v>50</v>
      </c>
      <c r="I127" s="260"/>
      <c r="J127" s="261">
        <f>ROUND(I127*H127,2)</f>
        <v>0</v>
      </c>
      <c r="K127" s="257" t="s">
        <v>22</v>
      </c>
      <c r="L127" s="262"/>
      <c r="M127" s="263" t="s">
        <v>22</v>
      </c>
      <c r="N127" s="264" t="s">
        <v>48</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528</v>
      </c>
      <c r="AT127" s="206" t="s">
        <v>568</v>
      </c>
      <c r="AU127" s="206" t="s">
        <v>23</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386</v>
      </c>
      <c r="BM127" s="206" t="s">
        <v>677</v>
      </c>
    </row>
    <row r="128" spans="1:65" s="2" customFormat="1" ht="16.5" customHeight="1">
      <c r="A128" s="36"/>
      <c r="B128" s="37"/>
      <c r="C128" s="195" t="s">
        <v>409</v>
      </c>
      <c r="D128" s="195" t="s">
        <v>275</v>
      </c>
      <c r="E128" s="196" t="s">
        <v>3348</v>
      </c>
      <c r="F128" s="197" t="s">
        <v>3349</v>
      </c>
      <c r="G128" s="198" t="s">
        <v>765</v>
      </c>
      <c r="H128" s="199">
        <v>1</v>
      </c>
      <c r="I128" s="200"/>
      <c r="J128" s="201">
        <f>ROUND(I128*H128,2)</f>
        <v>0</v>
      </c>
      <c r="K128" s="197" t="s">
        <v>22</v>
      </c>
      <c r="L128" s="41"/>
      <c r="M128" s="202" t="s">
        <v>22</v>
      </c>
      <c r="N128" s="203" t="s">
        <v>48</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386</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386</v>
      </c>
      <c r="BM128" s="206" t="s">
        <v>3350</v>
      </c>
    </row>
    <row r="129" spans="1:65" s="12" customFormat="1" ht="25.9" customHeight="1">
      <c r="B129" s="179"/>
      <c r="C129" s="180"/>
      <c r="D129" s="181" t="s">
        <v>76</v>
      </c>
      <c r="E129" s="182" t="s">
        <v>1717</v>
      </c>
      <c r="F129" s="182" t="s">
        <v>3351</v>
      </c>
      <c r="G129" s="180"/>
      <c r="H129" s="180"/>
      <c r="I129" s="183"/>
      <c r="J129" s="184">
        <f>BK129</f>
        <v>0</v>
      </c>
      <c r="K129" s="180"/>
      <c r="L129" s="185"/>
      <c r="M129" s="186"/>
      <c r="N129" s="187"/>
      <c r="O129" s="187"/>
      <c r="P129" s="188">
        <f>SUM(P130:P142)</f>
        <v>0</v>
      </c>
      <c r="Q129" s="187"/>
      <c r="R129" s="188">
        <f>SUM(R130:R142)</f>
        <v>0</v>
      </c>
      <c r="S129" s="187"/>
      <c r="T129" s="189">
        <f>SUM(T130:T142)</f>
        <v>0</v>
      </c>
      <c r="AR129" s="190" t="s">
        <v>23</v>
      </c>
      <c r="AT129" s="191" t="s">
        <v>76</v>
      </c>
      <c r="AU129" s="191" t="s">
        <v>77</v>
      </c>
      <c r="AY129" s="190" t="s">
        <v>273</v>
      </c>
      <c r="BK129" s="192">
        <f>SUM(BK130:BK142)</f>
        <v>0</v>
      </c>
    </row>
    <row r="130" spans="1:65" s="2" customFormat="1" ht="16.5" customHeight="1">
      <c r="A130" s="36"/>
      <c r="B130" s="37"/>
      <c r="C130" s="195" t="s">
        <v>414</v>
      </c>
      <c r="D130" s="195" t="s">
        <v>275</v>
      </c>
      <c r="E130" s="196" t="s">
        <v>3352</v>
      </c>
      <c r="F130" s="197" t="s">
        <v>3353</v>
      </c>
      <c r="G130" s="198" t="s">
        <v>765</v>
      </c>
      <c r="H130" s="199">
        <v>1</v>
      </c>
      <c r="I130" s="200"/>
      <c r="J130" s="201">
        <f>ROUND(I130*H130,2)</f>
        <v>0</v>
      </c>
      <c r="K130" s="197" t="s">
        <v>22</v>
      </c>
      <c r="L130" s="41"/>
      <c r="M130" s="202" t="s">
        <v>22</v>
      </c>
      <c r="N130" s="203" t="s">
        <v>48</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386</v>
      </c>
      <c r="AT130" s="206" t="s">
        <v>275</v>
      </c>
      <c r="AU130" s="206" t="s">
        <v>23</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386</v>
      </c>
      <c r="BM130" s="206" t="s">
        <v>689</v>
      </c>
    </row>
    <row r="131" spans="1:65" s="2" customFormat="1" ht="29.25">
      <c r="A131" s="36"/>
      <c r="B131" s="37"/>
      <c r="C131" s="38"/>
      <c r="D131" s="208" t="s">
        <v>279</v>
      </c>
      <c r="E131" s="38"/>
      <c r="F131" s="209" t="s">
        <v>3354</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279</v>
      </c>
      <c r="AU131" s="19" t="s">
        <v>23</v>
      </c>
    </row>
    <row r="132" spans="1:65" s="2" customFormat="1" ht="16.5" customHeight="1">
      <c r="A132" s="36"/>
      <c r="B132" s="37"/>
      <c r="C132" s="195" t="s">
        <v>419</v>
      </c>
      <c r="D132" s="195" t="s">
        <v>275</v>
      </c>
      <c r="E132" s="196" t="s">
        <v>3355</v>
      </c>
      <c r="F132" s="197" t="s">
        <v>1682</v>
      </c>
      <c r="G132" s="198" t="s">
        <v>765</v>
      </c>
      <c r="H132" s="199">
        <v>1</v>
      </c>
      <c r="I132" s="200"/>
      <c r="J132" s="201">
        <f>ROUND(I132*H132,2)</f>
        <v>0</v>
      </c>
      <c r="K132" s="197" t="s">
        <v>22</v>
      </c>
      <c r="L132" s="41"/>
      <c r="M132" s="202" t="s">
        <v>22</v>
      </c>
      <c r="N132" s="203" t="s">
        <v>48</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386</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386</v>
      </c>
      <c r="BM132" s="206" t="s">
        <v>710</v>
      </c>
    </row>
    <row r="133" spans="1:65" s="2" customFormat="1" ht="16.5" customHeight="1">
      <c r="A133" s="36"/>
      <c r="B133" s="37"/>
      <c r="C133" s="195" t="s">
        <v>7</v>
      </c>
      <c r="D133" s="195" t="s">
        <v>275</v>
      </c>
      <c r="E133" s="196" t="s">
        <v>3356</v>
      </c>
      <c r="F133" s="197" t="s">
        <v>3323</v>
      </c>
      <c r="G133" s="198" t="s">
        <v>765</v>
      </c>
      <c r="H133" s="199">
        <v>3</v>
      </c>
      <c r="I133" s="200"/>
      <c r="J133" s="201">
        <f>ROUND(I133*H133,2)</f>
        <v>0</v>
      </c>
      <c r="K133" s="197" t="s">
        <v>22</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386</v>
      </c>
      <c r="AT133" s="206" t="s">
        <v>275</v>
      </c>
      <c r="AU133" s="206" t="s">
        <v>23</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386</v>
      </c>
      <c r="BM133" s="206" t="s">
        <v>737</v>
      </c>
    </row>
    <row r="134" spans="1:65" s="14" customFormat="1" ht="11.25">
      <c r="B134" s="222"/>
      <c r="C134" s="223"/>
      <c r="D134" s="208" t="s">
        <v>281</v>
      </c>
      <c r="E134" s="224" t="s">
        <v>22</v>
      </c>
      <c r="F134" s="225" t="s">
        <v>3339</v>
      </c>
      <c r="G134" s="223"/>
      <c r="H134" s="226">
        <v>3</v>
      </c>
      <c r="I134" s="227"/>
      <c r="J134" s="223"/>
      <c r="K134" s="223"/>
      <c r="L134" s="228"/>
      <c r="M134" s="229"/>
      <c r="N134" s="230"/>
      <c r="O134" s="230"/>
      <c r="P134" s="230"/>
      <c r="Q134" s="230"/>
      <c r="R134" s="230"/>
      <c r="S134" s="230"/>
      <c r="T134" s="231"/>
      <c r="AT134" s="232" t="s">
        <v>281</v>
      </c>
      <c r="AU134" s="232" t="s">
        <v>23</v>
      </c>
      <c r="AV134" s="14" t="s">
        <v>84</v>
      </c>
      <c r="AW134" s="14" t="s">
        <v>38</v>
      </c>
      <c r="AX134" s="14" t="s">
        <v>77</v>
      </c>
      <c r="AY134" s="232" t="s">
        <v>273</v>
      </c>
    </row>
    <row r="135" spans="1:65" s="16" customFormat="1" ht="11.25">
      <c r="B135" s="244"/>
      <c r="C135" s="245"/>
      <c r="D135" s="208" t="s">
        <v>281</v>
      </c>
      <c r="E135" s="246" t="s">
        <v>22</v>
      </c>
      <c r="F135" s="247" t="s">
        <v>288</v>
      </c>
      <c r="G135" s="245"/>
      <c r="H135" s="248">
        <v>3</v>
      </c>
      <c r="I135" s="249"/>
      <c r="J135" s="245"/>
      <c r="K135" s="245"/>
      <c r="L135" s="250"/>
      <c r="M135" s="251"/>
      <c r="N135" s="252"/>
      <c r="O135" s="252"/>
      <c r="P135" s="252"/>
      <c r="Q135" s="252"/>
      <c r="R135" s="252"/>
      <c r="S135" s="252"/>
      <c r="T135" s="253"/>
      <c r="AT135" s="254" t="s">
        <v>281</v>
      </c>
      <c r="AU135" s="254" t="s">
        <v>23</v>
      </c>
      <c r="AV135" s="16" t="s">
        <v>99</v>
      </c>
      <c r="AW135" s="16" t="s">
        <v>38</v>
      </c>
      <c r="AX135" s="16" t="s">
        <v>23</v>
      </c>
      <c r="AY135" s="254" t="s">
        <v>273</v>
      </c>
    </row>
    <row r="136" spans="1:65" s="2" customFormat="1" ht="16.5" customHeight="1">
      <c r="A136" s="36"/>
      <c r="B136" s="37"/>
      <c r="C136" s="195" t="s">
        <v>433</v>
      </c>
      <c r="D136" s="195" t="s">
        <v>275</v>
      </c>
      <c r="E136" s="196" t="s">
        <v>3357</v>
      </c>
      <c r="F136" s="197" t="s">
        <v>1690</v>
      </c>
      <c r="G136" s="198" t="s">
        <v>84</v>
      </c>
      <c r="H136" s="199">
        <v>2</v>
      </c>
      <c r="I136" s="200"/>
      <c r="J136" s="201">
        <f>ROUND(I136*H136,2)</f>
        <v>0</v>
      </c>
      <c r="K136" s="197" t="s">
        <v>22</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386</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386</v>
      </c>
      <c r="BM136" s="206" t="s">
        <v>3358</v>
      </c>
    </row>
    <row r="137" spans="1:65" s="2" customFormat="1" ht="16.5" customHeight="1">
      <c r="A137" s="36"/>
      <c r="B137" s="37"/>
      <c r="C137" s="255" t="s">
        <v>441</v>
      </c>
      <c r="D137" s="255" t="s">
        <v>568</v>
      </c>
      <c r="E137" s="256" t="s">
        <v>3359</v>
      </c>
      <c r="F137" s="257" t="s">
        <v>3335</v>
      </c>
      <c r="G137" s="258" t="s">
        <v>305</v>
      </c>
      <c r="H137" s="259">
        <v>3</v>
      </c>
      <c r="I137" s="260"/>
      <c r="J137" s="261">
        <f>ROUND(I137*H137,2)</f>
        <v>0</v>
      </c>
      <c r="K137" s="257" t="s">
        <v>22</v>
      </c>
      <c r="L137" s="262"/>
      <c r="M137" s="263" t="s">
        <v>22</v>
      </c>
      <c r="N137" s="264"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528</v>
      </c>
      <c r="AT137" s="206" t="s">
        <v>568</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386</v>
      </c>
      <c r="BM137" s="206" t="s">
        <v>757</v>
      </c>
    </row>
    <row r="138" spans="1:65" s="2" customFormat="1" ht="16.5" customHeight="1">
      <c r="A138" s="36"/>
      <c r="B138" s="37"/>
      <c r="C138" s="255" t="s">
        <v>446</v>
      </c>
      <c r="D138" s="255" t="s">
        <v>568</v>
      </c>
      <c r="E138" s="256" t="s">
        <v>3360</v>
      </c>
      <c r="F138" s="257" t="s">
        <v>3361</v>
      </c>
      <c r="G138" s="258" t="s">
        <v>305</v>
      </c>
      <c r="H138" s="259">
        <v>5</v>
      </c>
      <c r="I138" s="260"/>
      <c r="J138" s="261">
        <f>ROUND(I138*H138,2)</f>
        <v>0</v>
      </c>
      <c r="K138" s="257" t="s">
        <v>22</v>
      </c>
      <c r="L138" s="262"/>
      <c r="M138" s="263" t="s">
        <v>22</v>
      </c>
      <c r="N138" s="264" t="s">
        <v>48</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528</v>
      </c>
      <c r="AT138" s="206" t="s">
        <v>568</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386</v>
      </c>
      <c r="BM138" s="206" t="s">
        <v>790</v>
      </c>
    </row>
    <row r="139" spans="1:65" s="14" customFormat="1" ht="11.25">
      <c r="B139" s="222"/>
      <c r="C139" s="223"/>
      <c r="D139" s="208" t="s">
        <v>281</v>
      </c>
      <c r="E139" s="224" t="s">
        <v>22</v>
      </c>
      <c r="F139" s="225" t="s">
        <v>3362</v>
      </c>
      <c r="G139" s="223"/>
      <c r="H139" s="226">
        <v>5</v>
      </c>
      <c r="I139" s="227"/>
      <c r="J139" s="223"/>
      <c r="K139" s="223"/>
      <c r="L139" s="228"/>
      <c r="M139" s="229"/>
      <c r="N139" s="230"/>
      <c r="O139" s="230"/>
      <c r="P139" s="230"/>
      <c r="Q139" s="230"/>
      <c r="R139" s="230"/>
      <c r="S139" s="230"/>
      <c r="T139" s="231"/>
      <c r="AT139" s="232" t="s">
        <v>281</v>
      </c>
      <c r="AU139" s="232" t="s">
        <v>23</v>
      </c>
      <c r="AV139" s="14" t="s">
        <v>84</v>
      </c>
      <c r="AW139" s="14" t="s">
        <v>38</v>
      </c>
      <c r="AX139" s="14" t="s">
        <v>77</v>
      </c>
      <c r="AY139" s="232" t="s">
        <v>273</v>
      </c>
    </row>
    <row r="140" spans="1:65" s="16" customFormat="1" ht="11.25">
      <c r="B140" s="244"/>
      <c r="C140" s="245"/>
      <c r="D140" s="208" t="s">
        <v>281</v>
      </c>
      <c r="E140" s="246" t="s">
        <v>22</v>
      </c>
      <c r="F140" s="247" t="s">
        <v>288</v>
      </c>
      <c r="G140" s="245"/>
      <c r="H140" s="248">
        <v>5</v>
      </c>
      <c r="I140" s="249"/>
      <c r="J140" s="245"/>
      <c r="K140" s="245"/>
      <c r="L140" s="250"/>
      <c r="M140" s="251"/>
      <c r="N140" s="252"/>
      <c r="O140" s="252"/>
      <c r="P140" s="252"/>
      <c r="Q140" s="252"/>
      <c r="R140" s="252"/>
      <c r="S140" s="252"/>
      <c r="T140" s="253"/>
      <c r="AT140" s="254" t="s">
        <v>281</v>
      </c>
      <c r="AU140" s="254" t="s">
        <v>23</v>
      </c>
      <c r="AV140" s="16" t="s">
        <v>99</v>
      </c>
      <c r="AW140" s="16" t="s">
        <v>38</v>
      </c>
      <c r="AX140" s="16" t="s">
        <v>23</v>
      </c>
      <c r="AY140" s="254" t="s">
        <v>273</v>
      </c>
    </row>
    <row r="141" spans="1:65" s="2" customFormat="1" ht="16.5" customHeight="1">
      <c r="A141" s="36"/>
      <c r="B141" s="37"/>
      <c r="C141" s="255" t="s">
        <v>456</v>
      </c>
      <c r="D141" s="255" t="s">
        <v>568</v>
      </c>
      <c r="E141" s="256" t="s">
        <v>3347</v>
      </c>
      <c r="F141" s="257" t="s">
        <v>1708</v>
      </c>
      <c r="G141" s="258" t="s">
        <v>1709</v>
      </c>
      <c r="H141" s="259">
        <v>2</v>
      </c>
      <c r="I141" s="260"/>
      <c r="J141" s="261">
        <f>ROUND(I141*H141,2)</f>
        <v>0</v>
      </c>
      <c r="K141" s="257" t="s">
        <v>22</v>
      </c>
      <c r="L141" s="262"/>
      <c r="M141" s="263" t="s">
        <v>22</v>
      </c>
      <c r="N141" s="264" t="s">
        <v>48</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528</v>
      </c>
      <c r="AT141" s="206" t="s">
        <v>568</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386</v>
      </c>
      <c r="BM141" s="206" t="s">
        <v>805</v>
      </c>
    </row>
    <row r="142" spans="1:65" s="2" customFormat="1" ht="16.5" customHeight="1">
      <c r="A142" s="36"/>
      <c r="B142" s="37"/>
      <c r="C142" s="195" t="s">
        <v>465</v>
      </c>
      <c r="D142" s="195" t="s">
        <v>275</v>
      </c>
      <c r="E142" s="196" t="s">
        <v>3363</v>
      </c>
      <c r="F142" s="197" t="s">
        <v>3364</v>
      </c>
      <c r="G142" s="198" t="s">
        <v>765</v>
      </c>
      <c r="H142" s="199">
        <v>1</v>
      </c>
      <c r="I142" s="200"/>
      <c r="J142" s="201">
        <f>ROUND(I142*H142,2)</f>
        <v>0</v>
      </c>
      <c r="K142" s="197" t="s">
        <v>22</v>
      </c>
      <c r="L142" s="41"/>
      <c r="M142" s="202" t="s">
        <v>22</v>
      </c>
      <c r="N142" s="203" t="s">
        <v>48</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386</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386</v>
      </c>
      <c r="BM142" s="206" t="s">
        <v>3365</v>
      </c>
    </row>
    <row r="143" spans="1:65" s="12" customFormat="1" ht="25.9" customHeight="1">
      <c r="B143" s="179"/>
      <c r="C143" s="180"/>
      <c r="D143" s="181" t="s">
        <v>76</v>
      </c>
      <c r="E143" s="182" t="s">
        <v>1737</v>
      </c>
      <c r="F143" s="182" t="s">
        <v>3366</v>
      </c>
      <c r="G143" s="180"/>
      <c r="H143" s="180"/>
      <c r="I143" s="183"/>
      <c r="J143" s="184">
        <f>BK143</f>
        <v>0</v>
      </c>
      <c r="K143" s="180"/>
      <c r="L143" s="185"/>
      <c r="M143" s="186"/>
      <c r="N143" s="187"/>
      <c r="O143" s="187"/>
      <c r="P143" s="188">
        <f>SUM(P144:P156)</f>
        <v>0</v>
      </c>
      <c r="Q143" s="187"/>
      <c r="R143" s="188">
        <f>SUM(R144:R156)</f>
        <v>0</v>
      </c>
      <c r="S143" s="187"/>
      <c r="T143" s="189">
        <f>SUM(T144:T156)</f>
        <v>0</v>
      </c>
      <c r="AR143" s="190" t="s">
        <v>23</v>
      </c>
      <c r="AT143" s="191" t="s">
        <v>76</v>
      </c>
      <c r="AU143" s="191" t="s">
        <v>77</v>
      </c>
      <c r="AY143" s="190" t="s">
        <v>273</v>
      </c>
      <c r="BK143" s="192">
        <f>SUM(BK144:BK156)</f>
        <v>0</v>
      </c>
    </row>
    <row r="144" spans="1:65" s="2" customFormat="1" ht="16.5" customHeight="1">
      <c r="A144" s="36"/>
      <c r="B144" s="37"/>
      <c r="C144" s="195" t="s">
        <v>471</v>
      </c>
      <c r="D144" s="195" t="s">
        <v>275</v>
      </c>
      <c r="E144" s="196" t="s">
        <v>3367</v>
      </c>
      <c r="F144" s="197" t="s">
        <v>1672</v>
      </c>
      <c r="G144" s="198" t="s">
        <v>765</v>
      </c>
      <c r="H144" s="199">
        <v>1</v>
      </c>
      <c r="I144" s="200"/>
      <c r="J144" s="201">
        <f>ROUND(I144*H144,2)</f>
        <v>0</v>
      </c>
      <c r="K144" s="197" t="s">
        <v>22</v>
      </c>
      <c r="L144" s="41"/>
      <c r="M144" s="202" t="s">
        <v>22</v>
      </c>
      <c r="N144" s="203" t="s">
        <v>48</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386</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386</v>
      </c>
      <c r="BM144" s="206" t="s">
        <v>828</v>
      </c>
    </row>
    <row r="145" spans="1:65" s="2" customFormat="1" ht="136.5">
      <c r="A145" s="36"/>
      <c r="B145" s="37"/>
      <c r="C145" s="38"/>
      <c r="D145" s="208" t="s">
        <v>279</v>
      </c>
      <c r="E145" s="38"/>
      <c r="F145" s="209" t="s">
        <v>3317</v>
      </c>
      <c r="G145" s="38"/>
      <c r="H145" s="38"/>
      <c r="I145" s="119"/>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279</v>
      </c>
      <c r="AU145" s="19" t="s">
        <v>23</v>
      </c>
    </row>
    <row r="146" spans="1:65" s="2" customFormat="1" ht="16.5" customHeight="1">
      <c r="A146" s="36"/>
      <c r="B146" s="37"/>
      <c r="C146" s="195" t="s">
        <v>493</v>
      </c>
      <c r="D146" s="195" t="s">
        <v>275</v>
      </c>
      <c r="E146" s="196" t="s">
        <v>3368</v>
      </c>
      <c r="F146" s="197" t="s">
        <v>1679</v>
      </c>
      <c r="G146" s="198" t="s">
        <v>765</v>
      </c>
      <c r="H146" s="199">
        <v>4</v>
      </c>
      <c r="I146" s="200"/>
      <c r="J146" s="201">
        <f>ROUND(I146*H146,2)</f>
        <v>0</v>
      </c>
      <c r="K146" s="197" t="s">
        <v>22</v>
      </c>
      <c r="L146" s="41"/>
      <c r="M146" s="202" t="s">
        <v>22</v>
      </c>
      <c r="N146" s="203" t="s">
        <v>48</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386</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386</v>
      </c>
      <c r="BM146" s="206" t="s">
        <v>976</v>
      </c>
    </row>
    <row r="147" spans="1:65" s="2" customFormat="1" ht="16.5" customHeight="1">
      <c r="A147" s="36"/>
      <c r="B147" s="37"/>
      <c r="C147" s="195" t="s">
        <v>501</v>
      </c>
      <c r="D147" s="195" t="s">
        <v>275</v>
      </c>
      <c r="E147" s="196" t="s">
        <v>3369</v>
      </c>
      <c r="F147" s="197" t="s">
        <v>1682</v>
      </c>
      <c r="G147" s="198" t="s">
        <v>765</v>
      </c>
      <c r="H147" s="199">
        <v>10</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386</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386</v>
      </c>
      <c r="BM147" s="206" t="s">
        <v>29</v>
      </c>
    </row>
    <row r="148" spans="1:65" s="14" customFormat="1" ht="11.25">
      <c r="B148" s="222"/>
      <c r="C148" s="223"/>
      <c r="D148" s="208" t="s">
        <v>281</v>
      </c>
      <c r="E148" s="224" t="s">
        <v>22</v>
      </c>
      <c r="F148" s="225" t="s">
        <v>3370</v>
      </c>
      <c r="G148" s="223"/>
      <c r="H148" s="226">
        <v>10</v>
      </c>
      <c r="I148" s="227"/>
      <c r="J148" s="223"/>
      <c r="K148" s="223"/>
      <c r="L148" s="228"/>
      <c r="M148" s="229"/>
      <c r="N148" s="230"/>
      <c r="O148" s="230"/>
      <c r="P148" s="230"/>
      <c r="Q148" s="230"/>
      <c r="R148" s="230"/>
      <c r="S148" s="230"/>
      <c r="T148" s="231"/>
      <c r="AT148" s="232" t="s">
        <v>281</v>
      </c>
      <c r="AU148" s="232" t="s">
        <v>23</v>
      </c>
      <c r="AV148" s="14" t="s">
        <v>84</v>
      </c>
      <c r="AW148" s="14" t="s">
        <v>38</v>
      </c>
      <c r="AX148" s="14" t="s">
        <v>77</v>
      </c>
      <c r="AY148" s="232" t="s">
        <v>273</v>
      </c>
    </row>
    <row r="149" spans="1:65" s="16" customFormat="1" ht="11.25">
      <c r="B149" s="244"/>
      <c r="C149" s="245"/>
      <c r="D149" s="208" t="s">
        <v>281</v>
      </c>
      <c r="E149" s="246" t="s">
        <v>22</v>
      </c>
      <c r="F149" s="247" t="s">
        <v>288</v>
      </c>
      <c r="G149" s="245"/>
      <c r="H149" s="248">
        <v>10</v>
      </c>
      <c r="I149" s="249"/>
      <c r="J149" s="245"/>
      <c r="K149" s="245"/>
      <c r="L149" s="250"/>
      <c r="M149" s="251"/>
      <c r="N149" s="252"/>
      <c r="O149" s="252"/>
      <c r="P149" s="252"/>
      <c r="Q149" s="252"/>
      <c r="R149" s="252"/>
      <c r="S149" s="252"/>
      <c r="T149" s="253"/>
      <c r="AT149" s="254" t="s">
        <v>281</v>
      </c>
      <c r="AU149" s="254" t="s">
        <v>23</v>
      </c>
      <c r="AV149" s="16" t="s">
        <v>99</v>
      </c>
      <c r="AW149" s="16" t="s">
        <v>38</v>
      </c>
      <c r="AX149" s="16" t="s">
        <v>23</v>
      </c>
      <c r="AY149" s="254" t="s">
        <v>273</v>
      </c>
    </row>
    <row r="150" spans="1:65" s="2" customFormat="1" ht="16.5" customHeight="1">
      <c r="A150" s="36"/>
      <c r="B150" s="37"/>
      <c r="C150" s="255" t="s">
        <v>508</v>
      </c>
      <c r="D150" s="255" t="s">
        <v>568</v>
      </c>
      <c r="E150" s="256" t="s">
        <v>3333</v>
      </c>
      <c r="F150" s="257" t="s">
        <v>1693</v>
      </c>
      <c r="G150" s="258" t="s">
        <v>305</v>
      </c>
      <c r="H150" s="259">
        <v>10</v>
      </c>
      <c r="I150" s="260"/>
      <c r="J150" s="261">
        <f>ROUND(I150*H150,2)</f>
        <v>0</v>
      </c>
      <c r="K150" s="257" t="s">
        <v>22</v>
      </c>
      <c r="L150" s="262"/>
      <c r="M150" s="263" t="s">
        <v>22</v>
      </c>
      <c r="N150" s="264" t="s">
        <v>48</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528</v>
      </c>
      <c r="AT150" s="206" t="s">
        <v>568</v>
      </c>
      <c r="AU150" s="206" t="s">
        <v>23</v>
      </c>
      <c r="AY150" s="19" t="s">
        <v>273</v>
      </c>
      <c r="BE150" s="207">
        <f>IF(N150="základní",J150,0)</f>
        <v>0</v>
      </c>
      <c r="BF150" s="207">
        <f>IF(N150="snížená",J150,0)</f>
        <v>0</v>
      </c>
      <c r="BG150" s="207">
        <f>IF(N150="zákl. přenesená",J150,0)</f>
        <v>0</v>
      </c>
      <c r="BH150" s="207">
        <f>IF(N150="sníž. přenesená",J150,0)</f>
        <v>0</v>
      </c>
      <c r="BI150" s="207">
        <f>IF(N150="nulová",J150,0)</f>
        <v>0</v>
      </c>
      <c r="BJ150" s="19" t="s">
        <v>23</v>
      </c>
      <c r="BK150" s="207">
        <f>ROUND(I150*H150,2)</f>
        <v>0</v>
      </c>
      <c r="BL150" s="19" t="s">
        <v>386</v>
      </c>
      <c r="BM150" s="206" t="s">
        <v>995</v>
      </c>
    </row>
    <row r="151" spans="1:65" s="2" customFormat="1" ht="16.5" customHeight="1">
      <c r="A151" s="36"/>
      <c r="B151" s="37"/>
      <c r="C151" s="255" t="s">
        <v>513</v>
      </c>
      <c r="D151" s="255" t="s">
        <v>568</v>
      </c>
      <c r="E151" s="256" t="s">
        <v>3336</v>
      </c>
      <c r="F151" s="257" t="s">
        <v>1696</v>
      </c>
      <c r="G151" s="258" t="s">
        <v>305</v>
      </c>
      <c r="H151" s="259">
        <v>48</v>
      </c>
      <c r="I151" s="260"/>
      <c r="J151" s="261">
        <f>ROUND(I151*H151,2)</f>
        <v>0</v>
      </c>
      <c r="K151" s="257" t="s">
        <v>22</v>
      </c>
      <c r="L151" s="262"/>
      <c r="M151" s="263" t="s">
        <v>22</v>
      </c>
      <c r="N151" s="264"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528</v>
      </c>
      <c r="AT151" s="206" t="s">
        <v>568</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1012</v>
      </c>
    </row>
    <row r="152" spans="1:65" s="2" customFormat="1" ht="16.5" customHeight="1">
      <c r="A152" s="36"/>
      <c r="B152" s="37"/>
      <c r="C152" s="255" t="s">
        <v>528</v>
      </c>
      <c r="D152" s="255" t="s">
        <v>568</v>
      </c>
      <c r="E152" s="256" t="s">
        <v>3345</v>
      </c>
      <c r="F152" s="257" t="s">
        <v>1705</v>
      </c>
      <c r="G152" s="258" t="s">
        <v>224</v>
      </c>
      <c r="H152" s="259">
        <v>7</v>
      </c>
      <c r="I152" s="260"/>
      <c r="J152" s="261">
        <f>ROUND(I152*H152,2)</f>
        <v>0</v>
      </c>
      <c r="K152" s="257" t="s">
        <v>22</v>
      </c>
      <c r="L152" s="262"/>
      <c r="M152" s="263" t="s">
        <v>22</v>
      </c>
      <c r="N152" s="264" t="s">
        <v>48</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528</v>
      </c>
      <c r="AT152" s="206" t="s">
        <v>568</v>
      </c>
      <c r="AU152" s="206" t="s">
        <v>23</v>
      </c>
      <c r="AY152" s="19" t="s">
        <v>273</v>
      </c>
      <c r="BE152" s="207">
        <f>IF(N152="základní",J152,0)</f>
        <v>0</v>
      </c>
      <c r="BF152" s="207">
        <f>IF(N152="snížená",J152,0)</f>
        <v>0</v>
      </c>
      <c r="BG152" s="207">
        <f>IF(N152="zákl. přenesená",J152,0)</f>
        <v>0</v>
      </c>
      <c r="BH152" s="207">
        <f>IF(N152="sníž. přenesená",J152,0)</f>
        <v>0</v>
      </c>
      <c r="BI152" s="207">
        <f>IF(N152="nulová",J152,0)</f>
        <v>0</v>
      </c>
      <c r="BJ152" s="19" t="s">
        <v>23</v>
      </c>
      <c r="BK152" s="207">
        <f>ROUND(I152*H152,2)</f>
        <v>0</v>
      </c>
      <c r="BL152" s="19" t="s">
        <v>386</v>
      </c>
      <c r="BM152" s="206" t="s">
        <v>1035</v>
      </c>
    </row>
    <row r="153" spans="1:65" s="2" customFormat="1" ht="16.5" customHeight="1">
      <c r="A153" s="36"/>
      <c r="B153" s="37"/>
      <c r="C153" s="255" t="s">
        <v>533</v>
      </c>
      <c r="D153" s="255" t="s">
        <v>568</v>
      </c>
      <c r="E153" s="256" t="s">
        <v>3347</v>
      </c>
      <c r="F153" s="257" t="s">
        <v>1708</v>
      </c>
      <c r="G153" s="258" t="s">
        <v>1709</v>
      </c>
      <c r="H153" s="259">
        <v>50</v>
      </c>
      <c r="I153" s="260"/>
      <c r="J153" s="261">
        <f>ROUND(I153*H153,2)</f>
        <v>0</v>
      </c>
      <c r="K153" s="257" t="s">
        <v>22</v>
      </c>
      <c r="L153" s="262"/>
      <c r="M153" s="263" t="s">
        <v>22</v>
      </c>
      <c r="N153" s="264"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528</v>
      </c>
      <c r="AT153" s="206" t="s">
        <v>568</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1047</v>
      </c>
    </row>
    <row r="154" spans="1:65" s="14" customFormat="1" ht="11.25">
      <c r="B154" s="222"/>
      <c r="C154" s="223"/>
      <c r="D154" s="208" t="s">
        <v>281</v>
      </c>
      <c r="E154" s="224" t="s">
        <v>22</v>
      </c>
      <c r="F154" s="225" t="s">
        <v>3371</v>
      </c>
      <c r="G154" s="223"/>
      <c r="H154" s="226">
        <v>50</v>
      </c>
      <c r="I154" s="227"/>
      <c r="J154" s="223"/>
      <c r="K154" s="223"/>
      <c r="L154" s="228"/>
      <c r="M154" s="229"/>
      <c r="N154" s="230"/>
      <c r="O154" s="230"/>
      <c r="P154" s="230"/>
      <c r="Q154" s="230"/>
      <c r="R154" s="230"/>
      <c r="S154" s="230"/>
      <c r="T154" s="231"/>
      <c r="AT154" s="232" t="s">
        <v>281</v>
      </c>
      <c r="AU154" s="232" t="s">
        <v>23</v>
      </c>
      <c r="AV154" s="14" t="s">
        <v>84</v>
      </c>
      <c r="AW154" s="14" t="s">
        <v>38</v>
      </c>
      <c r="AX154" s="14" t="s">
        <v>77</v>
      </c>
      <c r="AY154" s="232" t="s">
        <v>273</v>
      </c>
    </row>
    <row r="155" spans="1:65" s="16" customFormat="1" ht="11.25">
      <c r="B155" s="244"/>
      <c r="C155" s="245"/>
      <c r="D155" s="208" t="s">
        <v>281</v>
      </c>
      <c r="E155" s="246" t="s">
        <v>22</v>
      </c>
      <c r="F155" s="247" t="s">
        <v>288</v>
      </c>
      <c r="G155" s="245"/>
      <c r="H155" s="248">
        <v>50</v>
      </c>
      <c r="I155" s="249"/>
      <c r="J155" s="245"/>
      <c r="K155" s="245"/>
      <c r="L155" s="250"/>
      <c r="M155" s="251"/>
      <c r="N155" s="252"/>
      <c r="O155" s="252"/>
      <c r="P155" s="252"/>
      <c r="Q155" s="252"/>
      <c r="R155" s="252"/>
      <c r="S155" s="252"/>
      <c r="T155" s="253"/>
      <c r="AT155" s="254" t="s">
        <v>281</v>
      </c>
      <c r="AU155" s="254" t="s">
        <v>23</v>
      </c>
      <c r="AV155" s="16" t="s">
        <v>99</v>
      </c>
      <c r="AW155" s="16" t="s">
        <v>38</v>
      </c>
      <c r="AX155" s="16" t="s">
        <v>23</v>
      </c>
      <c r="AY155" s="254" t="s">
        <v>273</v>
      </c>
    </row>
    <row r="156" spans="1:65" s="2" customFormat="1" ht="16.5" customHeight="1">
      <c r="A156" s="36"/>
      <c r="B156" s="37"/>
      <c r="C156" s="195" t="s">
        <v>539</v>
      </c>
      <c r="D156" s="195" t="s">
        <v>275</v>
      </c>
      <c r="E156" s="196" t="s">
        <v>3372</v>
      </c>
      <c r="F156" s="197" t="s">
        <v>3373</v>
      </c>
      <c r="G156" s="198" t="s">
        <v>765</v>
      </c>
      <c r="H156" s="199">
        <v>1</v>
      </c>
      <c r="I156" s="200"/>
      <c r="J156" s="201">
        <f>ROUND(I156*H156,2)</f>
        <v>0</v>
      </c>
      <c r="K156" s="197" t="s">
        <v>22</v>
      </c>
      <c r="L156" s="41"/>
      <c r="M156" s="202" t="s">
        <v>22</v>
      </c>
      <c r="N156" s="203" t="s">
        <v>48</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386</v>
      </c>
      <c r="AT156" s="206" t="s">
        <v>275</v>
      </c>
      <c r="AU156" s="206" t="s">
        <v>23</v>
      </c>
      <c r="AY156" s="19" t="s">
        <v>273</v>
      </c>
      <c r="BE156" s="207">
        <f>IF(N156="základní",J156,0)</f>
        <v>0</v>
      </c>
      <c r="BF156" s="207">
        <f>IF(N156="snížená",J156,0)</f>
        <v>0</v>
      </c>
      <c r="BG156" s="207">
        <f>IF(N156="zákl. přenesená",J156,0)</f>
        <v>0</v>
      </c>
      <c r="BH156" s="207">
        <f>IF(N156="sníž. přenesená",J156,0)</f>
        <v>0</v>
      </c>
      <c r="BI156" s="207">
        <f>IF(N156="nulová",J156,0)</f>
        <v>0</v>
      </c>
      <c r="BJ156" s="19" t="s">
        <v>23</v>
      </c>
      <c r="BK156" s="207">
        <f>ROUND(I156*H156,2)</f>
        <v>0</v>
      </c>
      <c r="BL156" s="19" t="s">
        <v>386</v>
      </c>
      <c r="BM156" s="206" t="s">
        <v>3374</v>
      </c>
    </row>
    <row r="157" spans="1:65" s="12" customFormat="1" ht="25.9" customHeight="1">
      <c r="B157" s="179"/>
      <c r="C157" s="180"/>
      <c r="D157" s="181" t="s">
        <v>76</v>
      </c>
      <c r="E157" s="182" t="s">
        <v>1739</v>
      </c>
      <c r="F157" s="182" t="s">
        <v>3375</v>
      </c>
      <c r="G157" s="180"/>
      <c r="H157" s="180"/>
      <c r="I157" s="183"/>
      <c r="J157" s="184">
        <f>BK157</f>
        <v>0</v>
      </c>
      <c r="K157" s="180"/>
      <c r="L157" s="185"/>
      <c r="M157" s="186"/>
      <c r="N157" s="187"/>
      <c r="O157" s="187"/>
      <c r="P157" s="188">
        <f>SUM(P158:P177)</f>
        <v>0</v>
      </c>
      <c r="Q157" s="187"/>
      <c r="R157" s="188">
        <f>SUM(R158:R177)</f>
        <v>0</v>
      </c>
      <c r="S157" s="187"/>
      <c r="T157" s="189">
        <f>SUM(T158:T177)</f>
        <v>0</v>
      </c>
      <c r="AR157" s="190" t="s">
        <v>23</v>
      </c>
      <c r="AT157" s="191" t="s">
        <v>76</v>
      </c>
      <c r="AU157" s="191" t="s">
        <v>77</v>
      </c>
      <c r="AY157" s="190" t="s">
        <v>273</v>
      </c>
      <c r="BK157" s="192">
        <f>SUM(BK158:BK177)</f>
        <v>0</v>
      </c>
    </row>
    <row r="158" spans="1:65" s="2" customFormat="1" ht="16.5" customHeight="1">
      <c r="A158" s="36"/>
      <c r="B158" s="37"/>
      <c r="C158" s="195" t="s">
        <v>547</v>
      </c>
      <c r="D158" s="195" t="s">
        <v>275</v>
      </c>
      <c r="E158" s="196" t="s">
        <v>3376</v>
      </c>
      <c r="F158" s="197" t="s">
        <v>1672</v>
      </c>
      <c r="G158" s="198" t="s">
        <v>765</v>
      </c>
      <c r="H158" s="199">
        <v>1</v>
      </c>
      <c r="I158" s="200"/>
      <c r="J158" s="201">
        <f>ROUND(I158*H158,2)</f>
        <v>0</v>
      </c>
      <c r="K158" s="197" t="s">
        <v>22</v>
      </c>
      <c r="L158" s="41"/>
      <c r="M158" s="202" t="s">
        <v>22</v>
      </c>
      <c r="N158" s="203" t="s">
        <v>48</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386</v>
      </c>
      <c r="AT158" s="206" t="s">
        <v>275</v>
      </c>
      <c r="AU158" s="206" t="s">
        <v>23</v>
      </c>
      <c r="AY158" s="19" t="s">
        <v>273</v>
      </c>
      <c r="BE158" s="207">
        <f>IF(N158="základní",J158,0)</f>
        <v>0</v>
      </c>
      <c r="BF158" s="207">
        <f>IF(N158="snížená",J158,0)</f>
        <v>0</v>
      </c>
      <c r="BG158" s="207">
        <f>IF(N158="zákl. přenesená",J158,0)</f>
        <v>0</v>
      </c>
      <c r="BH158" s="207">
        <f>IF(N158="sníž. přenesená",J158,0)</f>
        <v>0</v>
      </c>
      <c r="BI158" s="207">
        <f>IF(N158="nulová",J158,0)</f>
        <v>0</v>
      </c>
      <c r="BJ158" s="19" t="s">
        <v>23</v>
      </c>
      <c r="BK158" s="207">
        <f>ROUND(I158*H158,2)</f>
        <v>0</v>
      </c>
      <c r="BL158" s="19" t="s">
        <v>386</v>
      </c>
      <c r="BM158" s="206" t="s">
        <v>1058</v>
      </c>
    </row>
    <row r="159" spans="1:65" s="2" customFormat="1" ht="136.5">
      <c r="A159" s="36"/>
      <c r="B159" s="37"/>
      <c r="C159" s="38"/>
      <c r="D159" s="208" t="s">
        <v>279</v>
      </c>
      <c r="E159" s="38"/>
      <c r="F159" s="209" t="s">
        <v>3377</v>
      </c>
      <c r="G159" s="38"/>
      <c r="H159" s="38"/>
      <c r="I159" s="119"/>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279</v>
      </c>
      <c r="AU159" s="19" t="s">
        <v>23</v>
      </c>
    </row>
    <row r="160" spans="1:65" s="2" customFormat="1" ht="16.5" customHeight="1">
      <c r="A160" s="36"/>
      <c r="B160" s="37"/>
      <c r="C160" s="255" t="s">
        <v>556</v>
      </c>
      <c r="D160" s="255" t="s">
        <v>568</v>
      </c>
      <c r="E160" s="256" t="s">
        <v>3378</v>
      </c>
      <c r="F160" s="257" t="s">
        <v>1676</v>
      </c>
      <c r="G160" s="258" t="s">
        <v>765</v>
      </c>
      <c r="H160" s="259">
        <v>1</v>
      </c>
      <c r="I160" s="260"/>
      <c r="J160" s="261">
        <f>ROUND(I160*H160,2)</f>
        <v>0</v>
      </c>
      <c r="K160" s="257" t="s">
        <v>22</v>
      </c>
      <c r="L160" s="262"/>
      <c r="M160" s="263" t="s">
        <v>22</v>
      </c>
      <c r="N160" s="264"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528</v>
      </c>
      <c r="AT160" s="206" t="s">
        <v>568</v>
      </c>
      <c r="AU160" s="206" t="s">
        <v>23</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386</v>
      </c>
      <c r="BM160" s="206" t="s">
        <v>1206</v>
      </c>
    </row>
    <row r="161" spans="1:65" s="2" customFormat="1" ht="16.5" customHeight="1">
      <c r="A161" s="36"/>
      <c r="B161" s="37"/>
      <c r="C161" s="195" t="s">
        <v>567</v>
      </c>
      <c r="D161" s="195" t="s">
        <v>275</v>
      </c>
      <c r="E161" s="196" t="s">
        <v>3379</v>
      </c>
      <c r="F161" s="197" t="s">
        <v>1679</v>
      </c>
      <c r="G161" s="198" t="s">
        <v>765</v>
      </c>
      <c r="H161" s="199">
        <v>4</v>
      </c>
      <c r="I161" s="200"/>
      <c r="J161" s="201">
        <f>ROUND(I161*H161,2)</f>
        <v>0</v>
      </c>
      <c r="K161" s="197" t="s">
        <v>22</v>
      </c>
      <c r="L161" s="41"/>
      <c r="M161" s="202" t="s">
        <v>22</v>
      </c>
      <c r="N161" s="203" t="s">
        <v>48</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386</v>
      </c>
      <c r="AT161" s="206" t="s">
        <v>275</v>
      </c>
      <c r="AU161" s="206" t="s">
        <v>23</v>
      </c>
      <c r="AY161" s="19" t="s">
        <v>273</v>
      </c>
      <c r="BE161" s="207">
        <f>IF(N161="základní",J161,0)</f>
        <v>0</v>
      </c>
      <c r="BF161" s="207">
        <f>IF(N161="snížená",J161,0)</f>
        <v>0</v>
      </c>
      <c r="BG161" s="207">
        <f>IF(N161="zákl. přenesená",J161,0)</f>
        <v>0</v>
      </c>
      <c r="BH161" s="207">
        <f>IF(N161="sníž. přenesená",J161,0)</f>
        <v>0</v>
      </c>
      <c r="BI161" s="207">
        <f>IF(N161="nulová",J161,0)</f>
        <v>0</v>
      </c>
      <c r="BJ161" s="19" t="s">
        <v>23</v>
      </c>
      <c r="BK161" s="207">
        <f>ROUND(I161*H161,2)</f>
        <v>0</v>
      </c>
      <c r="BL161" s="19" t="s">
        <v>386</v>
      </c>
      <c r="BM161" s="206" t="s">
        <v>1216</v>
      </c>
    </row>
    <row r="162" spans="1:65" s="14" customFormat="1" ht="11.25">
      <c r="B162" s="222"/>
      <c r="C162" s="223"/>
      <c r="D162" s="208" t="s">
        <v>281</v>
      </c>
      <c r="E162" s="224" t="s">
        <v>22</v>
      </c>
      <c r="F162" s="225" t="s">
        <v>1749</v>
      </c>
      <c r="G162" s="223"/>
      <c r="H162" s="226">
        <v>4</v>
      </c>
      <c r="I162" s="227"/>
      <c r="J162" s="223"/>
      <c r="K162" s="223"/>
      <c r="L162" s="228"/>
      <c r="M162" s="229"/>
      <c r="N162" s="230"/>
      <c r="O162" s="230"/>
      <c r="P162" s="230"/>
      <c r="Q162" s="230"/>
      <c r="R162" s="230"/>
      <c r="S162" s="230"/>
      <c r="T162" s="231"/>
      <c r="AT162" s="232" t="s">
        <v>281</v>
      </c>
      <c r="AU162" s="232" t="s">
        <v>23</v>
      </c>
      <c r="AV162" s="14" t="s">
        <v>84</v>
      </c>
      <c r="AW162" s="14" t="s">
        <v>38</v>
      </c>
      <c r="AX162" s="14" t="s">
        <v>77</v>
      </c>
      <c r="AY162" s="232" t="s">
        <v>273</v>
      </c>
    </row>
    <row r="163" spans="1:65" s="16" customFormat="1" ht="11.25">
      <c r="B163" s="244"/>
      <c r="C163" s="245"/>
      <c r="D163" s="208" t="s">
        <v>281</v>
      </c>
      <c r="E163" s="246" t="s">
        <v>22</v>
      </c>
      <c r="F163" s="247" t="s">
        <v>288</v>
      </c>
      <c r="G163" s="245"/>
      <c r="H163" s="248">
        <v>4</v>
      </c>
      <c r="I163" s="249"/>
      <c r="J163" s="245"/>
      <c r="K163" s="245"/>
      <c r="L163" s="250"/>
      <c r="M163" s="251"/>
      <c r="N163" s="252"/>
      <c r="O163" s="252"/>
      <c r="P163" s="252"/>
      <c r="Q163" s="252"/>
      <c r="R163" s="252"/>
      <c r="S163" s="252"/>
      <c r="T163" s="253"/>
      <c r="AT163" s="254" t="s">
        <v>281</v>
      </c>
      <c r="AU163" s="254" t="s">
        <v>23</v>
      </c>
      <c r="AV163" s="16" t="s">
        <v>99</v>
      </c>
      <c r="AW163" s="16" t="s">
        <v>38</v>
      </c>
      <c r="AX163" s="16" t="s">
        <v>23</v>
      </c>
      <c r="AY163" s="254" t="s">
        <v>273</v>
      </c>
    </row>
    <row r="164" spans="1:65" s="2" customFormat="1" ht="16.5" customHeight="1">
      <c r="A164" s="36"/>
      <c r="B164" s="37"/>
      <c r="C164" s="195" t="s">
        <v>573</v>
      </c>
      <c r="D164" s="195" t="s">
        <v>275</v>
      </c>
      <c r="E164" s="196" t="s">
        <v>3380</v>
      </c>
      <c r="F164" s="197" t="s">
        <v>1682</v>
      </c>
      <c r="G164" s="198" t="s">
        <v>765</v>
      </c>
      <c r="H164" s="199">
        <v>4</v>
      </c>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386</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386</v>
      </c>
      <c r="BM164" s="206" t="s">
        <v>1224</v>
      </c>
    </row>
    <row r="165" spans="1:65" s="2" customFormat="1" ht="16.5" customHeight="1">
      <c r="A165" s="36"/>
      <c r="B165" s="37"/>
      <c r="C165" s="195" t="s">
        <v>584</v>
      </c>
      <c r="D165" s="195" t="s">
        <v>275</v>
      </c>
      <c r="E165" s="196" t="s">
        <v>3381</v>
      </c>
      <c r="F165" s="197" t="s">
        <v>3382</v>
      </c>
      <c r="G165" s="198" t="s">
        <v>765</v>
      </c>
      <c r="H165" s="199">
        <v>1</v>
      </c>
      <c r="I165" s="200"/>
      <c r="J165" s="201">
        <f>ROUND(I165*H165,2)</f>
        <v>0</v>
      </c>
      <c r="K165" s="197" t="s">
        <v>22</v>
      </c>
      <c r="L165" s="41"/>
      <c r="M165" s="202" t="s">
        <v>22</v>
      </c>
      <c r="N165" s="203" t="s">
        <v>48</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386</v>
      </c>
      <c r="AT165" s="206" t="s">
        <v>275</v>
      </c>
      <c r="AU165" s="206" t="s">
        <v>23</v>
      </c>
      <c r="AY165" s="19" t="s">
        <v>273</v>
      </c>
      <c r="BE165" s="207">
        <f>IF(N165="základní",J165,0)</f>
        <v>0</v>
      </c>
      <c r="BF165" s="207">
        <f>IF(N165="snížená",J165,0)</f>
        <v>0</v>
      </c>
      <c r="BG165" s="207">
        <f>IF(N165="zákl. přenesená",J165,0)</f>
        <v>0</v>
      </c>
      <c r="BH165" s="207">
        <f>IF(N165="sníž. přenesená",J165,0)</f>
        <v>0</v>
      </c>
      <c r="BI165" s="207">
        <f>IF(N165="nulová",J165,0)</f>
        <v>0</v>
      </c>
      <c r="BJ165" s="19" t="s">
        <v>23</v>
      </c>
      <c r="BK165" s="207">
        <f>ROUND(I165*H165,2)</f>
        <v>0</v>
      </c>
      <c r="BL165" s="19" t="s">
        <v>386</v>
      </c>
      <c r="BM165" s="206" t="s">
        <v>3383</v>
      </c>
    </row>
    <row r="166" spans="1:65" s="2" customFormat="1" ht="16.5" customHeight="1">
      <c r="A166" s="36"/>
      <c r="B166" s="37"/>
      <c r="C166" s="195" t="s">
        <v>589</v>
      </c>
      <c r="D166" s="195" t="s">
        <v>275</v>
      </c>
      <c r="E166" s="196" t="s">
        <v>3384</v>
      </c>
      <c r="F166" s="197" t="s">
        <v>1753</v>
      </c>
      <c r="G166" s="198" t="s">
        <v>765</v>
      </c>
      <c r="H166" s="199">
        <v>2</v>
      </c>
      <c r="I166" s="200"/>
      <c r="J166" s="201">
        <f>ROUND(I166*H166,2)</f>
        <v>0</v>
      </c>
      <c r="K166" s="197" t="s">
        <v>22</v>
      </c>
      <c r="L166" s="41"/>
      <c r="M166" s="202" t="s">
        <v>22</v>
      </c>
      <c r="N166" s="203" t="s">
        <v>48</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386</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386</v>
      </c>
      <c r="BM166" s="206" t="s">
        <v>3385</v>
      </c>
    </row>
    <row r="167" spans="1:65" s="2" customFormat="1" ht="16.5" customHeight="1">
      <c r="A167" s="36"/>
      <c r="B167" s="37"/>
      <c r="C167" s="255" t="s">
        <v>595</v>
      </c>
      <c r="D167" s="255" t="s">
        <v>568</v>
      </c>
      <c r="E167" s="256" t="s">
        <v>3333</v>
      </c>
      <c r="F167" s="257" t="s">
        <v>1693</v>
      </c>
      <c r="G167" s="258" t="s">
        <v>305</v>
      </c>
      <c r="H167" s="259">
        <v>4</v>
      </c>
      <c r="I167" s="260"/>
      <c r="J167" s="261">
        <f>ROUND(I167*H167,2)</f>
        <v>0</v>
      </c>
      <c r="K167" s="257" t="s">
        <v>22</v>
      </c>
      <c r="L167" s="262"/>
      <c r="M167" s="263" t="s">
        <v>22</v>
      </c>
      <c r="N167" s="264" t="s">
        <v>48</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528</v>
      </c>
      <c r="AT167" s="206" t="s">
        <v>568</v>
      </c>
      <c r="AU167" s="206" t="s">
        <v>23</v>
      </c>
      <c r="AY167" s="19" t="s">
        <v>273</v>
      </c>
      <c r="BE167" s="207">
        <f>IF(N167="základní",J167,0)</f>
        <v>0</v>
      </c>
      <c r="BF167" s="207">
        <f>IF(N167="snížená",J167,0)</f>
        <v>0</v>
      </c>
      <c r="BG167" s="207">
        <f>IF(N167="zákl. přenesená",J167,0)</f>
        <v>0</v>
      </c>
      <c r="BH167" s="207">
        <f>IF(N167="sníž. přenesená",J167,0)</f>
        <v>0</v>
      </c>
      <c r="BI167" s="207">
        <f>IF(N167="nulová",J167,0)</f>
        <v>0</v>
      </c>
      <c r="BJ167" s="19" t="s">
        <v>23</v>
      </c>
      <c r="BK167" s="207">
        <f>ROUND(I167*H167,2)</f>
        <v>0</v>
      </c>
      <c r="BL167" s="19" t="s">
        <v>386</v>
      </c>
      <c r="BM167" s="206" t="s">
        <v>1232</v>
      </c>
    </row>
    <row r="168" spans="1:65" s="14" customFormat="1" ht="11.25">
      <c r="B168" s="222"/>
      <c r="C168" s="223"/>
      <c r="D168" s="208" t="s">
        <v>281</v>
      </c>
      <c r="E168" s="224" t="s">
        <v>22</v>
      </c>
      <c r="F168" s="225" t="s">
        <v>1749</v>
      </c>
      <c r="G168" s="223"/>
      <c r="H168" s="226">
        <v>4</v>
      </c>
      <c r="I168" s="227"/>
      <c r="J168" s="223"/>
      <c r="K168" s="223"/>
      <c r="L168" s="228"/>
      <c r="M168" s="229"/>
      <c r="N168" s="230"/>
      <c r="O168" s="230"/>
      <c r="P168" s="230"/>
      <c r="Q168" s="230"/>
      <c r="R168" s="230"/>
      <c r="S168" s="230"/>
      <c r="T168" s="231"/>
      <c r="AT168" s="232" t="s">
        <v>281</v>
      </c>
      <c r="AU168" s="232" t="s">
        <v>23</v>
      </c>
      <c r="AV168" s="14" t="s">
        <v>84</v>
      </c>
      <c r="AW168" s="14" t="s">
        <v>38</v>
      </c>
      <c r="AX168" s="14" t="s">
        <v>77</v>
      </c>
      <c r="AY168" s="232" t="s">
        <v>273</v>
      </c>
    </row>
    <row r="169" spans="1:65" s="16" customFormat="1" ht="11.25">
      <c r="B169" s="244"/>
      <c r="C169" s="245"/>
      <c r="D169" s="208" t="s">
        <v>281</v>
      </c>
      <c r="E169" s="246" t="s">
        <v>22</v>
      </c>
      <c r="F169" s="247" t="s">
        <v>288</v>
      </c>
      <c r="G169" s="245"/>
      <c r="H169" s="248">
        <v>4</v>
      </c>
      <c r="I169" s="249"/>
      <c r="J169" s="245"/>
      <c r="K169" s="245"/>
      <c r="L169" s="250"/>
      <c r="M169" s="251"/>
      <c r="N169" s="252"/>
      <c r="O169" s="252"/>
      <c r="P169" s="252"/>
      <c r="Q169" s="252"/>
      <c r="R169" s="252"/>
      <c r="S169" s="252"/>
      <c r="T169" s="253"/>
      <c r="AT169" s="254" t="s">
        <v>281</v>
      </c>
      <c r="AU169" s="254" t="s">
        <v>23</v>
      </c>
      <c r="AV169" s="16" t="s">
        <v>99</v>
      </c>
      <c r="AW169" s="16" t="s">
        <v>38</v>
      </c>
      <c r="AX169" s="16" t="s">
        <v>23</v>
      </c>
      <c r="AY169" s="254" t="s">
        <v>273</v>
      </c>
    </row>
    <row r="170" spans="1:65" s="2" customFormat="1" ht="16.5" customHeight="1">
      <c r="A170" s="36"/>
      <c r="B170" s="37"/>
      <c r="C170" s="255" t="s">
        <v>600</v>
      </c>
      <c r="D170" s="255" t="s">
        <v>568</v>
      </c>
      <c r="E170" s="256" t="s">
        <v>3336</v>
      </c>
      <c r="F170" s="257" t="s">
        <v>1696</v>
      </c>
      <c r="G170" s="258" t="s">
        <v>305</v>
      </c>
      <c r="H170" s="259">
        <v>12</v>
      </c>
      <c r="I170" s="260"/>
      <c r="J170" s="261">
        <f>ROUND(I170*H170,2)</f>
        <v>0</v>
      </c>
      <c r="K170" s="257" t="s">
        <v>22</v>
      </c>
      <c r="L170" s="262"/>
      <c r="M170" s="263" t="s">
        <v>22</v>
      </c>
      <c r="N170" s="264"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528</v>
      </c>
      <c r="AT170" s="206" t="s">
        <v>568</v>
      </c>
      <c r="AU170" s="206" t="s">
        <v>23</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386</v>
      </c>
      <c r="BM170" s="206" t="s">
        <v>1245</v>
      </c>
    </row>
    <row r="171" spans="1:65" s="2" customFormat="1" ht="16.5" customHeight="1">
      <c r="A171" s="36"/>
      <c r="B171" s="37"/>
      <c r="C171" s="255" t="s">
        <v>611</v>
      </c>
      <c r="D171" s="255" t="s">
        <v>568</v>
      </c>
      <c r="E171" s="256" t="s">
        <v>3342</v>
      </c>
      <c r="F171" s="257" t="s">
        <v>1699</v>
      </c>
      <c r="G171" s="258" t="s">
        <v>305</v>
      </c>
      <c r="H171" s="259">
        <v>8</v>
      </c>
      <c r="I171" s="260"/>
      <c r="J171" s="261">
        <f>ROUND(I171*H171,2)</f>
        <v>0</v>
      </c>
      <c r="K171" s="257" t="s">
        <v>22</v>
      </c>
      <c r="L171" s="262"/>
      <c r="M171" s="263" t="s">
        <v>22</v>
      </c>
      <c r="N171" s="264" t="s">
        <v>48</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528</v>
      </c>
      <c r="AT171" s="206" t="s">
        <v>568</v>
      </c>
      <c r="AU171" s="206" t="s">
        <v>23</v>
      </c>
      <c r="AY171" s="19" t="s">
        <v>273</v>
      </c>
      <c r="BE171" s="207">
        <f>IF(N171="základní",J171,0)</f>
        <v>0</v>
      </c>
      <c r="BF171" s="207">
        <f>IF(N171="snížená",J171,0)</f>
        <v>0</v>
      </c>
      <c r="BG171" s="207">
        <f>IF(N171="zákl. přenesená",J171,0)</f>
        <v>0</v>
      </c>
      <c r="BH171" s="207">
        <f>IF(N171="sníž. přenesená",J171,0)</f>
        <v>0</v>
      </c>
      <c r="BI171" s="207">
        <f>IF(N171="nulová",J171,0)</f>
        <v>0</v>
      </c>
      <c r="BJ171" s="19" t="s">
        <v>23</v>
      </c>
      <c r="BK171" s="207">
        <f>ROUND(I171*H171,2)</f>
        <v>0</v>
      </c>
      <c r="BL171" s="19" t="s">
        <v>386</v>
      </c>
      <c r="BM171" s="206" t="s">
        <v>1271</v>
      </c>
    </row>
    <row r="172" spans="1:65" s="14" customFormat="1" ht="11.25">
      <c r="B172" s="222"/>
      <c r="C172" s="223"/>
      <c r="D172" s="208" t="s">
        <v>281</v>
      </c>
      <c r="E172" s="224" t="s">
        <v>22</v>
      </c>
      <c r="F172" s="225" t="s">
        <v>3386</v>
      </c>
      <c r="G172" s="223"/>
      <c r="H172" s="226">
        <v>8</v>
      </c>
      <c r="I172" s="227"/>
      <c r="J172" s="223"/>
      <c r="K172" s="223"/>
      <c r="L172" s="228"/>
      <c r="M172" s="229"/>
      <c r="N172" s="230"/>
      <c r="O172" s="230"/>
      <c r="P172" s="230"/>
      <c r="Q172" s="230"/>
      <c r="R172" s="230"/>
      <c r="S172" s="230"/>
      <c r="T172" s="231"/>
      <c r="AT172" s="232" t="s">
        <v>281</v>
      </c>
      <c r="AU172" s="232" t="s">
        <v>23</v>
      </c>
      <c r="AV172" s="14" t="s">
        <v>84</v>
      </c>
      <c r="AW172" s="14" t="s">
        <v>38</v>
      </c>
      <c r="AX172" s="14" t="s">
        <v>77</v>
      </c>
      <c r="AY172" s="232" t="s">
        <v>273</v>
      </c>
    </row>
    <row r="173" spans="1:65" s="16" customFormat="1" ht="11.25">
      <c r="B173" s="244"/>
      <c r="C173" s="245"/>
      <c r="D173" s="208" t="s">
        <v>281</v>
      </c>
      <c r="E173" s="246" t="s">
        <v>22</v>
      </c>
      <c r="F173" s="247" t="s">
        <v>288</v>
      </c>
      <c r="G173" s="245"/>
      <c r="H173" s="248">
        <v>8</v>
      </c>
      <c r="I173" s="249"/>
      <c r="J173" s="245"/>
      <c r="K173" s="245"/>
      <c r="L173" s="250"/>
      <c r="M173" s="251"/>
      <c r="N173" s="252"/>
      <c r="O173" s="252"/>
      <c r="P173" s="252"/>
      <c r="Q173" s="252"/>
      <c r="R173" s="252"/>
      <c r="S173" s="252"/>
      <c r="T173" s="253"/>
      <c r="AT173" s="254" t="s">
        <v>281</v>
      </c>
      <c r="AU173" s="254" t="s">
        <v>23</v>
      </c>
      <c r="AV173" s="16" t="s">
        <v>99</v>
      </c>
      <c r="AW173" s="16" t="s">
        <v>38</v>
      </c>
      <c r="AX173" s="16" t="s">
        <v>23</v>
      </c>
      <c r="AY173" s="254" t="s">
        <v>273</v>
      </c>
    </row>
    <row r="174" spans="1:65" s="2" customFormat="1" ht="16.5" customHeight="1">
      <c r="A174" s="36"/>
      <c r="B174" s="37"/>
      <c r="C174" s="255" t="s">
        <v>616</v>
      </c>
      <c r="D174" s="255" t="s">
        <v>568</v>
      </c>
      <c r="E174" s="256" t="s">
        <v>3387</v>
      </c>
      <c r="F174" s="257" t="s">
        <v>1702</v>
      </c>
      <c r="G174" s="258" t="s">
        <v>224</v>
      </c>
      <c r="H174" s="259">
        <v>2</v>
      </c>
      <c r="I174" s="260"/>
      <c r="J174" s="261">
        <f>ROUND(I174*H174,2)</f>
        <v>0</v>
      </c>
      <c r="K174" s="257" t="s">
        <v>22</v>
      </c>
      <c r="L174" s="262"/>
      <c r="M174" s="263" t="s">
        <v>22</v>
      </c>
      <c r="N174" s="264" t="s">
        <v>48</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528</v>
      </c>
      <c r="AT174" s="206" t="s">
        <v>568</v>
      </c>
      <c r="AU174" s="206" t="s">
        <v>23</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386</v>
      </c>
      <c r="BM174" s="206" t="s">
        <v>1284</v>
      </c>
    </row>
    <row r="175" spans="1:65" s="2" customFormat="1" ht="16.5" customHeight="1">
      <c r="A175" s="36"/>
      <c r="B175" s="37"/>
      <c r="C175" s="255" t="s">
        <v>621</v>
      </c>
      <c r="D175" s="255" t="s">
        <v>568</v>
      </c>
      <c r="E175" s="256" t="s">
        <v>3345</v>
      </c>
      <c r="F175" s="257" t="s">
        <v>1705</v>
      </c>
      <c r="G175" s="258" t="s">
        <v>224</v>
      </c>
      <c r="H175" s="259">
        <v>1</v>
      </c>
      <c r="I175" s="260"/>
      <c r="J175" s="261">
        <f>ROUND(I175*H175,2)</f>
        <v>0</v>
      </c>
      <c r="K175" s="257" t="s">
        <v>22</v>
      </c>
      <c r="L175" s="262"/>
      <c r="M175" s="263" t="s">
        <v>22</v>
      </c>
      <c r="N175" s="264"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528</v>
      </c>
      <c r="AT175" s="206" t="s">
        <v>568</v>
      </c>
      <c r="AU175" s="206" t="s">
        <v>23</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386</v>
      </c>
      <c r="BM175" s="206" t="s">
        <v>1308</v>
      </c>
    </row>
    <row r="176" spans="1:65" s="2" customFormat="1" ht="16.5" customHeight="1">
      <c r="A176" s="36"/>
      <c r="B176" s="37"/>
      <c r="C176" s="255" t="s">
        <v>629</v>
      </c>
      <c r="D176" s="255" t="s">
        <v>568</v>
      </c>
      <c r="E176" s="256" t="s">
        <v>3347</v>
      </c>
      <c r="F176" s="257" t="s">
        <v>1708</v>
      </c>
      <c r="G176" s="258" t="s">
        <v>1709</v>
      </c>
      <c r="H176" s="259">
        <v>20</v>
      </c>
      <c r="I176" s="260"/>
      <c r="J176" s="261">
        <f>ROUND(I176*H176,2)</f>
        <v>0</v>
      </c>
      <c r="K176" s="257" t="s">
        <v>22</v>
      </c>
      <c r="L176" s="262"/>
      <c r="M176" s="263" t="s">
        <v>22</v>
      </c>
      <c r="N176" s="264" t="s">
        <v>48</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528</v>
      </c>
      <c r="AT176" s="206" t="s">
        <v>568</v>
      </c>
      <c r="AU176" s="206" t="s">
        <v>23</v>
      </c>
      <c r="AY176" s="19" t="s">
        <v>273</v>
      </c>
      <c r="BE176" s="207">
        <f>IF(N176="základní",J176,0)</f>
        <v>0</v>
      </c>
      <c r="BF176" s="207">
        <f>IF(N176="snížená",J176,0)</f>
        <v>0</v>
      </c>
      <c r="BG176" s="207">
        <f>IF(N176="zákl. přenesená",J176,0)</f>
        <v>0</v>
      </c>
      <c r="BH176" s="207">
        <f>IF(N176="sníž. přenesená",J176,0)</f>
        <v>0</v>
      </c>
      <c r="BI176" s="207">
        <f>IF(N176="nulová",J176,0)</f>
        <v>0</v>
      </c>
      <c r="BJ176" s="19" t="s">
        <v>23</v>
      </c>
      <c r="BK176" s="207">
        <f>ROUND(I176*H176,2)</f>
        <v>0</v>
      </c>
      <c r="BL176" s="19" t="s">
        <v>386</v>
      </c>
      <c r="BM176" s="206" t="s">
        <v>1319</v>
      </c>
    </row>
    <row r="177" spans="1:65" s="2" customFormat="1" ht="16.5" customHeight="1">
      <c r="A177" s="36"/>
      <c r="B177" s="37"/>
      <c r="C177" s="195" t="s">
        <v>634</v>
      </c>
      <c r="D177" s="195" t="s">
        <v>275</v>
      </c>
      <c r="E177" s="196" t="s">
        <v>3388</v>
      </c>
      <c r="F177" s="197" t="s">
        <v>3389</v>
      </c>
      <c r="G177" s="198" t="s">
        <v>765</v>
      </c>
      <c r="H177" s="199">
        <v>1</v>
      </c>
      <c r="I177" s="200"/>
      <c r="J177" s="201">
        <f>ROUND(I177*H177,2)</f>
        <v>0</v>
      </c>
      <c r="K177" s="197" t="s">
        <v>22</v>
      </c>
      <c r="L177" s="41"/>
      <c r="M177" s="202" t="s">
        <v>22</v>
      </c>
      <c r="N177" s="203" t="s">
        <v>48</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386</v>
      </c>
      <c r="AT177" s="206" t="s">
        <v>275</v>
      </c>
      <c r="AU177" s="206" t="s">
        <v>23</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386</v>
      </c>
      <c r="BM177" s="206" t="s">
        <v>3390</v>
      </c>
    </row>
    <row r="178" spans="1:65" s="12" customFormat="1" ht="25.9" customHeight="1">
      <c r="B178" s="179"/>
      <c r="C178" s="180"/>
      <c r="D178" s="181" t="s">
        <v>76</v>
      </c>
      <c r="E178" s="182" t="s">
        <v>1766</v>
      </c>
      <c r="F178" s="182" t="s">
        <v>3391</v>
      </c>
      <c r="G178" s="180"/>
      <c r="H178" s="180"/>
      <c r="I178" s="183"/>
      <c r="J178" s="184">
        <f>BK178</f>
        <v>0</v>
      </c>
      <c r="K178" s="180"/>
      <c r="L178" s="185"/>
      <c r="M178" s="186"/>
      <c r="N178" s="187"/>
      <c r="O178" s="187"/>
      <c r="P178" s="188">
        <f>SUM(P179:P202)</f>
        <v>0</v>
      </c>
      <c r="Q178" s="187"/>
      <c r="R178" s="188">
        <f>SUM(R179:R202)</f>
        <v>0</v>
      </c>
      <c r="S178" s="187"/>
      <c r="T178" s="189">
        <f>SUM(T179:T202)</f>
        <v>0</v>
      </c>
      <c r="AR178" s="190" t="s">
        <v>23</v>
      </c>
      <c r="AT178" s="191" t="s">
        <v>76</v>
      </c>
      <c r="AU178" s="191" t="s">
        <v>77</v>
      </c>
      <c r="AY178" s="190" t="s">
        <v>273</v>
      </c>
      <c r="BK178" s="192">
        <f>SUM(BK179:BK202)</f>
        <v>0</v>
      </c>
    </row>
    <row r="179" spans="1:65" s="2" customFormat="1" ht="33.75" customHeight="1">
      <c r="A179" s="36"/>
      <c r="B179" s="37"/>
      <c r="C179" s="195" t="s">
        <v>641</v>
      </c>
      <c r="D179" s="195" t="s">
        <v>275</v>
      </c>
      <c r="E179" s="196" t="s">
        <v>3392</v>
      </c>
      <c r="F179" s="197" t="s">
        <v>3393</v>
      </c>
      <c r="G179" s="198" t="s">
        <v>765</v>
      </c>
      <c r="H179" s="199">
        <v>1</v>
      </c>
      <c r="I179" s="200"/>
      <c r="J179" s="201">
        <f>ROUND(I179*H179,2)</f>
        <v>0</v>
      </c>
      <c r="K179" s="197" t="s">
        <v>22</v>
      </c>
      <c r="L179" s="41"/>
      <c r="M179" s="202" t="s">
        <v>22</v>
      </c>
      <c r="N179" s="203" t="s">
        <v>48</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386</v>
      </c>
      <c r="AT179" s="206" t="s">
        <v>275</v>
      </c>
      <c r="AU179" s="206" t="s">
        <v>23</v>
      </c>
      <c r="AY179" s="19" t="s">
        <v>273</v>
      </c>
      <c r="BE179" s="207">
        <f>IF(N179="základní",J179,0)</f>
        <v>0</v>
      </c>
      <c r="BF179" s="207">
        <f>IF(N179="snížená",J179,0)</f>
        <v>0</v>
      </c>
      <c r="BG179" s="207">
        <f>IF(N179="zákl. přenesená",J179,0)</f>
        <v>0</v>
      </c>
      <c r="BH179" s="207">
        <f>IF(N179="sníž. přenesená",J179,0)</f>
        <v>0</v>
      </c>
      <c r="BI179" s="207">
        <f>IF(N179="nulová",J179,0)</f>
        <v>0</v>
      </c>
      <c r="BJ179" s="19" t="s">
        <v>23</v>
      </c>
      <c r="BK179" s="207">
        <f>ROUND(I179*H179,2)</f>
        <v>0</v>
      </c>
      <c r="BL179" s="19" t="s">
        <v>386</v>
      </c>
      <c r="BM179" s="206" t="s">
        <v>1336</v>
      </c>
    </row>
    <row r="180" spans="1:65" s="2" customFormat="1" ht="175.5">
      <c r="A180" s="36"/>
      <c r="B180" s="37"/>
      <c r="C180" s="38"/>
      <c r="D180" s="208" t="s">
        <v>279</v>
      </c>
      <c r="E180" s="38"/>
      <c r="F180" s="209" t="s">
        <v>3394</v>
      </c>
      <c r="G180" s="38"/>
      <c r="H180" s="38"/>
      <c r="I180" s="119"/>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279</v>
      </c>
      <c r="AU180" s="19" t="s">
        <v>23</v>
      </c>
    </row>
    <row r="181" spans="1:65" s="2" customFormat="1" ht="16.5" customHeight="1">
      <c r="A181" s="36"/>
      <c r="B181" s="37"/>
      <c r="C181" s="255" t="s">
        <v>648</v>
      </c>
      <c r="D181" s="255" t="s">
        <v>568</v>
      </c>
      <c r="E181" s="256" t="s">
        <v>3395</v>
      </c>
      <c r="F181" s="257" t="s">
        <v>3396</v>
      </c>
      <c r="G181" s="258" t="s">
        <v>765</v>
      </c>
      <c r="H181" s="259">
        <v>1</v>
      </c>
      <c r="I181" s="260"/>
      <c r="J181" s="261">
        <f>ROUND(I181*H181,2)</f>
        <v>0</v>
      </c>
      <c r="K181" s="257" t="s">
        <v>22</v>
      </c>
      <c r="L181" s="262"/>
      <c r="M181" s="263" t="s">
        <v>22</v>
      </c>
      <c r="N181" s="264" t="s">
        <v>48</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528</v>
      </c>
      <c r="AT181" s="206" t="s">
        <v>568</v>
      </c>
      <c r="AU181" s="206" t="s">
        <v>23</v>
      </c>
      <c r="AY181" s="19" t="s">
        <v>273</v>
      </c>
      <c r="BE181" s="207">
        <f>IF(N181="základní",J181,0)</f>
        <v>0</v>
      </c>
      <c r="BF181" s="207">
        <f>IF(N181="snížená",J181,0)</f>
        <v>0</v>
      </c>
      <c r="BG181" s="207">
        <f>IF(N181="zákl. přenesená",J181,0)</f>
        <v>0</v>
      </c>
      <c r="BH181" s="207">
        <f>IF(N181="sníž. přenesená",J181,0)</f>
        <v>0</v>
      </c>
      <c r="BI181" s="207">
        <f>IF(N181="nulová",J181,0)</f>
        <v>0</v>
      </c>
      <c r="BJ181" s="19" t="s">
        <v>23</v>
      </c>
      <c r="BK181" s="207">
        <f>ROUND(I181*H181,2)</f>
        <v>0</v>
      </c>
      <c r="BL181" s="19" t="s">
        <v>386</v>
      </c>
      <c r="BM181" s="206" t="s">
        <v>3079</v>
      </c>
    </row>
    <row r="182" spans="1:65" s="2" customFormat="1" ht="16.5" customHeight="1">
      <c r="A182" s="36"/>
      <c r="B182" s="37"/>
      <c r="C182" s="255" t="s">
        <v>654</v>
      </c>
      <c r="D182" s="255" t="s">
        <v>568</v>
      </c>
      <c r="E182" s="256" t="s">
        <v>3397</v>
      </c>
      <c r="F182" s="257" t="s">
        <v>3398</v>
      </c>
      <c r="G182" s="258" t="s">
        <v>765</v>
      </c>
      <c r="H182" s="259">
        <v>1</v>
      </c>
      <c r="I182" s="260"/>
      <c r="J182" s="261">
        <f>ROUND(I182*H182,2)</f>
        <v>0</v>
      </c>
      <c r="K182" s="257" t="s">
        <v>22</v>
      </c>
      <c r="L182" s="262"/>
      <c r="M182" s="263" t="s">
        <v>22</v>
      </c>
      <c r="N182" s="264" t="s">
        <v>48</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528</v>
      </c>
      <c r="AT182" s="206" t="s">
        <v>568</v>
      </c>
      <c r="AU182" s="206" t="s">
        <v>23</v>
      </c>
      <c r="AY182" s="19" t="s">
        <v>273</v>
      </c>
      <c r="BE182" s="207">
        <f>IF(N182="základní",J182,0)</f>
        <v>0</v>
      </c>
      <c r="BF182" s="207">
        <f>IF(N182="snížená",J182,0)</f>
        <v>0</v>
      </c>
      <c r="BG182" s="207">
        <f>IF(N182="zákl. přenesená",J182,0)</f>
        <v>0</v>
      </c>
      <c r="BH182" s="207">
        <f>IF(N182="sníž. přenesená",J182,0)</f>
        <v>0</v>
      </c>
      <c r="BI182" s="207">
        <f>IF(N182="nulová",J182,0)</f>
        <v>0</v>
      </c>
      <c r="BJ182" s="19" t="s">
        <v>23</v>
      </c>
      <c r="BK182" s="207">
        <f>ROUND(I182*H182,2)</f>
        <v>0</v>
      </c>
      <c r="BL182" s="19" t="s">
        <v>386</v>
      </c>
      <c r="BM182" s="206" t="s">
        <v>3086</v>
      </c>
    </row>
    <row r="183" spans="1:65" s="2" customFormat="1" ht="16.5" customHeight="1">
      <c r="A183" s="36"/>
      <c r="B183" s="37"/>
      <c r="C183" s="195" t="s">
        <v>660</v>
      </c>
      <c r="D183" s="195" t="s">
        <v>275</v>
      </c>
      <c r="E183" s="196" t="s">
        <v>3399</v>
      </c>
      <c r="F183" s="197" t="s">
        <v>3400</v>
      </c>
      <c r="G183" s="198" t="s">
        <v>765</v>
      </c>
      <c r="H183" s="199">
        <v>2</v>
      </c>
      <c r="I183" s="200"/>
      <c r="J183" s="201">
        <f>ROUND(I183*H183,2)</f>
        <v>0</v>
      </c>
      <c r="K183" s="197" t="s">
        <v>22</v>
      </c>
      <c r="L183" s="41"/>
      <c r="M183" s="202" t="s">
        <v>22</v>
      </c>
      <c r="N183" s="203" t="s">
        <v>48</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386</v>
      </c>
      <c r="AT183" s="206" t="s">
        <v>275</v>
      </c>
      <c r="AU183" s="206" t="s">
        <v>23</v>
      </c>
      <c r="AY183" s="19" t="s">
        <v>273</v>
      </c>
      <c r="BE183" s="207">
        <f>IF(N183="základní",J183,0)</f>
        <v>0</v>
      </c>
      <c r="BF183" s="207">
        <f>IF(N183="snížená",J183,0)</f>
        <v>0</v>
      </c>
      <c r="BG183" s="207">
        <f>IF(N183="zákl. přenesená",J183,0)</f>
        <v>0</v>
      </c>
      <c r="BH183" s="207">
        <f>IF(N183="sníž. přenesená",J183,0)</f>
        <v>0</v>
      </c>
      <c r="BI183" s="207">
        <f>IF(N183="nulová",J183,0)</f>
        <v>0</v>
      </c>
      <c r="BJ183" s="19" t="s">
        <v>23</v>
      </c>
      <c r="BK183" s="207">
        <f>ROUND(I183*H183,2)</f>
        <v>0</v>
      </c>
      <c r="BL183" s="19" t="s">
        <v>386</v>
      </c>
      <c r="BM183" s="206" t="s">
        <v>3119</v>
      </c>
    </row>
    <row r="184" spans="1:65" s="14" customFormat="1" ht="11.25">
      <c r="B184" s="222"/>
      <c r="C184" s="223"/>
      <c r="D184" s="208" t="s">
        <v>281</v>
      </c>
      <c r="E184" s="224" t="s">
        <v>22</v>
      </c>
      <c r="F184" s="225" t="s">
        <v>3401</v>
      </c>
      <c r="G184" s="223"/>
      <c r="H184" s="226">
        <v>2</v>
      </c>
      <c r="I184" s="227"/>
      <c r="J184" s="223"/>
      <c r="K184" s="223"/>
      <c r="L184" s="228"/>
      <c r="M184" s="229"/>
      <c r="N184" s="230"/>
      <c r="O184" s="230"/>
      <c r="P184" s="230"/>
      <c r="Q184" s="230"/>
      <c r="R184" s="230"/>
      <c r="S184" s="230"/>
      <c r="T184" s="231"/>
      <c r="AT184" s="232" t="s">
        <v>281</v>
      </c>
      <c r="AU184" s="232" t="s">
        <v>23</v>
      </c>
      <c r="AV184" s="14" t="s">
        <v>84</v>
      </c>
      <c r="AW184" s="14" t="s">
        <v>38</v>
      </c>
      <c r="AX184" s="14" t="s">
        <v>77</v>
      </c>
      <c r="AY184" s="232" t="s">
        <v>273</v>
      </c>
    </row>
    <row r="185" spans="1:65" s="16" customFormat="1" ht="11.25">
      <c r="B185" s="244"/>
      <c r="C185" s="245"/>
      <c r="D185" s="208" t="s">
        <v>281</v>
      </c>
      <c r="E185" s="246" t="s">
        <v>22</v>
      </c>
      <c r="F185" s="247" t="s">
        <v>288</v>
      </c>
      <c r="G185" s="245"/>
      <c r="H185" s="248">
        <v>2</v>
      </c>
      <c r="I185" s="249"/>
      <c r="J185" s="245"/>
      <c r="K185" s="245"/>
      <c r="L185" s="250"/>
      <c r="M185" s="251"/>
      <c r="N185" s="252"/>
      <c r="O185" s="252"/>
      <c r="P185" s="252"/>
      <c r="Q185" s="252"/>
      <c r="R185" s="252"/>
      <c r="S185" s="252"/>
      <c r="T185" s="253"/>
      <c r="AT185" s="254" t="s">
        <v>281</v>
      </c>
      <c r="AU185" s="254" t="s">
        <v>23</v>
      </c>
      <c r="AV185" s="16" t="s">
        <v>99</v>
      </c>
      <c r="AW185" s="16" t="s">
        <v>38</v>
      </c>
      <c r="AX185" s="16" t="s">
        <v>23</v>
      </c>
      <c r="AY185" s="254" t="s">
        <v>273</v>
      </c>
    </row>
    <row r="186" spans="1:65" s="2" customFormat="1" ht="16.5" customHeight="1">
      <c r="A186" s="36"/>
      <c r="B186" s="37"/>
      <c r="C186" s="195" t="s">
        <v>664</v>
      </c>
      <c r="D186" s="195" t="s">
        <v>275</v>
      </c>
      <c r="E186" s="196" t="s">
        <v>3402</v>
      </c>
      <c r="F186" s="197" t="s">
        <v>3403</v>
      </c>
      <c r="G186" s="198" t="s">
        <v>765</v>
      </c>
      <c r="H186" s="199">
        <v>2</v>
      </c>
      <c r="I186" s="200"/>
      <c r="J186" s="201">
        <f>ROUND(I186*H186,2)</f>
        <v>0</v>
      </c>
      <c r="K186" s="197" t="s">
        <v>22</v>
      </c>
      <c r="L186" s="41"/>
      <c r="M186" s="202" t="s">
        <v>22</v>
      </c>
      <c r="N186" s="203" t="s">
        <v>48</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386</v>
      </c>
      <c r="AT186" s="206" t="s">
        <v>275</v>
      </c>
      <c r="AU186" s="206" t="s">
        <v>23</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386</v>
      </c>
      <c r="BM186" s="206" t="s">
        <v>3125</v>
      </c>
    </row>
    <row r="187" spans="1:65" s="2" customFormat="1" ht="16.5" customHeight="1">
      <c r="A187" s="36"/>
      <c r="B187" s="37"/>
      <c r="C187" s="195" t="s">
        <v>671</v>
      </c>
      <c r="D187" s="195" t="s">
        <v>275</v>
      </c>
      <c r="E187" s="196" t="s">
        <v>3404</v>
      </c>
      <c r="F187" s="197" t="s">
        <v>3405</v>
      </c>
      <c r="G187" s="198" t="s">
        <v>765</v>
      </c>
      <c r="H187" s="199">
        <v>6</v>
      </c>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386</v>
      </c>
      <c r="AT187" s="206" t="s">
        <v>275</v>
      </c>
      <c r="AU187" s="206" t="s">
        <v>23</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386</v>
      </c>
      <c r="BM187" s="206" t="s">
        <v>3135</v>
      </c>
    </row>
    <row r="188" spans="1:65" s="14" customFormat="1" ht="11.25">
      <c r="B188" s="222"/>
      <c r="C188" s="223"/>
      <c r="D188" s="208" t="s">
        <v>281</v>
      </c>
      <c r="E188" s="224" t="s">
        <v>22</v>
      </c>
      <c r="F188" s="225" t="s">
        <v>3406</v>
      </c>
      <c r="G188" s="223"/>
      <c r="H188" s="226">
        <v>6</v>
      </c>
      <c r="I188" s="227"/>
      <c r="J188" s="223"/>
      <c r="K188" s="223"/>
      <c r="L188" s="228"/>
      <c r="M188" s="229"/>
      <c r="N188" s="230"/>
      <c r="O188" s="230"/>
      <c r="P188" s="230"/>
      <c r="Q188" s="230"/>
      <c r="R188" s="230"/>
      <c r="S188" s="230"/>
      <c r="T188" s="231"/>
      <c r="AT188" s="232" t="s">
        <v>281</v>
      </c>
      <c r="AU188" s="232" t="s">
        <v>23</v>
      </c>
      <c r="AV188" s="14" t="s">
        <v>84</v>
      </c>
      <c r="AW188" s="14" t="s">
        <v>38</v>
      </c>
      <c r="AX188" s="14" t="s">
        <v>77</v>
      </c>
      <c r="AY188" s="232" t="s">
        <v>273</v>
      </c>
    </row>
    <row r="189" spans="1:65" s="16" customFormat="1" ht="11.25">
      <c r="B189" s="244"/>
      <c r="C189" s="245"/>
      <c r="D189" s="208" t="s">
        <v>281</v>
      </c>
      <c r="E189" s="246" t="s">
        <v>22</v>
      </c>
      <c r="F189" s="247" t="s">
        <v>288</v>
      </c>
      <c r="G189" s="245"/>
      <c r="H189" s="248">
        <v>6</v>
      </c>
      <c r="I189" s="249"/>
      <c r="J189" s="245"/>
      <c r="K189" s="245"/>
      <c r="L189" s="250"/>
      <c r="M189" s="251"/>
      <c r="N189" s="252"/>
      <c r="O189" s="252"/>
      <c r="P189" s="252"/>
      <c r="Q189" s="252"/>
      <c r="R189" s="252"/>
      <c r="S189" s="252"/>
      <c r="T189" s="253"/>
      <c r="AT189" s="254" t="s">
        <v>281</v>
      </c>
      <c r="AU189" s="254" t="s">
        <v>23</v>
      </c>
      <c r="AV189" s="16" t="s">
        <v>99</v>
      </c>
      <c r="AW189" s="16" t="s">
        <v>38</v>
      </c>
      <c r="AX189" s="16" t="s">
        <v>23</v>
      </c>
      <c r="AY189" s="254" t="s">
        <v>273</v>
      </c>
    </row>
    <row r="190" spans="1:65" s="2" customFormat="1" ht="16.5" customHeight="1">
      <c r="A190" s="36"/>
      <c r="B190" s="37"/>
      <c r="C190" s="195" t="s">
        <v>677</v>
      </c>
      <c r="D190" s="195" t="s">
        <v>275</v>
      </c>
      <c r="E190" s="196" t="s">
        <v>3407</v>
      </c>
      <c r="F190" s="197" t="s">
        <v>3408</v>
      </c>
      <c r="G190" s="198" t="s">
        <v>765</v>
      </c>
      <c r="H190" s="199">
        <v>5</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386</v>
      </c>
      <c r="AT190" s="206" t="s">
        <v>275</v>
      </c>
      <c r="AU190" s="206" t="s">
        <v>23</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386</v>
      </c>
      <c r="BM190" s="206" t="s">
        <v>3409</v>
      </c>
    </row>
    <row r="191" spans="1:65" s="2" customFormat="1" ht="16.5" customHeight="1">
      <c r="A191" s="36"/>
      <c r="B191" s="37"/>
      <c r="C191" s="195" t="s">
        <v>681</v>
      </c>
      <c r="D191" s="195" t="s">
        <v>275</v>
      </c>
      <c r="E191" s="196" t="s">
        <v>3410</v>
      </c>
      <c r="F191" s="197" t="s">
        <v>3411</v>
      </c>
      <c r="G191" s="198" t="s">
        <v>765</v>
      </c>
      <c r="H191" s="199">
        <v>2</v>
      </c>
      <c r="I191" s="200"/>
      <c r="J191" s="201">
        <f>ROUND(I191*H191,2)</f>
        <v>0</v>
      </c>
      <c r="K191" s="197" t="s">
        <v>22</v>
      </c>
      <c r="L191" s="41"/>
      <c r="M191" s="202" t="s">
        <v>22</v>
      </c>
      <c r="N191" s="203" t="s">
        <v>48</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386</v>
      </c>
      <c r="AT191" s="206" t="s">
        <v>275</v>
      </c>
      <c r="AU191" s="206" t="s">
        <v>23</v>
      </c>
      <c r="AY191" s="19" t="s">
        <v>273</v>
      </c>
      <c r="BE191" s="207">
        <f>IF(N191="základní",J191,0)</f>
        <v>0</v>
      </c>
      <c r="BF191" s="207">
        <f>IF(N191="snížená",J191,0)</f>
        <v>0</v>
      </c>
      <c r="BG191" s="207">
        <f>IF(N191="zákl. přenesená",J191,0)</f>
        <v>0</v>
      </c>
      <c r="BH191" s="207">
        <f>IF(N191="sníž. přenesená",J191,0)</f>
        <v>0</v>
      </c>
      <c r="BI191" s="207">
        <f>IF(N191="nulová",J191,0)</f>
        <v>0</v>
      </c>
      <c r="BJ191" s="19" t="s">
        <v>23</v>
      </c>
      <c r="BK191" s="207">
        <f>ROUND(I191*H191,2)</f>
        <v>0</v>
      </c>
      <c r="BL191" s="19" t="s">
        <v>386</v>
      </c>
      <c r="BM191" s="206" t="s">
        <v>3412</v>
      </c>
    </row>
    <row r="192" spans="1:65" s="2" customFormat="1" ht="16.5" customHeight="1">
      <c r="A192" s="36"/>
      <c r="B192" s="37"/>
      <c r="C192" s="195" t="s">
        <v>689</v>
      </c>
      <c r="D192" s="195" t="s">
        <v>275</v>
      </c>
      <c r="E192" s="196" t="s">
        <v>3413</v>
      </c>
      <c r="F192" s="197" t="s">
        <v>3414</v>
      </c>
      <c r="G192" s="198" t="s">
        <v>765</v>
      </c>
      <c r="H192" s="199">
        <v>2</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386</v>
      </c>
      <c r="AT192" s="206" t="s">
        <v>275</v>
      </c>
      <c r="AU192" s="206" t="s">
        <v>23</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386</v>
      </c>
      <c r="BM192" s="206" t="s">
        <v>3415</v>
      </c>
    </row>
    <row r="193" spans="1:65" s="2" customFormat="1" ht="16.5" customHeight="1">
      <c r="A193" s="36"/>
      <c r="B193" s="37"/>
      <c r="C193" s="255" t="s">
        <v>696</v>
      </c>
      <c r="D193" s="255" t="s">
        <v>568</v>
      </c>
      <c r="E193" s="256" t="s">
        <v>3387</v>
      </c>
      <c r="F193" s="257" t="s">
        <v>1702</v>
      </c>
      <c r="G193" s="258" t="s">
        <v>224</v>
      </c>
      <c r="H193" s="259">
        <v>35</v>
      </c>
      <c r="I193" s="260"/>
      <c r="J193" s="261">
        <f>ROUND(I193*H193,2)</f>
        <v>0</v>
      </c>
      <c r="K193" s="257" t="s">
        <v>22</v>
      </c>
      <c r="L193" s="262"/>
      <c r="M193" s="263" t="s">
        <v>22</v>
      </c>
      <c r="N193" s="264" t="s">
        <v>48</v>
      </c>
      <c r="O193" s="66"/>
      <c r="P193" s="204">
        <f>O193*H193</f>
        <v>0</v>
      </c>
      <c r="Q193" s="204">
        <v>0</v>
      </c>
      <c r="R193" s="204">
        <f>Q193*H193</f>
        <v>0</v>
      </c>
      <c r="S193" s="204">
        <v>0</v>
      </c>
      <c r="T193" s="205">
        <f>S193*H193</f>
        <v>0</v>
      </c>
      <c r="U193" s="36"/>
      <c r="V193" s="36"/>
      <c r="W193" s="36"/>
      <c r="X193" s="36"/>
      <c r="Y193" s="36"/>
      <c r="Z193" s="36"/>
      <c r="AA193" s="36"/>
      <c r="AB193" s="36"/>
      <c r="AC193" s="36"/>
      <c r="AD193" s="36"/>
      <c r="AE193" s="36"/>
      <c r="AR193" s="206" t="s">
        <v>528</v>
      </c>
      <c r="AT193" s="206" t="s">
        <v>568</v>
      </c>
      <c r="AU193" s="206" t="s">
        <v>23</v>
      </c>
      <c r="AY193" s="19" t="s">
        <v>273</v>
      </c>
      <c r="BE193" s="207">
        <f>IF(N193="základní",J193,0)</f>
        <v>0</v>
      </c>
      <c r="BF193" s="207">
        <f>IF(N193="snížená",J193,0)</f>
        <v>0</v>
      </c>
      <c r="BG193" s="207">
        <f>IF(N193="zákl. přenesená",J193,0)</f>
        <v>0</v>
      </c>
      <c r="BH193" s="207">
        <f>IF(N193="sníž. přenesená",J193,0)</f>
        <v>0</v>
      </c>
      <c r="BI193" s="207">
        <f>IF(N193="nulová",J193,0)</f>
        <v>0</v>
      </c>
      <c r="BJ193" s="19" t="s">
        <v>23</v>
      </c>
      <c r="BK193" s="207">
        <f>ROUND(I193*H193,2)</f>
        <v>0</v>
      </c>
      <c r="BL193" s="19" t="s">
        <v>386</v>
      </c>
      <c r="BM193" s="206" t="s">
        <v>3416</v>
      </c>
    </row>
    <row r="194" spans="1:65" s="2" customFormat="1" ht="16.5" customHeight="1">
      <c r="A194" s="36"/>
      <c r="B194" s="37"/>
      <c r="C194" s="255" t="s">
        <v>701</v>
      </c>
      <c r="D194" s="255" t="s">
        <v>568</v>
      </c>
      <c r="E194" s="256" t="s">
        <v>3417</v>
      </c>
      <c r="F194" s="257" t="s">
        <v>3418</v>
      </c>
      <c r="G194" s="258" t="s">
        <v>305</v>
      </c>
      <c r="H194" s="259">
        <v>44</v>
      </c>
      <c r="I194" s="260"/>
      <c r="J194" s="261">
        <f>ROUND(I194*H194,2)</f>
        <v>0</v>
      </c>
      <c r="K194" s="257" t="s">
        <v>22</v>
      </c>
      <c r="L194" s="262"/>
      <c r="M194" s="263" t="s">
        <v>22</v>
      </c>
      <c r="N194" s="264"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528</v>
      </c>
      <c r="AT194" s="206" t="s">
        <v>568</v>
      </c>
      <c r="AU194" s="206" t="s">
        <v>23</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386</v>
      </c>
      <c r="BM194" s="206" t="s">
        <v>3419</v>
      </c>
    </row>
    <row r="195" spans="1:65" s="14" customFormat="1" ht="11.25">
      <c r="B195" s="222"/>
      <c r="C195" s="223"/>
      <c r="D195" s="208" t="s">
        <v>281</v>
      </c>
      <c r="E195" s="224" t="s">
        <v>22</v>
      </c>
      <c r="F195" s="225" t="s">
        <v>3420</v>
      </c>
      <c r="G195" s="223"/>
      <c r="H195" s="226">
        <v>44</v>
      </c>
      <c r="I195" s="227"/>
      <c r="J195" s="223"/>
      <c r="K195" s="223"/>
      <c r="L195" s="228"/>
      <c r="M195" s="229"/>
      <c r="N195" s="230"/>
      <c r="O195" s="230"/>
      <c r="P195" s="230"/>
      <c r="Q195" s="230"/>
      <c r="R195" s="230"/>
      <c r="S195" s="230"/>
      <c r="T195" s="231"/>
      <c r="AT195" s="232" t="s">
        <v>281</v>
      </c>
      <c r="AU195" s="232" t="s">
        <v>23</v>
      </c>
      <c r="AV195" s="14" t="s">
        <v>84</v>
      </c>
      <c r="AW195" s="14" t="s">
        <v>38</v>
      </c>
      <c r="AX195" s="14" t="s">
        <v>77</v>
      </c>
      <c r="AY195" s="232" t="s">
        <v>273</v>
      </c>
    </row>
    <row r="196" spans="1:65" s="16" customFormat="1" ht="11.25">
      <c r="B196" s="244"/>
      <c r="C196" s="245"/>
      <c r="D196" s="208" t="s">
        <v>281</v>
      </c>
      <c r="E196" s="246" t="s">
        <v>22</v>
      </c>
      <c r="F196" s="247" t="s">
        <v>288</v>
      </c>
      <c r="G196" s="245"/>
      <c r="H196" s="248">
        <v>44</v>
      </c>
      <c r="I196" s="249"/>
      <c r="J196" s="245"/>
      <c r="K196" s="245"/>
      <c r="L196" s="250"/>
      <c r="M196" s="251"/>
      <c r="N196" s="252"/>
      <c r="O196" s="252"/>
      <c r="P196" s="252"/>
      <c r="Q196" s="252"/>
      <c r="R196" s="252"/>
      <c r="S196" s="252"/>
      <c r="T196" s="253"/>
      <c r="AT196" s="254" t="s">
        <v>281</v>
      </c>
      <c r="AU196" s="254" t="s">
        <v>23</v>
      </c>
      <c r="AV196" s="16" t="s">
        <v>99</v>
      </c>
      <c r="AW196" s="16" t="s">
        <v>38</v>
      </c>
      <c r="AX196" s="16" t="s">
        <v>23</v>
      </c>
      <c r="AY196" s="254" t="s">
        <v>273</v>
      </c>
    </row>
    <row r="197" spans="1:65" s="2" customFormat="1" ht="16.5" customHeight="1">
      <c r="A197" s="36"/>
      <c r="B197" s="37"/>
      <c r="C197" s="255" t="s">
        <v>706</v>
      </c>
      <c r="D197" s="255" t="s">
        <v>568</v>
      </c>
      <c r="E197" s="256" t="s">
        <v>3421</v>
      </c>
      <c r="F197" s="257" t="s">
        <v>3422</v>
      </c>
      <c r="G197" s="258" t="s">
        <v>765</v>
      </c>
      <c r="H197" s="259">
        <v>2</v>
      </c>
      <c r="I197" s="260"/>
      <c r="J197" s="261">
        <f>ROUND(I197*H197,2)</f>
        <v>0</v>
      </c>
      <c r="K197" s="257" t="s">
        <v>22</v>
      </c>
      <c r="L197" s="262"/>
      <c r="M197" s="263" t="s">
        <v>22</v>
      </c>
      <c r="N197" s="264" t="s">
        <v>48</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528</v>
      </c>
      <c r="AT197" s="206" t="s">
        <v>568</v>
      </c>
      <c r="AU197" s="206" t="s">
        <v>23</v>
      </c>
      <c r="AY197" s="19" t="s">
        <v>273</v>
      </c>
      <c r="BE197" s="207">
        <f>IF(N197="základní",J197,0)</f>
        <v>0</v>
      </c>
      <c r="BF197" s="207">
        <f>IF(N197="snížená",J197,0)</f>
        <v>0</v>
      </c>
      <c r="BG197" s="207">
        <f>IF(N197="zákl. přenesená",J197,0)</f>
        <v>0</v>
      </c>
      <c r="BH197" s="207">
        <f>IF(N197="sníž. přenesená",J197,0)</f>
        <v>0</v>
      </c>
      <c r="BI197" s="207">
        <f>IF(N197="nulová",J197,0)</f>
        <v>0</v>
      </c>
      <c r="BJ197" s="19" t="s">
        <v>23</v>
      </c>
      <c r="BK197" s="207">
        <f>ROUND(I197*H197,2)</f>
        <v>0</v>
      </c>
      <c r="BL197" s="19" t="s">
        <v>386</v>
      </c>
      <c r="BM197" s="206" t="s">
        <v>3423</v>
      </c>
    </row>
    <row r="198" spans="1:65" s="2" customFormat="1" ht="16.5" customHeight="1">
      <c r="A198" s="36"/>
      <c r="B198" s="37"/>
      <c r="C198" s="255" t="s">
        <v>710</v>
      </c>
      <c r="D198" s="255" t="s">
        <v>568</v>
      </c>
      <c r="E198" s="256" t="s">
        <v>3345</v>
      </c>
      <c r="F198" s="257" t="s">
        <v>1705</v>
      </c>
      <c r="G198" s="258" t="s">
        <v>224</v>
      </c>
      <c r="H198" s="259">
        <v>23</v>
      </c>
      <c r="I198" s="260"/>
      <c r="J198" s="261">
        <f>ROUND(I198*H198,2)</f>
        <v>0</v>
      </c>
      <c r="K198" s="257" t="s">
        <v>22</v>
      </c>
      <c r="L198" s="262"/>
      <c r="M198" s="263" t="s">
        <v>22</v>
      </c>
      <c r="N198" s="264" t="s">
        <v>48</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528</v>
      </c>
      <c r="AT198" s="206" t="s">
        <v>568</v>
      </c>
      <c r="AU198" s="206" t="s">
        <v>23</v>
      </c>
      <c r="AY198" s="19" t="s">
        <v>273</v>
      </c>
      <c r="BE198" s="207">
        <f>IF(N198="základní",J198,0)</f>
        <v>0</v>
      </c>
      <c r="BF198" s="207">
        <f>IF(N198="snížená",J198,0)</f>
        <v>0</v>
      </c>
      <c r="BG198" s="207">
        <f>IF(N198="zákl. přenesená",J198,0)</f>
        <v>0</v>
      </c>
      <c r="BH198" s="207">
        <f>IF(N198="sníž. přenesená",J198,0)</f>
        <v>0</v>
      </c>
      <c r="BI198" s="207">
        <f>IF(N198="nulová",J198,0)</f>
        <v>0</v>
      </c>
      <c r="BJ198" s="19" t="s">
        <v>23</v>
      </c>
      <c r="BK198" s="207">
        <f>ROUND(I198*H198,2)</f>
        <v>0</v>
      </c>
      <c r="BL198" s="19" t="s">
        <v>386</v>
      </c>
      <c r="BM198" s="206" t="s">
        <v>3424</v>
      </c>
    </row>
    <row r="199" spans="1:65" s="14" customFormat="1" ht="11.25">
      <c r="B199" s="222"/>
      <c r="C199" s="223"/>
      <c r="D199" s="208" t="s">
        <v>281</v>
      </c>
      <c r="E199" s="224" t="s">
        <v>22</v>
      </c>
      <c r="F199" s="225" t="s">
        <v>3425</v>
      </c>
      <c r="G199" s="223"/>
      <c r="H199" s="226">
        <v>23</v>
      </c>
      <c r="I199" s="227"/>
      <c r="J199" s="223"/>
      <c r="K199" s="223"/>
      <c r="L199" s="228"/>
      <c r="M199" s="229"/>
      <c r="N199" s="230"/>
      <c r="O199" s="230"/>
      <c r="P199" s="230"/>
      <c r="Q199" s="230"/>
      <c r="R199" s="230"/>
      <c r="S199" s="230"/>
      <c r="T199" s="231"/>
      <c r="AT199" s="232" t="s">
        <v>281</v>
      </c>
      <c r="AU199" s="232" t="s">
        <v>23</v>
      </c>
      <c r="AV199" s="14" t="s">
        <v>84</v>
      </c>
      <c r="AW199" s="14" t="s">
        <v>38</v>
      </c>
      <c r="AX199" s="14" t="s">
        <v>77</v>
      </c>
      <c r="AY199" s="232" t="s">
        <v>273</v>
      </c>
    </row>
    <row r="200" spans="1:65" s="16" customFormat="1" ht="11.25">
      <c r="B200" s="244"/>
      <c r="C200" s="245"/>
      <c r="D200" s="208" t="s">
        <v>281</v>
      </c>
      <c r="E200" s="246" t="s">
        <v>22</v>
      </c>
      <c r="F200" s="247" t="s">
        <v>288</v>
      </c>
      <c r="G200" s="245"/>
      <c r="H200" s="248">
        <v>23</v>
      </c>
      <c r="I200" s="249"/>
      <c r="J200" s="245"/>
      <c r="K200" s="245"/>
      <c r="L200" s="250"/>
      <c r="M200" s="251"/>
      <c r="N200" s="252"/>
      <c r="O200" s="252"/>
      <c r="P200" s="252"/>
      <c r="Q200" s="252"/>
      <c r="R200" s="252"/>
      <c r="S200" s="252"/>
      <c r="T200" s="253"/>
      <c r="AT200" s="254" t="s">
        <v>281</v>
      </c>
      <c r="AU200" s="254" t="s">
        <v>23</v>
      </c>
      <c r="AV200" s="16" t="s">
        <v>99</v>
      </c>
      <c r="AW200" s="16" t="s">
        <v>38</v>
      </c>
      <c r="AX200" s="16" t="s">
        <v>23</v>
      </c>
      <c r="AY200" s="254" t="s">
        <v>273</v>
      </c>
    </row>
    <row r="201" spans="1:65" s="2" customFormat="1" ht="16.5" customHeight="1">
      <c r="A201" s="36"/>
      <c r="B201" s="37"/>
      <c r="C201" s="255" t="s">
        <v>731</v>
      </c>
      <c r="D201" s="255" t="s">
        <v>568</v>
      </c>
      <c r="E201" s="256" t="s">
        <v>3347</v>
      </c>
      <c r="F201" s="257" t="s">
        <v>1708</v>
      </c>
      <c r="G201" s="258" t="s">
        <v>1709</v>
      </c>
      <c r="H201" s="259">
        <v>100</v>
      </c>
      <c r="I201" s="260"/>
      <c r="J201" s="261">
        <f>ROUND(I201*H201,2)</f>
        <v>0</v>
      </c>
      <c r="K201" s="257" t="s">
        <v>22</v>
      </c>
      <c r="L201" s="262"/>
      <c r="M201" s="263" t="s">
        <v>22</v>
      </c>
      <c r="N201" s="264" t="s">
        <v>48</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528</v>
      </c>
      <c r="AT201" s="206" t="s">
        <v>568</v>
      </c>
      <c r="AU201" s="206" t="s">
        <v>23</v>
      </c>
      <c r="AY201" s="19" t="s">
        <v>273</v>
      </c>
      <c r="BE201" s="207">
        <f>IF(N201="základní",J201,0)</f>
        <v>0</v>
      </c>
      <c r="BF201" s="207">
        <f>IF(N201="snížená",J201,0)</f>
        <v>0</v>
      </c>
      <c r="BG201" s="207">
        <f>IF(N201="zákl. přenesená",J201,0)</f>
        <v>0</v>
      </c>
      <c r="BH201" s="207">
        <f>IF(N201="sníž. přenesená",J201,0)</f>
        <v>0</v>
      </c>
      <c r="BI201" s="207">
        <f>IF(N201="nulová",J201,0)</f>
        <v>0</v>
      </c>
      <c r="BJ201" s="19" t="s">
        <v>23</v>
      </c>
      <c r="BK201" s="207">
        <f>ROUND(I201*H201,2)</f>
        <v>0</v>
      </c>
      <c r="BL201" s="19" t="s">
        <v>386</v>
      </c>
      <c r="BM201" s="206" t="s">
        <v>3426</v>
      </c>
    </row>
    <row r="202" spans="1:65" s="2" customFormat="1" ht="16.5" customHeight="1">
      <c r="A202" s="36"/>
      <c r="B202" s="37"/>
      <c r="C202" s="195" t="s">
        <v>737</v>
      </c>
      <c r="D202" s="195" t="s">
        <v>275</v>
      </c>
      <c r="E202" s="196" t="s">
        <v>3427</v>
      </c>
      <c r="F202" s="197" t="s">
        <v>3428</v>
      </c>
      <c r="G202" s="198" t="s">
        <v>765</v>
      </c>
      <c r="H202" s="199">
        <v>1</v>
      </c>
      <c r="I202" s="200"/>
      <c r="J202" s="201">
        <f>ROUND(I202*H202,2)</f>
        <v>0</v>
      </c>
      <c r="K202" s="197" t="s">
        <v>22</v>
      </c>
      <c r="L202" s="41"/>
      <c r="M202" s="202" t="s">
        <v>22</v>
      </c>
      <c r="N202" s="203" t="s">
        <v>48</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386</v>
      </c>
      <c r="AT202" s="206" t="s">
        <v>275</v>
      </c>
      <c r="AU202" s="206" t="s">
        <v>23</v>
      </c>
      <c r="AY202" s="19" t="s">
        <v>273</v>
      </c>
      <c r="BE202" s="207">
        <f>IF(N202="základní",J202,0)</f>
        <v>0</v>
      </c>
      <c r="BF202" s="207">
        <f>IF(N202="snížená",J202,0)</f>
        <v>0</v>
      </c>
      <c r="BG202" s="207">
        <f>IF(N202="zákl. přenesená",J202,0)</f>
        <v>0</v>
      </c>
      <c r="BH202" s="207">
        <f>IF(N202="sníž. přenesená",J202,0)</f>
        <v>0</v>
      </c>
      <c r="BI202" s="207">
        <f>IF(N202="nulová",J202,0)</f>
        <v>0</v>
      </c>
      <c r="BJ202" s="19" t="s">
        <v>23</v>
      </c>
      <c r="BK202" s="207">
        <f>ROUND(I202*H202,2)</f>
        <v>0</v>
      </c>
      <c r="BL202" s="19" t="s">
        <v>386</v>
      </c>
      <c r="BM202" s="206" t="s">
        <v>3429</v>
      </c>
    </row>
    <row r="203" spans="1:65" s="12" customFormat="1" ht="25.9" customHeight="1">
      <c r="B203" s="179"/>
      <c r="C203" s="180"/>
      <c r="D203" s="181" t="s">
        <v>76</v>
      </c>
      <c r="E203" s="182" t="s">
        <v>1770</v>
      </c>
      <c r="F203" s="182" t="s">
        <v>1767</v>
      </c>
      <c r="G203" s="180"/>
      <c r="H203" s="180"/>
      <c r="I203" s="183"/>
      <c r="J203" s="184">
        <f>BK203</f>
        <v>0</v>
      </c>
      <c r="K203" s="180"/>
      <c r="L203" s="185"/>
      <c r="M203" s="186"/>
      <c r="N203" s="187"/>
      <c r="O203" s="187"/>
      <c r="P203" s="188">
        <f>P204</f>
        <v>0</v>
      </c>
      <c r="Q203" s="187"/>
      <c r="R203" s="188">
        <f>R204</f>
        <v>0</v>
      </c>
      <c r="S203" s="187"/>
      <c r="T203" s="189">
        <f>T204</f>
        <v>0</v>
      </c>
      <c r="AR203" s="190" t="s">
        <v>23</v>
      </c>
      <c r="AT203" s="191" t="s">
        <v>76</v>
      </c>
      <c r="AU203" s="191" t="s">
        <v>77</v>
      </c>
      <c r="AY203" s="190" t="s">
        <v>273</v>
      </c>
      <c r="BK203" s="192">
        <f>BK204</f>
        <v>0</v>
      </c>
    </row>
    <row r="204" spans="1:65" s="2" customFormat="1" ht="16.5" customHeight="1">
      <c r="A204" s="36"/>
      <c r="B204" s="37"/>
      <c r="C204" s="195" t="s">
        <v>747</v>
      </c>
      <c r="D204" s="195" t="s">
        <v>275</v>
      </c>
      <c r="E204" s="196" t="s">
        <v>3430</v>
      </c>
      <c r="F204" s="197" t="s">
        <v>3431</v>
      </c>
      <c r="G204" s="198" t="s">
        <v>765</v>
      </c>
      <c r="H204" s="199">
        <v>1</v>
      </c>
      <c r="I204" s="200"/>
      <c r="J204" s="201">
        <f>ROUND(I204*H204,2)</f>
        <v>0</v>
      </c>
      <c r="K204" s="197" t="s">
        <v>22</v>
      </c>
      <c r="L204" s="41"/>
      <c r="M204" s="202" t="s">
        <v>22</v>
      </c>
      <c r="N204" s="203" t="s">
        <v>48</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386</v>
      </c>
      <c r="AT204" s="206" t="s">
        <v>275</v>
      </c>
      <c r="AU204" s="206" t="s">
        <v>23</v>
      </c>
      <c r="AY204" s="19" t="s">
        <v>273</v>
      </c>
      <c r="BE204" s="207">
        <f>IF(N204="základní",J204,0)</f>
        <v>0</v>
      </c>
      <c r="BF204" s="207">
        <f>IF(N204="snížená",J204,0)</f>
        <v>0</v>
      </c>
      <c r="BG204" s="207">
        <f>IF(N204="zákl. přenesená",J204,0)</f>
        <v>0</v>
      </c>
      <c r="BH204" s="207">
        <f>IF(N204="sníž. přenesená",J204,0)</f>
        <v>0</v>
      </c>
      <c r="BI204" s="207">
        <f>IF(N204="nulová",J204,0)</f>
        <v>0</v>
      </c>
      <c r="BJ204" s="19" t="s">
        <v>23</v>
      </c>
      <c r="BK204" s="207">
        <f>ROUND(I204*H204,2)</f>
        <v>0</v>
      </c>
      <c r="BL204" s="19" t="s">
        <v>386</v>
      </c>
      <c r="BM204" s="206" t="s">
        <v>3432</v>
      </c>
    </row>
    <row r="205" spans="1:65" s="12" customFormat="1" ht="25.9" customHeight="1">
      <c r="B205" s="179"/>
      <c r="C205" s="180"/>
      <c r="D205" s="181" t="s">
        <v>76</v>
      </c>
      <c r="E205" s="182" t="s">
        <v>1775</v>
      </c>
      <c r="F205" s="182" t="s">
        <v>1771</v>
      </c>
      <c r="G205" s="180"/>
      <c r="H205" s="180"/>
      <c r="I205" s="183"/>
      <c r="J205" s="184">
        <f>BK205</f>
        <v>0</v>
      </c>
      <c r="K205" s="180"/>
      <c r="L205" s="185"/>
      <c r="M205" s="186"/>
      <c r="N205" s="187"/>
      <c r="O205" s="187"/>
      <c r="P205" s="188">
        <f>P206</f>
        <v>0</v>
      </c>
      <c r="Q205" s="187"/>
      <c r="R205" s="188">
        <f>R206</f>
        <v>0</v>
      </c>
      <c r="S205" s="187"/>
      <c r="T205" s="189">
        <f>T206</f>
        <v>0</v>
      </c>
      <c r="AR205" s="190" t="s">
        <v>23</v>
      </c>
      <c r="AT205" s="191" t="s">
        <v>76</v>
      </c>
      <c r="AU205" s="191" t="s">
        <v>77</v>
      </c>
      <c r="AY205" s="190" t="s">
        <v>273</v>
      </c>
      <c r="BK205" s="192">
        <f>BK206</f>
        <v>0</v>
      </c>
    </row>
    <row r="206" spans="1:65" s="2" customFormat="1" ht="16.5" customHeight="1">
      <c r="A206" s="36"/>
      <c r="B206" s="37"/>
      <c r="C206" s="195" t="s">
        <v>757</v>
      </c>
      <c r="D206" s="195" t="s">
        <v>275</v>
      </c>
      <c r="E206" s="196" t="s">
        <v>3433</v>
      </c>
      <c r="F206" s="197" t="s">
        <v>1773</v>
      </c>
      <c r="G206" s="198" t="s">
        <v>765</v>
      </c>
      <c r="H206" s="199">
        <v>20</v>
      </c>
      <c r="I206" s="200"/>
      <c r="J206" s="201">
        <f>ROUND(I206*H206,2)</f>
        <v>0</v>
      </c>
      <c r="K206" s="197" t="s">
        <v>22</v>
      </c>
      <c r="L206" s="41"/>
      <c r="M206" s="202" t="s">
        <v>22</v>
      </c>
      <c r="N206" s="203" t="s">
        <v>48</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386</v>
      </c>
      <c r="AT206" s="206" t="s">
        <v>275</v>
      </c>
      <c r="AU206" s="206" t="s">
        <v>23</v>
      </c>
      <c r="AY206" s="19" t="s">
        <v>273</v>
      </c>
      <c r="BE206" s="207">
        <f>IF(N206="základní",J206,0)</f>
        <v>0</v>
      </c>
      <c r="BF206" s="207">
        <f>IF(N206="snížená",J206,0)</f>
        <v>0</v>
      </c>
      <c r="BG206" s="207">
        <f>IF(N206="zákl. přenesená",J206,0)</f>
        <v>0</v>
      </c>
      <c r="BH206" s="207">
        <f>IF(N206="sníž. přenesená",J206,0)</f>
        <v>0</v>
      </c>
      <c r="BI206" s="207">
        <f>IF(N206="nulová",J206,0)</f>
        <v>0</v>
      </c>
      <c r="BJ206" s="19" t="s">
        <v>23</v>
      </c>
      <c r="BK206" s="207">
        <f>ROUND(I206*H206,2)</f>
        <v>0</v>
      </c>
      <c r="BL206" s="19" t="s">
        <v>386</v>
      </c>
      <c r="BM206" s="206" t="s">
        <v>3434</v>
      </c>
    </row>
    <row r="207" spans="1:65" s="12" customFormat="1" ht="25.9" customHeight="1">
      <c r="B207" s="179"/>
      <c r="C207" s="180"/>
      <c r="D207" s="181" t="s">
        <v>76</v>
      </c>
      <c r="E207" s="182" t="s">
        <v>1856</v>
      </c>
      <c r="F207" s="182" t="s">
        <v>1776</v>
      </c>
      <c r="G207" s="180"/>
      <c r="H207" s="180"/>
      <c r="I207" s="183"/>
      <c r="J207" s="184">
        <f>BK207</f>
        <v>0</v>
      </c>
      <c r="K207" s="180"/>
      <c r="L207" s="185"/>
      <c r="M207" s="186"/>
      <c r="N207" s="187"/>
      <c r="O207" s="187"/>
      <c r="P207" s="188">
        <f>SUM(P208:P209)</f>
        <v>0</v>
      </c>
      <c r="Q207" s="187"/>
      <c r="R207" s="188">
        <f>SUM(R208:R209)</f>
        <v>0</v>
      </c>
      <c r="S207" s="187"/>
      <c r="T207" s="189">
        <f>SUM(T208:T209)</f>
        <v>0</v>
      </c>
      <c r="AR207" s="190" t="s">
        <v>23</v>
      </c>
      <c r="AT207" s="191" t="s">
        <v>76</v>
      </c>
      <c r="AU207" s="191" t="s">
        <v>77</v>
      </c>
      <c r="AY207" s="190" t="s">
        <v>273</v>
      </c>
      <c r="BK207" s="192">
        <f>SUM(BK208:BK209)</f>
        <v>0</v>
      </c>
    </row>
    <row r="208" spans="1:65" s="2" customFormat="1" ht="16.5" customHeight="1">
      <c r="A208" s="36"/>
      <c r="B208" s="37"/>
      <c r="C208" s="195" t="s">
        <v>762</v>
      </c>
      <c r="D208" s="195" t="s">
        <v>275</v>
      </c>
      <c r="E208" s="196" t="s">
        <v>1777</v>
      </c>
      <c r="F208" s="197" t="s">
        <v>1776</v>
      </c>
      <c r="G208" s="198" t="s">
        <v>760</v>
      </c>
      <c r="H208" s="199">
        <v>3</v>
      </c>
      <c r="I208" s="200"/>
      <c r="J208" s="201">
        <f>ROUND(I208*H208,2)</f>
        <v>0</v>
      </c>
      <c r="K208" s="197" t="s">
        <v>22</v>
      </c>
      <c r="L208" s="41"/>
      <c r="M208" s="202" t="s">
        <v>22</v>
      </c>
      <c r="N208" s="203" t="s">
        <v>48</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386</v>
      </c>
      <c r="AT208" s="206" t="s">
        <v>275</v>
      </c>
      <c r="AU208" s="206" t="s">
        <v>23</v>
      </c>
      <c r="AY208" s="19" t="s">
        <v>273</v>
      </c>
      <c r="BE208" s="207">
        <f>IF(N208="základní",J208,0)</f>
        <v>0</v>
      </c>
      <c r="BF208" s="207">
        <f>IF(N208="snížená",J208,0)</f>
        <v>0</v>
      </c>
      <c r="BG208" s="207">
        <f>IF(N208="zákl. přenesená",J208,0)</f>
        <v>0</v>
      </c>
      <c r="BH208" s="207">
        <f>IF(N208="sníž. přenesená",J208,0)</f>
        <v>0</v>
      </c>
      <c r="BI208" s="207">
        <f>IF(N208="nulová",J208,0)</f>
        <v>0</v>
      </c>
      <c r="BJ208" s="19" t="s">
        <v>23</v>
      </c>
      <c r="BK208" s="207">
        <f>ROUND(I208*H208,2)</f>
        <v>0</v>
      </c>
      <c r="BL208" s="19" t="s">
        <v>386</v>
      </c>
      <c r="BM208" s="206" t="s">
        <v>3435</v>
      </c>
    </row>
    <row r="209" spans="1:65" s="2" customFormat="1" ht="16.5" customHeight="1">
      <c r="A209" s="36"/>
      <c r="B209" s="37"/>
      <c r="C209" s="195" t="s">
        <v>771</v>
      </c>
      <c r="D209" s="195" t="s">
        <v>275</v>
      </c>
      <c r="E209" s="196" t="s">
        <v>1779</v>
      </c>
      <c r="F209" s="197" t="s">
        <v>1779</v>
      </c>
      <c r="G209" s="198" t="s">
        <v>765</v>
      </c>
      <c r="H209" s="199">
        <v>1</v>
      </c>
      <c r="I209" s="200"/>
      <c r="J209" s="201">
        <f>ROUND(I209*H209,2)</f>
        <v>0</v>
      </c>
      <c r="K209" s="197" t="s">
        <v>22</v>
      </c>
      <c r="L209" s="41"/>
      <c r="M209" s="270" t="s">
        <v>22</v>
      </c>
      <c r="N209" s="271" t="s">
        <v>48</v>
      </c>
      <c r="O209" s="268"/>
      <c r="P209" s="272">
        <f>O209*H209</f>
        <v>0</v>
      </c>
      <c r="Q209" s="272">
        <v>0</v>
      </c>
      <c r="R209" s="272">
        <f>Q209*H209</f>
        <v>0</v>
      </c>
      <c r="S209" s="272">
        <v>0</v>
      </c>
      <c r="T209" s="273">
        <f>S209*H209</f>
        <v>0</v>
      </c>
      <c r="U209" s="36"/>
      <c r="V209" s="36"/>
      <c r="W209" s="36"/>
      <c r="X209" s="36"/>
      <c r="Y209" s="36"/>
      <c r="Z209" s="36"/>
      <c r="AA209" s="36"/>
      <c r="AB209" s="36"/>
      <c r="AC209" s="36"/>
      <c r="AD209" s="36"/>
      <c r="AE209" s="36"/>
      <c r="AR209" s="206" t="s">
        <v>386</v>
      </c>
      <c r="AT209" s="206" t="s">
        <v>275</v>
      </c>
      <c r="AU209" s="206" t="s">
        <v>23</v>
      </c>
      <c r="AY209" s="19" t="s">
        <v>273</v>
      </c>
      <c r="BE209" s="207">
        <f>IF(N209="základní",J209,0)</f>
        <v>0</v>
      </c>
      <c r="BF209" s="207">
        <f>IF(N209="snížená",J209,0)</f>
        <v>0</v>
      </c>
      <c r="BG209" s="207">
        <f>IF(N209="zákl. přenesená",J209,0)</f>
        <v>0</v>
      </c>
      <c r="BH209" s="207">
        <f>IF(N209="sníž. přenesená",J209,0)</f>
        <v>0</v>
      </c>
      <c r="BI209" s="207">
        <f>IF(N209="nulová",J209,0)</f>
        <v>0</v>
      </c>
      <c r="BJ209" s="19" t="s">
        <v>23</v>
      </c>
      <c r="BK209" s="207">
        <f>ROUND(I209*H209,2)</f>
        <v>0</v>
      </c>
      <c r="BL209" s="19" t="s">
        <v>386</v>
      </c>
      <c r="BM209" s="206" t="s">
        <v>3436</v>
      </c>
    </row>
    <row r="210" spans="1:65" s="2" customFormat="1" ht="6.95" customHeight="1">
      <c r="A210" s="36"/>
      <c r="B210" s="49"/>
      <c r="C210" s="50"/>
      <c r="D210" s="50"/>
      <c r="E210" s="50"/>
      <c r="F210" s="50"/>
      <c r="G210" s="50"/>
      <c r="H210" s="50"/>
      <c r="I210" s="145"/>
      <c r="J210" s="50"/>
      <c r="K210" s="50"/>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BOl9VvFZl6ACYlN8xcL93AHTlaV9HZAF70VXTHGxi5vv73FzxN4Qqqc64tv7M+gL/1EKxFnEacBLnZUTPQKzJQ==" saltValue="Ww6evaWKZbhb7js5gmwZquW3hbXOvuy/z9nju58fC6cn+PATx/Bbx3nHjmqr16sTQDqmqzfmuWCAfHKRhYCQyg==" spinCount="100000" sheet="1" objects="1" scenarios="1" formatColumns="0" formatRows="0" autoFilter="0"/>
  <autoFilter ref="C98:K209"/>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2:BM2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164</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3437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1782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34.5" customHeight="1">
      <c r="A31" s="123"/>
      <c r="B31" s="124"/>
      <c r="C31" s="123"/>
      <c r="D31" s="123"/>
      <c r="E31" s="418" t="s">
        <v>3438</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ROUND(J128,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ROUND((SUM(BE128:BE213)),  2)</f>
        <v>0</v>
      </c>
      <c r="G37" s="36"/>
      <c r="H37" s="36"/>
      <c r="I37" s="134">
        <v>0.21</v>
      </c>
      <c r="J37" s="133">
        <f>ROUND(((SUM(BE128:BE213))*I37),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ROUND((SUM(BF128:BF213)),  2)</f>
        <v>0</v>
      </c>
      <c r="G38" s="36"/>
      <c r="H38" s="36"/>
      <c r="I38" s="134">
        <v>0.15</v>
      </c>
      <c r="J38" s="133">
        <f>ROUND(((SUM(BF128:BF213))*I38),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ROUND((SUM(BG128:BG213)),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ROUND((SUM(BH128:BH213)),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ROUND((SUM(BI128:BI213)),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2016/027H-02-B-D144 - B-D.1.4.4-Zařízení silnoproudé elektrotechniky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J128</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1784</v>
      </c>
      <c r="E68" s="157"/>
      <c r="F68" s="157"/>
      <c r="G68" s="157"/>
      <c r="H68" s="157"/>
      <c r="I68" s="158"/>
      <c r="J68" s="159">
        <f>J129</f>
        <v>0</v>
      </c>
      <c r="K68" s="155"/>
      <c r="L68" s="160"/>
    </row>
    <row r="69" spans="1:47" s="10" customFormat="1" ht="19.899999999999999" customHeight="1">
      <c r="B69" s="161"/>
      <c r="C69" s="98"/>
      <c r="D69" s="162" t="s">
        <v>3439</v>
      </c>
      <c r="E69" s="163"/>
      <c r="F69" s="163"/>
      <c r="G69" s="163"/>
      <c r="H69" s="163"/>
      <c r="I69" s="164"/>
      <c r="J69" s="165">
        <f>J130</f>
        <v>0</v>
      </c>
      <c r="K69" s="98"/>
      <c r="L69" s="166"/>
    </row>
    <row r="70" spans="1:47" s="10" customFormat="1" ht="14.85" customHeight="1">
      <c r="B70" s="161"/>
      <c r="C70" s="98"/>
      <c r="D70" s="162" t="s">
        <v>3440</v>
      </c>
      <c r="E70" s="163"/>
      <c r="F70" s="163"/>
      <c r="G70" s="163"/>
      <c r="H70" s="163"/>
      <c r="I70" s="164"/>
      <c r="J70" s="165">
        <f>J132</f>
        <v>0</v>
      </c>
      <c r="K70" s="98"/>
      <c r="L70" s="166"/>
    </row>
    <row r="71" spans="1:47" s="9" customFormat="1" ht="24.95" customHeight="1">
      <c r="B71" s="154"/>
      <c r="C71" s="155"/>
      <c r="D71" s="156" t="s">
        <v>3441</v>
      </c>
      <c r="E71" s="157"/>
      <c r="F71" s="157"/>
      <c r="G71" s="157"/>
      <c r="H71" s="157"/>
      <c r="I71" s="158"/>
      <c r="J71" s="159">
        <f>J134</f>
        <v>0</v>
      </c>
      <c r="K71" s="155"/>
      <c r="L71" s="160"/>
    </row>
    <row r="72" spans="1:47" s="10" customFormat="1" ht="19.899999999999999" customHeight="1">
      <c r="B72" s="161"/>
      <c r="C72" s="98"/>
      <c r="D72" s="162" t="s">
        <v>3442</v>
      </c>
      <c r="E72" s="163"/>
      <c r="F72" s="163"/>
      <c r="G72" s="163"/>
      <c r="H72" s="163"/>
      <c r="I72" s="164"/>
      <c r="J72" s="165">
        <f>J135</f>
        <v>0</v>
      </c>
      <c r="K72" s="98"/>
      <c r="L72" s="166"/>
    </row>
    <row r="73" spans="1:47" s="10" customFormat="1" ht="14.85" customHeight="1">
      <c r="B73" s="161"/>
      <c r="C73" s="98"/>
      <c r="D73" s="162" t="s">
        <v>3443</v>
      </c>
      <c r="E73" s="163"/>
      <c r="F73" s="163"/>
      <c r="G73" s="163"/>
      <c r="H73" s="163"/>
      <c r="I73" s="164"/>
      <c r="J73" s="165">
        <f>J136</f>
        <v>0</v>
      </c>
      <c r="K73" s="98"/>
      <c r="L73" s="166"/>
    </row>
    <row r="74" spans="1:47" s="10" customFormat="1" ht="14.85" customHeight="1">
      <c r="B74" s="161"/>
      <c r="C74" s="98"/>
      <c r="D74" s="162" t="s">
        <v>3444</v>
      </c>
      <c r="E74" s="163"/>
      <c r="F74" s="163"/>
      <c r="G74" s="163"/>
      <c r="H74" s="163"/>
      <c r="I74" s="164"/>
      <c r="J74" s="165">
        <f>J138</f>
        <v>0</v>
      </c>
      <c r="K74" s="98"/>
      <c r="L74" s="166"/>
    </row>
    <row r="75" spans="1:47" s="10" customFormat="1" ht="14.85" customHeight="1">
      <c r="B75" s="161"/>
      <c r="C75" s="98"/>
      <c r="D75" s="162" t="s">
        <v>3445</v>
      </c>
      <c r="E75" s="163"/>
      <c r="F75" s="163"/>
      <c r="G75" s="163"/>
      <c r="H75" s="163"/>
      <c r="I75" s="164"/>
      <c r="J75" s="165">
        <f>J140</f>
        <v>0</v>
      </c>
      <c r="K75" s="98"/>
      <c r="L75" s="166"/>
    </row>
    <row r="76" spans="1:47" s="10" customFormat="1" ht="19.899999999999999" customHeight="1">
      <c r="B76" s="161"/>
      <c r="C76" s="98"/>
      <c r="D76" s="162" t="s">
        <v>3446</v>
      </c>
      <c r="E76" s="163"/>
      <c r="F76" s="163"/>
      <c r="G76" s="163"/>
      <c r="H76" s="163"/>
      <c r="I76" s="164"/>
      <c r="J76" s="165">
        <f>J142</f>
        <v>0</v>
      </c>
      <c r="K76" s="98"/>
      <c r="L76" s="166"/>
    </row>
    <row r="77" spans="1:47" s="10" customFormat="1" ht="14.85" customHeight="1">
      <c r="B77" s="161"/>
      <c r="C77" s="98"/>
      <c r="D77" s="162" t="s">
        <v>3447</v>
      </c>
      <c r="E77" s="163"/>
      <c r="F77" s="163"/>
      <c r="G77" s="163"/>
      <c r="H77" s="163"/>
      <c r="I77" s="164"/>
      <c r="J77" s="165">
        <f>J143</f>
        <v>0</v>
      </c>
      <c r="K77" s="98"/>
      <c r="L77" s="166"/>
    </row>
    <row r="78" spans="1:47" s="10" customFormat="1" ht="14.85" customHeight="1">
      <c r="B78" s="161"/>
      <c r="C78" s="98"/>
      <c r="D78" s="162" t="s">
        <v>3448</v>
      </c>
      <c r="E78" s="163"/>
      <c r="F78" s="163"/>
      <c r="G78" s="163"/>
      <c r="H78" s="163"/>
      <c r="I78" s="164"/>
      <c r="J78" s="165">
        <f>J145</f>
        <v>0</v>
      </c>
      <c r="K78" s="98"/>
      <c r="L78" s="166"/>
    </row>
    <row r="79" spans="1:47" s="10" customFormat="1" ht="14.85" customHeight="1">
      <c r="B79" s="161"/>
      <c r="C79" s="98"/>
      <c r="D79" s="162" t="s">
        <v>3449</v>
      </c>
      <c r="E79" s="163"/>
      <c r="F79" s="163"/>
      <c r="G79" s="163"/>
      <c r="H79" s="163"/>
      <c r="I79" s="164"/>
      <c r="J79" s="165">
        <f>J147</f>
        <v>0</v>
      </c>
      <c r="K79" s="98"/>
      <c r="L79" s="166"/>
    </row>
    <row r="80" spans="1:47" s="10" customFormat="1" ht="14.85" customHeight="1">
      <c r="B80" s="161"/>
      <c r="C80" s="98"/>
      <c r="D80" s="162" t="s">
        <v>3450</v>
      </c>
      <c r="E80" s="163"/>
      <c r="F80" s="163"/>
      <c r="G80" s="163"/>
      <c r="H80" s="163"/>
      <c r="I80" s="164"/>
      <c r="J80" s="165">
        <f>J150</f>
        <v>0</v>
      </c>
      <c r="K80" s="98"/>
      <c r="L80" s="166"/>
    </row>
    <row r="81" spans="2:12" s="10" customFormat="1" ht="14.85" customHeight="1">
      <c r="B81" s="161"/>
      <c r="C81" s="98"/>
      <c r="D81" s="162" t="s">
        <v>3451</v>
      </c>
      <c r="E81" s="163"/>
      <c r="F81" s="163"/>
      <c r="G81" s="163"/>
      <c r="H81" s="163"/>
      <c r="I81" s="164"/>
      <c r="J81" s="165">
        <f>J152</f>
        <v>0</v>
      </c>
      <c r="K81" s="98"/>
      <c r="L81" s="166"/>
    </row>
    <row r="82" spans="2:12" s="10" customFormat="1" ht="14.85" customHeight="1">
      <c r="B82" s="161"/>
      <c r="C82" s="98"/>
      <c r="D82" s="162" t="s">
        <v>3452</v>
      </c>
      <c r="E82" s="163"/>
      <c r="F82" s="163"/>
      <c r="G82" s="163"/>
      <c r="H82" s="163"/>
      <c r="I82" s="164"/>
      <c r="J82" s="165">
        <f>J154</f>
        <v>0</v>
      </c>
      <c r="K82" s="98"/>
      <c r="L82" s="166"/>
    </row>
    <row r="83" spans="2:12" s="10" customFormat="1" ht="14.85" customHeight="1">
      <c r="B83" s="161"/>
      <c r="C83" s="98"/>
      <c r="D83" s="162" t="s">
        <v>3453</v>
      </c>
      <c r="E83" s="163"/>
      <c r="F83" s="163"/>
      <c r="G83" s="163"/>
      <c r="H83" s="163"/>
      <c r="I83" s="164"/>
      <c r="J83" s="165">
        <f>J156</f>
        <v>0</v>
      </c>
      <c r="K83" s="98"/>
      <c r="L83" s="166"/>
    </row>
    <row r="84" spans="2:12" s="10" customFormat="1" ht="14.85" customHeight="1">
      <c r="B84" s="161"/>
      <c r="C84" s="98"/>
      <c r="D84" s="162" t="s">
        <v>3454</v>
      </c>
      <c r="E84" s="163"/>
      <c r="F84" s="163"/>
      <c r="G84" s="163"/>
      <c r="H84" s="163"/>
      <c r="I84" s="164"/>
      <c r="J84" s="165">
        <f>J158</f>
        <v>0</v>
      </c>
      <c r="K84" s="98"/>
      <c r="L84" s="166"/>
    </row>
    <row r="85" spans="2:12" s="10" customFormat="1" ht="19.899999999999999" customHeight="1">
      <c r="B85" s="161"/>
      <c r="C85" s="98"/>
      <c r="D85" s="162" t="s">
        <v>3455</v>
      </c>
      <c r="E85" s="163"/>
      <c r="F85" s="163"/>
      <c r="G85" s="163"/>
      <c r="H85" s="163"/>
      <c r="I85" s="164"/>
      <c r="J85" s="165">
        <f>J160</f>
        <v>0</v>
      </c>
      <c r="K85" s="98"/>
      <c r="L85" s="166"/>
    </row>
    <row r="86" spans="2:12" s="10" customFormat="1" ht="14.85" customHeight="1">
      <c r="B86" s="161"/>
      <c r="C86" s="98"/>
      <c r="D86" s="162" t="s">
        <v>3456</v>
      </c>
      <c r="E86" s="163"/>
      <c r="F86" s="163"/>
      <c r="G86" s="163"/>
      <c r="H86" s="163"/>
      <c r="I86" s="164"/>
      <c r="J86" s="165">
        <f>J161</f>
        <v>0</v>
      </c>
      <c r="K86" s="98"/>
      <c r="L86" s="166"/>
    </row>
    <row r="87" spans="2:12" s="10" customFormat="1" ht="14.85" customHeight="1">
      <c r="B87" s="161"/>
      <c r="C87" s="98"/>
      <c r="D87" s="162" t="s">
        <v>3456</v>
      </c>
      <c r="E87" s="163"/>
      <c r="F87" s="163"/>
      <c r="G87" s="163"/>
      <c r="H87" s="163"/>
      <c r="I87" s="164"/>
      <c r="J87" s="165">
        <f>J168</f>
        <v>0</v>
      </c>
      <c r="K87" s="98"/>
      <c r="L87" s="166"/>
    </row>
    <row r="88" spans="2:12" s="10" customFormat="1" ht="14.85" customHeight="1">
      <c r="B88" s="161"/>
      <c r="C88" s="98"/>
      <c r="D88" s="162" t="s">
        <v>3457</v>
      </c>
      <c r="E88" s="163"/>
      <c r="F88" s="163"/>
      <c r="G88" s="163"/>
      <c r="H88" s="163"/>
      <c r="I88" s="164"/>
      <c r="J88" s="165">
        <f>J171</f>
        <v>0</v>
      </c>
      <c r="K88" s="98"/>
      <c r="L88" s="166"/>
    </row>
    <row r="89" spans="2:12" s="10" customFormat="1" ht="14.85" customHeight="1">
      <c r="B89" s="161"/>
      <c r="C89" s="98"/>
      <c r="D89" s="162" t="s">
        <v>3458</v>
      </c>
      <c r="E89" s="163"/>
      <c r="F89" s="163"/>
      <c r="G89" s="163"/>
      <c r="H89" s="163"/>
      <c r="I89" s="164"/>
      <c r="J89" s="165">
        <f>J173</f>
        <v>0</v>
      </c>
      <c r="K89" s="98"/>
      <c r="L89" s="166"/>
    </row>
    <row r="90" spans="2:12" s="10" customFormat="1" ht="14.85" customHeight="1">
      <c r="B90" s="161"/>
      <c r="C90" s="98"/>
      <c r="D90" s="162" t="s">
        <v>3459</v>
      </c>
      <c r="E90" s="163"/>
      <c r="F90" s="163"/>
      <c r="G90" s="163"/>
      <c r="H90" s="163"/>
      <c r="I90" s="164"/>
      <c r="J90" s="165">
        <f>J176</f>
        <v>0</v>
      </c>
      <c r="K90" s="98"/>
      <c r="L90" s="166"/>
    </row>
    <row r="91" spans="2:12" s="10" customFormat="1" ht="14.85" customHeight="1">
      <c r="B91" s="161"/>
      <c r="C91" s="98"/>
      <c r="D91" s="162" t="s">
        <v>3460</v>
      </c>
      <c r="E91" s="163"/>
      <c r="F91" s="163"/>
      <c r="G91" s="163"/>
      <c r="H91" s="163"/>
      <c r="I91" s="164"/>
      <c r="J91" s="165">
        <f>J178</f>
        <v>0</v>
      </c>
      <c r="K91" s="98"/>
      <c r="L91" s="166"/>
    </row>
    <row r="92" spans="2:12" s="10" customFormat="1" ht="14.85" customHeight="1">
      <c r="B92" s="161"/>
      <c r="C92" s="98"/>
      <c r="D92" s="162" t="s">
        <v>3461</v>
      </c>
      <c r="E92" s="163"/>
      <c r="F92" s="163"/>
      <c r="G92" s="163"/>
      <c r="H92" s="163"/>
      <c r="I92" s="164"/>
      <c r="J92" s="165">
        <f>J181</f>
        <v>0</v>
      </c>
      <c r="K92" s="98"/>
      <c r="L92" s="166"/>
    </row>
    <row r="93" spans="2:12" s="10" customFormat="1" ht="19.899999999999999" customHeight="1">
      <c r="B93" s="161"/>
      <c r="C93" s="98"/>
      <c r="D93" s="162" t="s">
        <v>3462</v>
      </c>
      <c r="E93" s="163"/>
      <c r="F93" s="163"/>
      <c r="G93" s="163"/>
      <c r="H93" s="163"/>
      <c r="I93" s="164"/>
      <c r="J93" s="165">
        <f>J184</f>
        <v>0</v>
      </c>
      <c r="K93" s="98"/>
      <c r="L93" s="166"/>
    </row>
    <row r="94" spans="2:12" s="10" customFormat="1" ht="14.85" customHeight="1">
      <c r="B94" s="161"/>
      <c r="C94" s="98"/>
      <c r="D94" s="162" t="s">
        <v>3463</v>
      </c>
      <c r="E94" s="163"/>
      <c r="F94" s="163"/>
      <c r="G94" s="163"/>
      <c r="H94" s="163"/>
      <c r="I94" s="164"/>
      <c r="J94" s="165">
        <f>J185</f>
        <v>0</v>
      </c>
      <c r="K94" s="98"/>
      <c r="L94" s="166"/>
    </row>
    <row r="95" spans="2:12" s="10" customFormat="1" ht="14.85" customHeight="1">
      <c r="B95" s="161"/>
      <c r="C95" s="98"/>
      <c r="D95" s="162" t="s">
        <v>3464</v>
      </c>
      <c r="E95" s="163"/>
      <c r="F95" s="163"/>
      <c r="G95" s="163"/>
      <c r="H95" s="163"/>
      <c r="I95" s="164"/>
      <c r="J95" s="165">
        <f>J188</f>
        <v>0</v>
      </c>
      <c r="K95" s="98"/>
      <c r="L95" s="166"/>
    </row>
    <row r="96" spans="2:12" s="10" customFormat="1" ht="14.85" customHeight="1">
      <c r="B96" s="161"/>
      <c r="C96" s="98"/>
      <c r="D96" s="162" t="s">
        <v>3444</v>
      </c>
      <c r="E96" s="163"/>
      <c r="F96" s="163"/>
      <c r="G96" s="163"/>
      <c r="H96" s="163"/>
      <c r="I96" s="164"/>
      <c r="J96" s="165">
        <f>J191</f>
        <v>0</v>
      </c>
      <c r="K96" s="98"/>
      <c r="L96" s="166"/>
    </row>
    <row r="97" spans="1:31" s="10" customFormat="1" ht="14.85" customHeight="1">
      <c r="B97" s="161"/>
      <c r="C97" s="98"/>
      <c r="D97" s="162" t="s">
        <v>3465</v>
      </c>
      <c r="E97" s="163"/>
      <c r="F97" s="163"/>
      <c r="G97" s="163"/>
      <c r="H97" s="163"/>
      <c r="I97" s="164"/>
      <c r="J97" s="165">
        <f>J194</f>
        <v>0</v>
      </c>
      <c r="K97" s="98"/>
      <c r="L97" s="166"/>
    </row>
    <row r="98" spans="1:31" s="10" customFormat="1" ht="14.85" customHeight="1">
      <c r="B98" s="161"/>
      <c r="C98" s="98"/>
      <c r="D98" s="162" t="s">
        <v>3466</v>
      </c>
      <c r="E98" s="163"/>
      <c r="F98" s="163"/>
      <c r="G98" s="163"/>
      <c r="H98" s="163"/>
      <c r="I98" s="164"/>
      <c r="J98" s="165">
        <f>J200</f>
        <v>0</v>
      </c>
      <c r="K98" s="98"/>
      <c r="L98" s="166"/>
    </row>
    <row r="99" spans="1:31" s="10" customFormat="1" ht="14.85" customHeight="1">
      <c r="B99" s="161"/>
      <c r="C99" s="98"/>
      <c r="D99" s="162" t="s">
        <v>3467</v>
      </c>
      <c r="E99" s="163"/>
      <c r="F99" s="163"/>
      <c r="G99" s="163"/>
      <c r="H99" s="163"/>
      <c r="I99" s="164"/>
      <c r="J99" s="165">
        <f>J202</f>
        <v>0</v>
      </c>
      <c r="K99" s="98"/>
      <c r="L99" s="166"/>
    </row>
    <row r="100" spans="1:31" s="10" customFormat="1" ht="19.899999999999999" customHeight="1">
      <c r="B100" s="161"/>
      <c r="C100" s="98"/>
      <c r="D100" s="162" t="s">
        <v>3468</v>
      </c>
      <c r="E100" s="163"/>
      <c r="F100" s="163"/>
      <c r="G100" s="163"/>
      <c r="H100" s="163"/>
      <c r="I100" s="164"/>
      <c r="J100" s="165">
        <f>J205</f>
        <v>0</v>
      </c>
      <c r="K100" s="98"/>
      <c r="L100" s="166"/>
    </row>
    <row r="101" spans="1:31" s="10" customFormat="1" ht="19.899999999999999" customHeight="1">
      <c r="B101" s="161"/>
      <c r="C101" s="98"/>
      <c r="D101" s="162" t="s">
        <v>3469</v>
      </c>
      <c r="E101" s="163"/>
      <c r="F101" s="163"/>
      <c r="G101" s="163"/>
      <c r="H101" s="163"/>
      <c r="I101" s="164"/>
      <c r="J101" s="165">
        <f>J207</f>
        <v>0</v>
      </c>
      <c r="K101" s="98"/>
      <c r="L101" s="166"/>
    </row>
    <row r="102" spans="1:31" s="10" customFormat="1" ht="14.85" customHeight="1">
      <c r="B102" s="161"/>
      <c r="C102" s="98"/>
      <c r="D102" s="162" t="s">
        <v>3470</v>
      </c>
      <c r="E102" s="163"/>
      <c r="F102" s="163"/>
      <c r="G102" s="163"/>
      <c r="H102" s="163"/>
      <c r="I102" s="164"/>
      <c r="J102" s="165">
        <f>J208</f>
        <v>0</v>
      </c>
      <c r="K102" s="98"/>
      <c r="L102" s="166"/>
    </row>
    <row r="103" spans="1:31" s="10" customFormat="1" ht="14.85" customHeight="1">
      <c r="B103" s="161"/>
      <c r="C103" s="98"/>
      <c r="D103" s="162" t="s">
        <v>3471</v>
      </c>
      <c r="E103" s="163"/>
      <c r="F103" s="163"/>
      <c r="G103" s="163"/>
      <c r="H103" s="163"/>
      <c r="I103" s="164"/>
      <c r="J103" s="165">
        <f>J210</f>
        <v>0</v>
      </c>
      <c r="K103" s="98"/>
      <c r="L103" s="166"/>
    </row>
    <row r="104" spans="1:31" s="10" customFormat="1" ht="14.85" customHeight="1">
      <c r="B104" s="161"/>
      <c r="C104" s="98"/>
      <c r="D104" s="162" t="s">
        <v>3472</v>
      </c>
      <c r="E104" s="163"/>
      <c r="F104" s="163"/>
      <c r="G104" s="163"/>
      <c r="H104" s="163"/>
      <c r="I104" s="164"/>
      <c r="J104" s="165">
        <f>J211</f>
        <v>0</v>
      </c>
      <c r="K104" s="98"/>
      <c r="L104" s="166"/>
    </row>
    <row r="105" spans="1:31" s="2" customFormat="1" ht="21.75" customHeight="1">
      <c r="A105" s="36"/>
      <c r="B105" s="37"/>
      <c r="C105" s="38"/>
      <c r="D105" s="38"/>
      <c r="E105" s="38"/>
      <c r="F105" s="38"/>
      <c r="G105" s="38"/>
      <c r="H105" s="38"/>
      <c r="I105" s="119"/>
      <c r="J105" s="38"/>
      <c r="K105" s="38"/>
      <c r="L105" s="120"/>
      <c r="S105" s="36"/>
      <c r="T105" s="36"/>
      <c r="U105" s="36"/>
      <c r="V105" s="36"/>
      <c r="W105" s="36"/>
      <c r="X105" s="36"/>
      <c r="Y105" s="36"/>
      <c r="Z105" s="36"/>
      <c r="AA105" s="36"/>
      <c r="AB105" s="36"/>
      <c r="AC105" s="36"/>
      <c r="AD105" s="36"/>
      <c r="AE105" s="36"/>
    </row>
    <row r="106" spans="1:31" s="2" customFormat="1" ht="6.95" customHeight="1">
      <c r="A106" s="36"/>
      <c r="B106" s="49"/>
      <c r="C106" s="50"/>
      <c r="D106" s="50"/>
      <c r="E106" s="50"/>
      <c r="F106" s="50"/>
      <c r="G106" s="50"/>
      <c r="H106" s="50"/>
      <c r="I106" s="145"/>
      <c r="J106" s="50"/>
      <c r="K106" s="50"/>
      <c r="L106" s="120"/>
      <c r="S106" s="36"/>
      <c r="T106" s="36"/>
      <c r="U106" s="36"/>
      <c r="V106" s="36"/>
      <c r="W106" s="36"/>
      <c r="X106" s="36"/>
      <c r="Y106" s="36"/>
      <c r="Z106" s="36"/>
      <c r="AA106" s="36"/>
      <c r="AB106" s="36"/>
      <c r="AC106" s="36"/>
      <c r="AD106" s="36"/>
      <c r="AE106" s="36"/>
    </row>
    <row r="110" spans="1:31" s="2" customFormat="1" ht="6.95" customHeight="1">
      <c r="A110" s="36"/>
      <c r="B110" s="51"/>
      <c r="C110" s="52"/>
      <c r="D110" s="52"/>
      <c r="E110" s="52"/>
      <c r="F110" s="52"/>
      <c r="G110" s="52"/>
      <c r="H110" s="52"/>
      <c r="I110" s="148"/>
      <c r="J110" s="52"/>
      <c r="K110" s="52"/>
      <c r="L110" s="120"/>
      <c r="S110" s="36"/>
      <c r="T110" s="36"/>
      <c r="U110" s="36"/>
      <c r="V110" s="36"/>
      <c r="W110" s="36"/>
      <c r="X110" s="36"/>
      <c r="Y110" s="36"/>
      <c r="Z110" s="36"/>
      <c r="AA110" s="36"/>
      <c r="AB110" s="36"/>
      <c r="AC110" s="36"/>
      <c r="AD110" s="36"/>
      <c r="AE110" s="36"/>
    </row>
    <row r="111" spans="1:31" s="2" customFormat="1" ht="24.95" customHeight="1">
      <c r="A111" s="36"/>
      <c r="B111" s="37"/>
      <c r="C111" s="25" t="s">
        <v>258</v>
      </c>
      <c r="D111" s="38"/>
      <c r="E111" s="38"/>
      <c r="F111" s="38"/>
      <c r="G111" s="38"/>
      <c r="H111" s="38"/>
      <c r="I111" s="119"/>
      <c r="J111" s="38"/>
      <c r="K111" s="38"/>
      <c r="L111" s="120"/>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19"/>
      <c r="J112" s="38"/>
      <c r="K112" s="38"/>
      <c r="L112" s="120"/>
      <c r="S112" s="36"/>
      <c r="T112" s="36"/>
      <c r="U112" s="36"/>
      <c r="V112" s="36"/>
      <c r="W112" s="36"/>
      <c r="X112" s="36"/>
      <c r="Y112" s="36"/>
      <c r="Z112" s="36"/>
      <c r="AA112" s="36"/>
      <c r="AB112" s="36"/>
      <c r="AC112" s="36"/>
      <c r="AD112" s="36"/>
      <c r="AE112" s="36"/>
    </row>
    <row r="113" spans="1:63" s="2" customFormat="1" ht="12" customHeight="1">
      <c r="A113" s="36"/>
      <c r="B113" s="37"/>
      <c r="C113" s="31" t="s">
        <v>16</v>
      </c>
      <c r="D113" s="38"/>
      <c r="E113" s="38"/>
      <c r="F113" s="38"/>
      <c r="G113" s="38"/>
      <c r="H113" s="38"/>
      <c r="I113" s="119"/>
      <c r="J113" s="38"/>
      <c r="K113" s="38"/>
      <c r="L113" s="120"/>
      <c r="S113" s="36"/>
      <c r="T113" s="36"/>
      <c r="U113" s="36"/>
      <c r="V113" s="36"/>
      <c r="W113" s="36"/>
      <c r="X113" s="36"/>
      <c r="Y113" s="36"/>
      <c r="Z113" s="36"/>
      <c r="AA113" s="36"/>
      <c r="AB113" s="36"/>
      <c r="AC113" s="36"/>
      <c r="AD113" s="36"/>
      <c r="AE113" s="36"/>
    </row>
    <row r="114" spans="1:63" s="2" customFormat="1" ht="16.5" customHeight="1">
      <c r="A114" s="36"/>
      <c r="B114" s="37"/>
      <c r="C114" s="38"/>
      <c r="D114" s="38"/>
      <c r="E114" s="419" t="str">
        <f>E7</f>
        <v>Přístavba Základní a mateřské školy Elišky Přemyslovny 10,Brno Starý Lískovec</v>
      </c>
      <c r="F114" s="420"/>
      <c r="G114" s="420"/>
      <c r="H114" s="420"/>
      <c r="I114" s="119"/>
      <c r="J114" s="38"/>
      <c r="K114" s="38"/>
      <c r="L114" s="120"/>
      <c r="S114" s="36"/>
      <c r="T114" s="36"/>
      <c r="U114" s="36"/>
      <c r="V114" s="36"/>
      <c r="W114" s="36"/>
      <c r="X114" s="36"/>
      <c r="Y114" s="36"/>
      <c r="Z114" s="36"/>
      <c r="AA114" s="36"/>
      <c r="AB114" s="36"/>
      <c r="AC114" s="36"/>
      <c r="AD114" s="36"/>
      <c r="AE114" s="36"/>
    </row>
    <row r="115" spans="1:63" s="1" customFormat="1" ht="12" customHeight="1">
      <c r="B115" s="23"/>
      <c r="C115" s="31" t="s">
        <v>227</v>
      </c>
      <c r="D115" s="24"/>
      <c r="E115" s="24"/>
      <c r="F115" s="24"/>
      <c r="G115" s="24"/>
      <c r="H115" s="24"/>
      <c r="I115" s="110"/>
      <c r="J115" s="24"/>
      <c r="K115" s="24"/>
      <c r="L115" s="22"/>
    </row>
    <row r="116" spans="1:63" s="1" customFormat="1" ht="16.5" customHeight="1">
      <c r="B116" s="23"/>
      <c r="C116" s="24"/>
      <c r="D116" s="24"/>
      <c r="E116" s="419" t="s">
        <v>228</v>
      </c>
      <c r="F116" s="370"/>
      <c r="G116" s="370"/>
      <c r="H116" s="370"/>
      <c r="I116" s="110"/>
      <c r="J116" s="24"/>
      <c r="K116" s="24"/>
      <c r="L116" s="22"/>
    </row>
    <row r="117" spans="1:63" s="1" customFormat="1" ht="12" customHeight="1">
      <c r="B117" s="23"/>
      <c r="C117" s="31" t="s">
        <v>229</v>
      </c>
      <c r="D117" s="24"/>
      <c r="E117" s="24"/>
      <c r="F117" s="24"/>
      <c r="G117" s="24"/>
      <c r="H117" s="24"/>
      <c r="I117" s="110"/>
      <c r="J117" s="24"/>
      <c r="K117" s="24"/>
      <c r="L117" s="22"/>
    </row>
    <row r="118" spans="1:63" s="2" customFormat="1" ht="16.5" customHeight="1">
      <c r="A118" s="36"/>
      <c r="B118" s="37"/>
      <c r="C118" s="38"/>
      <c r="D118" s="38"/>
      <c r="E118" s="421" t="s">
        <v>2276</v>
      </c>
      <c r="F118" s="422"/>
      <c r="G118" s="422"/>
      <c r="H118" s="422"/>
      <c r="I118" s="119"/>
      <c r="J118" s="38"/>
      <c r="K118" s="38"/>
      <c r="L118" s="120"/>
      <c r="S118" s="36"/>
      <c r="T118" s="36"/>
      <c r="U118" s="36"/>
      <c r="V118" s="36"/>
      <c r="W118" s="36"/>
      <c r="X118" s="36"/>
      <c r="Y118" s="36"/>
      <c r="Z118" s="36"/>
      <c r="AA118" s="36"/>
      <c r="AB118" s="36"/>
      <c r="AC118" s="36"/>
      <c r="AD118" s="36"/>
      <c r="AE118" s="36"/>
    </row>
    <row r="119" spans="1:63" s="2" customFormat="1" ht="12" customHeight="1">
      <c r="A119" s="36"/>
      <c r="B119" s="37"/>
      <c r="C119" s="31" t="s">
        <v>1484</v>
      </c>
      <c r="D119" s="38"/>
      <c r="E119" s="38"/>
      <c r="F119" s="38"/>
      <c r="G119" s="38"/>
      <c r="H119" s="38"/>
      <c r="I119" s="119"/>
      <c r="J119" s="38"/>
      <c r="K119" s="38"/>
      <c r="L119" s="120"/>
      <c r="S119" s="36"/>
      <c r="T119" s="36"/>
      <c r="U119" s="36"/>
      <c r="V119" s="36"/>
      <c r="W119" s="36"/>
      <c r="X119" s="36"/>
      <c r="Y119" s="36"/>
      <c r="Z119" s="36"/>
      <c r="AA119" s="36"/>
      <c r="AB119" s="36"/>
      <c r="AC119" s="36"/>
      <c r="AD119" s="36"/>
      <c r="AE119" s="36"/>
    </row>
    <row r="120" spans="1:63" s="2" customFormat="1" ht="16.5" customHeight="1">
      <c r="A120" s="36"/>
      <c r="B120" s="37"/>
      <c r="C120" s="38"/>
      <c r="D120" s="38"/>
      <c r="E120" s="389" t="str">
        <f>E13</f>
        <v>2016/027H-02-B-D144 - B-D.1.4.4-Zařízení silnoproudé elektrotechniky</v>
      </c>
      <c r="F120" s="422"/>
      <c r="G120" s="422"/>
      <c r="H120" s="422"/>
      <c r="I120" s="119"/>
      <c r="J120" s="38"/>
      <c r="K120" s="38"/>
      <c r="L120" s="120"/>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19"/>
      <c r="J121" s="38"/>
      <c r="K121" s="38"/>
      <c r="L121" s="120"/>
      <c r="S121" s="36"/>
      <c r="T121" s="36"/>
      <c r="U121" s="36"/>
      <c r="V121" s="36"/>
      <c r="W121" s="36"/>
      <c r="X121" s="36"/>
      <c r="Y121" s="36"/>
      <c r="Z121" s="36"/>
      <c r="AA121" s="36"/>
      <c r="AB121" s="36"/>
      <c r="AC121" s="36"/>
      <c r="AD121" s="36"/>
      <c r="AE121" s="36"/>
    </row>
    <row r="122" spans="1:63" s="2" customFormat="1" ht="12" customHeight="1">
      <c r="A122" s="36"/>
      <c r="B122" s="37"/>
      <c r="C122" s="31" t="s">
        <v>24</v>
      </c>
      <c r="D122" s="38"/>
      <c r="E122" s="38"/>
      <c r="F122" s="29" t="str">
        <f>F16</f>
        <v xml:space="preserve"> </v>
      </c>
      <c r="G122" s="38"/>
      <c r="H122" s="38"/>
      <c r="I122" s="121" t="s">
        <v>26</v>
      </c>
      <c r="J122" s="61" t="str">
        <f>IF(J16="","",J16)</f>
        <v>20. 2. 2020</v>
      </c>
      <c r="K122" s="38"/>
      <c r="L122" s="120"/>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19"/>
      <c r="J123" s="38"/>
      <c r="K123" s="38"/>
      <c r="L123" s="120"/>
      <c r="S123" s="36"/>
      <c r="T123" s="36"/>
      <c r="U123" s="36"/>
      <c r="V123" s="36"/>
      <c r="W123" s="36"/>
      <c r="X123" s="36"/>
      <c r="Y123" s="36"/>
      <c r="Z123" s="36"/>
      <c r="AA123" s="36"/>
      <c r="AB123" s="36"/>
      <c r="AC123" s="36"/>
      <c r="AD123" s="36"/>
      <c r="AE123" s="36"/>
    </row>
    <row r="124" spans="1:63" s="2" customFormat="1" ht="40.15" customHeight="1">
      <c r="A124" s="36"/>
      <c r="B124" s="37"/>
      <c r="C124" s="31" t="s">
        <v>30</v>
      </c>
      <c r="D124" s="38"/>
      <c r="E124" s="38"/>
      <c r="F124" s="29" t="str">
        <f>E19</f>
        <v>MČ Brno-Starý Lískovec</v>
      </c>
      <c r="G124" s="38"/>
      <c r="H124" s="38"/>
      <c r="I124" s="121" t="s">
        <v>36</v>
      </c>
      <c r="J124" s="34" t="str">
        <f>E25</f>
        <v>HEXAPLAN INTERNATIONAL spol. s r.o.</v>
      </c>
      <c r="K124" s="38"/>
      <c r="L124" s="120"/>
      <c r="S124" s="36"/>
      <c r="T124" s="36"/>
      <c r="U124" s="36"/>
      <c r="V124" s="36"/>
      <c r="W124" s="36"/>
      <c r="X124" s="36"/>
      <c r="Y124" s="36"/>
      <c r="Z124" s="36"/>
      <c r="AA124" s="36"/>
      <c r="AB124" s="36"/>
      <c r="AC124" s="36"/>
      <c r="AD124" s="36"/>
      <c r="AE124" s="36"/>
    </row>
    <row r="125" spans="1:63" s="2" customFormat="1" ht="15.2" customHeight="1">
      <c r="A125" s="36"/>
      <c r="B125" s="37"/>
      <c r="C125" s="31" t="s">
        <v>34</v>
      </c>
      <c r="D125" s="38"/>
      <c r="E125" s="38"/>
      <c r="F125" s="29" t="str">
        <f>IF(E22="","",E22)</f>
        <v>Vyplň údaj</v>
      </c>
      <c r="G125" s="38"/>
      <c r="H125" s="38"/>
      <c r="I125" s="121" t="s">
        <v>39</v>
      </c>
      <c r="J125" s="34" t="str">
        <f>E28</f>
        <v>ing.J.Petlach</v>
      </c>
      <c r="K125" s="38"/>
      <c r="L125" s="120"/>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19"/>
      <c r="J126" s="38"/>
      <c r="K126" s="38"/>
      <c r="L126" s="120"/>
      <c r="S126" s="36"/>
      <c r="T126" s="36"/>
      <c r="U126" s="36"/>
      <c r="V126" s="36"/>
      <c r="W126" s="36"/>
      <c r="X126" s="36"/>
      <c r="Y126" s="36"/>
      <c r="Z126" s="36"/>
      <c r="AA126" s="36"/>
      <c r="AB126" s="36"/>
      <c r="AC126" s="36"/>
      <c r="AD126" s="36"/>
      <c r="AE126" s="36"/>
    </row>
    <row r="127" spans="1:63" s="11" customFormat="1" ht="29.25" customHeight="1">
      <c r="A127" s="167"/>
      <c r="B127" s="168"/>
      <c r="C127" s="169" t="s">
        <v>259</v>
      </c>
      <c r="D127" s="170" t="s">
        <v>62</v>
      </c>
      <c r="E127" s="170" t="s">
        <v>58</v>
      </c>
      <c r="F127" s="170" t="s">
        <v>59</v>
      </c>
      <c r="G127" s="170" t="s">
        <v>260</v>
      </c>
      <c r="H127" s="170" t="s">
        <v>261</v>
      </c>
      <c r="I127" s="171" t="s">
        <v>262</v>
      </c>
      <c r="J127" s="170" t="s">
        <v>236</v>
      </c>
      <c r="K127" s="172" t="s">
        <v>263</v>
      </c>
      <c r="L127" s="173"/>
      <c r="M127" s="70" t="s">
        <v>22</v>
      </c>
      <c r="N127" s="71" t="s">
        <v>47</v>
      </c>
      <c r="O127" s="71" t="s">
        <v>264</v>
      </c>
      <c r="P127" s="71" t="s">
        <v>265</v>
      </c>
      <c r="Q127" s="71" t="s">
        <v>266</v>
      </c>
      <c r="R127" s="71" t="s">
        <v>267</v>
      </c>
      <c r="S127" s="71" t="s">
        <v>268</v>
      </c>
      <c r="T127" s="72" t="s">
        <v>269</v>
      </c>
      <c r="U127" s="167"/>
      <c r="V127" s="167"/>
      <c r="W127" s="167"/>
      <c r="X127" s="167"/>
      <c r="Y127" s="167"/>
      <c r="Z127" s="167"/>
      <c r="AA127" s="167"/>
      <c r="AB127" s="167"/>
      <c r="AC127" s="167"/>
      <c r="AD127" s="167"/>
      <c r="AE127" s="167"/>
    </row>
    <row r="128" spans="1:63" s="2" customFormat="1" ht="22.9" customHeight="1">
      <c r="A128" s="36"/>
      <c r="B128" s="37"/>
      <c r="C128" s="77" t="s">
        <v>270</v>
      </c>
      <c r="D128" s="38"/>
      <c r="E128" s="38"/>
      <c r="F128" s="38"/>
      <c r="G128" s="38"/>
      <c r="H128" s="38"/>
      <c r="I128" s="119"/>
      <c r="J128" s="174">
        <f>BK128</f>
        <v>0</v>
      </c>
      <c r="K128" s="38"/>
      <c r="L128" s="41"/>
      <c r="M128" s="73"/>
      <c r="N128" s="175"/>
      <c r="O128" s="74"/>
      <c r="P128" s="176">
        <f>P129+P134</f>
        <v>0</v>
      </c>
      <c r="Q128" s="74"/>
      <c r="R128" s="176">
        <f>R129+R134</f>
        <v>0</v>
      </c>
      <c r="S128" s="74"/>
      <c r="T128" s="177">
        <f>T129+T134</f>
        <v>0</v>
      </c>
      <c r="U128" s="36"/>
      <c r="V128" s="36"/>
      <c r="W128" s="36"/>
      <c r="X128" s="36"/>
      <c r="Y128" s="36"/>
      <c r="Z128" s="36"/>
      <c r="AA128" s="36"/>
      <c r="AB128" s="36"/>
      <c r="AC128" s="36"/>
      <c r="AD128" s="36"/>
      <c r="AE128" s="36"/>
      <c r="AT128" s="19" t="s">
        <v>76</v>
      </c>
      <c r="AU128" s="19" t="s">
        <v>237</v>
      </c>
      <c r="BK128" s="178">
        <f>BK129+BK134</f>
        <v>0</v>
      </c>
    </row>
    <row r="129" spans="1:65" s="12" customFormat="1" ht="25.9" customHeight="1">
      <c r="B129" s="179"/>
      <c r="C129" s="180"/>
      <c r="D129" s="181" t="s">
        <v>76</v>
      </c>
      <c r="E129" s="182" t="s">
        <v>1669</v>
      </c>
      <c r="F129" s="182" t="s">
        <v>1841</v>
      </c>
      <c r="G129" s="180"/>
      <c r="H129" s="180"/>
      <c r="I129" s="183"/>
      <c r="J129" s="184">
        <f>BK129</f>
        <v>0</v>
      </c>
      <c r="K129" s="180"/>
      <c r="L129" s="185"/>
      <c r="M129" s="186"/>
      <c r="N129" s="187"/>
      <c r="O129" s="187"/>
      <c r="P129" s="188">
        <f>P130</f>
        <v>0</v>
      </c>
      <c r="Q129" s="187"/>
      <c r="R129" s="188">
        <f>R130</f>
        <v>0</v>
      </c>
      <c r="S129" s="187"/>
      <c r="T129" s="189">
        <f>T130</f>
        <v>0</v>
      </c>
      <c r="AR129" s="190" t="s">
        <v>23</v>
      </c>
      <c r="AT129" s="191" t="s">
        <v>76</v>
      </c>
      <c r="AU129" s="191" t="s">
        <v>77</v>
      </c>
      <c r="AY129" s="190" t="s">
        <v>273</v>
      </c>
      <c r="BK129" s="192">
        <f>BK130</f>
        <v>0</v>
      </c>
    </row>
    <row r="130" spans="1:65" s="12" customFormat="1" ht="22.9" customHeight="1">
      <c r="B130" s="179"/>
      <c r="C130" s="180"/>
      <c r="D130" s="181" t="s">
        <v>76</v>
      </c>
      <c r="E130" s="193" t="s">
        <v>1717</v>
      </c>
      <c r="F130" s="193" t="s">
        <v>3473</v>
      </c>
      <c r="G130" s="180"/>
      <c r="H130" s="180"/>
      <c r="I130" s="183"/>
      <c r="J130" s="194">
        <f>BK130</f>
        <v>0</v>
      </c>
      <c r="K130" s="180"/>
      <c r="L130" s="185"/>
      <c r="M130" s="186"/>
      <c r="N130" s="187"/>
      <c r="O130" s="187"/>
      <c r="P130" s="188">
        <f>P131+P132</f>
        <v>0</v>
      </c>
      <c r="Q130" s="187"/>
      <c r="R130" s="188">
        <f>R131+R132</f>
        <v>0</v>
      </c>
      <c r="S130" s="187"/>
      <c r="T130" s="189">
        <f>T131+T132</f>
        <v>0</v>
      </c>
      <c r="AR130" s="190" t="s">
        <v>23</v>
      </c>
      <c r="AT130" s="191" t="s">
        <v>76</v>
      </c>
      <c r="AU130" s="191" t="s">
        <v>23</v>
      </c>
      <c r="AY130" s="190" t="s">
        <v>273</v>
      </c>
      <c r="BK130" s="192">
        <f>BK131+BK132</f>
        <v>0</v>
      </c>
    </row>
    <row r="131" spans="1:65" s="2" customFormat="1" ht="16.5" customHeight="1">
      <c r="A131" s="36"/>
      <c r="B131" s="37"/>
      <c r="C131" s="195" t="s">
        <v>23</v>
      </c>
      <c r="D131" s="195" t="s">
        <v>275</v>
      </c>
      <c r="E131" s="196" t="s">
        <v>1843</v>
      </c>
      <c r="F131" s="197" t="s">
        <v>1849</v>
      </c>
      <c r="G131" s="198" t="s">
        <v>765</v>
      </c>
      <c r="H131" s="199">
        <v>1</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757</v>
      </c>
      <c r="AT131" s="206" t="s">
        <v>275</v>
      </c>
      <c r="AU131" s="206" t="s">
        <v>84</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757</v>
      </c>
      <c r="BM131" s="206" t="s">
        <v>84</v>
      </c>
    </row>
    <row r="132" spans="1:65" s="12" customFormat="1" ht="20.85" customHeight="1">
      <c r="B132" s="179"/>
      <c r="C132" s="180"/>
      <c r="D132" s="181" t="s">
        <v>76</v>
      </c>
      <c r="E132" s="193" t="s">
        <v>1737</v>
      </c>
      <c r="F132" s="193" t="s">
        <v>3474</v>
      </c>
      <c r="G132" s="180"/>
      <c r="H132" s="180"/>
      <c r="I132" s="183"/>
      <c r="J132" s="194">
        <f>BK132</f>
        <v>0</v>
      </c>
      <c r="K132" s="180"/>
      <c r="L132" s="185"/>
      <c r="M132" s="186"/>
      <c r="N132" s="187"/>
      <c r="O132" s="187"/>
      <c r="P132" s="188">
        <f>P133</f>
        <v>0</v>
      </c>
      <c r="Q132" s="187"/>
      <c r="R132" s="188">
        <f>R133</f>
        <v>0</v>
      </c>
      <c r="S132" s="187"/>
      <c r="T132" s="189">
        <f>T133</f>
        <v>0</v>
      </c>
      <c r="AR132" s="190" t="s">
        <v>23</v>
      </c>
      <c r="AT132" s="191" t="s">
        <v>76</v>
      </c>
      <c r="AU132" s="191" t="s">
        <v>84</v>
      </c>
      <c r="AY132" s="190" t="s">
        <v>273</v>
      </c>
      <c r="BK132" s="192">
        <f>BK133</f>
        <v>0</v>
      </c>
    </row>
    <row r="133" spans="1:65" s="2" customFormat="1" ht="16.5" customHeight="1">
      <c r="A133" s="36"/>
      <c r="B133" s="37"/>
      <c r="C133" s="195" t="s">
        <v>84</v>
      </c>
      <c r="D133" s="195" t="s">
        <v>275</v>
      </c>
      <c r="E133" s="196" t="s">
        <v>1846</v>
      </c>
      <c r="F133" s="197" t="s">
        <v>1849</v>
      </c>
      <c r="G133" s="198" t="s">
        <v>765</v>
      </c>
      <c r="H133" s="199">
        <v>1</v>
      </c>
      <c r="I133" s="200"/>
      <c r="J133" s="201">
        <f>ROUND(I133*H133,2)</f>
        <v>0</v>
      </c>
      <c r="K133" s="197" t="s">
        <v>22</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757</v>
      </c>
      <c r="AT133" s="206" t="s">
        <v>275</v>
      </c>
      <c r="AU133" s="206" t="s">
        <v>92</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757</v>
      </c>
      <c r="BM133" s="206" t="s">
        <v>99</v>
      </c>
    </row>
    <row r="134" spans="1:65" s="12" customFormat="1" ht="25.9" customHeight="1">
      <c r="B134" s="179"/>
      <c r="C134" s="180"/>
      <c r="D134" s="181" t="s">
        <v>76</v>
      </c>
      <c r="E134" s="182" t="s">
        <v>1739</v>
      </c>
      <c r="F134" s="182" t="s">
        <v>1852</v>
      </c>
      <c r="G134" s="180"/>
      <c r="H134" s="180"/>
      <c r="I134" s="183"/>
      <c r="J134" s="184">
        <f>BK134</f>
        <v>0</v>
      </c>
      <c r="K134" s="180"/>
      <c r="L134" s="185"/>
      <c r="M134" s="186"/>
      <c r="N134" s="187"/>
      <c r="O134" s="187"/>
      <c r="P134" s="188">
        <f>P135+P142+P160+P184+P205+P207</f>
        <v>0</v>
      </c>
      <c r="Q134" s="187"/>
      <c r="R134" s="188">
        <f>R135+R142+R160+R184+R205+R207</f>
        <v>0</v>
      </c>
      <c r="S134" s="187"/>
      <c r="T134" s="189">
        <f>T135+T142+T160+T184+T205+T207</f>
        <v>0</v>
      </c>
      <c r="AR134" s="190" t="s">
        <v>23</v>
      </c>
      <c r="AT134" s="191" t="s">
        <v>76</v>
      </c>
      <c r="AU134" s="191" t="s">
        <v>77</v>
      </c>
      <c r="AY134" s="190" t="s">
        <v>273</v>
      </c>
      <c r="BK134" s="192">
        <f>BK135+BK142+BK160+BK184+BK205+BK207</f>
        <v>0</v>
      </c>
    </row>
    <row r="135" spans="1:65" s="12" customFormat="1" ht="22.9" customHeight="1">
      <c r="B135" s="179"/>
      <c r="C135" s="180"/>
      <c r="D135" s="181" t="s">
        <v>76</v>
      </c>
      <c r="E135" s="193" t="s">
        <v>1766</v>
      </c>
      <c r="F135" s="193" t="s">
        <v>1857</v>
      </c>
      <c r="G135" s="180"/>
      <c r="H135" s="180"/>
      <c r="I135" s="183"/>
      <c r="J135" s="194">
        <f>BK135</f>
        <v>0</v>
      </c>
      <c r="K135" s="180"/>
      <c r="L135" s="185"/>
      <c r="M135" s="186"/>
      <c r="N135" s="187"/>
      <c r="O135" s="187"/>
      <c r="P135" s="188">
        <f>P136+P138+P140</f>
        <v>0</v>
      </c>
      <c r="Q135" s="187"/>
      <c r="R135" s="188">
        <f>R136+R138+R140</f>
        <v>0</v>
      </c>
      <c r="S135" s="187"/>
      <c r="T135" s="189">
        <f>T136+T138+T140</f>
        <v>0</v>
      </c>
      <c r="AR135" s="190" t="s">
        <v>23</v>
      </c>
      <c r="AT135" s="191" t="s">
        <v>76</v>
      </c>
      <c r="AU135" s="191" t="s">
        <v>23</v>
      </c>
      <c r="AY135" s="190" t="s">
        <v>273</v>
      </c>
      <c r="BK135" s="192">
        <f>BK136+BK138+BK140</f>
        <v>0</v>
      </c>
    </row>
    <row r="136" spans="1:65" s="12" customFormat="1" ht="20.85" customHeight="1">
      <c r="B136" s="179"/>
      <c r="C136" s="180"/>
      <c r="D136" s="181" t="s">
        <v>76</v>
      </c>
      <c r="E136" s="193" t="s">
        <v>1770</v>
      </c>
      <c r="F136" s="193" t="s">
        <v>1859</v>
      </c>
      <c r="G136" s="180"/>
      <c r="H136" s="180"/>
      <c r="I136" s="183"/>
      <c r="J136" s="194">
        <f>BK136</f>
        <v>0</v>
      </c>
      <c r="K136" s="180"/>
      <c r="L136" s="185"/>
      <c r="M136" s="186"/>
      <c r="N136" s="187"/>
      <c r="O136" s="187"/>
      <c r="P136" s="188">
        <f>P137</f>
        <v>0</v>
      </c>
      <c r="Q136" s="187"/>
      <c r="R136" s="188">
        <f>R137</f>
        <v>0</v>
      </c>
      <c r="S136" s="187"/>
      <c r="T136" s="189">
        <f>T137</f>
        <v>0</v>
      </c>
      <c r="AR136" s="190" t="s">
        <v>23</v>
      </c>
      <c r="AT136" s="191" t="s">
        <v>76</v>
      </c>
      <c r="AU136" s="191" t="s">
        <v>84</v>
      </c>
      <c r="AY136" s="190" t="s">
        <v>273</v>
      </c>
      <c r="BK136" s="192">
        <f>BK137</f>
        <v>0</v>
      </c>
    </row>
    <row r="137" spans="1:65" s="2" customFormat="1" ht="16.5" customHeight="1">
      <c r="A137" s="36"/>
      <c r="B137" s="37"/>
      <c r="C137" s="195" t="s">
        <v>92</v>
      </c>
      <c r="D137" s="195" t="s">
        <v>275</v>
      </c>
      <c r="E137" s="196" t="s">
        <v>1848</v>
      </c>
      <c r="F137" s="197" t="s">
        <v>3475</v>
      </c>
      <c r="G137" s="198" t="s">
        <v>765</v>
      </c>
      <c r="H137" s="199">
        <v>2</v>
      </c>
      <c r="I137" s="200"/>
      <c r="J137" s="201">
        <f>ROUND(I137*H137,2)</f>
        <v>0</v>
      </c>
      <c r="K137" s="197" t="s">
        <v>22</v>
      </c>
      <c r="L137" s="41"/>
      <c r="M137" s="202" t="s">
        <v>22</v>
      </c>
      <c r="N137" s="203"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757</v>
      </c>
      <c r="AT137" s="206" t="s">
        <v>275</v>
      </c>
      <c r="AU137" s="206" t="s">
        <v>92</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757</v>
      </c>
      <c r="BM137" s="206" t="s">
        <v>319</v>
      </c>
    </row>
    <row r="138" spans="1:65" s="12" customFormat="1" ht="20.85" customHeight="1">
      <c r="B138" s="179"/>
      <c r="C138" s="180"/>
      <c r="D138" s="181" t="s">
        <v>76</v>
      </c>
      <c r="E138" s="193" t="s">
        <v>1775</v>
      </c>
      <c r="F138" s="193" t="s">
        <v>1863</v>
      </c>
      <c r="G138" s="180"/>
      <c r="H138" s="180"/>
      <c r="I138" s="183"/>
      <c r="J138" s="194">
        <f>BK138</f>
        <v>0</v>
      </c>
      <c r="K138" s="180"/>
      <c r="L138" s="185"/>
      <c r="M138" s="186"/>
      <c r="N138" s="187"/>
      <c r="O138" s="187"/>
      <c r="P138" s="188">
        <f>P139</f>
        <v>0</v>
      </c>
      <c r="Q138" s="187"/>
      <c r="R138" s="188">
        <f>R139</f>
        <v>0</v>
      </c>
      <c r="S138" s="187"/>
      <c r="T138" s="189">
        <f>T139</f>
        <v>0</v>
      </c>
      <c r="AR138" s="190" t="s">
        <v>23</v>
      </c>
      <c r="AT138" s="191" t="s">
        <v>76</v>
      </c>
      <c r="AU138" s="191" t="s">
        <v>84</v>
      </c>
      <c r="AY138" s="190" t="s">
        <v>273</v>
      </c>
      <c r="BK138" s="192">
        <f>BK139</f>
        <v>0</v>
      </c>
    </row>
    <row r="139" spans="1:65" s="2" customFormat="1" ht="16.5" customHeight="1">
      <c r="A139" s="36"/>
      <c r="B139" s="37"/>
      <c r="C139" s="195" t="s">
        <v>99</v>
      </c>
      <c r="D139" s="195" t="s">
        <v>275</v>
      </c>
      <c r="E139" s="196" t="s">
        <v>1851</v>
      </c>
      <c r="F139" s="197" t="s">
        <v>1865</v>
      </c>
      <c r="G139" s="198" t="s">
        <v>305</v>
      </c>
      <c r="H139" s="199">
        <v>3</v>
      </c>
      <c r="I139" s="200"/>
      <c r="J139" s="201">
        <f>ROUND(I139*H139,2)</f>
        <v>0</v>
      </c>
      <c r="K139" s="197" t="s">
        <v>22</v>
      </c>
      <c r="L139" s="41"/>
      <c r="M139" s="202" t="s">
        <v>22</v>
      </c>
      <c r="N139" s="203" t="s">
        <v>48</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757</v>
      </c>
      <c r="AT139" s="206" t="s">
        <v>275</v>
      </c>
      <c r="AU139" s="206" t="s">
        <v>92</v>
      </c>
      <c r="AY139" s="19" t="s">
        <v>273</v>
      </c>
      <c r="BE139" s="207">
        <f>IF(N139="základní",J139,0)</f>
        <v>0</v>
      </c>
      <c r="BF139" s="207">
        <f>IF(N139="snížená",J139,0)</f>
        <v>0</v>
      </c>
      <c r="BG139" s="207">
        <f>IF(N139="zákl. přenesená",J139,0)</f>
        <v>0</v>
      </c>
      <c r="BH139" s="207">
        <f>IF(N139="sníž. přenesená",J139,0)</f>
        <v>0</v>
      </c>
      <c r="BI139" s="207">
        <f>IF(N139="nulová",J139,0)</f>
        <v>0</v>
      </c>
      <c r="BJ139" s="19" t="s">
        <v>23</v>
      </c>
      <c r="BK139" s="207">
        <f>ROUND(I139*H139,2)</f>
        <v>0</v>
      </c>
      <c r="BL139" s="19" t="s">
        <v>757</v>
      </c>
      <c r="BM139" s="206" t="s">
        <v>330</v>
      </c>
    </row>
    <row r="140" spans="1:65" s="12" customFormat="1" ht="20.85" customHeight="1">
      <c r="B140" s="179"/>
      <c r="C140" s="180"/>
      <c r="D140" s="181" t="s">
        <v>76</v>
      </c>
      <c r="E140" s="193" t="s">
        <v>1856</v>
      </c>
      <c r="F140" s="193" t="s">
        <v>1867</v>
      </c>
      <c r="G140" s="180"/>
      <c r="H140" s="180"/>
      <c r="I140" s="183"/>
      <c r="J140" s="194">
        <f>BK140</f>
        <v>0</v>
      </c>
      <c r="K140" s="180"/>
      <c r="L140" s="185"/>
      <c r="M140" s="186"/>
      <c r="N140" s="187"/>
      <c r="O140" s="187"/>
      <c r="P140" s="188">
        <f>P141</f>
        <v>0</v>
      </c>
      <c r="Q140" s="187"/>
      <c r="R140" s="188">
        <f>R141</f>
        <v>0</v>
      </c>
      <c r="S140" s="187"/>
      <c r="T140" s="189">
        <f>T141</f>
        <v>0</v>
      </c>
      <c r="AR140" s="190" t="s">
        <v>23</v>
      </c>
      <c r="AT140" s="191" t="s">
        <v>76</v>
      </c>
      <c r="AU140" s="191" t="s">
        <v>84</v>
      </c>
      <c r="AY140" s="190" t="s">
        <v>273</v>
      </c>
      <c r="BK140" s="192">
        <f>BK141</f>
        <v>0</v>
      </c>
    </row>
    <row r="141" spans="1:65" s="2" customFormat="1" ht="16.5" customHeight="1">
      <c r="A141" s="36"/>
      <c r="B141" s="37"/>
      <c r="C141" s="195" t="s">
        <v>115</v>
      </c>
      <c r="D141" s="195" t="s">
        <v>275</v>
      </c>
      <c r="E141" s="196" t="s">
        <v>1854</v>
      </c>
      <c r="F141" s="197" t="s">
        <v>1869</v>
      </c>
      <c r="G141" s="198" t="s">
        <v>760</v>
      </c>
      <c r="H141" s="199">
        <v>5</v>
      </c>
      <c r="I141" s="200"/>
      <c r="J141" s="201">
        <f>ROUND(I141*H141,2)</f>
        <v>0</v>
      </c>
      <c r="K141" s="197" t="s">
        <v>22</v>
      </c>
      <c r="L141" s="41"/>
      <c r="M141" s="202" t="s">
        <v>22</v>
      </c>
      <c r="N141" s="203" t="s">
        <v>48</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757</v>
      </c>
      <c r="AT141" s="206" t="s">
        <v>275</v>
      </c>
      <c r="AU141" s="206" t="s">
        <v>92</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757</v>
      </c>
      <c r="BM141" s="206" t="s">
        <v>28</v>
      </c>
    </row>
    <row r="142" spans="1:65" s="12" customFormat="1" ht="22.9" customHeight="1">
      <c r="B142" s="179"/>
      <c r="C142" s="180"/>
      <c r="D142" s="181" t="s">
        <v>76</v>
      </c>
      <c r="E142" s="193" t="s">
        <v>1858</v>
      </c>
      <c r="F142" s="193" t="s">
        <v>1871</v>
      </c>
      <c r="G142" s="180"/>
      <c r="H142" s="180"/>
      <c r="I142" s="183"/>
      <c r="J142" s="194">
        <f>BK142</f>
        <v>0</v>
      </c>
      <c r="K142" s="180"/>
      <c r="L142" s="185"/>
      <c r="M142" s="186"/>
      <c r="N142" s="187"/>
      <c r="O142" s="187"/>
      <c r="P142" s="188">
        <f>P143+P145+P147+P150+P152+P154+P156+P158</f>
        <v>0</v>
      </c>
      <c r="Q142" s="187"/>
      <c r="R142" s="188">
        <f>R143+R145+R147+R150+R152+R154+R156+R158</f>
        <v>0</v>
      </c>
      <c r="S142" s="187"/>
      <c r="T142" s="189">
        <f>T143+T145+T147+T150+T152+T154+T156+T158</f>
        <v>0</v>
      </c>
      <c r="AR142" s="190" t="s">
        <v>23</v>
      </c>
      <c r="AT142" s="191" t="s">
        <v>76</v>
      </c>
      <c r="AU142" s="191" t="s">
        <v>23</v>
      </c>
      <c r="AY142" s="190" t="s">
        <v>273</v>
      </c>
      <c r="BK142" s="192">
        <f>BK143+BK145+BK147+BK150+BK152+BK154+BK156+BK158</f>
        <v>0</v>
      </c>
    </row>
    <row r="143" spans="1:65" s="12" customFormat="1" ht="20.85" customHeight="1">
      <c r="B143" s="179"/>
      <c r="C143" s="180"/>
      <c r="D143" s="181" t="s">
        <v>76</v>
      </c>
      <c r="E143" s="193" t="s">
        <v>1866</v>
      </c>
      <c r="F143" s="193" t="s">
        <v>3476</v>
      </c>
      <c r="G143" s="180"/>
      <c r="H143" s="180"/>
      <c r="I143" s="183"/>
      <c r="J143" s="194">
        <f>BK143</f>
        <v>0</v>
      </c>
      <c r="K143" s="180"/>
      <c r="L143" s="185"/>
      <c r="M143" s="186"/>
      <c r="N143" s="187"/>
      <c r="O143" s="187"/>
      <c r="P143" s="188">
        <f>P144</f>
        <v>0</v>
      </c>
      <c r="Q143" s="187"/>
      <c r="R143" s="188">
        <f>R144</f>
        <v>0</v>
      </c>
      <c r="S143" s="187"/>
      <c r="T143" s="189">
        <f>T144</f>
        <v>0</v>
      </c>
      <c r="AR143" s="190" t="s">
        <v>23</v>
      </c>
      <c r="AT143" s="191" t="s">
        <v>76</v>
      </c>
      <c r="AU143" s="191" t="s">
        <v>84</v>
      </c>
      <c r="AY143" s="190" t="s">
        <v>273</v>
      </c>
      <c r="BK143" s="192">
        <f>BK144</f>
        <v>0</v>
      </c>
    </row>
    <row r="144" spans="1:65" s="2" customFormat="1" ht="16.5" customHeight="1">
      <c r="A144" s="36"/>
      <c r="B144" s="37"/>
      <c r="C144" s="195" t="s">
        <v>319</v>
      </c>
      <c r="D144" s="195" t="s">
        <v>275</v>
      </c>
      <c r="E144" s="196" t="s">
        <v>1855</v>
      </c>
      <c r="F144" s="197" t="s">
        <v>1877</v>
      </c>
      <c r="G144" s="198" t="s">
        <v>765</v>
      </c>
      <c r="H144" s="199">
        <v>37</v>
      </c>
      <c r="I144" s="200"/>
      <c r="J144" s="201">
        <f>ROUND(I144*H144,2)</f>
        <v>0</v>
      </c>
      <c r="K144" s="197" t="s">
        <v>22</v>
      </c>
      <c r="L144" s="41"/>
      <c r="M144" s="202" t="s">
        <v>22</v>
      </c>
      <c r="N144" s="203" t="s">
        <v>48</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757</v>
      </c>
      <c r="AT144" s="206" t="s">
        <v>275</v>
      </c>
      <c r="AU144" s="206" t="s">
        <v>92</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757</v>
      </c>
      <c r="BM144" s="206" t="s">
        <v>359</v>
      </c>
    </row>
    <row r="145" spans="1:65" s="12" customFormat="1" ht="20.85" customHeight="1">
      <c r="B145" s="179"/>
      <c r="C145" s="180"/>
      <c r="D145" s="181" t="s">
        <v>76</v>
      </c>
      <c r="E145" s="193" t="s">
        <v>1872</v>
      </c>
      <c r="F145" s="193" t="s">
        <v>3477</v>
      </c>
      <c r="G145" s="180"/>
      <c r="H145" s="180"/>
      <c r="I145" s="183"/>
      <c r="J145" s="194">
        <f>BK145</f>
        <v>0</v>
      </c>
      <c r="K145" s="180"/>
      <c r="L145" s="185"/>
      <c r="M145" s="186"/>
      <c r="N145" s="187"/>
      <c r="O145" s="187"/>
      <c r="P145" s="188">
        <f>P146</f>
        <v>0</v>
      </c>
      <c r="Q145" s="187"/>
      <c r="R145" s="188">
        <f>R146</f>
        <v>0</v>
      </c>
      <c r="S145" s="187"/>
      <c r="T145" s="189">
        <f>T146</f>
        <v>0</v>
      </c>
      <c r="AR145" s="190" t="s">
        <v>23</v>
      </c>
      <c r="AT145" s="191" t="s">
        <v>76</v>
      </c>
      <c r="AU145" s="191" t="s">
        <v>84</v>
      </c>
      <c r="AY145" s="190" t="s">
        <v>273</v>
      </c>
      <c r="BK145" s="192">
        <f>BK146</f>
        <v>0</v>
      </c>
    </row>
    <row r="146" spans="1:65" s="2" customFormat="1" ht="16.5" customHeight="1">
      <c r="A146" s="36"/>
      <c r="B146" s="37"/>
      <c r="C146" s="195" t="s">
        <v>325</v>
      </c>
      <c r="D146" s="195" t="s">
        <v>275</v>
      </c>
      <c r="E146" s="196" t="s">
        <v>1860</v>
      </c>
      <c r="F146" s="197" t="s">
        <v>3478</v>
      </c>
      <c r="G146" s="198" t="s">
        <v>765</v>
      </c>
      <c r="H146" s="199">
        <v>12</v>
      </c>
      <c r="I146" s="200"/>
      <c r="J146" s="201">
        <f>ROUND(I146*H146,2)</f>
        <v>0</v>
      </c>
      <c r="K146" s="197" t="s">
        <v>22</v>
      </c>
      <c r="L146" s="41"/>
      <c r="M146" s="202" t="s">
        <v>22</v>
      </c>
      <c r="N146" s="203" t="s">
        <v>48</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757</v>
      </c>
      <c r="AT146" s="206" t="s">
        <v>275</v>
      </c>
      <c r="AU146" s="206" t="s">
        <v>92</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757</v>
      </c>
      <c r="BM146" s="206" t="s">
        <v>369</v>
      </c>
    </row>
    <row r="147" spans="1:65" s="12" customFormat="1" ht="20.85" customHeight="1">
      <c r="B147" s="179"/>
      <c r="C147" s="180"/>
      <c r="D147" s="181" t="s">
        <v>76</v>
      </c>
      <c r="E147" s="193" t="s">
        <v>1878</v>
      </c>
      <c r="F147" s="193" t="s">
        <v>3479</v>
      </c>
      <c r="G147" s="180"/>
      <c r="H147" s="180"/>
      <c r="I147" s="183"/>
      <c r="J147" s="194">
        <f>BK147</f>
        <v>0</v>
      </c>
      <c r="K147" s="180"/>
      <c r="L147" s="185"/>
      <c r="M147" s="186"/>
      <c r="N147" s="187"/>
      <c r="O147" s="187"/>
      <c r="P147" s="188">
        <f>SUM(P148:P149)</f>
        <v>0</v>
      </c>
      <c r="Q147" s="187"/>
      <c r="R147" s="188">
        <f>SUM(R148:R149)</f>
        <v>0</v>
      </c>
      <c r="S147" s="187"/>
      <c r="T147" s="189">
        <f>SUM(T148:T149)</f>
        <v>0</v>
      </c>
      <c r="AR147" s="190" t="s">
        <v>23</v>
      </c>
      <c r="AT147" s="191" t="s">
        <v>76</v>
      </c>
      <c r="AU147" s="191" t="s">
        <v>84</v>
      </c>
      <c r="AY147" s="190" t="s">
        <v>273</v>
      </c>
      <c r="BK147" s="192">
        <f>SUM(BK148:BK149)</f>
        <v>0</v>
      </c>
    </row>
    <row r="148" spans="1:65" s="2" customFormat="1" ht="16.5" customHeight="1">
      <c r="A148" s="36"/>
      <c r="B148" s="37"/>
      <c r="C148" s="195" t="s">
        <v>330</v>
      </c>
      <c r="D148" s="195" t="s">
        <v>275</v>
      </c>
      <c r="E148" s="196" t="s">
        <v>1864</v>
      </c>
      <c r="F148" s="197" t="s">
        <v>3480</v>
      </c>
      <c r="G148" s="198" t="s">
        <v>765</v>
      </c>
      <c r="H148" s="199">
        <v>11</v>
      </c>
      <c r="I148" s="200"/>
      <c r="J148" s="201">
        <f>ROUND(I148*H148,2)</f>
        <v>0</v>
      </c>
      <c r="K148" s="197" t="s">
        <v>22</v>
      </c>
      <c r="L148" s="41"/>
      <c r="M148" s="202" t="s">
        <v>22</v>
      </c>
      <c r="N148" s="203" t="s">
        <v>48</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757</v>
      </c>
      <c r="AT148" s="206" t="s">
        <v>275</v>
      </c>
      <c r="AU148" s="206" t="s">
        <v>92</v>
      </c>
      <c r="AY148" s="19" t="s">
        <v>273</v>
      </c>
      <c r="BE148" s="207">
        <f>IF(N148="základní",J148,0)</f>
        <v>0</v>
      </c>
      <c r="BF148" s="207">
        <f>IF(N148="snížená",J148,0)</f>
        <v>0</v>
      </c>
      <c r="BG148" s="207">
        <f>IF(N148="zákl. přenesená",J148,0)</f>
        <v>0</v>
      </c>
      <c r="BH148" s="207">
        <f>IF(N148="sníž. přenesená",J148,0)</f>
        <v>0</v>
      </c>
      <c r="BI148" s="207">
        <f>IF(N148="nulová",J148,0)</f>
        <v>0</v>
      </c>
      <c r="BJ148" s="19" t="s">
        <v>23</v>
      </c>
      <c r="BK148" s="207">
        <f>ROUND(I148*H148,2)</f>
        <v>0</v>
      </c>
      <c r="BL148" s="19" t="s">
        <v>757</v>
      </c>
      <c r="BM148" s="206" t="s">
        <v>386</v>
      </c>
    </row>
    <row r="149" spans="1:65" s="2" customFormat="1" ht="16.5" customHeight="1">
      <c r="A149" s="36"/>
      <c r="B149" s="37"/>
      <c r="C149" s="195" t="s">
        <v>337</v>
      </c>
      <c r="D149" s="195" t="s">
        <v>275</v>
      </c>
      <c r="E149" s="196" t="s">
        <v>1868</v>
      </c>
      <c r="F149" s="197" t="s">
        <v>3481</v>
      </c>
      <c r="G149" s="198" t="s">
        <v>765</v>
      </c>
      <c r="H149" s="199">
        <v>11</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757</v>
      </c>
      <c r="AT149" s="206" t="s">
        <v>275</v>
      </c>
      <c r="AU149" s="206" t="s">
        <v>92</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757</v>
      </c>
      <c r="BM149" s="206" t="s">
        <v>409</v>
      </c>
    </row>
    <row r="150" spans="1:65" s="12" customFormat="1" ht="20.85" customHeight="1">
      <c r="B150" s="179"/>
      <c r="C150" s="180"/>
      <c r="D150" s="181" t="s">
        <v>76</v>
      </c>
      <c r="E150" s="193" t="s">
        <v>1884</v>
      </c>
      <c r="F150" s="193" t="s">
        <v>3482</v>
      </c>
      <c r="G150" s="180"/>
      <c r="H150" s="180"/>
      <c r="I150" s="183"/>
      <c r="J150" s="194">
        <f>BK150</f>
        <v>0</v>
      </c>
      <c r="K150" s="180"/>
      <c r="L150" s="185"/>
      <c r="M150" s="186"/>
      <c r="N150" s="187"/>
      <c r="O150" s="187"/>
      <c r="P150" s="188">
        <f>P151</f>
        <v>0</v>
      </c>
      <c r="Q150" s="187"/>
      <c r="R150" s="188">
        <f>R151</f>
        <v>0</v>
      </c>
      <c r="S150" s="187"/>
      <c r="T150" s="189">
        <f>T151</f>
        <v>0</v>
      </c>
      <c r="AR150" s="190" t="s">
        <v>23</v>
      </c>
      <c r="AT150" s="191" t="s">
        <v>76</v>
      </c>
      <c r="AU150" s="191" t="s">
        <v>84</v>
      </c>
      <c r="AY150" s="190" t="s">
        <v>273</v>
      </c>
      <c r="BK150" s="192">
        <f>BK151</f>
        <v>0</v>
      </c>
    </row>
    <row r="151" spans="1:65" s="2" customFormat="1" ht="16.5" customHeight="1">
      <c r="A151" s="36"/>
      <c r="B151" s="37"/>
      <c r="C151" s="195" t="s">
        <v>28</v>
      </c>
      <c r="D151" s="195" t="s">
        <v>275</v>
      </c>
      <c r="E151" s="196" t="s">
        <v>1876</v>
      </c>
      <c r="F151" s="197" t="s">
        <v>1887</v>
      </c>
      <c r="G151" s="198" t="s">
        <v>765</v>
      </c>
      <c r="H151" s="199">
        <v>2</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757</v>
      </c>
      <c r="AT151" s="206" t="s">
        <v>275</v>
      </c>
      <c r="AU151" s="206" t="s">
        <v>92</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757</v>
      </c>
      <c r="BM151" s="206" t="s">
        <v>419</v>
      </c>
    </row>
    <row r="152" spans="1:65" s="12" customFormat="1" ht="20.85" customHeight="1">
      <c r="B152" s="179"/>
      <c r="C152" s="180"/>
      <c r="D152" s="181" t="s">
        <v>76</v>
      </c>
      <c r="E152" s="193" t="s">
        <v>1890</v>
      </c>
      <c r="F152" s="193" t="s">
        <v>3483</v>
      </c>
      <c r="G152" s="180"/>
      <c r="H152" s="180"/>
      <c r="I152" s="183"/>
      <c r="J152" s="194">
        <f>BK152</f>
        <v>0</v>
      </c>
      <c r="K152" s="180"/>
      <c r="L152" s="185"/>
      <c r="M152" s="186"/>
      <c r="N152" s="187"/>
      <c r="O152" s="187"/>
      <c r="P152" s="188">
        <f>P153</f>
        <v>0</v>
      </c>
      <c r="Q152" s="187"/>
      <c r="R152" s="188">
        <f>R153</f>
        <v>0</v>
      </c>
      <c r="S152" s="187"/>
      <c r="T152" s="189">
        <f>T153</f>
        <v>0</v>
      </c>
      <c r="AR152" s="190" t="s">
        <v>23</v>
      </c>
      <c r="AT152" s="191" t="s">
        <v>76</v>
      </c>
      <c r="AU152" s="191" t="s">
        <v>84</v>
      </c>
      <c r="AY152" s="190" t="s">
        <v>273</v>
      </c>
      <c r="BK152" s="192">
        <f>BK153</f>
        <v>0</v>
      </c>
    </row>
    <row r="153" spans="1:65" s="2" customFormat="1" ht="16.5" customHeight="1">
      <c r="A153" s="36"/>
      <c r="B153" s="37"/>
      <c r="C153" s="195" t="s">
        <v>354</v>
      </c>
      <c r="D153" s="195" t="s">
        <v>275</v>
      </c>
      <c r="E153" s="196" t="s">
        <v>1880</v>
      </c>
      <c r="F153" s="197" t="s">
        <v>1893</v>
      </c>
      <c r="G153" s="198" t="s">
        <v>765</v>
      </c>
      <c r="H153" s="199">
        <v>1</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757</v>
      </c>
      <c r="AT153" s="206" t="s">
        <v>275</v>
      </c>
      <c r="AU153" s="206" t="s">
        <v>92</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757</v>
      </c>
      <c r="BM153" s="206" t="s">
        <v>433</v>
      </c>
    </row>
    <row r="154" spans="1:65" s="12" customFormat="1" ht="20.85" customHeight="1">
      <c r="B154" s="179"/>
      <c r="C154" s="180"/>
      <c r="D154" s="181" t="s">
        <v>76</v>
      </c>
      <c r="E154" s="193" t="s">
        <v>1898</v>
      </c>
      <c r="F154" s="193" t="s">
        <v>3484</v>
      </c>
      <c r="G154" s="180"/>
      <c r="H154" s="180"/>
      <c r="I154" s="183"/>
      <c r="J154" s="194">
        <f>BK154</f>
        <v>0</v>
      </c>
      <c r="K154" s="180"/>
      <c r="L154" s="185"/>
      <c r="M154" s="186"/>
      <c r="N154" s="187"/>
      <c r="O154" s="187"/>
      <c r="P154" s="188">
        <f>P155</f>
        <v>0</v>
      </c>
      <c r="Q154" s="187"/>
      <c r="R154" s="188">
        <f>R155</f>
        <v>0</v>
      </c>
      <c r="S154" s="187"/>
      <c r="T154" s="189">
        <f>T155</f>
        <v>0</v>
      </c>
      <c r="AR154" s="190" t="s">
        <v>23</v>
      </c>
      <c r="AT154" s="191" t="s">
        <v>76</v>
      </c>
      <c r="AU154" s="191" t="s">
        <v>84</v>
      </c>
      <c r="AY154" s="190" t="s">
        <v>273</v>
      </c>
      <c r="BK154" s="192">
        <f>BK155</f>
        <v>0</v>
      </c>
    </row>
    <row r="155" spans="1:65" s="2" customFormat="1" ht="16.5" customHeight="1">
      <c r="A155" s="36"/>
      <c r="B155" s="37"/>
      <c r="C155" s="195" t="s">
        <v>359</v>
      </c>
      <c r="D155" s="195" t="s">
        <v>275</v>
      </c>
      <c r="E155" s="196" t="s">
        <v>1886</v>
      </c>
      <c r="F155" s="197" t="s">
        <v>3485</v>
      </c>
      <c r="G155" s="198" t="s">
        <v>765</v>
      </c>
      <c r="H155" s="199">
        <v>6</v>
      </c>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757</v>
      </c>
      <c r="AT155" s="206" t="s">
        <v>275</v>
      </c>
      <c r="AU155" s="206" t="s">
        <v>92</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757</v>
      </c>
      <c r="BM155" s="206" t="s">
        <v>446</v>
      </c>
    </row>
    <row r="156" spans="1:65" s="12" customFormat="1" ht="20.85" customHeight="1">
      <c r="B156" s="179"/>
      <c r="C156" s="180"/>
      <c r="D156" s="181" t="s">
        <v>76</v>
      </c>
      <c r="E156" s="193" t="s">
        <v>1901</v>
      </c>
      <c r="F156" s="193" t="s">
        <v>1895</v>
      </c>
      <c r="G156" s="180"/>
      <c r="H156" s="180"/>
      <c r="I156" s="183"/>
      <c r="J156" s="194">
        <f>BK156</f>
        <v>0</v>
      </c>
      <c r="K156" s="180"/>
      <c r="L156" s="185"/>
      <c r="M156" s="186"/>
      <c r="N156" s="187"/>
      <c r="O156" s="187"/>
      <c r="P156" s="188">
        <f>P157</f>
        <v>0</v>
      </c>
      <c r="Q156" s="187"/>
      <c r="R156" s="188">
        <f>R157</f>
        <v>0</v>
      </c>
      <c r="S156" s="187"/>
      <c r="T156" s="189">
        <f>T157</f>
        <v>0</v>
      </c>
      <c r="AR156" s="190" t="s">
        <v>23</v>
      </c>
      <c r="AT156" s="191" t="s">
        <v>76</v>
      </c>
      <c r="AU156" s="191" t="s">
        <v>84</v>
      </c>
      <c r="AY156" s="190" t="s">
        <v>273</v>
      </c>
      <c r="BK156" s="192">
        <f>BK157</f>
        <v>0</v>
      </c>
    </row>
    <row r="157" spans="1:65" s="2" customFormat="1" ht="16.5" customHeight="1">
      <c r="A157" s="36"/>
      <c r="B157" s="37"/>
      <c r="C157" s="195" t="s">
        <v>364</v>
      </c>
      <c r="D157" s="195" t="s">
        <v>275</v>
      </c>
      <c r="E157" s="196" t="s">
        <v>1892</v>
      </c>
      <c r="F157" s="197" t="s">
        <v>1897</v>
      </c>
      <c r="G157" s="198" t="s">
        <v>765</v>
      </c>
      <c r="H157" s="199">
        <v>11</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757</v>
      </c>
      <c r="AT157" s="206" t="s">
        <v>275</v>
      </c>
      <c r="AU157" s="206" t="s">
        <v>92</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757</v>
      </c>
      <c r="BM157" s="206" t="s">
        <v>465</v>
      </c>
    </row>
    <row r="158" spans="1:65" s="12" customFormat="1" ht="20.85" customHeight="1">
      <c r="B158" s="179"/>
      <c r="C158" s="180"/>
      <c r="D158" s="181" t="s">
        <v>76</v>
      </c>
      <c r="E158" s="193" t="s">
        <v>1903</v>
      </c>
      <c r="F158" s="193" t="s">
        <v>1899</v>
      </c>
      <c r="G158" s="180"/>
      <c r="H158" s="180"/>
      <c r="I158" s="183"/>
      <c r="J158" s="194">
        <f>BK158</f>
        <v>0</v>
      </c>
      <c r="K158" s="180"/>
      <c r="L158" s="185"/>
      <c r="M158" s="186"/>
      <c r="N158" s="187"/>
      <c r="O158" s="187"/>
      <c r="P158" s="188">
        <f>P159</f>
        <v>0</v>
      </c>
      <c r="Q158" s="187"/>
      <c r="R158" s="188">
        <f>R159</f>
        <v>0</v>
      </c>
      <c r="S158" s="187"/>
      <c r="T158" s="189">
        <f>T159</f>
        <v>0</v>
      </c>
      <c r="AR158" s="190" t="s">
        <v>23</v>
      </c>
      <c r="AT158" s="191" t="s">
        <v>76</v>
      </c>
      <c r="AU158" s="191" t="s">
        <v>84</v>
      </c>
      <c r="AY158" s="190" t="s">
        <v>273</v>
      </c>
      <c r="BK158" s="192">
        <f>BK159</f>
        <v>0</v>
      </c>
    </row>
    <row r="159" spans="1:65" s="2" customFormat="1" ht="16.5" customHeight="1">
      <c r="A159" s="36"/>
      <c r="B159" s="37"/>
      <c r="C159" s="195" t="s">
        <v>369</v>
      </c>
      <c r="D159" s="195" t="s">
        <v>275</v>
      </c>
      <c r="E159" s="196" t="s">
        <v>1896</v>
      </c>
      <c r="F159" s="197" t="s">
        <v>1897</v>
      </c>
      <c r="G159" s="198" t="s">
        <v>765</v>
      </c>
      <c r="H159" s="199">
        <v>1</v>
      </c>
      <c r="I159" s="200"/>
      <c r="J159" s="201">
        <f>ROUND(I159*H159,2)</f>
        <v>0</v>
      </c>
      <c r="K159" s="197" t="s">
        <v>22</v>
      </c>
      <c r="L159" s="41"/>
      <c r="M159" s="202" t="s">
        <v>22</v>
      </c>
      <c r="N159" s="203" t="s">
        <v>48</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757</v>
      </c>
      <c r="AT159" s="206" t="s">
        <v>275</v>
      </c>
      <c r="AU159" s="206" t="s">
        <v>92</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757</v>
      </c>
      <c r="BM159" s="206" t="s">
        <v>493</v>
      </c>
    </row>
    <row r="160" spans="1:65" s="12" customFormat="1" ht="22.9" customHeight="1">
      <c r="B160" s="179"/>
      <c r="C160" s="180"/>
      <c r="D160" s="181" t="s">
        <v>76</v>
      </c>
      <c r="E160" s="193" t="s">
        <v>1905</v>
      </c>
      <c r="F160" s="193" t="s">
        <v>1902</v>
      </c>
      <c r="G160" s="180"/>
      <c r="H160" s="180"/>
      <c r="I160" s="183"/>
      <c r="J160" s="194">
        <f>BK160</f>
        <v>0</v>
      </c>
      <c r="K160" s="180"/>
      <c r="L160" s="185"/>
      <c r="M160" s="186"/>
      <c r="N160" s="187"/>
      <c r="O160" s="187"/>
      <c r="P160" s="188">
        <f>P161+P168+P171+P173+P176+P178+P181</f>
        <v>0</v>
      </c>
      <c r="Q160" s="187"/>
      <c r="R160" s="188">
        <f>R161+R168+R171+R173+R176+R178+R181</f>
        <v>0</v>
      </c>
      <c r="S160" s="187"/>
      <c r="T160" s="189">
        <f>T161+T168+T171+T173+T176+T178+T181</f>
        <v>0</v>
      </c>
      <c r="AR160" s="190" t="s">
        <v>23</v>
      </c>
      <c r="AT160" s="191" t="s">
        <v>76</v>
      </c>
      <c r="AU160" s="191" t="s">
        <v>23</v>
      </c>
      <c r="AY160" s="190" t="s">
        <v>273</v>
      </c>
      <c r="BK160" s="192">
        <f>BK161+BK168+BK171+BK173+BK176+BK178+BK181</f>
        <v>0</v>
      </c>
    </row>
    <row r="161" spans="1:65" s="12" customFormat="1" ht="20.85" customHeight="1">
      <c r="B161" s="179"/>
      <c r="C161" s="180"/>
      <c r="D161" s="181" t="s">
        <v>76</v>
      </c>
      <c r="E161" s="193" t="s">
        <v>1923</v>
      </c>
      <c r="F161" s="193" t="s">
        <v>3486</v>
      </c>
      <c r="G161" s="180"/>
      <c r="H161" s="180"/>
      <c r="I161" s="183"/>
      <c r="J161" s="194">
        <f>BK161</f>
        <v>0</v>
      </c>
      <c r="K161" s="180"/>
      <c r="L161" s="185"/>
      <c r="M161" s="186"/>
      <c r="N161" s="187"/>
      <c r="O161" s="187"/>
      <c r="P161" s="188">
        <f>SUM(P162:P167)</f>
        <v>0</v>
      </c>
      <c r="Q161" s="187"/>
      <c r="R161" s="188">
        <f>SUM(R162:R167)</f>
        <v>0</v>
      </c>
      <c r="S161" s="187"/>
      <c r="T161" s="189">
        <f>SUM(T162:T167)</f>
        <v>0</v>
      </c>
      <c r="AR161" s="190" t="s">
        <v>23</v>
      </c>
      <c r="AT161" s="191" t="s">
        <v>76</v>
      </c>
      <c r="AU161" s="191" t="s">
        <v>84</v>
      </c>
      <c r="AY161" s="190" t="s">
        <v>273</v>
      </c>
      <c r="BK161" s="192">
        <f>SUM(BK162:BK167)</f>
        <v>0</v>
      </c>
    </row>
    <row r="162" spans="1:65" s="2" customFormat="1" ht="16.5" customHeight="1">
      <c r="A162" s="36"/>
      <c r="B162" s="37"/>
      <c r="C162" s="195" t="s">
        <v>8</v>
      </c>
      <c r="D162" s="195" t="s">
        <v>275</v>
      </c>
      <c r="E162" s="196" t="s">
        <v>1900</v>
      </c>
      <c r="F162" s="197" t="s">
        <v>1908</v>
      </c>
      <c r="G162" s="198" t="s">
        <v>765</v>
      </c>
      <c r="H162" s="199">
        <v>14</v>
      </c>
      <c r="I162" s="200"/>
      <c r="J162" s="201">
        <f t="shared" ref="J162:J167" si="0">ROUND(I162*H162,2)</f>
        <v>0</v>
      </c>
      <c r="K162" s="197" t="s">
        <v>22</v>
      </c>
      <c r="L162" s="41"/>
      <c r="M162" s="202" t="s">
        <v>22</v>
      </c>
      <c r="N162" s="203" t="s">
        <v>48</v>
      </c>
      <c r="O162" s="66"/>
      <c r="P162" s="204">
        <f t="shared" ref="P162:P167" si="1">O162*H162</f>
        <v>0</v>
      </c>
      <c r="Q162" s="204">
        <v>0</v>
      </c>
      <c r="R162" s="204">
        <f t="shared" ref="R162:R167" si="2">Q162*H162</f>
        <v>0</v>
      </c>
      <c r="S162" s="204">
        <v>0</v>
      </c>
      <c r="T162" s="205">
        <f t="shared" ref="T162:T167" si="3">S162*H162</f>
        <v>0</v>
      </c>
      <c r="U162" s="36"/>
      <c r="V162" s="36"/>
      <c r="W162" s="36"/>
      <c r="X162" s="36"/>
      <c r="Y162" s="36"/>
      <c r="Z162" s="36"/>
      <c r="AA162" s="36"/>
      <c r="AB162" s="36"/>
      <c r="AC162" s="36"/>
      <c r="AD162" s="36"/>
      <c r="AE162" s="36"/>
      <c r="AR162" s="206" t="s">
        <v>757</v>
      </c>
      <c r="AT162" s="206" t="s">
        <v>275</v>
      </c>
      <c r="AU162" s="206" t="s">
        <v>92</v>
      </c>
      <c r="AY162" s="19" t="s">
        <v>273</v>
      </c>
      <c r="BE162" s="207">
        <f t="shared" ref="BE162:BE167" si="4">IF(N162="základní",J162,0)</f>
        <v>0</v>
      </c>
      <c r="BF162" s="207">
        <f t="shared" ref="BF162:BF167" si="5">IF(N162="snížená",J162,0)</f>
        <v>0</v>
      </c>
      <c r="BG162" s="207">
        <f t="shared" ref="BG162:BG167" si="6">IF(N162="zákl. přenesená",J162,0)</f>
        <v>0</v>
      </c>
      <c r="BH162" s="207">
        <f t="shared" ref="BH162:BH167" si="7">IF(N162="sníž. přenesená",J162,0)</f>
        <v>0</v>
      </c>
      <c r="BI162" s="207">
        <f t="shared" ref="BI162:BI167" si="8">IF(N162="nulová",J162,0)</f>
        <v>0</v>
      </c>
      <c r="BJ162" s="19" t="s">
        <v>23</v>
      </c>
      <c r="BK162" s="207">
        <f t="shared" ref="BK162:BK167" si="9">ROUND(I162*H162,2)</f>
        <v>0</v>
      </c>
      <c r="BL162" s="19" t="s">
        <v>757</v>
      </c>
      <c r="BM162" s="206" t="s">
        <v>508</v>
      </c>
    </row>
    <row r="163" spans="1:65" s="2" customFormat="1" ht="16.5" customHeight="1">
      <c r="A163" s="36"/>
      <c r="B163" s="37"/>
      <c r="C163" s="195" t="s">
        <v>386</v>
      </c>
      <c r="D163" s="195" t="s">
        <v>275</v>
      </c>
      <c r="E163" s="196" t="s">
        <v>1907</v>
      </c>
      <c r="F163" s="197" t="s">
        <v>1910</v>
      </c>
      <c r="G163" s="198" t="s">
        <v>765</v>
      </c>
      <c r="H163" s="199">
        <v>4</v>
      </c>
      <c r="I163" s="200"/>
      <c r="J163" s="201">
        <f t="shared" si="0"/>
        <v>0</v>
      </c>
      <c r="K163" s="197" t="s">
        <v>22</v>
      </c>
      <c r="L163" s="41"/>
      <c r="M163" s="202" t="s">
        <v>22</v>
      </c>
      <c r="N163" s="203" t="s">
        <v>48</v>
      </c>
      <c r="O163" s="66"/>
      <c r="P163" s="204">
        <f t="shared" si="1"/>
        <v>0</v>
      </c>
      <c r="Q163" s="204">
        <v>0</v>
      </c>
      <c r="R163" s="204">
        <f t="shared" si="2"/>
        <v>0</v>
      </c>
      <c r="S163" s="204">
        <v>0</v>
      </c>
      <c r="T163" s="205">
        <f t="shared" si="3"/>
        <v>0</v>
      </c>
      <c r="U163" s="36"/>
      <c r="V163" s="36"/>
      <c r="W163" s="36"/>
      <c r="X163" s="36"/>
      <c r="Y163" s="36"/>
      <c r="Z163" s="36"/>
      <c r="AA163" s="36"/>
      <c r="AB163" s="36"/>
      <c r="AC163" s="36"/>
      <c r="AD163" s="36"/>
      <c r="AE163" s="36"/>
      <c r="AR163" s="206" t="s">
        <v>757</v>
      </c>
      <c r="AT163" s="206" t="s">
        <v>275</v>
      </c>
      <c r="AU163" s="206" t="s">
        <v>92</v>
      </c>
      <c r="AY163" s="19" t="s">
        <v>273</v>
      </c>
      <c r="BE163" s="207">
        <f t="shared" si="4"/>
        <v>0</v>
      </c>
      <c r="BF163" s="207">
        <f t="shared" si="5"/>
        <v>0</v>
      </c>
      <c r="BG163" s="207">
        <f t="shared" si="6"/>
        <v>0</v>
      </c>
      <c r="BH163" s="207">
        <f t="shared" si="7"/>
        <v>0</v>
      </c>
      <c r="BI163" s="207">
        <f t="shared" si="8"/>
        <v>0</v>
      </c>
      <c r="BJ163" s="19" t="s">
        <v>23</v>
      </c>
      <c r="BK163" s="207">
        <f t="shared" si="9"/>
        <v>0</v>
      </c>
      <c r="BL163" s="19" t="s">
        <v>757</v>
      </c>
      <c r="BM163" s="206" t="s">
        <v>528</v>
      </c>
    </row>
    <row r="164" spans="1:65" s="2" customFormat="1" ht="16.5" customHeight="1">
      <c r="A164" s="36"/>
      <c r="B164" s="37"/>
      <c r="C164" s="195" t="s">
        <v>404</v>
      </c>
      <c r="D164" s="195" t="s">
        <v>275</v>
      </c>
      <c r="E164" s="196" t="s">
        <v>1909</v>
      </c>
      <c r="F164" s="197" t="s">
        <v>1912</v>
      </c>
      <c r="G164" s="198" t="s">
        <v>765</v>
      </c>
      <c r="H164" s="199">
        <v>4</v>
      </c>
      <c r="I164" s="200"/>
      <c r="J164" s="201">
        <f t="shared" si="0"/>
        <v>0</v>
      </c>
      <c r="K164" s="197" t="s">
        <v>22</v>
      </c>
      <c r="L164" s="41"/>
      <c r="M164" s="202" t="s">
        <v>22</v>
      </c>
      <c r="N164" s="203" t="s">
        <v>48</v>
      </c>
      <c r="O164" s="66"/>
      <c r="P164" s="204">
        <f t="shared" si="1"/>
        <v>0</v>
      </c>
      <c r="Q164" s="204">
        <v>0</v>
      </c>
      <c r="R164" s="204">
        <f t="shared" si="2"/>
        <v>0</v>
      </c>
      <c r="S164" s="204">
        <v>0</v>
      </c>
      <c r="T164" s="205">
        <f t="shared" si="3"/>
        <v>0</v>
      </c>
      <c r="U164" s="36"/>
      <c r="V164" s="36"/>
      <c r="W164" s="36"/>
      <c r="X164" s="36"/>
      <c r="Y164" s="36"/>
      <c r="Z164" s="36"/>
      <c r="AA164" s="36"/>
      <c r="AB164" s="36"/>
      <c r="AC164" s="36"/>
      <c r="AD164" s="36"/>
      <c r="AE164" s="36"/>
      <c r="AR164" s="206" t="s">
        <v>757</v>
      </c>
      <c r="AT164" s="206" t="s">
        <v>275</v>
      </c>
      <c r="AU164" s="206" t="s">
        <v>92</v>
      </c>
      <c r="AY164" s="19" t="s">
        <v>273</v>
      </c>
      <c r="BE164" s="207">
        <f t="shared" si="4"/>
        <v>0</v>
      </c>
      <c r="BF164" s="207">
        <f t="shared" si="5"/>
        <v>0</v>
      </c>
      <c r="BG164" s="207">
        <f t="shared" si="6"/>
        <v>0</v>
      </c>
      <c r="BH164" s="207">
        <f t="shared" si="7"/>
        <v>0</v>
      </c>
      <c r="BI164" s="207">
        <f t="shared" si="8"/>
        <v>0</v>
      </c>
      <c r="BJ164" s="19" t="s">
        <v>23</v>
      </c>
      <c r="BK164" s="207">
        <f t="shared" si="9"/>
        <v>0</v>
      </c>
      <c r="BL164" s="19" t="s">
        <v>757</v>
      </c>
      <c r="BM164" s="206" t="s">
        <v>539</v>
      </c>
    </row>
    <row r="165" spans="1:65" s="2" customFormat="1" ht="16.5" customHeight="1">
      <c r="A165" s="36"/>
      <c r="B165" s="37"/>
      <c r="C165" s="195" t="s">
        <v>409</v>
      </c>
      <c r="D165" s="195" t="s">
        <v>275</v>
      </c>
      <c r="E165" s="196" t="s">
        <v>1911</v>
      </c>
      <c r="F165" s="197" t="s">
        <v>1914</v>
      </c>
      <c r="G165" s="198" t="s">
        <v>765</v>
      </c>
      <c r="H165" s="199">
        <v>2</v>
      </c>
      <c r="I165" s="200"/>
      <c r="J165" s="201">
        <f t="shared" si="0"/>
        <v>0</v>
      </c>
      <c r="K165" s="197" t="s">
        <v>22</v>
      </c>
      <c r="L165" s="41"/>
      <c r="M165" s="202" t="s">
        <v>22</v>
      </c>
      <c r="N165" s="203" t="s">
        <v>48</v>
      </c>
      <c r="O165" s="66"/>
      <c r="P165" s="204">
        <f t="shared" si="1"/>
        <v>0</v>
      </c>
      <c r="Q165" s="204">
        <v>0</v>
      </c>
      <c r="R165" s="204">
        <f t="shared" si="2"/>
        <v>0</v>
      </c>
      <c r="S165" s="204">
        <v>0</v>
      </c>
      <c r="T165" s="205">
        <f t="shared" si="3"/>
        <v>0</v>
      </c>
      <c r="U165" s="36"/>
      <c r="V165" s="36"/>
      <c r="W165" s="36"/>
      <c r="X165" s="36"/>
      <c r="Y165" s="36"/>
      <c r="Z165" s="36"/>
      <c r="AA165" s="36"/>
      <c r="AB165" s="36"/>
      <c r="AC165" s="36"/>
      <c r="AD165" s="36"/>
      <c r="AE165" s="36"/>
      <c r="AR165" s="206" t="s">
        <v>757</v>
      </c>
      <c r="AT165" s="206" t="s">
        <v>275</v>
      </c>
      <c r="AU165" s="206" t="s">
        <v>92</v>
      </c>
      <c r="AY165" s="19" t="s">
        <v>273</v>
      </c>
      <c r="BE165" s="207">
        <f t="shared" si="4"/>
        <v>0</v>
      </c>
      <c r="BF165" s="207">
        <f t="shared" si="5"/>
        <v>0</v>
      </c>
      <c r="BG165" s="207">
        <f t="shared" si="6"/>
        <v>0</v>
      </c>
      <c r="BH165" s="207">
        <f t="shared" si="7"/>
        <v>0</v>
      </c>
      <c r="BI165" s="207">
        <f t="shared" si="8"/>
        <v>0</v>
      </c>
      <c r="BJ165" s="19" t="s">
        <v>23</v>
      </c>
      <c r="BK165" s="207">
        <f t="shared" si="9"/>
        <v>0</v>
      </c>
      <c r="BL165" s="19" t="s">
        <v>757</v>
      </c>
      <c r="BM165" s="206" t="s">
        <v>556</v>
      </c>
    </row>
    <row r="166" spans="1:65" s="2" customFormat="1" ht="16.5" customHeight="1">
      <c r="A166" s="36"/>
      <c r="B166" s="37"/>
      <c r="C166" s="195" t="s">
        <v>414</v>
      </c>
      <c r="D166" s="195" t="s">
        <v>275</v>
      </c>
      <c r="E166" s="196" t="s">
        <v>1913</v>
      </c>
      <c r="F166" s="197" t="s">
        <v>1916</v>
      </c>
      <c r="G166" s="198" t="s">
        <v>765</v>
      </c>
      <c r="H166" s="199">
        <v>5</v>
      </c>
      <c r="I166" s="200"/>
      <c r="J166" s="201">
        <f t="shared" si="0"/>
        <v>0</v>
      </c>
      <c r="K166" s="197" t="s">
        <v>22</v>
      </c>
      <c r="L166" s="41"/>
      <c r="M166" s="202" t="s">
        <v>22</v>
      </c>
      <c r="N166" s="203" t="s">
        <v>48</v>
      </c>
      <c r="O166" s="66"/>
      <c r="P166" s="204">
        <f t="shared" si="1"/>
        <v>0</v>
      </c>
      <c r="Q166" s="204">
        <v>0</v>
      </c>
      <c r="R166" s="204">
        <f t="shared" si="2"/>
        <v>0</v>
      </c>
      <c r="S166" s="204">
        <v>0</v>
      </c>
      <c r="T166" s="205">
        <f t="shared" si="3"/>
        <v>0</v>
      </c>
      <c r="U166" s="36"/>
      <c r="V166" s="36"/>
      <c r="W166" s="36"/>
      <c r="X166" s="36"/>
      <c r="Y166" s="36"/>
      <c r="Z166" s="36"/>
      <c r="AA166" s="36"/>
      <c r="AB166" s="36"/>
      <c r="AC166" s="36"/>
      <c r="AD166" s="36"/>
      <c r="AE166" s="36"/>
      <c r="AR166" s="206" t="s">
        <v>757</v>
      </c>
      <c r="AT166" s="206" t="s">
        <v>275</v>
      </c>
      <c r="AU166" s="206" t="s">
        <v>92</v>
      </c>
      <c r="AY166" s="19" t="s">
        <v>273</v>
      </c>
      <c r="BE166" s="207">
        <f t="shared" si="4"/>
        <v>0</v>
      </c>
      <c r="BF166" s="207">
        <f t="shared" si="5"/>
        <v>0</v>
      </c>
      <c r="BG166" s="207">
        <f t="shared" si="6"/>
        <v>0</v>
      </c>
      <c r="BH166" s="207">
        <f t="shared" si="7"/>
        <v>0</v>
      </c>
      <c r="BI166" s="207">
        <f t="shared" si="8"/>
        <v>0</v>
      </c>
      <c r="BJ166" s="19" t="s">
        <v>23</v>
      </c>
      <c r="BK166" s="207">
        <f t="shared" si="9"/>
        <v>0</v>
      </c>
      <c r="BL166" s="19" t="s">
        <v>757</v>
      </c>
      <c r="BM166" s="206" t="s">
        <v>573</v>
      </c>
    </row>
    <row r="167" spans="1:65" s="2" customFormat="1" ht="16.5" customHeight="1">
      <c r="A167" s="36"/>
      <c r="B167" s="37"/>
      <c r="C167" s="195" t="s">
        <v>419</v>
      </c>
      <c r="D167" s="195" t="s">
        <v>275</v>
      </c>
      <c r="E167" s="196" t="s">
        <v>1915</v>
      </c>
      <c r="F167" s="197" t="s">
        <v>1918</v>
      </c>
      <c r="G167" s="198" t="s">
        <v>765</v>
      </c>
      <c r="H167" s="199">
        <v>5</v>
      </c>
      <c r="I167" s="200"/>
      <c r="J167" s="201">
        <f t="shared" si="0"/>
        <v>0</v>
      </c>
      <c r="K167" s="197" t="s">
        <v>22</v>
      </c>
      <c r="L167" s="41"/>
      <c r="M167" s="202" t="s">
        <v>22</v>
      </c>
      <c r="N167" s="203" t="s">
        <v>48</v>
      </c>
      <c r="O167" s="66"/>
      <c r="P167" s="204">
        <f t="shared" si="1"/>
        <v>0</v>
      </c>
      <c r="Q167" s="204">
        <v>0</v>
      </c>
      <c r="R167" s="204">
        <f t="shared" si="2"/>
        <v>0</v>
      </c>
      <c r="S167" s="204">
        <v>0</v>
      </c>
      <c r="T167" s="205">
        <f t="shared" si="3"/>
        <v>0</v>
      </c>
      <c r="U167" s="36"/>
      <c r="V167" s="36"/>
      <c r="W167" s="36"/>
      <c r="X167" s="36"/>
      <c r="Y167" s="36"/>
      <c r="Z167" s="36"/>
      <c r="AA167" s="36"/>
      <c r="AB167" s="36"/>
      <c r="AC167" s="36"/>
      <c r="AD167" s="36"/>
      <c r="AE167" s="36"/>
      <c r="AR167" s="206" t="s">
        <v>757</v>
      </c>
      <c r="AT167" s="206" t="s">
        <v>275</v>
      </c>
      <c r="AU167" s="206" t="s">
        <v>92</v>
      </c>
      <c r="AY167" s="19" t="s">
        <v>273</v>
      </c>
      <c r="BE167" s="207">
        <f t="shared" si="4"/>
        <v>0</v>
      </c>
      <c r="BF167" s="207">
        <f t="shared" si="5"/>
        <v>0</v>
      </c>
      <c r="BG167" s="207">
        <f t="shared" si="6"/>
        <v>0</v>
      </c>
      <c r="BH167" s="207">
        <f t="shared" si="7"/>
        <v>0</v>
      </c>
      <c r="BI167" s="207">
        <f t="shared" si="8"/>
        <v>0</v>
      </c>
      <c r="BJ167" s="19" t="s">
        <v>23</v>
      </c>
      <c r="BK167" s="207">
        <f t="shared" si="9"/>
        <v>0</v>
      </c>
      <c r="BL167" s="19" t="s">
        <v>757</v>
      </c>
      <c r="BM167" s="206" t="s">
        <v>589</v>
      </c>
    </row>
    <row r="168" spans="1:65" s="12" customFormat="1" ht="20.85" customHeight="1">
      <c r="B168" s="179"/>
      <c r="C168" s="180"/>
      <c r="D168" s="181" t="s">
        <v>76</v>
      </c>
      <c r="E168" s="193" t="s">
        <v>1923</v>
      </c>
      <c r="F168" s="193" t="s">
        <v>3486</v>
      </c>
      <c r="G168" s="180"/>
      <c r="H168" s="180"/>
      <c r="I168" s="183"/>
      <c r="J168" s="194">
        <f>BK168</f>
        <v>0</v>
      </c>
      <c r="K168" s="180"/>
      <c r="L168" s="185"/>
      <c r="M168" s="186"/>
      <c r="N168" s="187"/>
      <c r="O168" s="187"/>
      <c r="P168" s="188">
        <f>SUM(P169:P170)</f>
        <v>0</v>
      </c>
      <c r="Q168" s="187"/>
      <c r="R168" s="188">
        <f>SUM(R169:R170)</f>
        <v>0</v>
      </c>
      <c r="S168" s="187"/>
      <c r="T168" s="189">
        <f>SUM(T169:T170)</f>
        <v>0</v>
      </c>
      <c r="AR168" s="190" t="s">
        <v>23</v>
      </c>
      <c r="AT168" s="191" t="s">
        <v>76</v>
      </c>
      <c r="AU168" s="191" t="s">
        <v>84</v>
      </c>
      <c r="AY168" s="190" t="s">
        <v>273</v>
      </c>
      <c r="BK168" s="192">
        <f>SUM(BK169:BK170)</f>
        <v>0</v>
      </c>
    </row>
    <row r="169" spans="1:65" s="2" customFormat="1" ht="16.5" customHeight="1">
      <c r="A169" s="36"/>
      <c r="B169" s="37"/>
      <c r="C169" s="195" t="s">
        <v>7</v>
      </c>
      <c r="D169" s="195" t="s">
        <v>275</v>
      </c>
      <c r="E169" s="196" t="s">
        <v>1917</v>
      </c>
      <c r="F169" s="197" t="s">
        <v>3487</v>
      </c>
      <c r="G169" s="198" t="s">
        <v>765</v>
      </c>
      <c r="H169" s="199">
        <v>1</v>
      </c>
      <c r="I169" s="200"/>
      <c r="J169" s="201">
        <f>ROUND(I169*H169,2)</f>
        <v>0</v>
      </c>
      <c r="K169" s="197" t="s">
        <v>22</v>
      </c>
      <c r="L169" s="41"/>
      <c r="M169" s="202" t="s">
        <v>22</v>
      </c>
      <c r="N169" s="203" t="s">
        <v>48</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757</v>
      </c>
      <c r="AT169" s="206" t="s">
        <v>275</v>
      </c>
      <c r="AU169" s="206" t="s">
        <v>92</v>
      </c>
      <c r="AY169" s="19" t="s">
        <v>273</v>
      </c>
      <c r="BE169" s="207">
        <f>IF(N169="základní",J169,0)</f>
        <v>0</v>
      </c>
      <c r="BF169" s="207">
        <f>IF(N169="snížená",J169,0)</f>
        <v>0</v>
      </c>
      <c r="BG169" s="207">
        <f>IF(N169="zákl. přenesená",J169,0)</f>
        <v>0</v>
      </c>
      <c r="BH169" s="207">
        <f>IF(N169="sníž. přenesená",J169,0)</f>
        <v>0</v>
      </c>
      <c r="BI169" s="207">
        <f>IF(N169="nulová",J169,0)</f>
        <v>0</v>
      </c>
      <c r="BJ169" s="19" t="s">
        <v>23</v>
      </c>
      <c r="BK169" s="207">
        <f>ROUND(I169*H169,2)</f>
        <v>0</v>
      </c>
      <c r="BL169" s="19" t="s">
        <v>757</v>
      </c>
      <c r="BM169" s="206" t="s">
        <v>600</v>
      </c>
    </row>
    <row r="170" spans="1:65" s="2" customFormat="1" ht="16.5" customHeight="1">
      <c r="A170" s="36"/>
      <c r="B170" s="37"/>
      <c r="C170" s="195" t="s">
        <v>433</v>
      </c>
      <c r="D170" s="195" t="s">
        <v>275</v>
      </c>
      <c r="E170" s="196" t="s">
        <v>1921</v>
      </c>
      <c r="F170" s="197" t="s">
        <v>1914</v>
      </c>
      <c r="G170" s="198" t="s">
        <v>765</v>
      </c>
      <c r="H170" s="199">
        <v>2</v>
      </c>
      <c r="I170" s="200"/>
      <c r="J170" s="201">
        <f>ROUND(I170*H170,2)</f>
        <v>0</v>
      </c>
      <c r="K170" s="197" t="s">
        <v>22</v>
      </c>
      <c r="L170" s="41"/>
      <c r="M170" s="202" t="s">
        <v>22</v>
      </c>
      <c r="N170" s="203"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757</v>
      </c>
      <c r="AT170" s="206" t="s">
        <v>275</v>
      </c>
      <c r="AU170" s="206" t="s">
        <v>92</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757</v>
      </c>
      <c r="BM170" s="206" t="s">
        <v>616</v>
      </c>
    </row>
    <row r="171" spans="1:65" s="12" customFormat="1" ht="20.85" customHeight="1">
      <c r="B171" s="179"/>
      <c r="C171" s="180"/>
      <c r="D171" s="181" t="s">
        <v>76</v>
      </c>
      <c r="E171" s="193" t="s">
        <v>1931</v>
      </c>
      <c r="F171" s="193" t="s">
        <v>1920</v>
      </c>
      <c r="G171" s="180"/>
      <c r="H171" s="180"/>
      <c r="I171" s="183"/>
      <c r="J171" s="194">
        <f>BK171</f>
        <v>0</v>
      </c>
      <c r="K171" s="180"/>
      <c r="L171" s="185"/>
      <c r="M171" s="186"/>
      <c r="N171" s="187"/>
      <c r="O171" s="187"/>
      <c r="P171" s="188">
        <f>P172</f>
        <v>0</v>
      </c>
      <c r="Q171" s="187"/>
      <c r="R171" s="188">
        <f>R172</f>
        <v>0</v>
      </c>
      <c r="S171" s="187"/>
      <c r="T171" s="189">
        <f>T172</f>
        <v>0</v>
      </c>
      <c r="AR171" s="190" t="s">
        <v>23</v>
      </c>
      <c r="AT171" s="191" t="s">
        <v>76</v>
      </c>
      <c r="AU171" s="191" t="s">
        <v>84</v>
      </c>
      <c r="AY171" s="190" t="s">
        <v>273</v>
      </c>
      <c r="BK171" s="192">
        <f>BK172</f>
        <v>0</v>
      </c>
    </row>
    <row r="172" spans="1:65" s="2" customFormat="1" ht="16.5" customHeight="1">
      <c r="A172" s="36"/>
      <c r="B172" s="37"/>
      <c r="C172" s="195" t="s">
        <v>441</v>
      </c>
      <c r="D172" s="195" t="s">
        <v>275</v>
      </c>
      <c r="E172" s="196" t="s">
        <v>1927</v>
      </c>
      <c r="F172" s="197" t="s">
        <v>1922</v>
      </c>
      <c r="G172" s="198" t="s">
        <v>765</v>
      </c>
      <c r="H172" s="199">
        <v>5</v>
      </c>
      <c r="I172" s="200"/>
      <c r="J172" s="201">
        <f>ROUND(I172*H172,2)</f>
        <v>0</v>
      </c>
      <c r="K172" s="197" t="s">
        <v>22</v>
      </c>
      <c r="L172" s="41"/>
      <c r="M172" s="202" t="s">
        <v>22</v>
      </c>
      <c r="N172" s="203" t="s">
        <v>48</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757</v>
      </c>
      <c r="AT172" s="206" t="s">
        <v>275</v>
      </c>
      <c r="AU172" s="206" t="s">
        <v>92</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757</v>
      </c>
      <c r="BM172" s="206" t="s">
        <v>629</v>
      </c>
    </row>
    <row r="173" spans="1:65" s="12" customFormat="1" ht="20.85" customHeight="1">
      <c r="B173" s="179"/>
      <c r="C173" s="180"/>
      <c r="D173" s="181" t="s">
        <v>76</v>
      </c>
      <c r="E173" s="193" t="s">
        <v>1938</v>
      </c>
      <c r="F173" s="193" t="s">
        <v>3488</v>
      </c>
      <c r="G173" s="180"/>
      <c r="H173" s="180"/>
      <c r="I173" s="183"/>
      <c r="J173" s="194">
        <f>BK173</f>
        <v>0</v>
      </c>
      <c r="K173" s="180"/>
      <c r="L173" s="185"/>
      <c r="M173" s="186"/>
      <c r="N173" s="187"/>
      <c r="O173" s="187"/>
      <c r="P173" s="188">
        <f>SUM(P174:P175)</f>
        <v>0</v>
      </c>
      <c r="Q173" s="187"/>
      <c r="R173" s="188">
        <f>SUM(R174:R175)</f>
        <v>0</v>
      </c>
      <c r="S173" s="187"/>
      <c r="T173" s="189">
        <f>SUM(T174:T175)</f>
        <v>0</v>
      </c>
      <c r="AR173" s="190" t="s">
        <v>23</v>
      </c>
      <c r="AT173" s="191" t="s">
        <v>76</v>
      </c>
      <c r="AU173" s="191" t="s">
        <v>84</v>
      </c>
      <c r="AY173" s="190" t="s">
        <v>273</v>
      </c>
      <c r="BK173" s="192">
        <f>SUM(BK174:BK175)</f>
        <v>0</v>
      </c>
    </row>
    <row r="174" spans="1:65" s="2" customFormat="1" ht="16.5" customHeight="1">
      <c r="A174" s="36"/>
      <c r="B174" s="37"/>
      <c r="C174" s="195" t="s">
        <v>446</v>
      </c>
      <c r="D174" s="195" t="s">
        <v>275</v>
      </c>
      <c r="E174" s="196" t="s">
        <v>1929</v>
      </c>
      <c r="F174" s="197" t="s">
        <v>1928</v>
      </c>
      <c r="G174" s="198" t="s">
        <v>765</v>
      </c>
      <c r="H174" s="199">
        <v>39</v>
      </c>
      <c r="I174" s="200"/>
      <c r="J174" s="201">
        <f>ROUND(I174*H174,2)</f>
        <v>0</v>
      </c>
      <c r="K174" s="197" t="s">
        <v>22</v>
      </c>
      <c r="L174" s="41"/>
      <c r="M174" s="202" t="s">
        <v>22</v>
      </c>
      <c r="N174" s="203" t="s">
        <v>48</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757</v>
      </c>
      <c r="AT174" s="206" t="s">
        <v>275</v>
      </c>
      <c r="AU174" s="206" t="s">
        <v>92</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757</v>
      </c>
      <c r="BM174" s="206" t="s">
        <v>641</v>
      </c>
    </row>
    <row r="175" spans="1:65" s="2" customFormat="1" ht="16.5" customHeight="1">
      <c r="A175" s="36"/>
      <c r="B175" s="37"/>
      <c r="C175" s="195" t="s">
        <v>456</v>
      </c>
      <c r="D175" s="195" t="s">
        <v>275</v>
      </c>
      <c r="E175" s="196" t="s">
        <v>1935</v>
      </c>
      <c r="F175" s="197" t="s">
        <v>1930</v>
      </c>
      <c r="G175" s="198" t="s">
        <v>765</v>
      </c>
      <c r="H175" s="199">
        <v>3</v>
      </c>
      <c r="I175" s="200"/>
      <c r="J175" s="201">
        <f>ROUND(I175*H175,2)</f>
        <v>0</v>
      </c>
      <c r="K175" s="197" t="s">
        <v>22</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757</v>
      </c>
      <c r="AT175" s="206" t="s">
        <v>275</v>
      </c>
      <c r="AU175" s="206" t="s">
        <v>92</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757</v>
      </c>
      <c r="BM175" s="206" t="s">
        <v>654</v>
      </c>
    </row>
    <row r="176" spans="1:65" s="12" customFormat="1" ht="20.85" customHeight="1">
      <c r="B176" s="179"/>
      <c r="C176" s="180"/>
      <c r="D176" s="181" t="s">
        <v>76</v>
      </c>
      <c r="E176" s="193" t="s">
        <v>1944</v>
      </c>
      <c r="F176" s="193" t="s">
        <v>3489</v>
      </c>
      <c r="G176" s="180"/>
      <c r="H176" s="180"/>
      <c r="I176" s="183"/>
      <c r="J176" s="194">
        <f>BK176</f>
        <v>0</v>
      </c>
      <c r="K176" s="180"/>
      <c r="L176" s="185"/>
      <c r="M176" s="186"/>
      <c r="N176" s="187"/>
      <c r="O176" s="187"/>
      <c r="P176" s="188">
        <f>P177</f>
        <v>0</v>
      </c>
      <c r="Q176" s="187"/>
      <c r="R176" s="188">
        <f>R177</f>
        <v>0</v>
      </c>
      <c r="S176" s="187"/>
      <c r="T176" s="189">
        <f>T177</f>
        <v>0</v>
      </c>
      <c r="AR176" s="190" t="s">
        <v>23</v>
      </c>
      <c r="AT176" s="191" t="s">
        <v>76</v>
      </c>
      <c r="AU176" s="191" t="s">
        <v>84</v>
      </c>
      <c r="AY176" s="190" t="s">
        <v>273</v>
      </c>
      <c r="BK176" s="192">
        <f>BK177</f>
        <v>0</v>
      </c>
    </row>
    <row r="177" spans="1:65" s="2" customFormat="1" ht="16.5" customHeight="1">
      <c r="A177" s="36"/>
      <c r="B177" s="37"/>
      <c r="C177" s="195" t="s">
        <v>465</v>
      </c>
      <c r="D177" s="195" t="s">
        <v>275</v>
      </c>
      <c r="E177" s="196" t="s">
        <v>1937</v>
      </c>
      <c r="F177" s="197" t="s">
        <v>1936</v>
      </c>
      <c r="G177" s="198" t="s">
        <v>765</v>
      </c>
      <c r="H177" s="199">
        <v>2</v>
      </c>
      <c r="I177" s="200"/>
      <c r="J177" s="201">
        <f>ROUND(I177*H177,2)</f>
        <v>0</v>
      </c>
      <c r="K177" s="197" t="s">
        <v>22</v>
      </c>
      <c r="L177" s="41"/>
      <c r="M177" s="202" t="s">
        <v>22</v>
      </c>
      <c r="N177" s="203" t="s">
        <v>48</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757</v>
      </c>
      <c r="AT177" s="206" t="s">
        <v>275</v>
      </c>
      <c r="AU177" s="206" t="s">
        <v>92</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757</v>
      </c>
      <c r="BM177" s="206" t="s">
        <v>3490</v>
      </c>
    </row>
    <row r="178" spans="1:65" s="12" customFormat="1" ht="20.85" customHeight="1">
      <c r="B178" s="179"/>
      <c r="C178" s="180"/>
      <c r="D178" s="181" t="s">
        <v>76</v>
      </c>
      <c r="E178" s="193" t="s">
        <v>1954</v>
      </c>
      <c r="F178" s="193" t="s">
        <v>3491</v>
      </c>
      <c r="G178" s="180"/>
      <c r="H178" s="180"/>
      <c r="I178" s="183"/>
      <c r="J178" s="194">
        <f>BK178</f>
        <v>0</v>
      </c>
      <c r="K178" s="180"/>
      <c r="L178" s="185"/>
      <c r="M178" s="186"/>
      <c r="N178" s="187"/>
      <c r="O178" s="187"/>
      <c r="P178" s="188">
        <f>SUM(P179:P180)</f>
        <v>0</v>
      </c>
      <c r="Q178" s="187"/>
      <c r="R178" s="188">
        <f>SUM(R179:R180)</f>
        <v>0</v>
      </c>
      <c r="S178" s="187"/>
      <c r="T178" s="189">
        <f>SUM(T179:T180)</f>
        <v>0</v>
      </c>
      <c r="AR178" s="190" t="s">
        <v>23</v>
      </c>
      <c r="AT178" s="191" t="s">
        <v>76</v>
      </c>
      <c r="AU178" s="191" t="s">
        <v>84</v>
      </c>
      <c r="AY178" s="190" t="s">
        <v>273</v>
      </c>
      <c r="BK178" s="192">
        <f>SUM(BK179:BK180)</f>
        <v>0</v>
      </c>
    </row>
    <row r="179" spans="1:65" s="2" customFormat="1" ht="16.5" customHeight="1">
      <c r="A179" s="36"/>
      <c r="B179" s="37"/>
      <c r="C179" s="195" t="s">
        <v>471</v>
      </c>
      <c r="D179" s="195" t="s">
        <v>275</v>
      </c>
      <c r="E179" s="196" t="s">
        <v>1940</v>
      </c>
      <c r="F179" s="197" t="s">
        <v>1936</v>
      </c>
      <c r="G179" s="198" t="s">
        <v>765</v>
      </c>
      <c r="H179" s="199">
        <v>19</v>
      </c>
      <c r="I179" s="200"/>
      <c r="J179" s="201">
        <f>ROUND(I179*H179,2)</f>
        <v>0</v>
      </c>
      <c r="K179" s="197" t="s">
        <v>22</v>
      </c>
      <c r="L179" s="41"/>
      <c r="M179" s="202" t="s">
        <v>22</v>
      </c>
      <c r="N179" s="203" t="s">
        <v>48</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757</v>
      </c>
      <c r="AT179" s="206" t="s">
        <v>275</v>
      </c>
      <c r="AU179" s="206" t="s">
        <v>92</v>
      </c>
      <c r="AY179" s="19" t="s">
        <v>273</v>
      </c>
      <c r="BE179" s="207">
        <f>IF(N179="základní",J179,0)</f>
        <v>0</v>
      </c>
      <c r="BF179" s="207">
        <f>IF(N179="snížená",J179,0)</f>
        <v>0</v>
      </c>
      <c r="BG179" s="207">
        <f>IF(N179="zákl. přenesená",J179,0)</f>
        <v>0</v>
      </c>
      <c r="BH179" s="207">
        <f>IF(N179="sníž. přenesená",J179,0)</f>
        <v>0</v>
      </c>
      <c r="BI179" s="207">
        <f>IF(N179="nulová",J179,0)</f>
        <v>0</v>
      </c>
      <c r="BJ179" s="19" t="s">
        <v>23</v>
      </c>
      <c r="BK179" s="207">
        <f>ROUND(I179*H179,2)</f>
        <v>0</v>
      </c>
      <c r="BL179" s="19" t="s">
        <v>757</v>
      </c>
      <c r="BM179" s="206" t="s">
        <v>677</v>
      </c>
    </row>
    <row r="180" spans="1:65" s="2" customFormat="1" ht="16.5" customHeight="1">
      <c r="A180" s="36"/>
      <c r="B180" s="37"/>
      <c r="C180" s="195" t="s">
        <v>493</v>
      </c>
      <c r="D180" s="195" t="s">
        <v>275</v>
      </c>
      <c r="E180" s="196" t="s">
        <v>1942</v>
      </c>
      <c r="F180" s="197" t="s">
        <v>1930</v>
      </c>
      <c r="G180" s="198" t="s">
        <v>765</v>
      </c>
      <c r="H180" s="199">
        <v>16</v>
      </c>
      <c r="I180" s="200"/>
      <c r="J180" s="201">
        <f>ROUND(I180*H180,2)</f>
        <v>0</v>
      </c>
      <c r="K180" s="197" t="s">
        <v>22</v>
      </c>
      <c r="L180" s="41"/>
      <c r="M180" s="202" t="s">
        <v>22</v>
      </c>
      <c r="N180" s="203" t="s">
        <v>48</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757</v>
      </c>
      <c r="AT180" s="206" t="s">
        <v>275</v>
      </c>
      <c r="AU180" s="206" t="s">
        <v>92</v>
      </c>
      <c r="AY180" s="19" t="s">
        <v>273</v>
      </c>
      <c r="BE180" s="207">
        <f>IF(N180="základní",J180,0)</f>
        <v>0</v>
      </c>
      <c r="BF180" s="207">
        <f>IF(N180="snížená",J180,0)</f>
        <v>0</v>
      </c>
      <c r="BG180" s="207">
        <f>IF(N180="zákl. přenesená",J180,0)</f>
        <v>0</v>
      </c>
      <c r="BH180" s="207">
        <f>IF(N180="sníž. přenesená",J180,0)</f>
        <v>0</v>
      </c>
      <c r="BI180" s="207">
        <f>IF(N180="nulová",J180,0)</f>
        <v>0</v>
      </c>
      <c r="BJ180" s="19" t="s">
        <v>23</v>
      </c>
      <c r="BK180" s="207">
        <f>ROUND(I180*H180,2)</f>
        <v>0</v>
      </c>
      <c r="BL180" s="19" t="s">
        <v>757</v>
      </c>
      <c r="BM180" s="206" t="s">
        <v>689</v>
      </c>
    </row>
    <row r="181" spans="1:65" s="12" customFormat="1" ht="20.85" customHeight="1">
      <c r="B181" s="179"/>
      <c r="C181" s="180"/>
      <c r="D181" s="181" t="s">
        <v>76</v>
      </c>
      <c r="E181" s="193" t="s">
        <v>1958</v>
      </c>
      <c r="F181" s="193" t="s">
        <v>1939</v>
      </c>
      <c r="G181" s="180"/>
      <c r="H181" s="180"/>
      <c r="I181" s="183"/>
      <c r="J181" s="194">
        <f>BK181</f>
        <v>0</v>
      </c>
      <c r="K181" s="180"/>
      <c r="L181" s="185"/>
      <c r="M181" s="186"/>
      <c r="N181" s="187"/>
      <c r="O181" s="187"/>
      <c r="P181" s="188">
        <f>SUM(P182:P183)</f>
        <v>0</v>
      </c>
      <c r="Q181" s="187"/>
      <c r="R181" s="188">
        <f>SUM(R182:R183)</f>
        <v>0</v>
      </c>
      <c r="S181" s="187"/>
      <c r="T181" s="189">
        <f>SUM(T182:T183)</f>
        <v>0</v>
      </c>
      <c r="AR181" s="190" t="s">
        <v>23</v>
      </c>
      <c r="AT181" s="191" t="s">
        <v>76</v>
      </c>
      <c r="AU181" s="191" t="s">
        <v>84</v>
      </c>
      <c r="AY181" s="190" t="s">
        <v>273</v>
      </c>
      <c r="BK181" s="192">
        <f>SUM(BK182:BK183)</f>
        <v>0</v>
      </c>
    </row>
    <row r="182" spans="1:65" s="2" customFormat="1" ht="16.5" customHeight="1">
      <c r="A182" s="36"/>
      <c r="B182" s="37"/>
      <c r="C182" s="195" t="s">
        <v>501</v>
      </c>
      <c r="D182" s="195" t="s">
        <v>275</v>
      </c>
      <c r="E182" s="196" t="s">
        <v>1948</v>
      </c>
      <c r="F182" s="197" t="s">
        <v>1941</v>
      </c>
      <c r="G182" s="198" t="s">
        <v>765</v>
      </c>
      <c r="H182" s="199">
        <v>68</v>
      </c>
      <c r="I182" s="200"/>
      <c r="J182" s="201">
        <f>ROUND(I182*H182,2)</f>
        <v>0</v>
      </c>
      <c r="K182" s="197" t="s">
        <v>22</v>
      </c>
      <c r="L182" s="41"/>
      <c r="M182" s="202" t="s">
        <v>22</v>
      </c>
      <c r="N182" s="203" t="s">
        <v>48</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757</v>
      </c>
      <c r="AT182" s="206" t="s">
        <v>275</v>
      </c>
      <c r="AU182" s="206" t="s">
        <v>92</v>
      </c>
      <c r="AY182" s="19" t="s">
        <v>273</v>
      </c>
      <c r="BE182" s="207">
        <f>IF(N182="základní",J182,0)</f>
        <v>0</v>
      </c>
      <c r="BF182" s="207">
        <f>IF(N182="snížená",J182,0)</f>
        <v>0</v>
      </c>
      <c r="BG182" s="207">
        <f>IF(N182="zákl. přenesená",J182,0)</f>
        <v>0</v>
      </c>
      <c r="BH182" s="207">
        <f>IF(N182="sníž. přenesená",J182,0)</f>
        <v>0</v>
      </c>
      <c r="BI182" s="207">
        <f>IF(N182="nulová",J182,0)</f>
        <v>0</v>
      </c>
      <c r="BJ182" s="19" t="s">
        <v>23</v>
      </c>
      <c r="BK182" s="207">
        <f>ROUND(I182*H182,2)</f>
        <v>0</v>
      </c>
      <c r="BL182" s="19" t="s">
        <v>757</v>
      </c>
      <c r="BM182" s="206" t="s">
        <v>701</v>
      </c>
    </row>
    <row r="183" spans="1:65" s="2" customFormat="1" ht="16.5" customHeight="1">
      <c r="A183" s="36"/>
      <c r="B183" s="37"/>
      <c r="C183" s="195" t="s">
        <v>508</v>
      </c>
      <c r="D183" s="195" t="s">
        <v>275</v>
      </c>
      <c r="E183" s="196" t="s">
        <v>1950</v>
      </c>
      <c r="F183" s="197" t="s">
        <v>1943</v>
      </c>
      <c r="G183" s="198" t="s">
        <v>765</v>
      </c>
      <c r="H183" s="199">
        <v>40</v>
      </c>
      <c r="I183" s="200"/>
      <c r="J183" s="201">
        <f>ROUND(I183*H183,2)</f>
        <v>0</v>
      </c>
      <c r="K183" s="197" t="s">
        <v>22</v>
      </c>
      <c r="L183" s="41"/>
      <c r="M183" s="202" t="s">
        <v>22</v>
      </c>
      <c r="N183" s="203" t="s">
        <v>48</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757</v>
      </c>
      <c r="AT183" s="206" t="s">
        <v>275</v>
      </c>
      <c r="AU183" s="206" t="s">
        <v>92</v>
      </c>
      <c r="AY183" s="19" t="s">
        <v>273</v>
      </c>
      <c r="BE183" s="207">
        <f>IF(N183="základní",J183,0)</f>
        <v>0</v>
      </c>
      <c r="BF183" s="207">
        <f>IF(N183="snížená",J183,0)</f>
        <v>0</v>
      </c>
      <c r="BG183" s="207">
        <f>IF(N183="zákl. přenesená",J183,0)</f>
        <v>0</v>
      </c>
      <c r="BH183" s="207">
        <f>IF(N183="sníž. přenesená",J183,0)</f>
        <v>0</v>
      </c>
      <c r="BI183" s="207">
        <f>IF(N183="nulová",J183,0)</f>
        <v>0</v>
      </c>
      <c r="BJ183" s="19" t="s">
        <v>23</v>
      </c>
      <c r="BK183" s="207">
        <f>ROUND(I183*H183,2)</f>
        <v>0</v>
      </c>
      <c r="BL183" s="19" t="s">
        <v>757</v>
      </c>
      <c r="BM183" s="206" t="s">
        <v>710</v>
      </c>
    </row>
    <row r="184" spans="1:65" s="12" customFormat="1" ht="22.9" customHeight="1">
      <c r="B184" s="179"/>
      <c r="C184" s="180"/>
      <c r="D184" s="181" t="s">
        <v>76</v>
      </c>
      <c r="E184" s="193" t="s">
        <v>1965</v>
      </c>
      <c r="F184" s="193" t="s">
        <v>2002</v>
      </c>
      <c r="G184" s="180"/>
      <c r="H184" s="180"/>
      <c r="I184" s="183"/>
      <c r="J184" s="194">
        <f>BK184</f>
        <v>0</v>
      </c>
      <c r="K184" s="180"/>
      <c r="L184" s="185"/>
      <c r="M184" s="186"/>
      <c r="N184" s="187"/>
      <c r="O184" s="187"/>
      <c r="P184" s="188">
        <f>P185+P188+P191+P194+P200+P202</f>
        <v>0</v>
      </c>
      <c r="Q184" s="187"/>
      <c r="R184" s="188">
        <f>R185+R188+R191+R194+R200+R202</f>
        <v>0</v>
      </c>
      <c r="S184" s="187"/>
      <c r="T184" s="189">
        <f>T185+T188+T191+T194+T200+T202</f>
        <v>0</v>
      </c>
      <c r="AR184" s="190" t="s">
        <v>23</v>
      </c>
      <c r="AT184" s="191" t="s">
        <v>76</v>
      </c>
      <c r="AU184" s="191" t="s">
        <v>23</v>
      </c>
      <c r="AY184" s="190" t="s">
        <v>273</v>
      </c>
      <c r="BK184" s="192">
        <f>BK185+BK188+BK191+BK194+BK200+BK202</f>
        <v>0</v>
      </c>
    </row>
    <row r="185" spans="1:65" s="12" customFormat="1" ht="20.85" customHeight="1">
      <c r="B185" s="179"/>
      <c r="C185" s="180"/>
      <c r="D185" s="181" t="s">
        <v>76</v>
      </c>
      <c r="E185" s="193" t="s">
        <v>1973</v>
      </c>
      <c r="F185" s="193" t="s">
        <v>3492</v>
      </c>
      <c r="G185" s="180"/>
      <c r="H185" s="180"/>
      <c r="I185" s="183"/>
      <c r="J185" s="194">
        <f>BK185</f>
        <v>0</v>
      </c>
      <c r="K185" s="180"/>
      <c r="L185" s="185"/>
      <c r="M185" s="186"/>
      <c r="N185" s="187"/>
      <c r="O185" s="187"/>
      <c r="P185" s="188">
        <f>SUM(P186:P187)</f>
        <v>0</v>
      </c>
      <c r="Q185" s="187"/>
      <c r="R185" s="188">
        <f>SUM(R186:R187)</f>
        <v>0</v>
      </c>
      <c r="S185" s="187"/>
      <c r="T185" s="189">
        <f>SUM(T186:T187)</f>
        <v>0</v>
      </c>
      <c r="AR185" s="190" t="s">
        <v>23</v>
      </c>
      <c r="AT185" s="191" t="s">
        <v>76</v>
      </c>
      <c r="AU185" s="191" t="s">
        <v>84</v>
      </c>
      <c r="AY185" s="190" t="s">
        <v>273</v>
      </c>
      <c r="BK185" s="192">
        <f>SUM(BK186:BK187)</f>
        <v>0</v>
      </c>
    </row>
    <row r="186" spans="1:65" s="2" customFormat="1" ht="16.5" customHeight="1">
      <c r="A186" s="36"/>
      <c r="B186" s="37"/>
      <c r="C186" s="195" t="s">
        <v>513</v>
      </c>
      <c r="D186" s="195" t="s">
        <v>275</v>
      </c>
      <c r="E186" s="196" t="s">
        <v>1952</v>
      </c>
      <c r="F186" s="197" t="s">
        <v>2008</v>
      </c>
      <c r="G186" s="198" t="s">
        <v>305</v>
      </c>
      <c r="H186" s="199">
        <v>65</v>
      </c>
      <c r="I186" s="200"/>
      <c r="J186" s="201">
        <f>ROUND(I186*H186,2)</f>
        <v>0</v>
      </c>
      <c r="K186" s="197" t="s">
        <v>22</v>
      </c>
      <c r="L186" s="41"/>
      <c r="M186" s="202" t="s">
        <v>22</v>
      </c>
      <c r="N186" s="203" t="s">
        <v>48</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757</v>
      </c>
      <c r="AT186" s="206" t="s">
        <v>275</v>
      </c>
      <c r="AU186" s="206" t="s">
        <v>92</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757</v>
      </c>
      <c r="BM186" s="206" t="s">
        <v>737</v>
      </c>
    </row>
    <row r="187" spans="1:65" s="2" customFormat="1" ht="16.5" customHeight="1">
      <c r="A187" s="36"/>
      <c r="B187" s="37"/>
      <c r="C187" s="195" t="s">
        <v>528</v>
      </c>
      <c r="D187" s="195" t="s">
        <v>275</v>
      </c>
      <c r="E187" s="196" t="s">
        <v>1956</v>
      </c>
      <c r="F187" s="197" t="s">
        <v>2010</v>
      </c>
      <c r="G187" s="198" t="s">
        <v>305</v>
      </c>
      <c r="H187" s="199">
        <v>25</v>
      </c>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757</v>
      </c>
      <c r="AT187" s="206" t="s">
        <v>275</v>
      </c>
      <c r="AU187" s="206" t="s">
        <v>92</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757</v>
      </c>
      <c r="BM187" s="206" t="s">
        <v>757</v>
      </c>
    </row>
    <row r="188" spans="1:65" s="12" customFormat="1" ht="20.85" customHeight="1">
      <c r="B188" s="179"/>
      <c r="C188" s="180"/>
      <c r="D188" s="181" t="s">
        <v>76</v>
      </c>
      <c r="E188" s="193" t="s">
        <v>1979</v>
      </c>
      <c r="F188" s="193" t="s">
        <v>3493</v>
      </c>
      <c r="G188" s="180"/>
      <c r="H188" s="180"/>
      <c r="I188" s="183"/>
      <c r="J188" s="194">
        <f>BK188</f>
        <v>0</v>
      </c>
      <c r="K188" s="180"/>
      <c r="L188" s="185"/>
      <c r="M188" s="186"/>
      <c r="N188" s="187"/>
      <c r="O188" s="187"/>
      <c r="P188" s="188">
        <f>SUM(P189:P190)</f>
        <v>0</v>
      </c>
      <c r="Q188" s="187"/>
      <c r="R188" s="188">
        <f>SUM(R189:R190)</f>
        <v>0</v>
      </c>
      <c r="S188" s="187"/>
      <c r="T188" s="189">
        <f>SUM(T189:T190)</f>
        <v>0</v>
      </c>
      <c r="AR188" s="190" t="s">
        <v>23</v>
      </c>
      <c r="AT188" s="191" t="s">
        <v>76</v>
      </c>
      <c r="AU188" s="191" t="s">
        <v>84</v>
      </c>
      <c r="AY188" s="190" t="s">
        <v>273</v>
      </c>
      <c r="BK188" s="192">
        <f>SUM(BK189:BK190)</f>
        <v>0</v>
      </c>
    </row>
    <row r="189" spans="1:65" s="2" customFormat="1" ht="16.5" customHeight="1">
      <c r="A189" s="36"/>
      <c r="B189" s="37"/>
      <c r="C189" s="195" t="s">
        <v>533</v>
      </c>
      <c r="D189" s="195" t="s">
        <v>275</v>
      </c>
      <c r="E189" s="196" t="s">
        <v>1960</v>
      </c>
      <c r="F189" s="197" t="s">
        <v>1882</v>
      </c>
      <c r="G189" s="198" t="s">
        <v>305</v>
      </c>
      <c r="H189" s="199">
        <v>260</v>
      </c>
      <c r="I189" s="200"/>
      <c r="J189" s="201">
        <f>ROUND(I189*H189,2)</f>
        <v>0</v>
      </c>
      <c r="K189" s="197" t="s">
        <v>22</v>
      </c>
      <c r="L189" s="41"/>
      <c r="M189" s="202" t="s">
        <v>22</v>
      </c>
      <c r="N189" s="203" t="s">
        <v>48</v>
      </c>
      <c r="O189" s="66"/>
      <c r="P189" s="204">
        <f>O189*H189</f>
        <v>0</v>
      </c>
      <c r="Q189" s="204">
        <v>0</v>
      </c>
      <c r="R189" s="204">
        <f>Q189*H189</f>
        <v>0</v>
      </c>
      <c r="S189" s="204">
        <v>0</v>
      </c>
      <c r="T189" s="205">
        <f>S189*H189</f>
        <v>0</v>
      </c>
      <c r="U189" s="36"/>
      <c r="V189" s="36"/>
      <c r="W189" s="36"/>
      <c r="X189" s="36"/>
      <c r="Y189" s="36"/>
      <c r="Z189" s="36"/>
      <c r="AA189" s="36"/>
      <c r="AB189" s="36"/>
      <c r="AC189" s="36"/>
      <c r="AD189" s="36"/>
      <c r="AE189" s="36"/>
      <c r="AR189" s="206" t="s">
        <v>757</v>
      </c>
      <c r="AT189" s="206" t="s">
        <v>275</v>
      </c>
      <c r="AU189" s="206" t="s">
        <v>92</v>
      </c>
      <c r="AY189" s="19" t="s">
        <v>273</v>
      </c>
      <c r="BE189" s="207">
        <f>IF(N189="základní",J189,0)</f>
        <v>0</v>
      </c>
      <c r="BF189" s="207">
        <f>IF(N189="snížená",J189,0)</f>
        <v>0</v>
      </c>
      <c r="BG189" s="207">
        <f>IF(N189="zákl. přenesená",J189,0)</f>
        <v>0</v>
      </c>
      <c r="BH189" s="207">
        <f>IF(N189="sníž. přenesená",J189,0)</f>
        <v>0</v>
      </c>
      <c r="BI189" s="207">
        <f>IF(N189="nulová",J189,0)</f>
        <v>0</v>
      </c>
      <c r="BJ189" s="19" t="s">
        <v>23</v>
      </c>
      <c r="BK189" s="207">
        <f>ROUND(I189*H189,2)</f>
        <v>0</v>
      </c>
      <c r="BL189" s="19" t="s">
        <v>757</v>
      </c>
      <c r="BM189" s="206" t="s">
        <v>771</v>
      </c>
    </row>
    <row r="190" spans="1:65" s="2" customFormat="1" ht="16.5" customHeight="1">
      <c r="A190" s="36"/>
      <c r="B190" s="37"/>
      <c r="C190" s="195" t="s">
        <v>539</v>
      </c>
      <c r="D190" s="195" t="s">
        <v>275</v>
      </c>
      <c r="E190" s="196" t="s">
        <v>1962</v>
      </c>
      <c r="F190" s="197" t="s">
        <v>1903</v>
      </c>
      <c r="G190" s="198" t="s">
        <v>305</v>
      </c>
      <c r="H190" s="199">
        <v>115</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757</v>
      </c>
      <c r="AT190" s="206" t="s">
        <v>275</v>
      </c>
      <c r="AU190" s="206" t="s">
        <v>92</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757</v>
      </c>
      <c r="BM190" s="206" t="s">
        <v>790</v>
      </c>
    </row>
    <row r="191" spans="1:65" s="12" customFormat="1" ht="20.85" customHeight="1">
      <c r="B191" s="179"/>
      <c r="C191" s="180"/>
      <c r="D191" s="181" t="s">
        <v>76</v>
      </c>
      <c r="E191" s="193" t="s">
        <v>1775</v>
      </c>
      <c r="F191" s="193" t="s">
        <v>1863</v>
      </c>
      <c r="G191" s="180"/>
      <c r="H191" s="180"/>
      <c r="I191" s="183"/>
      <c r="J191" s="194">
        <f>BK191</f>
        <v>0</v>
      </c>
      <c r="K191" s="180"/>
      <c r="L191" s="185"/>
      <c r="M191" s="186"/>
      <c r="N191" s="187"/>
      <c r="O191" s="187"/>
      <c r="P191" s="188">
        <f>SUM(P192:P193)</f>
        <v>0</v>
      </c>
      <c r="Q191" s="187"/>
      <c r="R191" s="188">
        <f>SUM(R192:R193)</f>
        <v>0</v>
      </c>
      <c r="S191" s="187"/>
      <c r="T191" s="189">
        <f>SUM(T192:T193)</f>
        <v>0</v>
      </c>
      <c r="AR191" s="190" t="s">
        <v>23</v>
      </c>
      <c r="AT191" s="191" t="s">
        <v>76</v>
      </c>
      <c r="AU191" s="191" t="s">
        <v>84</v>
      </c>
      <c r="AY191" s="190" t="s">
        <v>273</v>
      </c>
      <c r="BK191" s="192">
        <f>SUM(BK192:BK193)</f>
        <v>0</v>
      </c>
    </row>
    <row r="192" spans="1:65" s="2" customFormat="1" ht="16.5" customHeight="1">
      <c r="A192" s="36"/>
      <c r="B192" s="37"/>
      <c r="C192" s="195" t="s">
        <v>547</v>
      </c>
      <c r="D192" s="195" t="s">
        <v>275</v>
      </c>
      <c r="E192" s="196" t="s">
        <v>1964</v>
      </c>
      <c r="F192" s="197" t="s">
        <v>2018</v>
      </c>
      <c r="G192" s="198" t="s">
        <v>305</v>
      </c>
      <c r="H192" s="199">
        <v>120</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757</v>
      </c>
      <c r="AT192" s="206" t="s">
        <v>275</v>
      </c>
      <c r="AU192" s="206" t="s">
        <v>92</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757</v>
      </c>
      <c r="BM192" s="206" t="s">
        <v>805</v>
      </c>
    </row>
    <row r="193" spans="1:65" s="2" customFormat="1" ht="16.5" customHeight="1">
      <c r="A193" s="36"/>
      <c r="B193" s="37"/>
      <c r="C193" s="195" t="s">
        <v>556</v>
      </c>
      <c r="D193" s="195" t="s">
        <v>275</v>
      </c>
      <c r="E193" s="196" t="s">
        <v>1969</v>
      </c>
      <c r="F193" s="197" t="s">
        <v>2020</v>
      </c>
      <c r="G193" s="198" t="s">
        <v>305</v>
      </c>
      <c r="H193" s="199">
        <v>100</v>
      </c>
      <c r="I193" s="200"/>
      <c r="J193" s="201">
        <f>ROUND(I193*H193,2)</f>
        <v>0</v>
      </c>
      <c r="K193" s="197" t="s">
        <v>22</v>
      </c>
      <c r="L193" s="41"/>
      <c r="M193" s="202" t="s">
        <v>22</v>
      </c>
      <c r="N193" s="203" t="s">
        <v>48</v>
      </c>
      <c r="O193" s="66"/>
      <c r="P193" s="204">
        <f>O193*H193</f>
        <v>0</v>
      </c>
      <c r="Q193" s="204">
        <v>0</v>
      </c>
      <c r="R193" s="204">
        <f>Q193*H193</f>
        <v>0</v>
      </c>
      <c r="S193" s="204">
        <v>0</v>
      </c>
      <c r="T193" s="205">
        <f>S193*H193</f>
        <v>0</v>
      </c>
      <c r="U193" s="36"/>
      <c r="V193" s="36"/>
      <c r="W193" s="36"/>
      <c r="X193" s="36"/>
      <c r="Y193" s="36"/>
      <c r="Z193" s="36"/>
      <c r="AA193" s="36"/>
      <c r="AB193" s="36"/>
      <c r="AC193" s="36"/>
      <c r="AD193" s="36"/>
      <c r="AE193" s="36"/>
      <c r="AR193" s="206" t="s">
        <v>757</v>
      </c>
      <c r="AT193" s="206" t="s">
        <v>275</v>
      </c>
      <c r="AU193" s="206" t="s">
        <v>92</v>
      </c>
      <c r="AY193" s="19" t="s">
        <v>273</v>
      </c>
      <c r="BE193" s="207">
        <f>IF(N193="základní",J193,0)</f>
        <v>0</v>
      </c>
      <c r="BF193" s="207">
        <f>IF(N193="snížená",J193,0)</f>
        <v>0</v>
      </c>
      <c r="BG193" s="207">
        <f>IF(N193="zákl. přenesená",J193,0)</f>
        <v>0</v>
      </c>
      <c r="BH193" s="207">
        <f>IF(N193="sníž. přenesená",J193,0)</f>
        <v>0</v>
      </c>
      <c r="BI193" s="207">
        <f>IF(N193="nulová",J193,0)</f>
        <v>0</v>
      </c>
      <c r="BJ193" s="19" t="s">
        <v>23</v>
      </c>
      <c r="BK193" s="207">
        <f>ROUND(I193*H193,2)</f>
        <v>0</v>
      </c>
      <c r="BL193" s="19" t="s">
        <v>757</v>
      </c>
      <c r="BM193" s="206" t="s">
        <v>828</v>
      </c>
    </row>
    <row r="194" spans="1:65" s="12" customFormat="1" ht="20.85" customHeight="1">
      <c r="B194" s="179"/>
      <c r="C194" s="180"/>
      <c r="D194" s="181" t="s">
        <v>76</v>
      </c>
      <c r="E194" s="193" t="s">
        <v>1985</v>
      </c>
      <c r="F194" s="193" t="s">
        <v>2022</v>
      </c>
      <c r="G194" s="180"/>
      <c r="H194" s="180"/>
      <c r="I194" s="183"/>
      <c r="J194" s="194">
        <f>BK194</f>
        <v>0</v>
      </c>
      <c r="K194" s="180"/>
      <c r="L194" s="185"/>
      <c r="M194" s="186"/>
      <c r="N194" s="187"/>
      <c r="O194" s="187"/>
      <c r="P194" s="188">
        <f>SUM(P195:P199)</f>
        <v>0</v>
      </c>
      <c r="Q194" s="187"/>
      <c r="R194" s="188">
        <f>SUM(R195:R199)</f>
        <v>0</v>
      </c>
      <c r="S194" s="187"/>
      <c r="T194" s="189">
        <f>SUM(T195:T199)</f>
        <v>0</v>
      </c>
      <c r="AR194" s="190" t="s">
        <v>23</v>
      </c>
      <c r="AT194" s="191" t="s">
        <v>76</v>
      </c>
      <c r="AU194" s="191" t="s">
        <v>84</v>
      </c>
      <c r="AY194" s="190" t="s">
        <v>273</v>
      </c>
      <c r="BK194" s="192">
        <f>SUM(BK195:BK199)</f>
        <v>0</v>
      </c>
    </row>
    <row r="195" spans="1:65" s="2" customFormat="1" ht="16.5" customHeight="1">
      <c r="A195" s="36"/>
      <c r="B195" s="37"/>
      <c r="C195" s="195" t="s">
        <v>567</v>
      </c>
      <c r="D195" s="195" t="s">
        <v>275</v>
      </c>
      <c r="E195" s="196" t="s">
        <v>1975</v>
      </c>
      <c r="F195" s="197" t="s">
        <v>2024</v>
      </c>
      <c r="G195" s="198" t="s">
        <v>305</v>
      </c>
      <c r="H195" s="199">
        <v>80</v>
      </c>
      <c r="I195" s="200"/>
      <c r="J195" s="201">
        <f>ROUND(I195*H195,2)</f>
        <v>0</v>
      </c>
      <c r="K195" s="197" t="s">
        <v>22</v>
      </c>
      <c r="L195" s="41"/>
      <c r="M195" s="202" t="s">
        <v>22</v>
      </c>
      <c r="N195" s="203" t="s">
        <v>48</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757</v>
      </c>
      <c r="AT195" s="206" t="s">
        <v>275</v>
      </c>
      <c r="AU195" s="206" t="s">
        <v>92</v>
      </c>
      <c r="AY195" s="19" t="s">
        <v>273</v>
      </c>
      <c r="BE195" s="207">
        <f>IF(N195="základní",J195,0)</f>
        <v>0</v>
      </c>
      <c r="BF195" s="207">
        <f>IF(N195="snížená",J195,0)</f>
        <v>0</v>
      </c>
      <c r="BG195" s="207">
        <f>IF(N195="zákl. přenesená",J195,0)</f>
        <v>0</v>
      </c>
      <c r="BH195" s="207">
        <f>IF(N195="sníž. přenesená",J195,0)</f>
        <v>0</v>
      </c>
      <c r="BI195" s="207">
        <f>IF(N195="nulová",J195,0)</f>
        <v>0</v>
      </c>
      <c r="BJ195" s="19" t="s">
        <v>23</v>
      </c>
      <c r="BK195" s="207">
        <f>ROUND(I195*H195,2)</f>
        <v>0</v>
      </c>
      <c r="BL195" s="19" t="s">
        <v>757</v>
      </c>
      <c r="BM195" s="206" t="s">
        <v>840</v>
      </c>
    </row>
    <row r="196" spans="1:65" s="2" customFormat="1" ht="16.5" customHeight="1">
      <c r="A196" s="36"/>
      <c r="B196" s="37"/>
      <c r="C196" s="195" t="s">
        <v>573</v>
      </c>
      <c r="D196" s="195" t="s">
        <v>275</v>
      </c>
      <c r="E196" s="196" t="s">
        <v>1981</v>
      </c>
      <c r="F196" s="197" t="s">
        <v>2026</v>
      </c>
      <c r="G196" s="198" t="s">
        <v>305</v>
      </c>
      <c r="H196" s="199">
        <v>115</v>
      </c>
      <c r="I196" s="200"/>
      <c r="J196" s="201">
        <f>ROUND(I196*H196,2)</f>
        <v>0</v>
      </c>
      <c r="K196" s="197" t="s">
        <v>22</v>
      </c>
      <c r="L196" s="41"/>
      <c r="M196" s="202" t="s">
        <v>22</v>
      </c>
      <c r="N196" s="203" t="s">
        <v>48</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757</v>
      </c>
      <c r="AT196" s="206" t="s">
        <v>275</v>
      </c>
      <c r="AU196" s="206" t="s">
        <v>92</v>
      </c>
      <c r="AY196" s="19" t="s">
        <v>273</v>
      </c>
      <c r="BE196" s="207">
        <f>IF(N196="základní",J196,0)</f>
        <v>0</v>
      </c>
      <c r="BF196" s="207">
        <f>IF(N196="snížená",J196,0)</f>
        <v>0</v>
      </c>
      <c r="BG196" s="207">
        <f>IF(N196="zákl. přenesená",J196,0)</f>
        <v>0</v>
      </c>
      <c r="BH196" s="207">
        <f>IF(N196="sníž. přenesená",J196,0)</f>
        <v>0</v>
      </c>
      <c r="BI196" s="207">
        <f>IF(N196="nulová",J196,0)</f>
        <v>0</v>
      </c>
      <c r="BJ196" s="19" t="s">
        <v>23</v>
      </c>
      <c r="BK196" s="207">
        <f>ROUND(I196*H196,2)</f>
        <v>0</v>
      </c>
      <c r="BL196" s="19" t="s">
        <v>757</v>
      </c>
      <c r="BM196" s="206" t="s">
        <v>851</v>
      </c>
    </row>
    <row r="197" spans="1:65" s="2" customFormat="1" ht="16.5" customHeight="1">
      <c r="A197" s="36"/>
      <c r="B197" s="37"/>
      <c r="C197" s="195" t="s">
        <v>584</v>
      </c>
      <c r="D197" s="195" t="s">
        <v>275</v>
      </c>
      <c r="E197" s="196" t="s">
        <v>1987</v>
      </c>
      <c r="F197" s="197" t="s">
        <v>2028</v>
      </c>
      <c r="G197" s="198" t="s">
        <v>305</v>
      </c>
      <c r="H197" s="199">
        <v>740</v>
      </c>
      <c r="I197" s="200"/>
      <c r="J197" s="201">
        <f>ROUND(I197*H197,2)</f>
        <v>0</v>
      </c>
      <c r="K197" s="197" t="s">
        <v>22</v>
      </c>
      <c r="L197" s="41"/>
      <c r="M197" s="202" t="s">
        <v>22</v>
      </c>
      <c r="N197" s="203" t="s">
        <v>48</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757</v>
      </c>
      <c r="AT197" s="206" t="s">
        <v>275</v>
      </c>
      <c r="AU197" s="206" t="s">
        <v>92</v>
      </c>
      <c r="AY197" s="19" t="s">
        <v>273</v>
      </c>
      <c r="BE197" s="207">
        <f>IF(N197="základní",J197,0)</f>
        <v>0</v>
      </c>
      <c r="BF197" s="207">
        <f>IF(N197="snížená",J197,0)</f>
        <v>0</v>
      </c>
      <c r="BG197" s="207">
        <f>IF(N197="zákl. přenesená",J197,0)</f>
        <v>0</v>
      </c>
      <c r="BH197" s="207">
        <f>IF(N197="sníž. přenesená",J197,0)</f>
        <v>0</v>
      </c>
      <c r="BI197" s="207">
        <f>IF(N197="nulová",J197,0)</f>
        <v>0</v>
      </c>
      <c r="BJ197" s="19" t="s">
        <v>23</v>
      </c>
      <c r="BK197" s="207">
        <f>ROUND(I197*H197,2)</f>
        <v>0</v>
      </c>
      <c r="BL197" s="19" t="s">
        <v>757</v>
      </c>
      <c r="BM197" s="206" t="s">
        <v>865</v>
      </c>
    </row>
    <row r="198" spans="1:65" s="2" customFormat="1" ht="16.5" customHeight="1">
      <c r="A198" s="36"/>
      <c r="B198" s="37"/>
      <c r="C198" s="195" t="s">
        <v>589</v>
      </c>
      <c r="D198" s="195" t="s">
        <v>275</v>
      </c>
      <c r="E198" s="196" t="s">
        <v>1993</v>
      </c>
      <c r="F198" s="197" t="s">
        <v>2030</v>
      </c>
      <c r="G198" s="198" t="s">
        <v>305</v>
      </c>
      <c r="H198" s="199">
        <v>1250</v>
      </c>
      <c r="I198" s="200"/>
      <c r="J198" s="201">
        <f>ROUND(I198*H198,2)</f>
        <v>0</v>
      </c>
      <c r="K198" s="197" t="s">
        <v>22</v>
      </c>
      <c r="L198" s="41"/>
      <c r="M198" s="202" t="s">
        <v>22</v>
      </c>
      <c r="N198" s="203" t="s">
        <v>48</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757</v>
      </c>
      <c r="AT198" s="206" t="s">
        <v>275</v>
      </c>
      <c r="AU198" s="206" t="s">
        <v>92</v>
      </c>
      <c r="AY198" s="19" t="s">
        <v>273</v>
      </c>
      <c r="BE198" s="207">
        <f>IF(N198="základní",J198,0)</f>
        <v>0</v>
      </c>
      <c r="BF198" s="207">
        <f>IF(N198="snížená",J198,0)</f>
        <v>0</v>
      </c>
      <c r="BG198" s="207">
        <f>IF(N198="zákl. přenesená",J198,0)</f>
        <v>0</v>
      </c>
      <c r="BH198" s="207">
        <f>IF(N198="sníž. přenesená",J198,0)</f>
        <v>0</v>
      </c>
      <c r="BI198" s="207">
        <f>IF(N198="nulová",J198,0)</f>
        <v>0</v>
      </c>
      <c r="BJ198" s="19" t="s">
        <v>23</v>
      </c>
      <c r="BK198" s="207">
        <f>ROUND(I198*H198,2)</f>
        <v>0</v>
      </c>
      <c r="BL198" s="19" t="s">
        <v>757</v>
      </c>
      <c r="BM198" s="206" t="s">
        <v>873</v>
      </c>
    </row>
    <row r="199" spans="1:65" s="2" customFormat="1" ht="16.5" customHeight="1">
      <c r="A199" s="36"/>
      <c r="B199" s="37"/>
      <c r="C199" s="195" t="s">
        <v>595</v>
      </c>
      <c r="D199" s="195" t="s">
        <v>275</v>
      </c>
      <c r="E199" s="196" t="s">
        <v>1996</v>
      </c>
      <c r="F199" s="197" t="s">
        <v>3494</v>
      </c>
      <c r="G199" s="198" t="s">
        <v>305</v>
      </c>
      <c r="H199" s="199">
        <v>70</v>
      </c>
      <c r="I199" s="200"/>
      <c r="J199" s="201">
        <f>ROUND(I199*H199,2)</f>
        <v>0</v>
      </c>
      <c r="K199" s="197" t="s">
        <v>22</v>
      </c>
      <c r="L199" s="41"/>
      <c r="M199" s="202" t="s">
        <v>22</v>
      </c>
      <c r="N199" s="203" t="s">
        <v>48</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757</v>
      </c>
      <c r="AT199" s="206" t="s">
        <v>275</v>
      </c>
      <c r="AU199" s="206" t="s">
        <v>92</v>
      </c>
      <c r="AY199" s="19" t="s">
        <v>273</v>
      </c>
      <c r="BE199" s="207">
        <f>IF(N199="základní",J199,0)</f>
        <v>0</v>
      </c>
      <c r="BF199" s="207">
        <f>IF(N199="snížená",J199,0)</f>
        <v>0</v>
      </c>
      <c r="BG199" s="207">
        <f>IF(N199="zákl. přenesená",J199,0)</f>
        <v>0</v>
      </c>
      <c r="BH199" s="207">
        <f>IF(N199="sníž. přenesená",J199,0)</f>
        <v>0</v>
      </c>
      <c r="BI199" s="207">
        <f>IF(N199="nulová",J199,0)</f>
        <v>0</v>
      </c>
      <c r="BJ199" s="19" t="s">
        <v>23</v>
      </c>
      <c r="BK199" s="207">
        <f>ROUND(I199*H199,2)</f>
        <v>0</v>
      </c>
      <c r="BL199" s="19" t="s">
        <v>757</v>
      </c>
      <c r="BM199" s="206" t="s">
        <v>881</v>
      </c>
    </row>
    <row r="200" spans="1:65" s="12" customFormat="1" ht="20.85" customHeight="1">
      <c r="B200" s="179"/>
      <c r="C200" s="180"/>
      <c r="D200" s="181" t="s">
        <v>76</v>
      </c>
      <c r="E200" s="193" t="s">
        <v>1989</v>
      </c>
      <c r="F200" s="193" t="s">
        <v>1955</v>
      </c>
      <c r="G200" s="180"/>
      <c r="H200" s="180"/>
      <c r="I200" s="183"/>
      <c r="J200" s="194">
        <f>BK200</f>
        <v>0</v>
      </c>
      <c r="K200" s="180"/>
      <c r="L200" s="185"/>
      <c r="M200" s="186"/>
      <c r="N200" s="187"/>
      <c r="O200" s="187"/>
      <c r="P200" s="188">
        <f>P201</f>
        <v>0</v>
      </c>
      <c r="Q200" s="187"/>
      <c r="R200" s="188">
        <f>R201</f>
        <v>0</v>
      </c>
      <c r="S200" s="187"/>
      <c r="T200" s="189">
        <f>T201</f>
        <v>0</v>
      </c>
      <c r="AR200" s="190" t="s">
        <v>23</v>
      </c>
      <c r="AT200" s="191" t="s">
        <v>76</v>
      </c>
      <c r="AU200" s="191" t="s">
        <v>84</v>
      </c>
      <c r="AY200" s="190" t="s">
        <v>273</v>
      </c>
      <c r="BK200" s="192">
        <f>BK201</f>
        <v>0</v>
      </c>
    </row>
    <row r="201" spans="1:65" s="2" customFormat="1" ht="16.5" customHeight="1">
      <c r="A201" s="36"/>
      <c r="B201" s="37"/>
      <c r="C201" s="195" t="s">
        <v>600</v>
      </c>
      <c r="D201" s="195" t="s">
        <v>275</v>
      </c>
      <c r="E201" s="196" t="s">
        <v>2000</v>
      </c>
      <c r="F201" s="197" t="s">
        <v>1957</v>
      </c>
      <c r="G201" s="198" t="s">
        <v>765</v>
      </c>
      <c r="H201" s="199">
        <v>59</v>
      </c>
      <c r="I201" s="200"/>
      <c r="J201" s="201">
        <f>ROUND(I201*H201,2)</f>
        <v>0</v>
      </c>
      <c r="K201" s="197" t="s">
        <v>22</v>
      </c>
      <c r="L201" s="41"/>
      <c r="M201" s="202" t="s">
        <v>22</v>
      </c>
      <c r="N201" s="203" t="s">
        <v>48</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757</v>
      </c>
      <c r="AT201" s="206" t="s">
        <v>275</v>
      </c>
      <c r="AU201" s="206" t="s">
        <v>92</v>
      </c>
      <c r="AY201" s="19" t="s">
        <v>273</v>
      </c>
      <c r="BE201" s="207">
        <f>IF(N201="základní",J201,0)</f>
        <v>0</v>
      </c>
      <c r="BF201" s="207">
        <f>IF(N201="snížená",J201,0)</f>
        <v>0</v>
      </c>
      <c r="BG201" s="207">
        <f>IF(N201="zákl. přenesená",J201,0)</f>
        <v>0</v>
      </c>
      <c r="BH201" s="207">
        <f>IF(N201="sníž. přenesená",J201,0)</f>
        <v>0</v>
      </c>
      <c r="BI201" s="207">
        <f>IF(N201="nulová",J201,0)</f>
        <v>0</v>
      </c>
      <c r="BJ201" s="19" t="s">
        <v>23</v>
      </c>
      <c r="BK201" s="207">
        <f>ROUND(I201*H201,2)</f>
        <v>0</v>
      </c>
      <c r="BL201" s="19" t="s">
        <v>757</v>
      </c>
      <c r="BM201" s="206" t="s">
        <v>888</v>
      </c>
    </row>
    <row r="202" spans="1:65" s="12" customFormat="1" ht="20.85" customHeight="1">
      <c r="B202" s="179"/>
      <c r="C202" s="180"/>
      <c r="D202" s="181" t="s">
        <v>76</v>
      </c>
      <c r="E202" s="193" t="s">
        <v>1991</v>
      </c>
      <c r="F202" s="193" t="s">
        <v>1959</v>
      </c>
      <c r="G202" s="180"/>
      <c r="H202" s="180"/>
      <c r="I202" s="183"/>
      <c r="J202" s="194">
        <f>BK202</f>
        <v>0</v>
      </c>
      <c r="K202" s="180"/>
      <c r="L202" s="185"/>
      <c r="M202" s="186"/>
      <c r="N202" s="187"/>
      <c r="O202" s="187"/>
      <c r="P202" s="188">
        <f>SUM(P203:P204)</f>
        <v>0</v>
      </c>
      <c r="Q202" s="187"/>
      <c r="R202" s="188">
        <f>SUM(R203:R204)</f>
        <v>0</v>
      </c>
      <c r="S202" s="187"/>
      <c r="T202" s="189">
        <f>SUM(T203:T204)</f>
        <v>0</v>
      </c>
      <c r="AR202" s="190" t="s">
        <v>23</v>
      </c>
      <c r="AT202" s="191" t="s">
        <v>76</v>
      </c>
      <c r="AU202" s="191" t="s">
        <v>84</v>
      </c>
      <c r="AY202" s="190" t="s">
        <v>273</v>
      </c>
      <c r="BK202" s="192">
        <f>SUM(BK203:BK204)</f>
        <v>0</v>
      </c>
    </row>
    <row r="203" spans="1:65" s="2" customFormat="1" ht="16.5" customHeight="1">
      <c r="A203" s="36"/>
      <c r="B203" s="37"/>
      <c r="C203" s="195" t="s">
        <v>611</v>
      </c>
      <c r="D203" s="195" t="s">
        <v>275</v>
      </c>
      <c r="E203" s="196" t="s">
        <v>2007</v>
      </c>
      <c r="F203" s="197" t="s">
        <v>1961</v>
      </c>
      <c r="G203" s="198" t="s">
        <v>765</v>
      </c>
      <c r="H203" s="199">
        <v>169</v>
      </c>
      <c r="I203" s="200"/>
      <c r="J203" s="201">
        <f>ROUND(I203*H203,2)</f>
        <v>0</v>
      </c>
      <c r="K203" s="197" t="s">
        <v>22</v>
      </c>
      <c r="L203" s="41"/>
      <c r="M203" s="202" t="s">
        <v>22</v>
      </c>
      <c r="N203" s="203" t="s">
        <v>48</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757</v>
      </c>
      <c r="AT203" s="206" t="s">
        <v>275</v>
      </c>
      <c r="AU203" s="206" t="s">
        <v>92</v>
      </c>
      <c r="AY203" s="19" t="s">
        <v>273</v>
      </c>
      <c r="BE203" s="207">
        <f>IF(N203="základní",J203,0)</f>
        <v>0</v>
      </c>
      <c r="BF203" s="207">
        <f>IF(N203="snížená",J203,0)</f>
        <v>0</v>
      </c>
      <c r="BG203" s="207">
        <f>IF(N203="zákl. přenesená",J203,0)</f>
        <v>0</v>
      </c>
      <c r="BH203" s="207">
        <f>IF(N203="sníž. přenesená",J203,0)</f>
        <v>0</v>
      </c>
      <c r="BI203" s="207">
        <f>IF(N203="nulová",J203,0)</f>
        <v>0</v>
      </c>
      <c r="BJ203" s="19" t="s">
        <v>23</v>
      </c>
      <c r="BK203" s="207">
        <f>ROUND(I203*H203,2)</f>
        <v>0</v>
      </c>
      <c r="BL203" s="19" t="s">
        <v>757</v>
      </c>
      <c r="BM203" s="206" t="s">
        <v>894</v>
      </c>
    </row>
    <row r="204" spans="1:65" s="2" customFormat="1" ht="16.5" customHeight="1">
      <c r="A204" s="36"/>
      <c r="B204" s="37"/>
      <c r="C204" s="195" t="s">
        <v>616</v>
      </c>
      <c r="D204" s="195" t="s">
        <v>275</v>
      </c>
      <c r="E204" s="196" t="s">
        <v>2009</v>
      </c>
      <c r="F204" s="197" t="s">
        <v>1963</v>
      </c>
      <c r="G204" s="198" t="s">
        <v>765</v>
      </c>
      <c r="H204" s="199">
        <v>16</v>
      </c>
      <c r="I204" s="200"/>
      <c r="J204" s="201">
        <f>ROUND(I204*H204,2)</f>
        <v>0</v>
      </c>
      <c r="K204" s="197" t="s">
        <v>22</v>
      </c>
      <c r="L204" s="41"/>
      <c r="M204" s="202" t="s">
        <v>22</v>
      </c>
      <c r="N204" s="203" t="s">
        <v>48</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757</v>
      </c>
      <c r="AT204" s="206" t="s">
        <v>275</v>
      </c>
      <c r="AU204" s="206" t="s">
        <v>92</v>
      </c>
      <c r="AY204" s="19" t="s">
        <v>273</v>
      </c>
      <c r="BE204" s="207">
        <f>IF(N204="základní",J204,0)</f>
        <v>0</v>
      </c>
      <c r="BF204" s="207">
        <f>IF(N204="snížená",J204,0)</f>
        <v>0</v>
      </c>
      <c r="BG204" s="207">
        <f>IF(N204="zákl. přenesená",J204,0)</f>
        <v>0</v>
      </c>
      <c r="BH204" s="207">
        <f>IF(N204="sníž. přenesená",J204,0)</f>
        <v>0</v>
      </c>
      <c r="BI204" s="207">
        <f>IF(N204="nulová",J204,0)</f>
        <v>0</v>
      </c>
      <c r="BJ204" s="19" t="s">
        <v>23</v>
      </c>
      <c r="BK204" s="207">
        <f>ROUND(I204*H204,2)</f>
        <v>0</v>
      </c>
      <c r="BL204" s="19" t="s">
        <v>757</v>
      </c>
      <c r="BM204" s="206" t="s">
        <v>906</v>
      </c>
    </row>
    <row r="205" spans="1:65" s="12" customFormat="1" ht="22.9" customHeight="1">
      <c r="B205" s="179"/>
      <c r="C205" s="180"/>
      <c r="D205" s="181" t="s">
        <v>76</v>
      </c>
      <c r="E205" s="193" t="s">
        <v>1994</v>
      </c>
      <c r="F205" s="193" t="s">
        <v>2039</v>
      </c>
      <c r="G205" s="180"/>
      <c r="H205" s="180"/>
      <c r="I205" s="183"/>
      <c r="J205" s="194">
        <f>BK205</f>
        <v>0</v>
      </c>
      <c r="K205" s="180"/>
      <c r="L205" s="185"/>
      <c r="M205" s="186"/>
      <c r="N205" s="187"/>
      <c r="O205" s="187"/>
      <c r="P205" s="188">
        <f>P206</f>
        <v>0</v>
      </c>
      <c r="Q205" s="187"/>
      <c r="R205" s="188">
        <f>R206</f>
        <v>0</v>
      </c>
      <c r="S205" s="187"/>
      <c r="T205" s="189">
        <f>T206</f>
        <v>0</v>
      </c>
      <c r="AR205" s="190" t="s">
        <v>23</v>
      </c>
      <c r="AT205" s="191" t="s">
        <v>76</v>
      </c>
      <c r="AU205" s="191" t="s">
        <v>23</v>
      </c>
      <c r="AY205" s="190" t="s">
        <v>273</v>
      </c>
      <c r="BK205" s="192">
        <f>BK206</f>
        <v>0</v>
      </c>
    </row>
    <row r="206" spans="1:65" s="2" customFormat="1" ht="16.5" customHeight="1">
      <c r="A206" s="36"/>
      <c r="B206" s="37"/>
      <c r="C206" s="195" t="s">
        <v>621</v>
      </c>
      <c r="D206" s="195" t="s">
        <v>275</v>
      </c>
      <c r="E206" s="196" t="s">
        <v>2015</v>
      </c>
      <c r="F206" s="197" t="s">
        <v>2041</v>
      </c>
      <c r="G206" s="198" t="s">
        <v>224</v>
      </c>
      <c r="H206" s="199">
        <v>3</v>
      </c>
      <c r="I206" s="200"/>
      <c r="J206" s="201">
        <f>ROUND(I206*H206,2)</f>
        <v>0</v>
      </c>
      <c r="K206" s="197" t="s">
        <v>22</v>
      </c>
      <c r="L206" s="41"/>
      <c r="M206" s="202" t="s">
        <v>22</v>
      </c>
      <c r="N206" s="203" t="s">
        <v>48</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757</v>
      </c>
      <c r="AT206" s="206" t="s">
        <v>275</v>
      </c>
      <c r="AU206" s="206" t="s">
        <v>84</v>
      </c>
      <c r="AY206" s="19" t="s">
        <v>273</v>
      </c>
      <c r="BE206" s="207">
        <f>IF(N206="základní",J206,0)</f>
        <v>0</v>
      </c>
      <c r="BF206" s="207">
        <f>IF(N206="snížená",J206,0)</f>
        <v>0</v>
      </c>
      <c r="BG206" s="207">
        <f>IF(N206="zákl. přenesená",J206,0)</f>
        <v>0</v>
      </c>
      <c r="BH206" s="207">
        <f>IF(N206="sníž. přenesená",J206,0)</f>
        <v>0</v>
      </c>
      <c r="BI206" s="207">
        <f>IF(N206="nulová",J206,0)</f>
        <v>0</v>
      </c>
      <c r="BJ206" s="19" t="s">
        <v>23</v>
      </c>
      <c r="BK206" s="207">
        <f>ROUND(I206*H206,2)</f>
        <v>0</v>
      </c>
      <c r="BL206" s="19" t="s">
        <v>757</v>
      </c>
      <c r="BM206" s="206" t="s">
        <v>923</v>
      </c>
    </row>
    <row r="207" spans="1:65" s="12" customFormat="1" ht="22.9" customHeight="1">
      <c r="B207" s="179"/>
      <c r="C207" s="180"/>
      <c r="D207" s="181" t="s">
        <v>76</v>
      </c>
      <c r="E207" s="193" t="s">
        <v>1998</v>
      </c>
      <c r="F207" s="193" t="s">
        <v>2043</v>
      </c>
      <c r="G207" s="180"/>
      <c r="H207" s="180"/>
      <c r="I207" s="183"/>
      <c r="J207" s="194">
        <f>BK207</f>
        <v>0</v>
      </c>
      <c r="K207" s="180"/>
      <c r="L207" s="185"/>
      <c r="M207" s="186"/>
      <c r="N207" s="187"/>
      <c r="O207" s="187"/>
      <c r="P207" s="188">
        <f>P208+P210+P211</f>
        <v>0</v>
      </c>
      <c r="Q207" s="187"/>
      <c r="R207" s="188">
        <f>R208+R210+R211</f>
        <v>0</v>
      </c>
      <c r="S207" s="187"/>
      <c r="T207" s="189">
        <f>T208+T210+T211</f>
        <v>0</v>
      </c>
      <c r="AR207" s="190" t="s">
        <v>23</v>
      </c>
      <c r="AT207" s="191" t="s">
        <v>76</v>
      </c>
      <c r="AU207" s="191" t="s">
        <v>23</v>
      </c>
      <c r="AY207" s="190" t="s">
        <v>273</v>
      </c>
      <c r="BK207" s="192">
        <f>BK208+BK210+BK211</f>
        <v>0</v>
      </c>
    </row>
    <row r="208" spans="1:65" s="12" customFormat="1" ht="20.85" customHeight="1">
      <c r="B208" s="179"/>
      <c r="C208" s="180"/>
      <c r="D208" s="181" t="s">
        <v>76</v>
      </c>
      <c r="E208" s="193" t="s">
        <v>2001</v>
      </c>
      <c r="F208" s="193" t="s">
        <v>2045</v>
      </c>
      <c r="G208" s="180"/>
      <c r="H208" s="180"/>
      <c r="I208" s="183"/>
      <c r="J208" s="194">
        <f>BK208</f>
        <v>0</v>
      </c>
      <c r="K208" s="180"/>
      <c r="L208" s="185"/>
      <c r="M208" s="186"/>
      <c r="N208" s="187"/>
      <c r="O208" s="187"/>
      <c r="P208" s="188">
        <f>P209</f>
        <v>0</v>
      </c>
      <c r="Q208" s="187"/>
      <c r="R208" s="188">
        <f>R209</f>
        <v>0</v>
      </c>
      <c r="S208" s="187"/>
      <c r="T208" s="189">
        <f>T209</f>
        <v>0</v>
      </c>
      <c r="AR208" s="190" t="s">
        <v>23</v>
      </c>
      <c r="AT208" s="191" t="s">
        <v>76</v>
      </c>
      <c r="AU208" s="191" t="s">
        <v>84</v>
      </c>
      <c r="AY208" s="190" t="s">
        <v>273</v>
      </c>
      <c r="BK208" s="192">
        <f>BK209</f>
        <v>0</v>
      </c>
    </row>
    <row r="209" spans="1:65" s="2" customFormat="1" ht="16.5" customHeight="1">
      <c r="A209" s="36"/>
      <c r="B209" s="37"/>
      <c r="C209" s="195" t="s">
        <v>629</v>
      </c>
      <c r="D209" s="195" t="s">
        <v>275</v>
      </c>
      <c r="E209" s="196" t="s">
        <v>2016</v>
      </c>
      <c r="F209" s="197" t="s">
        <v>2047</v>
      </c>
      <c r="G209" s="198" t="s">
        <v>760</v>
      </c>
      <c r="H209" s="199">
        <v>25</v>
      </c>
      <c r="I209" s="200"/>
      <c r="J209" s="201">
        <f>ROUND(I209*H209,2)</f>
        <v>0</v>
      </c>
      <c r="K209" s="197" t="s">
        <v>22</v>
      </c>
      <c r="L209" s="41"/>
      <c r="M209" s="202" t="s">
        <v>22</v>
      </c>
      <c r="N209" s="203" t="s">
        <v>48</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757</v>
      </c>
      <c r="AT209" s="206" t="s">
        <v>275</v>
      </c>
      <c r="AU209" s="206" t="s">
        <v>92</v>
      </c>
      <c r="AY209" s="19" t="s">
        <v>273</v>
      </c>
      <c r="BE209" s="207">
        <f>IF(N209="základní",J209,0)</f>
        <v>0</v>
      </c>
      <c r="BF209" s="207">
        <f>IF(N209="snížená",J209,0)</f>
        <v>0</v>
      </c>
      <c r="BG209" s="207">
        <f>IF(N209="zákl. přenesená",J209,0)</f>
        <v>0</v>
      </c>
      <c r="BH209" s="207">
        <f>IF(N209="sníž. přenesená",J209,0)</f>
        <v>0</v>
      </c>
      <c r="BI209" s="207">
        <f>IF(N209="nulová",J209,0)</f>
        <v>0</v>
      </c>
      <c r="BJ209" s="19" t="s">
        <v>23</v>
      </c>
      <c r="BK209" s="207">
        <f>ROUND(I209*H209,2)</f>
        <v>0</v>
      </c>
      <c r="BL209" s="19" t="s">
        <v>757</v>
      </c>
      <c r="BM209" s="206" t="s">
        <v>931</v>
      </c>
    </row>
    <row r="210" spans="1:65" s="12" customFormat="1" ht="20.85" customHeight="1">
      <c r="B210" s="179"/>
      <c r="C210" s="180"/>
      <c r="D210" s="181" t="s">
        <v>76</v>
      </c>
      <c r="E210" s="193" t="s">
        <v>3495</v>
      </c>
      <c r="F210" s="193" t="s">
        <v>2049</v>
      </c>
      <c r="G210" s="180"/>
      <c r="H210" s="180"/>
      <c r="I210" s="183"/>
      <c r="J210" s="194">
        <f>BK210</f>
        <v>0</v>
      </c>
      <c r="K210" s="180"/>
      <c r="L210" s="185"/>
      <c r="M210" s="186"/>
      <c r="N210" s="187"/>
      <c r="O210" s="187"/>
      <c r="P210" s="188">
        <v>0</v>
      </c>
      <c r="Q210" s="187"/>
      <c r="R210" s="188">
        <v>0</v>
      </c>
      <c r="S210" s="187"/>
      <c r="T210" s="189">
        <v>0</v>
      </c>
      <c r="AR210" s="190" t="s">
        <v>23</v>
      </c>
      <c r="AT210" s="191" t="s">
        <v>76</v>
      </c>
      <c r="AU210" s="191" t="s">
        <v>84</v>
      </c>
      <c r="AY210" s="190" t="s">
        <v>273</v>
      </c>
      <c r="BK210" s="192">
        <v>0</v>
      </c>
    </row>
    <row r="211" spans="1:65" s="12" customFormat="1" ht="20.85" customHeight="1">
      <c r="B211" s="179"/>
      <c r="C211" s="180"/>
      <c r="D211" s="181" t="s">
        <v>76</v>
      </c>
      <c r="E211" s="193" t="s">
        <v>2003</v>
      </c>
      <c r="F211" s="193" t="s">
        <v>2051</v>
      </c>
      <c r="G211" s="180"/>
      <c r="H211" s="180"/>
      <c r="I211" s="183"/>
      <c r="J211" s="194">
        <f>BK211</f>
        <v>0</v>
      </c>
      <c r="K211" s="180"/>
      <c r="L211" s="185"/>
      <c r="M211" s="186"/>
      <c r="N211" s="187"/>
      <c r="O211" s="187"/>
      <c r="P211" s="188">
        <f>SUM(P212:P213)</f>
        <v>0</v>
      </c>
      <c r="Q211" s="187"/>
      <c r="R211" s="188">
        <f>SUM(R212:R213)</f>
        <v>0</v>
      </c>
      <c r="S211" s="187"/>
      <c r="T211" s="189">
        <f>SUM(T212:T213)</f>
        <v>0</v>
      </c>
      <c r="AR211" s="190" t="s">
        <v>23</v>
      </c>
      <c r="AT211" s="191" t="s">
        <v>76</v>
      </c>
      <c r="AU211" s="191" t="s">
        <v>84</v>
      </c>
      <c r="AY211" s="190" t="s">
        <v>273</v>
      </c>
      <c r="BK211" s="192">
        <f>SUM(BK212:BK213)</f>
        <v>0</v>
      </c>
    </row>
    <row r="212" spans="1:65" s="2" customFormat="1" ht="16.5" customHeight="1">
      <c r="A212" s="36"/>
      <c r="B212" s="37"/>
      <c r="C212" s="195" t="s">
        <v>634</v>
      </c>
      <c r="D212" s="195" t="s">
        <v>275</v>
      </c>
      <c r="E212" s="196" t="s">
        <v>2017</v>
      </c>
      <c r="F212" s="197" t="s">
        <v>2053</v>
      </c>
      <c r="G212" s="198" t="s">
        <v>760</v>
      </c>
      <c r="H212" s="199">
        <v>24</v>
      </c>
      <c r="I212" s="200"/>
      <c r="J212" s="201">
        <f>ROUND(I212*H212,2)</f>
        <v>0</v>
      </c>
      <c r="K212" s="197" t="s">
        <v>22</v>
      </c>
      <c r="L212" s="41"/>
      <c r="M212" s="202" t="s">
        <v>22</v>
      </c>
      <c r="N212" s="203" t="s">
        <v>48</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757</v>
      </c>
      <c r="AT212" s="206" t="s">
        <v>275</v>
      </c>
      <c r="AU212" s="206" t="s">
        <v>92</v>
      </c>
      <c r="AY212" s="19" t="s">
        <v>273</v>
      </c>
      <c r="BE212" s="207">
        <f>IF(N212="základní",J212,0)</f>
        <v>0</v>
      </c>
      <c r="BF212" s="207">
        <f>IF(N212="snížená",J212,0)</f>
        <v>0</v>
      </c>
      <c r="BG212" s="207">
        <f>IF(N212="zákl. přenesená",J212,0)</f>
        <v>0</v>
      </c>
      <c r="BH212" s="207">
        <f>IF(N212="sníž. přenesená",J212,0)</f>
        <v>0</v>
      </c>
      <c r="BI212" s="207">
        <f>IF(N212="nulová",J212,0)</f>
        <v>0</v>
      </c>
      <c r="BJ212" s="19" t="s">
        <v>23</v>
      </c>
      <c r="BK212" s="207">
        <f>ROUND(I212*H212,2)</f>
        <v>0</v>
      </c>
      <c r="BL212" s="19" t="s">
        <v>757</v>
      </c>
      <c r="BM212" s="206" t="s">
        <v>947</v>
      </c>
    </row>
    <row r="213" spans="1:65" s="2" customFormat="1" ht="16.5" customHeight="1">
      <c r="A213" s="36"/>
      <c r="B213" s="37"/>
      <c r="C213" s="195" t="s">
        <v>641</v>
      </c>
      <c r="D213" s="195" t="s">
        <v>275</v>
      </c>
      <c r="E213" s="196" t="s">
        <v>2019</v>
      </c>
      <c r="F213" s="197" t="s">
        <v>2055</v>
      </c>
      <c r="G213" s="198" t="s">
        <v>760</v>
      </c>
      <c r="H213" s="199">
        <v>5</v>
      </c>
      <c r="I213" s="200"/>
      <c r="J213" s="201">
        <f>ROUND(I213*H213,2)</f>
        <v>0</v>
      </c>
      <c r="K213" s="197" t="s">
        <v>22</v>
      </c>
      <c r="L213" s="41"/>
      <c r="M213" s="270" t="s">
        <v>22</v>
      </c>
      <c r="N213" s="271" t="s">
        <v>48</v>
      </c>
      <c r="O213" s="268"/>
      <c r="P213" s="272">
        <f>O213*H213</f>
        <v>0</v>
      </c>
      <c r="Q213" s="272">
        <v>0</v>
      </c>
      <c r="R213" s="272">
        <f>Q213*H213</f>
        <v>0</v>
      </c>
      <c r="S213" s="272">
        <v>0</v>
      </c>
      <c r="T213" s="273">
        <f>S213*H213</f>
        <v>0</v>
      </c>
      <c r="U213" s="36"/>
      <c r="V213" s="36"/>
      <c r="W213" s="36"/>
      <c r="X213" s="36"/>
      <c r="Y213" s="36"/>
      <c r="Z213" s="36"/>
      <c r="AA213" s="36"/>
      <c r="AB213" s="36"/>
      <c r="AC213" s="36"/>
      <c r="AD213" s="36"/>
      <c r="AE213" s="36"/>
      <c r="AR213" s="206" t="s">
        <v>757</v>
      </c>
      <c r="AT213" s="206" t="s">
        <v>275</v>
      </c>
      <c r="AU213" s="206" t="s">
        <v>92</v>
      </c>
      <c r="AY213" s="19" t="s">
        <v>273</v>
      </c>
      <c r="BE213" s="207">
        <f>IF(N213="základní",J213,0)</f>
        <v>0</v>
      </c>
      <c r="BF213" s="207">
        <f>IF(N213="snížená",J213,0)</f>
        <v>0</v>
      </c>
      <c r="BG213" s="207">
        <f>IF(N213="zákl. přenesená",J213,0)</f>
        <v>0</v>
      </c>
      <c r="BH213" s="207">
        <f>IF(N213="sníž. přenesená",J213,0)</f>
        <v>0</v>
      </c>
      <c r="BI213" s="207">
        <f>IF(N213="nulová",J213,0)</f>
        <v>0</v>
      </c>
      <c r="BJ213" s="19" t="s">
        <v>23</v>
      </c>
      <c r="BK213" s="207">
        <f>ROUND(I213*H213,2)</f>
        <v>0</v>
      </c>
      <c r="BL213" s="19" t="s">
        <v>757</v>
      </c>
      <c r="BM213" s="206" t="s">
        <v>965</v>
      </c>
    </row>
    <row r="214" spans="1:65" s="2" customFormat="1" ht="6.95" customHeight="1">
      <c r="A214" s="36"/>
      <c r="B214" s="49"/>
      <c r="C214" s="50"/>
      <c r="D214" s="50"/>
      <c r="E214" s="50"/>
      <c r="F214" s="50"/>
      <c r="G214" s="50"/>
      <c r="H214" s="50"/>
      <c r="I214" s="145"/>
      <c r="J214" s="50"/>
      <c r="K214" s="50"/>
      <c r="L214" s="41"/>
      <c r="M214" s="36"/>
      <c r="O214" s="36"/>
      <c r="P214" s="36"/>
      <c r="Q214" s="36"/>
      <c r="R214" s="36"/>
      <c r="S214" s="36"/>
      <c r="T214" s="36"/>
      <c r="U214" s="36"/>
      <c r="V214" s="36"/>
      <c r="W214" s="36"/>
      <c r="X214" s="36"/>
      <c r="Y214" s="36"/>
      <c r="Z214" s="36"/>
      <c r="AA214" s="36"/>
      <c r="AB214" s="36"/>
      <c r="AC214" s="36"/>
      <c r="AD214" s="36"/>
      <c r="AE214" s="36"/>
    </row>
  </sheetData>
  <sheetProtection algorithmName="SHA-512" hashValue="iznbRcBiV8e8yBNtPxDcalaOI2sXcJ11o2gSMEzZxisoTmjsrmpGmUEVv0SrP9et1DI1JmbSBWlzEYSrrNGRAA==" saltValue="SfCTOv5EqaLfuBnBnYiJWOLxviUGcjtizVSethTy61r4YEIPWhHzmbX2JdLS3KWGrI9MaqFIc9HeQ/G3zZq6zQ==" spinCount="100000" sheet="1" objects="1" scenarios="1" formatColumns="0" formatRows="0" autoFilter="0"/>
  <autoFilter ref="C127:K213"/>
  <mergeCells count="15">
    <mergeCell ref="E114:H114"/>
    <mergeCell ref="E118:H118"/>
    <mergeCell ref="E116:H116"/>
    <mergeCell ref="E120:H12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A2:BM1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170</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3496</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ROUND((SUM(BE95:BE115)),  2)</f>
        <v>0</v>
      </c>
      <c r="G37" s="36"/>
      <c r="H37" s="36"/>
      <c r="I37" s="134">
        <v>0.21</v>
      </c>
      <c r="J37" s="133">
        <f>ROUND(((SUM(BE95:BE115))*I37),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ROUND((SUM(BF95:BF115)),  2)</f>
        <v>0</v>
      </c>
      <c r="G38" s="36"/>
      <c r="H38" s="36"/>
      <c r="I38" s="134">
        <v>0.15</v>
      </c>
      <c r="J38" s="133">
        <f>ROUND(((SUM(BF95:BF115))*I38),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ROUND((SUM(BG95:BG115)),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ROUND((SUM(BH95:BH115)),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ROUND((SUM(BI95:BI115)),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2016/027H-02-B-D1451 - B-D1.4.5-Strukturovaná kabeláž</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2086</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J106</f>
        <v>0</v>
      </c>
      <c r="K70" s="98"/>
      <c r="L70" s="166"/>
    </row>
    <row r="71" spans="1:47" s="10" customFormat="1" ht="19.899999999999999" customHeight="1">
      <c r="B71" s="161"/>
      <c r="C71" s="98"/>
      <c r="D71" s="162" t="s">
        <v>2063</v>
      </c>
      <c r="E71" s="163"/>
      <c r="F71" s="163"/>
      <c r="G71" s="163"/>
      <c r="H71" s="163"/>
      <c r="I71" s="164"/>
      <c r="J71" s="165">
        <f>J112</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2276</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2016/027H-02-B-D1451 - B-D1.4.5-Strukturovaná kabeláž</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2087</v>
      </c>
      <c r="G96" s="180"/>
      <c r="H96" s="180"/>
      <c r="I96" s="183"/>
      <c r="J96" s="184">
        <f>BK96</f>
        <v>0</v>
      </c>
      <c r="K96" s="180"/>
      <c r="L96" s="185"/>
      <c r="M96" s="186"/>
      <c r="N96" s="187"/>
      <c r="O96" s="187"/>
      <c r="P96" s="188">
        <f>P97+P106+P112</f>
        <v>0</v>
      </c>
      <c r="Q96" s="187"/>
      <c r="R96" s="188">
        <f>R97+R106+R112</f>
        <v>0</v>
      </c>
      <c r="S96" s="187"/>
      <c r="T96" s="189">
        <f>T97+T106+T112</f>
        <v>0</v>
      </c>
      <c r="AR96" s="190" t="s">
        <v>92</v>
      </c>
      <c r="AT96" s="191" t="s">
        <v>76</v>
      </c>
      <c r="AU96" s="191" t="s">
        <v>77</v>
      </c>
      <c r="AY96" s="190" t="s">
        <v>273</v>
      </c>
      <c r="BK96" s="192">
        <f>BK97+BK106+BK112</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SUM(P98:P105)</f>
        <v>0</v>
      </c>
      <c r="Q97" s="187"/>
      <c r="R97" s="188">
        <f>SUM(R98:R105)</f>
        <v>0</v>
      </c>
      <c r="S97" s="187"/>
      <c r="T97" s="189">
        <f>SUM(T98:T105)</f>
        <v>0</v>
      </c>
      <c r="AR97" s="190" t="s">
        <v>92</v>
      </c>
      <c r="AT97" s="191" t="s">
        <v>76</v>
      </c>
      <c r="AU97" s="191" t="s">
        <v>23</v>
      </c>
      <c r="AY97" s="190" t="s">
        <v>273</v>
      </c>
      <c r="BK97" s="192">
        <f>SUM(BK98:BK105)</f>
        <v>0</v>
      </c>
    </row>
    <row r="98" spans="1:65" s="2" customFormat="1" ht="16.5" customHeight="1">
      <c r="A98" s="36"/>
      <c r="B98" s="37"/>
      <c r="C98" s="195" t="s">
        <v>23</v>
      </c>
      <c r="D98" s="195" t="s">
        <v>275</v>
      </c>
      <c r="E98" s="196" t="s">
        <v>23</v>
      </c>
      <c r="F98" s="197" t="s">
        <v>2090</v>
      </c>
      <c r="G98" s="198" t="s">
        <v>765</v>
      </c>
      <c r="H98" s="199">
        <v>3</v>
      </c>
      <c r="I98" s="200"/>
      <c r="J98" s="201">
        <f t="shared" ref="J98:J105" si="0">ROUND(I98*H98,2)</f>
        <v>0</v>
      </c>
      <c r="K98" s="197" t="s">
        <v>22</v>
      </c>
      <c r="L98" s="41"/>
      <c r="M98" s="202" t="s">
        <v>22</v>
      </c>
      <c r="N98" s="203" t="s">
        <v>48</v>
      </c>
      <c r="O98" s="66"/>
      <c r="P98" s="204">
        <f t="shared" ref="P98:P105" si="1">O98*H98</f>
        <v>0</v>
      </c>
      <c r="Q98" s="204">
        <v>0</v>
      </c>
      <c r="R98" s="204">
        <f t="shared" ref="R98:R105" si="2">Q98*H98</f>
        <v>0</v>
      </c>
      <c r="S98" s="204">
        <v>0</v>
      </c>
      <c r="T98" s="205">
        <f t="shared" ref="T98:T105" si="3">S98*H98</f>
        <v>0</v>
      </c>
      <c r="U98" s="36"/>
      <c r="V98" s="36"/>
      <c r="W98" s="36"/>
      <c r="X98" s="36"/>
      <c r="Y98" s="36"/>
      <c r="Z98" s="36"/>
      <c r="AA98" s="36"/>
      <c r="AB98" s="36"/>
      <c r="AC98" s="36"/>
      <c r="AD98" s="36"/>
      <c r="AE98" s="36"/>
      <c r="AR98" s="206" t="s">
        <v>757</v>
      </c>
      <c r="AT98" s="206" t="s">
        <v>275</v>
      </c>
      <c r="AU98" s="206" t="s">
        <v>84</v>
      </c>
      <c r="AY98" s="19" t="s">
        <v>273</v>
      </c>
      <c r="BE98" s="207">
        <f t="shared" ref="BE98:BE105" si="4">IF(N98="základní",J98,0)</f>
        <v>0</v>
      </c>
      <c r="BF98" s="207">
        <f t="shared" ref="BF98:BF105" si="5">IF(N98="snížená",J98,0)</f>
        <v>0</v>
      </c>
      <c r="BG98" s="207">
        <f t="shared" ref="BG98:BG105" si="6">IF(N98="zákl. přenesená",J98,0)</f>
        <v>0</v>
      </c>
      <c r="BH98" s="207">
        <f t="shared" ref="BH98:BH105" si="7">IF(N98="sníž. přenesená",J98,0)</f>
        <v>0</v>
      </c>
      <c r="BI98" s="207">
        <f t="shared" ref="BI98:BI105" si="8">IF(N98="nulová",J98,0)</f>
        <v>0</v>
      </c>
      <c r="BJ98" s="19" t="s">
        <v>23</v>
      </c>
      <c r="BK98" s="207">
        <f t="shared" ref="BK98:BK105" si="9">ROUND(I98*H98,2)</f>
        <v>0</v>
      </c>
      <c r="BL98" s="19" t="s">
        <v>757</v>
      </c>
      <c r="BM98" s="206" t="s">
        <v>84</v>
      </c>
    </row>
    <row r="99" spans="1:65" s="2" customFormat="1" ht="16.5" customHeight="1">
      <c r="A99" s="36"/>
      <c r="B99" s="37"/>
      <c r="C99" s="195" t="s">
        <v>84</v>
      </c>
      <c r="D99" s="195" t="s">
        <v>275</v>
      </c>
      <c r="E99" s="196" t="s">
        <v>84</v>
      </c>
      <c r="F99" s="197" t="s">
        <v>2092</v>
      </c>
      <c r="G99" s="198" t="s">
        <v>765</v>
      </c>
      <c r="H99" s="199">
        <v>3</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16.5" customHeight="1">
      <c r="A100" s="36"/>
      <c r="B100" s="37"/>
      <c r="C100" s="195" t="s">
        <v>92</v>
      </c>
      <c r="D100" s="195" t="s">
        <v>275</v>
      </c>
      <c r="E100" s="196" t="s">
        <v>92</v>
      </c>
      <c r="F100" s="197" t="s">
        <v>2097</v>
      </c>
      <c r="G100" s="198" t="s">
        <v>765</v>
      </c>
      <c r="H100" s="199">
        <v>54</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2099</v>
      </c>
      <c r="G101" s="198" t="s">
        <v>765</v>
      </c>
      <c r="H101" s="199">
        <v>26</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2100</v>
      </c>
      <c r="G102" s="198" t="s">
        <v>765</v>
      </c>
      <c r="H102" s="199">
        <v>2</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16.5" customHeight="1">
      <c r="A103" s="36"/>
      <c r="B103" s="37"/>
      <c r="C103" s="195" t="s">
        <v>319</v>
      </c>
      <c r="D103" s="195" t="s">
        <v>275</v>
      </c>
      <c r="E103" s="196" t="s">
        <v>319</v>
      </c>
      <c r="F103" s="197" t="s">
        <v>2101</v>
      </c>
      <c r="G103" s="198" t="s">
        <v>765</v>
      </c>
      <c r="H103" s="199">
        <v>2</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2" customFormat="1" ht="16.5" customHeight="1">
      <c r="A104" s="36"/>
      <c r="B104" s="37"/>
      <c r="C104" s="195" t="s">
        <v>325</v>
      </c>
      <c r="D104" s="195" t="s">
        <v>275</v>
      </c>
      <c r="E104" s="196" t="s">
        <v>325</v>
      </c>
      <c r="F104" s="197" t="s">
        <v>2102</v>
      </c>
      <c r="G104" s="198" t="s">
        <v>765</v>
      </c>
      <c r="H104" s="199">
        <v>2</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369</v>
      </c>
    </row>
    <row r="105" spans="1:65" s="2" customFormat="1" ht="16.5" customHeight="1">
      <c r="A105" s="36"/>
      <c r="B105" s="37"/>
      <c r="C105" s="195" t="s">
        <v>330</v>
      </c>
      <c r="D105" s="195" t="s">
        <v>275</v>
      </c>
      <c r="E105" s="196" t="s">
        <v>330</v>
      </c>
      <c r="F105" s="197" t="s">
        <v>2079</v>
      </c>
      <c r="G105" s="198" t="s">
        <v>760</v>
      </c>
      <c r="H105" s="199">
        <v>8</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386</v>
      </c>
    </row>
    <row r="106" spans="1:65" s="12" customFormat="1" ht="22.9" customHeight="1">
      <c r="B106" s="179"/>
      <c r="C106" s="180"/>
      <c r="D106" s="181" t="s">
        <v>76</v>
      </c>
      <c r="E106" s="193" t="s">
        <v>1737</v>
      </c>
      <c r="F106" s="193" t="s">
        <v>2071</v>
      </c>
      <c r="G106" s="180"/>
      <c r="H106" s="180"/>
      <c r="I106" s="183"/>
      <c r="J106" s="194">
        <f>BK106</f>
        <v>0</v>
      </c>
      <c r="K106" s="180"/>
      <c r="L106" s="185"/>
      <c r="M106" s="186"/>
      <c r="N106" s="187"/>
      <c r="O106" s="187"/>
      <c r="P106" s="188">
        <f>SUM(P107:P111)</f>
        <v>0</v>
      </c>
      <c r="Q106" s="187"/>
      <c r="R106" s="188">
        <f>SUM(R107:R111)</f>
        <v>0</v>
      </c>
      <c r="S106" s="187"/>
      <c r="T106" s="189">
        <f>SUM(T107:T111)</f>
        <v>0</v>
      </c>
      <c r="AR106" s="190" t="s">
        <v>92</v>
      </c>
      <c r="AT106" s="191" t="s">
        <v>76</v>
      </c>
      <c r="AU106" s="191" t="s">
        <v>23</v>
      </c>
      <c r="AY106" s="190" t="s">
        <v>273</v>
      </c>
      <c r="BK106" s="192">
        <f>SUM(BK107:BK111)</f>
        <v>0</v>
      </c>
    </row>
    <row r="107" spans="1:65" s="2" customFormat="1" ht="16.5" customHeight="1">
      <c r="A107" s="36"/>
      <c r="B107" s="37"/>
      <c r="C107" s="195" t="s">
        <v>337</v>
      </c>
      <c r="D107" s="195" t="s">
        <v>275</v>
      </c>
      <c r="E107" s="196" t="s">
        <v>337</v>
      </c>
      <c r="F107" s="197" t="s">
        <v>2105</v>
      </c>
      <c r="G107" s="198" t="s">
        <v>305</v>
      </c>
      <c r="H107" s="199">
        <v>4320</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757</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757</v>
      </c>
      <c r="BM107" s="206" t="s">
        <v>409</v>
      </c>
    </row>
    <row r="108" spans="1:65" s="2" customFormat="1" ht="16.5" customHeight="1">
      <c r="A108" s="36"/>
      <c r="B108" s="37"/>
      <c r="C108" s="195" t="s">
        <v>28</v>
      </c>
      <c r="D108" s="195" t="s">
        <v>275</v>
      </c>
      <c r="E108" s="196" t="s">
        <v>28</v>
      </c>
      <c r="F108" s="197" t="s">
        <v>2110</v>
      </c>
      <c r="G108" s="198" t="s">
        <v>765</v>
      </c>
      <c r="H108" s="199">
        <v>14</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757</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757</v>
      </c>
      <c r="BM108" s="206" t="s">
        <v>419</v>
      </c>
    </row>
    <row r="109" spans="1:65" s="2" customFormat="1" ht="16.5" customHeight="1">
      <c r="A109" s="36"/>
      <c r="B109" s="37"/>
      <c r="C109" s="195" t="s">
        <v>354</v>
      </c>
      <c r="D109" s="195" t="s">
        <v>275</v>
      </c>
      <c r="E109" s="196" t="s">
        <v>354</v>
      </c>
      <c r="F109" s="197" t="s">
        <v>2111</v>
      </c>
      <c r="G109" s="198" t="s">
        <v>765</v>
      </c>
      <c r="H109" s="199">
        <v>10</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757</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757</v>
      </c>
      <c r="BM109" s="206" t="s">
        <v>433</v>
      </c>
    </row>
    <row r="110" spans="1:65" s="2" customFormat="1" ht="16.5" customHeight="1">
      <c r="A110" s="36"/>
      <c r="B110" s="37"/>
      <c r="C110" s="195" t="s">
        <v>359</v>
      </c>
      <c r="D110" s="195" t="s">
        <v>275</v>
      </c>
      <c r="E110" s="196" t="s">
        <v>359</v>
      </c>
      <c r="F110" s="197" t="s">
        <v>2078</v>
      </c>
      <c r="G110" s="198" t="s">
        <v>765</v>
      </c>
      <c r="H110" s="199">
        <v>2</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757</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757</v>
      </c>
      <c r="BM110" s="206" t="s">
        <v>446</v>
      </c>
    </row>
    <row r="111" spans="1:65" s="2" customFormat="1" ht="16.5" customHeight="1">
      <c r="A111" s="36"/>
      <c r="B111" s="37"/>
      <c r="C111" s="195" t="s">
        <v>364</v>
      </c>
      <c r="D111" s="195" t="s">
        <v>275</v>
      </c>
      <c r="E111" s="196" t="s">
        <v>364</v>
      </c>
      <c r="F111" s="197" t="s">
        <v>2112</v>
      </c>
      <c r="G111" s="198" t="s">
        <v>760</v>
      </c>
      <c r="H111" s="199">
        <v>10</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757</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757</v>
      </c>
      <c r="BM111" s="206" t="s">
        <v>465</v>
      </c>
    </row>
    <row r="112" spans="1:65" s="12" customFormat="1" ht="22.9" customHeight="1">
      <c r="B112" s="179"/>
      <c r="C112" s="180"/>
      <c r="D112" s="181" t="s">
        <v>76</v>
      </c>
      <c r="E112" s="193" t="s">
        <v>1739</v>
      </c>
      <c r="F112" s="193" t="s">
        <v>2080</v>
      </c>
      <c r="G112" s="180"/>
      <c r="H112" s="180"/>
      <c r="I112" s="183"/>
      <c r="J112" s="194">
        <f>BK112</f>
        <v>0</v>
      </c>
      <c r="K112" s="180"/>
      <c r="L112" s="185"/>
      <c r="M112" s="186"/>
      <c r="N112" s="187"/>
      <c r="O112" s="187"/>
      <c r="P112" s="188">
        <f>SUM(P113:P115)</f>
        <v>0</v>
      </c>
      <c r="Q112" s="187"/>
      <c r="R112" s="188">
        <f>SUM(R113:R115)</f>
        <v>0</v>
      </c>
      <c r="S112" s="187"/>
      <c r="T112" s="189">
        <f>SUM(T113:T115)</f>
        <v>0</v>
      </c>
      <c r="AR112" s="190" t="s">
        <v>92</v>
      </c>
      <c r="AT112" s="191" t="s">
        <v>76</v>
      </c>
      <c r="AU112" s="191" t="s">
        <v>23</v>
      </c>
      <c r="AY112" s="190" t="s">
        <v>273</v>
      </c>
      <c r="BK112" s="192">
        <f>SUM(BK113:BK115)</f>
        <v>0</v>
      </c>
    </row>
    <row r="113" spans="1:65" s="2" customFormat="1" ht="16.5" customHeight="1">
      <c r="A113" s="36"/>
      <c r="B113" s="37"/>
      <c r="C113" s="195" t="s">
        <v>369</v>
      </c>
      <c r="D113" s="195" t="s">
        <v>275</v>
      </c>
      <c r="E113" s="196" t="s">
        <v>369</v>
      </c>
      <c r="F113" s="197" t="s">
        <v>2113</v>
      </c>
      <c r="G113" s="198" t="s">
        <v>765</v>
      </c>
      <c r="H113" s="199">
        <v>54</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757</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757</v>
      </c>
      <c r="BM113" s="206" t="s">
        <v>493</v>
      </c>
    </row>
    <row r="114" spans="1:65" s="2" customFormat="1" ht="16.5" customHeight="1">
      <c r="A114" s="36"/>
      <c r="B114" s="37"/>
      <c r="C114" s="195" t="s">
        <v>8</v>
      </c>
      <c r="D114" s="195" t="s">
        <v>275</v>
      </c>
      <c r="E114" s="196" t="s">
        <v>8</v>
      </c>
      <c r="F114" s="197" t="s">
        <v>2114</v>
      </c>
      <c r="G114" s="198" t="s">
        <v>1038</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757</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757</v>
      </c>
      <c r="BM114" s="206" t="s">
        <v>508</v>
      </c>
    </row>
    <row r="115" spans="1:65" s="2" customFormat="1" ht="16.5" customHeight="1">
      <c r="A115" s="36"/>
      <c r="B115" s="37"/>
      <c r="C115" s="195" t="s">
        <v>386</v>
      </c>
      <c r="D115" s="195" t="s">
        <v>275</v>
      </c>
      <c r="E115" s="196" t="s">
        <v>386</v>
      </c>
      <c r="F115" s="197" t="s">
        <v>2115</v>
      </c>
      <c r="G115" s="198" t="s">
        <v>1038</v>
      </c>
      <c r="H115" s="199">
        <v>1</v>
      </c>
      <c r="I115" s="200"/>
      <c r="J115" s="201">
        <f>ROUND(I115*H115,2)</f>
        <v>0</v>
      </c>
      <c r="K115" s="197" t="s">
        <v>22</v>
      </c>
      <c r="L115" s="41"/>
      <c r="M115" s="270" t="s">
        <v>22</v>
      </c>
      <c r="N115" s="271" t="s">
        <v>48</v>
      </c>
      <c r="O115" s="268"/>
      <c r="P115" s="272">
        <f>O115*H115</f>
        <v>0</v>
      </c>
      <c r="Q115" s="272">
        <v>0</v>
      </c>
      <c r="R115" s="272">
        <f>Q115*H115</f>
        <v>0</v>
      </c>
      <c r="S115" s="272">
        <v>0</v>
      </c>
      <c r="T115" s="273">
        <f>S115*H115</f>
        <v>0</v>
      </c>
      <c r="U115" s="36"/>
      <c r="V115" s="36"/>
      <c r="W115" s="36"/>
      <c r="X115" s="36"/>
      <c r="Y115" s="36"/>
      <c r="Z115" s="36"/>
      <c r="AA115" s="36"/>
      <c r="AB115" s="36"/>
      <c r="AC115" s="36"/>
      <c r="AD115" s="36"/>
      <c r="AE115" s="36"/>
      <c r="AR115" s="206" t="s">
        <v>757</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757</v>
      </c>
      <c r="BM115" s="206" t="s">
        <v>528</v>
      </c>
    </row>
    <row r="116" spans="1:65" s="2" customFormat="1" ht="6.95" customHeight="1">
      <c r="A116" s="36"/>
      <c r="B116" s="49"/>
      <c r="C116" s="50"/>
      <c r="D116" s="50"/>
      <c r="E116" s="50"/>
      <c r="F116" s="50"/>
      <c r="G116" s="50"/>
      <c r="H116" s="50"/>
      <c r="I116" s="145"/>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xZ+l/eTLOP+Ipy5weviP67lKU17OppBEum3bXF9Ii9wYdsgQ5NChY8QEiOobYL0KD44r00ht+rA3+x8YATxWzQ==" saltValue="bsh2wVmIMLyKjUUxEBieWM3OjjvkUemKZ3MebBhO4GUS/fqxaTPyYY8TJy/EeWfOxkUOCWmP0OX1UqPt0176Ag==" spinCount="100000" sheet="1" objects="1" scenarios="1" formatColumns="0" formatRows="0" autoFilter="0"/>
  <autoFilter ref="C94:K115"/>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3497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2016/027H-02-B-D1452 - B-D.1.4.5-Elektrická zabezpečovací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3498</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J104</f>
        <v>0</v>
      </c>
      <c r="K70" s="98"/>
      <c r="L70" s="166"/>
    </row>
    <row r="71" spans="1:47" s="10" customFormat="1" ht="19.899999999999999" customHeight="1">
      <c r="B71" s="161"/>
      <c r="C71" s="98"/>
      <c r="D71" s="162" t="s">
        <v>2063</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2276</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2016/027H-02-B-D1452 - B-D.1.4.5-Elektrická zabezpečovací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3499</v>
      </c>
      <c r="G96" s="180"/>
      <c r="H96" s="180"/>
      <c r="I96" s="183"/>
      <c r="J96" s="184">
        <f>BK96</f>
        <v>0</v>
      </c>
      <c r="K96" s="180"/>
      <c r="L96" s="185"/>
      <c r="M96" s="186"/>
      <c r="N96" s="187"/>
      <c r="O96" s="187"/>
      <c r="P96" s="188">
        <f>P97+P104+P110</f>
        <v>0</v>
      </c>
      <c r="Q96" s="187"/>
      <c r="R96" s="188">
        <f>R97+R104+R110</f>
        <v>0</v>
      </c>
      <c r="S96" s="187"/>
      <c r="T96" s="189">
        <f>T97+T104+T110</f>
        <v>0</v>
      </c>
      <c r="AR96" s="190" t="s">
        <v>92</v>
      </c>
      <c r="AT96" s="191" t="s">
        <v>76</v>
      </c>
      <c r="AU96" s="191" t="s">
        <v>77</v>
      </c>
      <c r="AY96" s="190" t="s">
        <v>273</v>
      </c>
      <c r="BK96" s="192">
        <f>BK97+BK104+BK110</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16.5" customHeight="1">
      <c r="A98" s="36"/>
      <c r="B98" s="37"/>
      <c r="C98" s="195" t="s">
        <v>23</v>
      </c>
      <c r="D98" s="195" t="s">
        <v>275</v>
      </c>
      <c r="E98" s="196" t="s">
        <v>23</v>
      </c>
      <c r="F98" s="197" t="s">
        <v>2125</v>
      </c>
      <c r="G98" s="198" t="s">
        <v>765</v>
      </c>
      <c r="H98" s="199">
        <v>15</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757</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757</v>
      </c>
      <c r="BM98" s="206" t="s">
        <v>84</v>
      </c>
    </row>
    <row r="99" spans="1:65" s="2" customFormat="1" ht="16.5" customHeight="1">
      <c r="A99" s="36"/>
      <c r="B99" s="37"/>
      <c r="C99" s="195" t="s">
        <v>84</v>
      </c>
      <c r="D99" s="195" t="s">
        <v>275</v>
      </c>
      <c r="E99" s="196" t="s">
        <v>84</v>
      </c>
      <c r="F99" s="197" t="s">
        <v>2126</v>
      </c>
      <c r="G99" s="198" t="s">
        <v>765</v>
      </c>
      <c r="H99" s="199">
        <v>4</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16.5" customHeight="1">
      <c r="A100" s="36"/>
      <c r="B100" s="37"/>
      <c r="C100" s="195" t="s">
        <v>92</v>
      </c>
      <c r="D100" s="195" t="s">
        <v>275</v>
      </c>
      <c r="E100" s="196" t="s">
        <v>92</v>
      </c>
      <c r="F100" s="197" t="s">
        <v>2127</v>
      </c>
      <c r="G100" s="198" t="s">
        <v>765</v>
      </c>
      <c r="H100" s="199">
        <v>2</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2128</v>
      </c>
      <c r="G101" s="198" t="s">
        <v>765</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2130</v>
      </c>
      <c r="G102" s="198" t="s">
        <v>765</v>
      </c>
      <c r="H102" s="199">
        <v>2</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16.5" customHeight="1">
      <c r="A103" s="36"/>
      <c r="B103" s="37"/>
      <c r="C103" s="195" t="s">
        <v>319</v>
      </c>
      <c r="D103" s="195" t="s">
        <v>275</v>
      </c>
      <c r="E103" s="196" t="s">
        <v>319</v>
      </c>
      <c r="F103" s="197" t="s">
        <v>2131</v>
      </c>
      <c r="G103" s="198" t="s">
        <v>1038</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12" customFormat="1" ht="22.9" customHeight="1">
      <c r="B104" s="179"/>
      <c r="C104" s="180"/>
      <c r="D104" s="181" t="s">
        <v>76</v>
      </c>
      <c r="E104" s="193" t="s">
        <v>1737</v>
      </c>
      <c r="F104" s="193" t="s">
        <v>2071</v>
      </c>
      <c r="G104" s="180"/>
      <c r="H104" s="180"/>
      <c r="I104" s="183"/>
      <c r="J104" s="194">
        <f>BK104</f>
        <v>0</v>
      </c>
      <c r="K104" s="180"/>
      <c r="L104" s="185"/>
      <c r="M104" s="186"/>
      <c r="N104" s="187"/>
      <c r="O104" s="187"/>
      <c r="P104" s="188">
        <f>SUM(P105:P109)</f>
        <v>0</v>
      </c>
      <c r="Q104" s="187"/>
      <c r="R104" s="188">
        <f>SUM(R105:R109)</f>
        <v>0</v>
      </c>
      <c r="S104" s="187"/>
      <c r="T104" s="189">
        <f>SUM(T105:T109)</f>
        <v>0</v>
      </c>
      <c r="AR104" s="190" t="s">
        <v>92</v>
      </c>
      <c r="AT104" s="191" t="s">
        <v>76</v>
      </c>
      <c r="AU104" s="191" t="s">
        <v>23</v>
      </c>
      <c r="AY104" s="190" t="s">
        <v>273</v>
      </c>
      <c r="BK104" s="192">
        <f>SUM(BK105:BK109)</f>
        <v>0</v>
      </c>
    </row>
    <row r="105" spans="1:65" s="2" customFormat="1" ht="16.5" customHeight="1">
      <c r="A105" s="36"/>
      <c r="B105" s="37"/>
      <c r="C105" s="195" t="s">
        <v>325</v>
      </c>
      <c r="D105" s="195" t="s">
        <v>275</v>
      </c>
      <c r="E105" s="196" t="s">
        <v>325</v>
      </c>
      <c r="F105" s="197" t="s">
        <v>2132</v>
      </c>
      <c r="G105" s="198" t="s">
        <v>305</v>
      </c>
      <c r="H105" s="199">
        <v>1380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757</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757</v>
      </c>
      <c r="BM105" s="206" t="s">
        <v>369</v>
      </c>
    </row>
    <row r="106" spans="1:65" s="2" customFormat="1" ht="16.5" customHeight="1">
      <c r="A106" s="36"/>
      <c r="B106" s="37"/>
      <c r="C106" s="195" t="s">
        <v>330</v>
      </c>
      <c r="D106" s="195" t="s">
        <v>275</v>
      </c>
      <c r="E106" s="196" t="s">
        <v>330</v>
      </c>
      <c r="F106" s="197" t="s">
        <v>2110</v>
      </c>
      <c r="G106" s="198" t="s">
        <v>765</v>
      </c>
      <c r="H106" s="199">
        <v>16</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757</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757</v>
      </c>
      <c r="BM106" s="206" t="s">
        <v>386</v>
      </c>
    </row>
    <row r="107" spans="1:65" s="2" customFormat="1" ht="16.5" customHeight="1">
      <c r="A107" s="36"/>
      <c r="B107" s="37"/>
      <c r="C107" s="195" t="s">
        <v>337</v>
      </c>
      <c r="D107" s="195" t="s">
        <v>275</v>
      </c>
      <c r="E107" s="196" t="s">
        <v>337</v>
      </c>
      <c r="F107" s="197" t="s">
        <v>2111</v>
      </c>
      <c r="G107" s="198" t="s">
        <v>765</v>
      </c>
      <c r="H107" s="199">
        <v>12</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757</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757</v>
      </c>
      <c r="BM107" s="206" t="s">
        <v>409</v>
      </c>
    </row>
    <row r="108" spans="1:65" s="2" customFormat="1" ht="16.5" customHeight="1">
      <c r="A108" s="36"/>
      <c r="B108" s="37"/>
      <c r="C108" s="195" t="s">
        <v>28</v>
      </c>
      <c r="D108" s="195" t="s">
        <v>275</v>
      </c>
      <c r="E108" s="196" t="s">
        <v>28</v>
      </c>
      <c r="F108" s="197" t="s">
        <v>2131</v>
      </c>
      <c r="G108" s="198" t="s">
        <v>1038</v>
      </c>
      <c r="H108" s="199">
        <v>1</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757</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757</v>
      </c>
      <c r="BM108" s="206" t="s">
        <v>419</v>
      </c>
    </row>
    <row r="109" spans="1:65" s="2" customFormat="1" ht="16.5" customHeight="1">
      <c r="A109" s="36"/>
      <c r="B109" s="37"/>
      <c r="C109" s="195" t="s">
        <v>354</v>
      </c>
      <c r="D109" s="195" t="s">
        <v>275</v>
      </c>
      <c r="E109" s="196" t="s">
        <v>354</v>
      </c>
      <c r="F109" s="197" t="s">
        <v>2112</v>
      </c>
      <c r="G109" s="198" t="s">
        <v>760</v>
      </c>
      <c r="H109" s="199">
        <v>18</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757</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757</v>
      </c>
      <c r="BM109" s="206" t="s">
        <v>433</v>
      </c>
    </row>
    <row r="110" spans="1:65" s="12" customFormat="1" ht="22.9" customHeight="1">
      <c r="B110" s="179"/>
      <c r="C110" s="180"/>
      <c r="D110" s="181" t="s">
        <v>76</v>
      </c>
      <c r="E110" s="193" t="s">
        <v>1739</v>
      </c>
      <c r="F110" s="193" t="s">
        <v>2080</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359</v>
      </c>
      <c r="D111" s="195" t="s">
        <v>275</v>
      </c>
      <c r="E111" s="196" t="s">
        <v>359</v>
      </c>
      <c r="F111" s="197" t="s">
        <v>2134</v>
      </c>
      <c r="G111" s="198" t="s">
        <v>2135</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757</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757</v>
      </c>
      <c r="BM111" s="206" t="s">
        <v>446</v>
      </c>
    </row>
    <row r="112" spans="1:65" s="2" customFormat="1" ht="16.5" customHeight="1">
      <c r="A112" s="36"/>
      <c r="B112" s="37"/>
      <c r="C112" s="195" t="s">
        <v>364</v>
      </c>
      <c r="D112" s="195" t="s">
        <v>275</v>
      </c>
      <c r="E112" s="196" t="s">
        <v>364</v>
      </c>
      <c r="F112" s="197" t="s">
        <v>2136</v>
      </c>
      <c r="G112" s="198" t="s">
        <v>2135</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757</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757</v>
      </c>
      <c r="BM112" s="206" t="s">
        <v>465</v>
      </c>
    </row>
    <row r="113" spans="1:65" s="2" customFormat="1" ht="16.5" customHeight="1">
      <c r="A113" s="36"/>
      <c r="B113" s="37"/>
      <c r="C113" s="195" t="s">
        <v>369</v>
      </c>
      <c r="D113" s="195" t="s">
        <v>275</v>
      </c>
      <c r="E113" s="196" t="s">
        <v>369</v>
      </c>
      <c r="F113" s="197" t="s">
        <v>2115</v>
      </c>
      <c r="G113" s="198" t="s">
        <v>2135</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757</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757</v>
      </c>
      <c r="BM113" s="206" t="s">
        <v>493</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Px8m6D4S9IsXlXYYWRDxZ9URN6tKVWASlnA4HXhFPGYfO7ojRePH+/NqQ4QmkesU0eETD/eJ4X8p8QAoDyq1bw==" saltValue="GCLO+QHFFo/wsOp455fv9GPbqjxjoU9HAqGF56SRPqczmyoOD1uKZMMgJvcejUU6FaD6evnn/2RCoH7dpcGLMw=="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pageSetUpPr fitToPage="1"/>
  </sheetPr>
  <dimension ref="A2:BM1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3500</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ROUND((SUM(BE95:BE108)),  2)</f>
        <v>0</v>
      </c>
      <c r="G37" s="36"/>
      <c r="H37" s="36"/>
      <c r="I37" s="134">
        <v>0.21</v>
      </c>
      <c r="J37" s="133">
        <f>ROUND(((SUM(BE95:BE108))*I37),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ROUND((SUM(BF95:BF108)),  2)</f>
        <v>0</v>
      </c>
      <c r="G38" s="36"/>
      <c r="H38" s="36"/>
      <c r="I38" s="134">
        <v>0.15</v>
      </c>
      <c r="J38" s="133">
        <f>ROUND(((SUM(BF95:BF108))*I38),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ROUND((SUM(BG95:BG108)),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ROUND((SUM(BH95:BH108)),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ROUND((SUM(BI95:BI108)),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2016/027H-02-B-D1453 - B-D.1.4.5-Domácí rozhlas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2138</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J101</f>
        <v>0</v>
      </c>
      <c r="K70" s="98"/>
      <c r="L70" s="166"/>
    </row>
    <row r="71" spans="1:47" s="10" customFormat="1" ht="19.899999999999999" customHeight="1">
      <c r="B71" s="161"/>
      <c r="C71" s="98"/>
      <c r="D71" s="162" t="s">
        <v>2063</v>
      </c>
      <c r="E71" s="163"/>
      <c r="F71" s="163"/>
      <c r="G71" s="163"/>
      <c r="H71" s="163"/>
      <c r="I71" s="164"/>
      <c r="J71" s="165">
        <f>J106</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2276</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2016/027H-02-B-D1453 - B-D.1.4.5-Domácí rozhlas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2139</v>
      </c>
      <c r="G96" s="180"/>
      <c r="H96" s="180"/>
      <c r="I96" s="183"/>
      <c r="J96" s="184">
        <f>BK96</f>
        <v>0</v>
      </c>
      <c r="K96" s="180"/>
      <c r="L96" s="185"/>
      <c r="M96" s="186"/>
      <c r="N96" s="187"/>
      <c r="O96" s="187"/>
      <c r="P96" s="188">
        <f>P97+P101+P106</f>
        <v>0</v>
      </c>
      <c r="Q96" s="187"/>
      <c r="R96" s="188">
        <f>R97+R101+R106</f>
        <v>0</v>
      </c>
      <c r="S96" s="187"/>
      <c r="T96" s="189">
        <f>T97+T101+T106</f>
        <v>0</v>
      </c>
      <c r="AR96" s="190" t="s">
        <v>92</v>
      </c>
      <c r="AT96" s="191" t="s">
        <v>76</v>
      </c>
      <c r="AU96" s="191" t="s">
        <v>77</v>
      </c>
      <c r="AY96" s="190" t="s">
        <v>273</v>
      </c>
      <c r="BK96" s="192">
        <f>BK97+BK101+BK106</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SUM(P98:P100)</f>
        <v>0</v>
      </c>
      <c r="Q97" s="187"/>
      <c r="R97" s="188">
        <f>SUM(R98:R100)</f>
        <v>0</v>
      </c>
      <c r="S97" s="187"/>
      <c r="T97" s="189">
        <f>SUM(T98:T100)</f>
        <v>0</v>
      </c>
      <c r="AR97" s="190" t="s">
        <v>92</v>
      </c>
      <c r="AT97" s="191" t="s">
        <v>76</v>
      </c>
      <c r="AU97" s="191" t="s">
        <v>23</v>
      </c>
      <c r="AY97" s="190" t="s">
        <v>273</v>
      </c>
      <c r="BK97" s="192">
        <f>SUM(BK98:BK100)</f>
        <v>0</v>
      </c>
    </row>
    <row r="98" spans="1:65" s="2" customFormat="1" ht="16.5" customHeight="1">
      <c r="A98" s="36"/>
      <c r="B98" s="37"/>
      <c r="C98" s="195" t="s">
        <v>23</v>
      </c>
      <c r="D98" s="195" t="s">
        <v>275</v>
      </c>
      <c r="E98" s="196" t="s">
        <v>23</v>
      </c>
      <c r="F98" s="197" t="s">
        <v>2143</v>
      </c>
      <c r="G98" s="198" t="s">
        <v>765</v>
      </c>
      <c r="H98" s="199">
        <v>27</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757</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757</v>
      </c>
      <c r="BM98" s="206" t="s">
        <v>84</v>
      </c>
    </row>
    <row r="99" spans="1:65" s="2" customFormat="1" ht="16.5" customHeight="1">
      <c r="A99" s="36"/>
      <c r="B99" s="37"/>
      <c r="C99" s="195" t="s">
        <v>84</v>
      </c>
      <c r="D99" s="195" t="s">
        <v>275</v>
      </c>
      <c r="E99" s="196" t="s">
        <v>84</v>
      </c>
      <c r="F99" s="197" t="s">
        <v>3501</v>
      </c>
      <c r="G99" s="198" t="s">
        <v>765</v>
      </c>
      <c r="H99" s="199">
        <v>6</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757</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757</v>
      </c>
      <c r="BM99" s="206" t="s">
        <v>99</v>
      </c>
    </row>
    <row r="100" spans="1:65" s="2" customFormat="1" ht="16.5" customHeight="1">
      <c r="A100" s="36"/>
      <c r="B100" s="37"/>
      <c r="C100" s="195" t="s">
        <v>92</v>
      </c>
      <c r="D100" s="195" t="s">
        <v>275</v>
      </c>
      <c r="E100" s="196" t="s">
        <v>92</v>
      </c>
      <c r="F100" s="197" t="s">
        <v>2131</v>
      </c>
      <c r="G100" s="198" t="s">
        <v>1038</v>
      </c>
      <c r="H100" s="199">
        <v>1</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757</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757</v>
      </c>
      <c r="BM100" s="206" t="s">
        <v>319</v>
      </c>
    </row>
    <row r="101" spans="1:65" s="12" customFormat="1" ht="22.9" customHeight="1">
      <c r="B101" s="179"/>
      <c r="C101" s="180"/>
      <c r="D101" s="181" t="s">
        <v>76</v>
      </c>
      <c r="E101" s="193" t="s">
        <v>1737</v>
      </c>
      <c r="F101" s="193" t="s">
        <v>2071</v>
      </c>
      <c r="G101" s="180"/>
      <c r="H101" s="180"/>
      <c r="I101" s="183"/>
      <c r="J101" s="194">
        <f>BK101</f>
        <v>0</v>
      </c>
      <c r="K101" s="180"/>
      <c r="L101" s="185"/>
      <c r="M101" s="186"/>
      <c r="N101" s="187"/>
      <c r="O101" s="187"/>
      <c r="P101" s="188">
        <f>SUM(P102:P105)</f>
        <v>0</v>
      </c>
      <c r="Q101" s="187"/>
      <c r="R101" s="188">
        <f>SUM(R102:R105)</f>
        <v>0</v>
      </c>
      <c r="S101" s="187"/>
      <c r="T101" s="189">
        <f>SUM(T102:T105)</f>
        <v>0</v>
      </c>
      <c r="AR101" s="190" t="s">
        <v>92</v>
      </c>
      <c r="AT101" s="191" t="s">
        <v>76</v>
      </c>
      <c r="AU101" s="191" t="s">
        <v>23</v>
      </c>
      <c r="AY101" s="190" t="s">
        <v>273</v>
      </c>
      <c r="BK101" s="192">
        <f>SUM(BK102:BK105)</f>
        <v>0</v>
      </c>
    </row>
    <row r="102" spans="1:65" s="2" customFormat="1" ht="16.5" customHeight="1">
      <c r="A102" s="36"/>
      <c r="B102" s="37"/>
      <c r="C102" s="195" t="s">
        <v>99</v>
      </c>
      <c r="D102" s="195" t="s">
        <v>275</v>
      </c>
      <c r="E102" s="196" t="s">
        <v>99</v>
      </c>
      <c r="F102" s="197" t="s">
        <v>2133</v>
      </c>
      <c r="G102" s="198" t="s">
        <v>305</v>
      </c>
      <c r="H102" s="199">
        <v>300</v>
      </c>
      <c r="I102" s="200"/>
      <c r="J102" s="201">
        <f>ROUND(I102*H102,2)</f>
        <v>0</v>
      </c>
      <c r="K102" s="197" t="s">
        <v>22</v>
      </c>
      <c r="L102" s="41"/>
      <c r="M102" s="202" t="s">
        <v>22</v>
      </c>
      <c r="N102" s="203" t="s">
        <v>48</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757</v>
      </c>
      <c r="AT102" s="206" t="s">
        <v>275</v>
      </c>
      <c r="AU102" s="206" t="s">
        <v>84</v>
      </c>
      <c r="AY102" s="19" t="s">
        <v>273</v>
      </c>
      <c r="BE102" s="207">
        <f>IF(N102="základní",J102,0)</f>
        <v>0</v>
      </c>
      <c r="BF102" s="207">
        <f>IF(N102="snížená",J102,0)</f>
        <v>0</v>
      </c>
      <c r="BG102" s="207">
        <f>IF(N102="zákl. přenesená",J102,0)</f>
        <v>0</v>
      </c>
      <c r="BH102" s="207">
        <f>IF(N102="sníž. přenesená",J102,0)</f>
        <v>0</v>
      </c>
      <c r="BI102" s="207">
        <f>IF(N102="nulová",J102,0)</f>
        <v>0</v>
      </c>
      <c r="BJ102" s="19" t="s">
        <v>23</v>
      </c>
      <c r="BK102" s="207">
        <f>ROUND(I102*H102,2)</f>
        <v>0</v>
      </c>
      <c r="BL102" s="19" t="s">
        <v>757</v>
      </c>
      <c r="BM102" s="206" t="s">
        <v>330</v>
      </c>
    </row>
    <row r="103" spans="1:65" s="2" customFormat="1" ht="16.5" customHeight="1">
      <c r="A103" s="36"/>
      <c r="B103" s="37"/>
      <c r="C103" s="195" t="s">
        <v>115</v>
      </c>
      <c r="D103" s="195" t="s">
        <v>275</v>
      </c>
      <c r="E103" s="196" t="s">
        <v>115</v>
      </c>
      <c r="F103" s="197" t="s">
        <v>2078</v>
      </c>
      <c r="G103" s="198" t="s">
        <v>765</v>
      </c>
      <c r="H103" s="199">
        <v>2</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757</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757</v>
      </c>
      <c r="BM103" s="206" t="s">
        <v>28</v>
      </c>
    </row>
    <row r="104" spans="1:65" s="2" customFormat="1" ht="16.5" customHeight="1">
      <c r="A104" s="36"/>
      <c r="B104" s="37"/>
      <c r="C104" s="195" t="s">
        <v>319</v>
      </c>
      <c r="D104" s="195" t="s">
        <v>275</v>
      </c>
      <c r="E104" s="196" t="s">
        <v>319</v>
      </c>
      <c r="F104" s="197" t="s">
        <v>2131</v>
      </c>
      <c r="G104" s="198" t="s">
        <v>1038</v>
      </c>
      <c r="H104" s="199">
        <v>1</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757</v>
      </c>
      <c r="AT104" s="206" t="s">
        <v>275</v>
      </c>
      <c r="AU104" s="206" t="s">
        <v>84</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757</v>
      </c>
      <c r="BM104" s="206" t="s">
        <v>359</v>
      </c>
    </row>
    <row r="105" spans="1:65" s="2" customFormat="1" ht="16.5" customHeight="1">
      <c r="A105" s="36"/>
      <c r="B105" s="37"/>
      <c r="C105" s="195" t="s">
        <v>325</v>
      </c>
      <c r="D105" s="195" t="s">
        <v>275</v>
      </c>
      <c r="E105" s="196" t="s">
        <v>325</v>
      </c>
      <c r="F105" s="197" t="s">
        <v>2112</v>
      </c>
      <c r="G105" s="198" t="s">
        <v>760</v>
      </c>
      <c r="H105" s="199">
        <v>20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757</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757</v>
      </c>
      <c r="BM105" s="206" t="s">
        <v>369</v>
      </c>
    </row>
    <row r="106" spans="1:65" s="12" customFormat="1" ht="22.9" customHeight="1">
      <c r="B106" s="179"/>
      <c r="C106" s="180"/>
      <c r="D106" s="181" t="s">
        <v>76</v>
      </c>
      <c r="E106" s="193" t="s">
        <v>1739</v>
      </c>
      <c r="F106" s="193" t="s">
        <v>2080</v>
      </c>
      <c r="G106" s="180"/>
      <c r="H106" s="180"/>
      <c r="I106" s="183"/>
      <c r="J106" s="194">
        <f>BK106</f>
        <v>0</v>
      </c>
      <c r="K106" s="180"/>
      <c r="L106" s="185"/>
      <c r="M106" s="186"/>
      <c r="N106" s="187"/>
      <c r="O106" s="187"/>
      <c r="P106" s="188">
        <f>SUM(P107:P108)</f>
        <v>0</v>
      </c>
      <c r="Q106" s="187"/>
      <c r="R106" s="188">
        <f>SUM(R107:R108)</f>
        <v>0</v>
      </c>
      <c r="S106" s="187"/>
      <c r="T106" s="189">
        <f>SUM(T107:T108)</f>
        <v>0</v>
      </c>
      <c r="AR106" s="190" t="s">
        <v>92</v>
      </c>
      <c r="AT106" s="191" t="s">
        <v>76</v>
      </c>
      <c r="AU106" s="191" t="s">
        <v>23</v>
      </c>
      <c r="AY106" s="190" t="s">
        <v>273</v>
      </c>
      <c r="BK106" s="192">
        <f>SUM(BK107:BK108)</f>
        <v>0</v>
      </c>
    </row>
    <row r="107" spans="1:65" s="2" customFormat="1" ht="16.5" customHeight="1">
      <c r="A107" s="36"/>
      <c r="B107" s="37"/>
      <c r="C107" s="195" t="s">
        <v>330</v>
      </c>
      <c r="D107" s="195" t="s">
        <v>275</v>
      </c>
      <c r="E107" s="196" t="s">
        <v>330</v>
      </c>
      <c r="F107" s="197" t="s">
        <v>2146</v>
      </c>
      <c r="G107" s="198" t="s">
        <v>2135</v>
      </c>
      <c r="H107" s="199">
        <v>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757</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757</v>
      </c>
      <c r="BM107" s="206" t="s">
        <v>386</v>
      </c>
    </row>
    <row r="108" spans="1:65" s="2" customFormat="1" ht="16.5" customHeight="1">
      <c r="A108" s="36"/>
      <c r="B108" s="37"/>
      <c r="C108" s="195" t="s">
        <v>337</v>
      </c>
      <c r="D108" s="195" t="s">
        <v>275</v>
      </c>
      <c r="E108" s="196" t="s">
        <v>337</v>
      </c>
      <c r="F108" s="197" t="s">
        <v>2115</v>
      </c>
      <c r="G108" s="198" t="s">
        <v>2135</v>
      </c>
      <c r="H108" s="199">
        <v>1</v>
      </c>
      <c r="I108" s="200"/>
      <c r="J108" s="201">
        <f>ROUND(I108*H108,2)</f>
        <v>0</v>
      </c>
      <c r="K108" s="197" t="s">
        <v>22</v>
      </c>
      <c r="L108" s="41"/>
      <c r="M108" s="270" t="s">
        <v>22</v>
      </c>
      <c r="N108" s="271" t="s">
        <v>48</v>
      </c>
      <c r="O108" s="268"/>
      <c r="P108" s="272">
        <f>O108*H108</f>
        <v>0</v>
      </c>
      <c r="Q108" s="272">
        <v>0</v>
      </c>
      <c r="R108" s="272">
        <f>Q108*H108</f>
        <v>0</v>
      </c>
      <c r="S108" s="272">
        <v>0</v>
      </c>
      <c r="T108" s="273">
        <f>S108*H108</f>
        <v>0</v>
      </c>
      <c r="U108" s="36"/>
      <c r="V108" s="36"/>
      <c r="W108" s="36"/>
      <c r="X108" s="36"/>
      <c r="Y108" s="36"/>
      <c r="Z108" s="36"/>
      <c r="AA108" s="36"/>
      <c r="AB108" s="36"/>
      <c r="AC108" s="36"/>
      <c r="AD108" s="36"/>
      <c r="AE108" s="36"/>
      <c r="AR108" s="206" t="s">
        <v>757</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757</v>
      </c>
      <c r="BM108" s="206" t="s">
        <v>409</v>
      </c>
    </row>
    <row r="109" spans="1:65" s="2" customFormat="1" ht="6.95" customHeight="1">
      <c r="A109" s="36"/>
      <c r="B109" s="49"/>
      <c r="C109" s="50"/>
      <c r="D109" s="50"/>
      <c r="E109" s="50"/>
      <c r="F109" s="50"/>
      <c r="G109" s="50"/>
      <c r="H109" s="50"/>
      <c r="I109" s="145"/>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Xeb5Q9qoIxtFAcd8IFUb9GZXCi1oAwuwyWAHQZr35ZpTAeooaoeP0Xw+ENacJeN0b+xUf2i/gR3LZKdn5+9pTg==" saltValue="a77/Ls2272pobXVH/8WmdH6rCpGymh0UTJbdLCxTxH/+8oncZw2rQ+oTT3HmWj9cxRUPPmSq+M8Ss7sogc4GTw==" spinCount="100000" sheet="1" objects="1" scenarios="1" formatColumns="0" formatRows="0" autoFilter="0"/>
  <autoFilter ref="C94:K108"/>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3502</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2016/027H-02-B-D1454 - B-D.1.4.5-Jednotný čas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2156</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J104</f>
        <v>0</v>
      </c>
      <c r="K70" s="98"/>
      <c r="L70" s="166"/>
    </row>
    <row r="71" spans="1:47" s="10" customFormat="1" ht="19.899999999999999" customHeight="1">
      <c r="B71" s="161"/>
      <c r="C71" s="98"/>
      <c r="D71" s="162" t="s">
        <v>2063</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2276</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2016/027H-02-B-D1454 - B-D.1.4.5-Jednotný čas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2157</v>
      </c>
      <c r="G96" s="180"/>
      <c r="H96" s="180"/>
      <c r="I96" s="183"/>
      <c r="J96" s="184">
        <f>BK96</f>
        <v>0</v>
      </c>
      <c r="K96" s="180"/>
      <c r="L96" s="185"/>
      <c r="M96" s="186"/>
      <c r="N96" s="187"/>
      <c r="O96" s="187"/>
      <c r="P96" s="188">
        <f>P97+P104+P110</f>
        <v>0</v>
      </c>
      <c r="Q96" s="187"/>
      <c r="R96" s="188">
        <f>R97+R104+R110</f>
        <v>0</v>
      </c>
      <c r="S96" s="187"/>
      <c r="T96" s="189">
        <f>T97+T104+T110</f>
        <v>0</v>
      </c>
      <c r="AR96" s="190" t="s">
        <v>92</v>
      </c>
      <c r="AT96" s="191" t="s">
        <v>76</v>
      </c>
      <c r="AU96" s="191" t="s">
        <v>77</v>
      </c>
      <c r="AY96" s="190" t="s">
        <v>273</v>
      </c>
      <c r="BK96" s="192">
        <f>BK97+BK104+BK110</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16.5" customHeight="1">
      <c r="A98" s="36"/>
      <c r="B98" s="37"/>
      <c r="C98" s="195" t="s">
        <v>23</v>
      </c>
      <c r="D98" s="195" t="s">
        <v>275</v>
      </c>
      <c r="E98" s="196" t="s">
        <v>23</v>
      </c>
      <c r="F98" s="197" t="s">
        <v>3503</v>
      </c>
      <c r="G98" s="198" t="s">
        <v>765</v>
      </c>
      <c r="H98" s="199">
        <v>2</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757</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757</v>
      </c>
      <c r="BM98" s="206" t="s">
        <v>84</v>
      </c>
    </row>
    <row r="99" spans="1:65" s="2" customFormat="1" ht="16.5" customHeight="1">
      <c r="A99" s="36"/>
      <c r="B99" s="37"/>
      <c r="C99" s="195" t="s">
        <v>84</v>
      </c>
      <c r="D99" s="195" t="s">
        <v>275</v>
      </c>
      <c r="E99" s="196" t="s">
        <v>84</v>
      </c>
      <c r="F99" s="197" t="s">
        <v>2159</v>
      </c>
      <c r="G99" s="198" t="s">
        <v>765</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16.5" customHeight="1">
      <c r="A100" s="36"/>
      <c r="B100" s="37"/>
      <c r="C100" s="195" t="s">
        <v>92</v>
      </c>
      <c r="D100" s="195" t="s">
        <v>275</v>
      </c>
      <c r="E100" s="196" t="s">
        <v>92</v>
      </c>
      <c r="F100" s="197" t="s">
        <v>2160</v>
      </c>
      <c r="G100" s="198" t="s">
        <v>765</v>
      </c>
      <c r="H100" s="199">
        <v>1</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2161</v>
      </c>
      <c r="G101" s="198" t="s">
        <v>765</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2162</v>
      </c>
      <c r="G102" s="198" t="s">
        <v>760</v>
      </c>
      <c r="H102" s="199">
        <v>4</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16.5" customHeight="1">
      <c r="A103" s="36"/>
      <c r="B103" s="37"/>
      <c r="C103" s="195" t="s">
        <v>319</v>
      </c>
      <c r="D103" s="195" t="s">
        <v>275</v>
      </c>
      <c r="E103" s="196" t="s">
        <v>319</v>
      </c>
      <c r="F103" s="197" t="s">
        <v>2163</v>
      </c>
      <c r="G103" s="198" t="s">
        <v>1038</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12" customFormat="1" ht="22.9" customHeight="1">
      <c r="B104" s="179"/>
      <c r="C104" s="180"/>
      <c r="D104" s="181" t="s">
        <v>76</v>
      </c>
      <c r="E104" s="193" t="s">
        <v>1737</v>
      </c>
      <c r="F104" s="193" t="s">
        <v>2071</v>
      </c>
      <c r="G104" s="180"/>
      <c r="H104" s="180"/>
      <c r="I104" s="183"/>
      <c r="J104" s="194">
        <f>BK104</f>
        <v>0</v>
      </c>
      <c r="K104" s="180"/>
      <c r="L104" s="185"/>
      <c r="M104" s="186"/>
      <c r="N104" s="187"/>
      <c r="O104" s="187"/>
      <c r="P104" s="188">
        <f>SUM(P105:P109)</f>
        <v>0</v>
      </c>
      <c r="Q104" s="187"/>
      <c r="R104" s="188">
        <f>SUM(R105:R109)</f>
        <v>0</v>
      </c>
      <c r="S104" s="187"/>
      <c r="T104" s="189">
        <f>SUM(T105:T109)</f>
        <v>0</v>
      </c>
      <c r="AR104" s="190" t="s">
        <v>92</v>
      </c>
      <c r="AT104" s="191" t="s">
        <v>76</v>
      </c>
      <c r="AU104" s="191" t="s">
        <v>23</v>
      </c>
      <c r="AY104" s="190" t="s">
        <v>273</v>
      </c>
      <c r="BK104" s="192">
        <f>SUM(BK105:BK109)</f>
        <v>0</v>
      </c>
    </row>
    <row r="105" spans="1:65" s="2" customFormat="1" ht="16.5" customHeight="1">
      <c r="A105" s="36"/>
      <c r="B105" s="37"/>
      <c r="C105" s="195" t="s">
        <v>325</v>
      </c>
      <c r="D105" s="195" t="s">
        <v>275</v>
      </c>
      <c r="E105" s="196" t="s">
        <v>325</v>
      </c>
      <c r="F105" s="197" t="s">
        <v>2109</v>
      </c>
      <c r="G105" s="198" t="s">
        <v>305</v>
      </c>
      <c r="H105" s="199">
        <v>100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757</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757</v>
      </c>
      <c r="BM105" s="206" t="s">
        <v>369</v>
      </c>
    </row>
    <row r="106" spans="1:65" s="2" customFormat="1" ht="16.5" customHeight="1">
      <c r="A106" s="36"/>
      <c r="B106" s="37"/>
      <c r="C106" s="195" t="s">
        <v>330</v>
      </c>
      <c r="D106" s="195" t="s">
        <v>275</v>
      </c>
      <c r="E106" s="196" t="s">
        <v>330</v>
      </c>
      <c r="F106" s="197" t="s">
        <v>2110</v>
      </c>
      <c r="G106" s="198" t="s">
        <v>765</v>
      </c>
      <c r="H106" s="199">
        <v>20</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757</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757</v>
      </c>
      <c r="BM106" s="206" t="s">
        <v>386</v>
      </c>
    </row>
    <row r="107" spans="1:65" s="2" customFormat="1" ht="16.5" customHeight="1">
      <c r="A107" s="36"/>
      <c r="B107" s="37"/>
      <c r="C107" s="195" t="s">
        <v>337</v>
      </c>
      <c r="D107" s="195" t="s">
        <v>275</v>
      </c>
      <c r="E107" s="196" t="s">
        <v>337</v>
      </c>
      <c r="F107" s="197" t="s">
        <v>2111</v>
      </c>
      <c r="G107" s="198" t="s">
        <v>765</v>
      </c>
      <c r="H107" s="199">
        <v>16</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757</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757</v>
      </c>
      <c r="BM107" s="206" t="s">
        <v>409</v>
      </c>
    </row>
    <row r="108" spans="1:65" s="2" customFormat="1" ht="16.5" customHeight="1">
      <c r="A108" s="36"/>
      <c r="B108" s="37"/>
      <c r="C108" s="195" t="s">
        <v>28</v>
      </c>
      <c r="D108" s="195" t="s">
        <v>275</v>
      </c>
      <c r="E108" s="196" t="s">
        <v>28</v>
      </c>
      <c r="F108" s="197" t="s">
        <v>2078</v>
      </c>
      <c r="G108" s="198" t="s">
        <v>765</v>
      </c>
      <c r="H108" s="199">
        <v>2</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757</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757</v>
      </c>
      <c r="BM108" s="206" t="s">
        <v>419</v>
      </c>
    </row>
    <row r="109" spans="1:65" s="2" customFormat="1" ht="16.5" customHeight="1">
      <c r="A109" s="36"/>
      <c r="B109" s="37"/>
      <c r="C109" s="195" t="s">
        <v>354</v>
      </c>
      <c r="D109" s="195" t="s">
        <v>275</v>
      </c>
      <c r="E109" s="196" t="s">
        <v>354</v>
      </c>
      <c r="F109" s="197" t="s">
        <v>2112</v>
      </c>
      <c r="G109" s="198" t="s">
        <v>760</v>
      </c>
      <c r="H109" s="199">
        <v>10</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757</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757</v>
      </c>
      <c r="BM109" s="206" t="s">
        <v>433</v>
      </c>
    </row>
    <row r="110" spans="1:65" s="12" customFormat="1" ht="22.9" customHeight="1">
      <c r="B110" s="179"/>
      <c r="C110" s="180"/>
      <c r="D110" s="181" t="s">
        <v>76</v>
      </c>
      <c r="E110" s="193" t="s">
        <v>1739</v>
      </c>
      <c r="F110" s="193" t="s">
        <v>2080</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359</v>
      </c>
      <c r="D111" s="195" t="s">
        <v>275</v>
      </c>
      <c r="E111" s="196" t="s">
        <v>359</v>
      </c>
      <c r="F111" s="197" t="s">
        <v>2113</v>
      </c>
      <c r="G111" s="198" t="s">
        <v>765</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757</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757</v>
      </c>
      <c r="BM111" s="206" t="s">
        <v>446</v>
      </c>
    </row>
    <row r="112" spans="1:65" s="2" customFormat="1" ht="16.5" customHeight="1">
      <c r="A112" s="36"/>
      <c r="B112" s="37"/>
      <c r="C112" s="195" t="s">
        <v>364</v>
      </c>
      <c r="D112" s="195" t="s">
        <v>275</v>
      </c>
      <c r="E112" s="196" t="s">
        <v>364</v>
      </c>
      <c r="F112" s="197" t="s">
        <v>2114</v>
      </c>
      <c r="G112" s="198" t="s">
        <v>1038</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757</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757</v>
      </c>
      <c r="BM112" s="206" t="s">
        <v>465</v>
      </c>
    </row>
    <row r="113" spans="1:65" s="2" customFormat="1" ht="16.5" customHeight="1">
      <c r="A113" s="36"/>
      <c r="B113" s="37"/>
      <c r="C113" s="195" t="s">
        <v>369</v>
      </c>
      <c r="D113" s="195" t="s">
        <v>275</v>
      </c>
      <c r="E113" s="196" t="s">
        <v>369</v>
      </c>
      <c r="F113" s="197" t="s">
        <v>2115</v>
      </c>
      <c r="G113" s="198" t="s">
        <v>1038</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757</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757</v>
      </c>
      <c r="BM113" s="206" t="s">
        <v>493</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oIIEHdi4N4mF3IdGBTnB3c4Z55RQ8TY6qENo6j/pb3ruLi7nlrkOiq5eTJb7xn1zBW2feMgbfzUDCEFzNFflqQ==" saltValue="g3d2OjI69zGERsOKCLgexULOu/k9dCCHFD6QP1blYHUipikEDTUQFwiBQo2GvaLAIGLRbKn7mRVCSAn70cxBgw=="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182</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3504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ROUND((SUM(BE95:BE136)),  2)</f>
        <v>0</v>
      </c>
      <c r="G37" s="36"/>
      <c r="H37" s="36"/>
      <c r="I37" s="134">
        <v>0.21</v>
      </c>
      <c r="J37" s="133">
        <f>ROUND(((SUM(BE95:BE136))*I37),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ROUND((SUM(BF95:BF136)),  2)</f>
        <v>0</v>
      </c>
      <c r="G38" s="36"/>
      <c r="H38" s="36"/>
      <c r="I38" s="134">
        <v>0.15</v>
      </c>
      <c r="J38" s="133">
        <f>ROUND(((SUM(BF95:BF136))*I38),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ROUND((SUM(BG95:BG136)),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ROUND((SUM(BH95:BH136)),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ROUND((SUM(BI95:BI136)),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2016/027H-02-B-D1455 - B-D.1.4.5-Elektrická požární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2060</v>
      </c>
      <c r="E68" s="157"/>
      <c r="F68" s="157"/>
      <c r="G68" s="157"/>
      <c r="H68" s="157"/>
      <c r="I68" s="158"/>
      <c r="J68" s="159">
        <f>J96</f>
        <v>0</v>
      </c>
      <c r="K68" s="155"/>
      <c r="L68" s="160"/>
    </row>
    <row r="69" spans="1:47" s="10" customFormat="1" ht="19.899999999999999" customHeight="1">
      <c r="B69" s="161"/>
      <c r="C69" s="98"/>
      <c r="D69" s="162" t="s">
        <v>2061</v>
      </c>
      <c r="E69" s="163"/>
      <c r="F69" s="163"/>
      <c r="G69" s="163"/>
      <c r="H69" s="163"/>
      <c r="I69" s="164"/>
      <c r="J69" s="165">
        <f>J97</f>
        <v>0</v>
      </c>
      <c r="K69" s="98"/>
      <c r="L69" s="166"/>
    </row>
    <row r="70" spans="1:47" s="10" customFormat="1" ht="19.899999999999999" customHeight="1">
      <c r="B70" s="161"/>
      <c r="C70" s="98"/>
      <c r="D70" s="162" t="s">
        <v>2062</v>
      </c>
      <c r="E70" s="163"/>
      <c r="F70" s="163"/>
      <c r="G70" s="163"/>
      <c r="H70" s="163"/>
      <c r="I70" s="164"/>
      <c r="J70" s="165">
        <f>J118</f>
        <v>0</v>
      </c>
      <c r="K70" s="98"/>
      <c r="L70" s="166"/>
    </row>
    <row r="71" spans="1:47" s="10" customFormat="1" ht="19.899999999999999" customHeight="1">
      <c r="B71" s="161"/>
      <c r="C71" s="98"/>
      <c r="D71" s="162" t="s">
        <v>2063</v>
      </c>
      <c r="E71" s="163"/>
      <c r="F71" s="163"/>
      <c r="G71" s="163"/>
      <c r="H71" s="163"/>
      <c r="I71" s="164"/>
      <c r="J71" s="165">
        <f>J132</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2276</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2016/027H-02-B-D1455 - B-D.1.4.5-Elektrická požární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1669</v>
      </c>
      <c r="F96" s="182" t="s">
        <v>2064</v>
      </c>
      <c r="G96" s="180"/>
      <c r="H96" s="180"/>
      <c r="I96" s="183"/>
      <c r="J96" s="184">
        <f>BK96</f>
        <v>0</v>
      </c>
      <c r="K96" s="180"/>
      <c r="L96" s="185"/>
      <c r="M96" s="186"/>
      <c r="N96" s="187"/>
      <c r="O96" s="187"/>
      <c r="P96" s="188">
        <f>P97+P118+P132</f>
        <v>0</v>
      </c>
      <c r="Q96" s="187"/>
      <c r="R96" s="188">
        <f>R97+R118+R132</f>
        <v>0</v>
      </c>
      <c r="S96" s="187"/>
      <c r="T96" s="189">
        <f>T97+T118+T132</f>
        <v>0</v>
      </c>
      <c r="AR96" s="190" t="s">
        <v>92</v>
      </c>
      <c r="AT96" s="191" t="s">
        <v>76</v>
      </c>
      <c r="AU96" s="191" t="s">
        <v>77</v>
      </c>
      <c r="AY96" s="190" t="s">
        <v>273</v>
      </c>
      <c r="BK96" s="192">
        <f>BK97+BK118+BK132</f>
        <v>0</v>
      </c>
    </row>
    <row r="97" spans="1:65" s="12" customFormat="1" ht="22.9" customHeight="1">
      <c r="B97" s="179"/>
      <c r="C97" s="180"/>
      <c r="D97" s="181" t="s">
        <v>76</v>
      </c>
      <c r="E97" s="193" t="s">
        <v>1717</v>
      </c>
      <c r="F97" s="193" t="s">
        <v>2065</v>
      </c>
      <c r="G97" s="180"/>
      <c r="H97" s="180"/>
      <c r="I97" s="183"/>
      <c r="J97" s="194">
        <f>BK97</f>
        <v>0</v>
      </c>
      <c r="K97" s="180"/>
      <c r="L97" s="185"/>
      <c r="M97" s="186"/>
      <c r="N97" s="187"/>
      <c r="O97" s="187"/>
      <c r="P97" s="188">
        <f>SUM(P98:P117)</f>
        <v>0</v>
      </c>
      <c r="Q97" s="187"/>
      <c r="R97" s="188">
        <f>SUM(R98:R117)</f>
        <v>0</v>
      </c>
      <c r="S97" s="187"/>
      <c r="T97" s="189">
        <f>SUM(T98:T117)</f>
        <v>0</v>
      </c>
      <c r="AR97" s="190" t="s">
        <v>92</v>
      </c>
      <c r="AT97" s="191" t="s">
        <v>76</v>
      </c>
      <c r="AU97" s="191" t="s">
        <v>23</v>
      </c>
      <c r="AY97" s="190" t="s">
        <v>273</v>
      </c>
      <c r="BK97" s="192">
        <f>SUM(BK98:BK117)</f>
        <v>0</v>
      </c>
    </row>
    <row r="98" spans="1:65" s="2" customFormat="1" ht="66.75" customHeight="1">
      <c r="A98" s="36"/>
      <c r="B98" s="37"/>
      <c r="C98" s="195" t="s">
        <v>23</v>
      </c>
      <c r="D98" s="195" t="s">
        <v>275</v>
      </c>
      <c r="E98" s="196" t="s">
        <v>23</v>
      </c>
      <c r="F98" s="197" t="s">
        <v>3505</v>
      </c>
      <c r="G98" s="198" t="s">
        <v>765</v>
      </c>
      <c r="H98" s="199">
        <v>1</v>
      </c>
      <c r="I98" s="200"/>
      <c r="J98" s="201">
        <f t="shared" ref="J98:J117" si="0">ROUND(I98*H98,2)</f>
        <v>0</v>
      </c>
      <c r="K98" s="197" t="s">
        <v>22</v>
      </c>
      <c r="L98" s="41"/>
      <c r="M98" s="202" t="s">
        <v>22</v>
      </c>
      <c r="N98" s="203" t="s">
        <v>48</v>
      </c>
      <c r="O98" s="66"/>
      <c r="P98" s="204">
        <f t="shared" ref="P98:P117" si="1">O98*H98</f>
        <v>0</v>
      </c>
      <c r="Q98" s="204">
        <v>0</v>
      </c>
      <c r="R98" s="204">
        <f t="shared" ref="R98:R117" si="2">Q98*H98</f>
        <v>0</v>
      </c>
      <c r="S98" s="204">
        <v>0</v>
      </c>
      <c r="T98" s="205">
        <f t="shared" ref="T98:T117" si="3">S98*H98</f>
        <v>0</v>
      </c>
      <c r="U98" s="36"/>
      <c r="V98" s="36"/>
      <c r="W98" s="36"/>
      <c r="X98" s="36"/>
      <c r="Y98" s="36"/>
      <c r="Z98" s="36"/>
      <c r="AA98" s="36"/>
      <c r="AB98" s="36"/>
      <c r="AC98" s="36"/>
      <c r="AD98" s="36"/>
      <c r="AE98" s="36"/>
      <c r="AR98" s="206" t="s">
        <v>757</v>
      </c>
      <c r="AT98" s="206" t="s">
        <v>275</v>
      </c>
      <c r="AU98" s="206" t="s">
        <v>84</v>
      </c>
      <c r="AY98" s="19" t="s">
        <v>273</v>
      </c>
      <c r="BE98" s="207">
        <f t="shared" ref="BE98:BE117" si="4">IF(N98="základní",J98,0)</f>
        <v>0</v>
      </c>
      <c r="BF98" s="207">
        <f t="shared" ref="BF98:BF117" si="5">IF(N98="snížená",J98,0)</f>
        <v>0</v>
      </c>
      <c r="BG98" s="207">
        <f t="shared" ref="BG98:BG117" si="6">IF(N98="zákl. přenesená",J98,0)</f>
        <v>0</v>
      </c>
      <c r="BH98" s="207">
        <f t="shared" ref="BH98:BH117" si="7">IF(N98="sníž. přenesená",J98,0)</f>
        <v>0</v>
      </c>
      <c r="BI98" s="207">
        <f t="shared" ref="BI98:BI117" si="8">IF(N98="nulová",J98,0)</f>
        <v>0</v>
      </c>
      <c r="BJ98" s="19" t="s">
        <v>23</v>
      </c>
      <c r="BK98" s="207">
        <f t="shared" ref="BK98:BK117" si="9">ROUND(I98*H98,2)</f>
        <v>0</v>
      </c>
      <c r="BL98" s="19" t="s">
        <v>757</v>
      </c>
      <c r="BM98" s="206" t="s">
        <v>84</v>
      </c>
    </row>
    <row r="99" spans="1:65" s="2" customFormat="1" ht="16.5" customHeight="1">
      <c r="A99" s="36"/>
      <c r="B99" s="37"/>
      <c r="C99" s="195" t="s">
        <v>84</v>
      </c>
      <c r="D99" s="195" t="s">
        <v>275</v>
      </c>
      <c r="E99" s="196" t="s">
        <v>84</v>
      </c>
      <c r="F99" s="197" t="s">
        <v>3506</v>
      </c>
      <c r="G99" s="198" t="s">
        <v>765</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99</v>
      </c>
    </row>
    <row r="100" spans="1:65" s="2" customFormat="1" ht="16.5" customHeight="1">
      <c r="A100" s="36"/>
      <c r="B100" s="37"/>
      <c r="C100" s="195" t="s">
        <v>92</v>
      </c>
      <c r="D100" s="195" t="s">
        <v>275</v>
      </c>
      <c r="E100" s="196" t="s">
        <v>92</v>
      </c>
      <c r="F100" s="197" t="s">
        <v>3507</v>
      </c>
      <c r="G100" s="198" t="s">
        <v>765</v>
      </c>
      <c r="H100" s="199">
        <v>1</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319</v>
      </c>
    </row>
    <row r="101" spans="1:65" s="2" customFormat="1" ht="16.5" customHeight="1">
      <c r="A101" s="36"/>
      <c r="B101" s="37"/>
      <c r="C101" s="195" t="s">
        <v>99</v>
      </c>
      <c r="D101" s="195" t="s">
        <v>275</v>
      </c>
      <c r="E101" s="196" t="s">
        <v>99</v>
      </c>
      <c r="F101" s="197" t="s">
        <v>3508</v>
      </c>
      <c r="G101" s="198" t="s">
        <v>765</v>
      </c>
      <c r="H101" s="199">
        <v>1</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330</v>
      </c>
    </row>
    <row r="102" spans="1:65" s="2" customFormat="1" ht="16.5" customHeight="1">
      <c r="A102" s="36"/>
      <c r="B102" s="37"/>
      <c r="C102" s="195" t="s">
        <v>115</v>
      </c>
      <c r="D102" s="195" t="s">
        <v>275</v>
      </c>
      <c r="E102" s="196" t="s">
        <v>115</v>
      </c>
      <c r="F102" s="197" t="s">
        <v>3509</v>
      </c>
      <c r="G102" s="198" t="s">
        <v>765</v>
      </c>
      <c r="H102" s="199">
        <v>2</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28</v>
      </c>
    </row>
    <row r="103" spans="1:65" s="2" customFormat="1" ht="16.5" customHeight="1">
      <c r="A103" s="36"/>
      <c r="B103" s="37"/>
      <c r="C103" s="195" t="s">
        <v>319</v>
      </c>
      <c r="D103" s="195" t="s">
        <v>275</v>
      </c>
      <c r="E103" s="196" t="s">
        <v>319</v>
      </c>
      <c r="F103" s="197" t="s">
        <v>3510</v>
      </c>
      <c r="G103" s="198" t="s">
        <v>765</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359</v>
      </c>
    </row>
    <row r="104" spans="1:65" s="2" customFormat="1" ht="16.5" customHeight="1">
      <c r="A104" s="36"/>
      <c r="B104" s="37"/>
      <c r="C104" s="195" t="s">
        <v>325</v>
      </c>
      <c r="D104" s="195" t="s">
        <v>275</v>
      </c>
      <c r="E104" s="196" t="s">
        <v>325</v>
      </c>
      <c r="F104" s="197" t="s">
        <v>3511</v>
      </c>
      <c r="G104" s="198" t="s">
        <v>765</v>
      </c>
      <c r="H104" s="199">
        <v>1</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369</v>
      </c>
    </row>
    <row r="105" spans="1:65" s="2" customFormat="1" ht="16.5" customHeight="1">
      <c r="A105" s="36"/>
      <c r="B105" s="37"/>
      <c r="C105" s="195" t="s">
        <v>330</v>
      </c>
      <c r="D105" s="195" t="s">
        <v>275</v>
      </c>
      <c r="E105" s="196" t="s">
        <v>330</v>
      </c>
      <c r="F105" s="197" t="s">
        <v>3512</v>
      </c>
      <c r="G105" s="198" t="s">
        <v>765</v>
      </c>
      <c r="H105" s="199">
        <v>1</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386</v>
      </c>
    </row>
    <row r="106" spans="1:65" s="2" customFormat="1" ht="16.5" customHeight="1">
      <c r="A106" s="36"/>
      <c r="B106" s="37"/>
      <c r="C106" s="195" t="s">
        <v>337</v>
      </c>
      <c r="D106" s="195" t="s">
        <v>275</v>
      </c>
      <c r="E106" s="196" t="s">
        <v>337</v>
      </c>
      <c r="F106" s="197" t="s">
        <v>3513</v>
      </c>
      <c r="G106" s="198" t="s">
        <v>765</v>
      </c>
      <c r="H106" s="199">
        <v>1</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409</v>
      </c>
    </row>
    <row r="107" spans="1:65" s="2" customFormat="1" ht="16.5" customHeight="1">
      <c r="A107" s="36"/>
      <c r="B107" s="37"/>
      <c r="C107" s="195" t="s">
        <v>28</v>
      </c>
      <c r="D107" s="195" t="s">
        <v>275</v>
      </c>
      <c r="E107" s="196" t="s">
        <v>28</v>
      </c>
      <c r="F107" s="197" t="s">
        <v>3514</v>
      </c>
      <c r="G107" s="198" t="s">
        <v>765</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419</v>
      </c>
    </row>
    <row r="108" spans="1:65" s="2" customFormat="1" ht="16.5" customHeight="1">
      <c r="A108" s="36"/>
      <c r="B108" s="37"/>
      <c r="C108" s="195" t="s">
        <v>354</v>
      </c>
      <c r="D108" s="195" t="s">
        <v>275</v>
      </c>
      <c r="E108" s="196" t="s">
        <v>354</v>
      </c>
      <c r="F108" s="197" t="s">
        <v>3515</v>
      </c>
      <c r="G108" s="198" t="s">
        <v>765</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433</v>
      </c>
    </row>
    <row r="109" spans="1:65" s="2" customFormat="1" ht="16.5" customHeight="1">
      <c r="A109" s="36"/>
      <c r="B109" s="37"/>
      <c r="C109" s="195" t="s">
        <v>359</v>
      </c>
      <c r="D109" s="195" t="s">
        <v>275</v>
      </c>
      <c r="E109" s="196" t="s">
        <v>359</v>
      </c>
      <c r="F109" s="197" t="s">
        <v>3516</v>
      </c>
      <c r="G109" s="198" t="s">
        <v>765</v>
      </c>
      <c r="H109" s="199">
        <v>2</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757</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757</v>
      </c>
      <c r="BM109" s="206" t="s">
        <v>446</v>
      </c>
    </row>
    <row r="110" spans="1:65" s="2" customFormat="1" ht="16.5" customHeight="1">
      <c r="A110" s="36"/>
      <c r="B110" s="37"/>
      <c r="C110" s="195" t="s">
        <v>364</v>
      </c>
      <c r="D110" s="195" t="s">
        <v>275</v>
      </c>
      <c r="E110" s="196" t="s">
        <v>364</v>
      </c>
      <c r="F110" s="197" t="s">
        <v>3517</v>
      </c>
      <c r="G110" s="198" t="s">
        <v>765</v>
      </c>
      <c r="H110" s="199">
        <v>1</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757</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757</v>
      </c>
      <c r="BM110" s="206" t="s">
        <v>465</v>
      </c>
    </row>
    <row r="111" spans="1:65" s="2" customFormat="1" ht="16.5" customHeight="1">
      <c r="A111" s="36"/>
      <c r="B111" s="37"/>
      <c r="C111" s="195" t="s">
        <v>369</v>
      </c>
      <c r="D111" s="195" t="s">
        <v>275</v>
      </c>
      <c r="E111" s="196" t="s">
        <v>369</v>
      </c>
      <c r="F111" s="197" t="s">
        <v>3518</v>
      </c>
      <c r="G111" s="198" t="s">
        <v>765</v>
      </c>
      <c r="H111" s="199">
        <v>4</v>
      </c>
      <c r="I111" s="200"/>
      <c r="J111" s="201">
        <f t="shared" si="0"/>
        <v>0</v>
      </c>
      <c r="K111" s="197" t="s">
        <v>22</v>
      </c>
      <c r="L111" s="41"/>
      <c r="M111" s="202" t="s">
        <v>22</v>
      </c>
      <c r="N111" s="203" t="s">
        <v>48</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757</v>
      </c>
      <c r="AT111" s="206" t="s">
        <v>275</v>
      </c>
      <c r="AU111" s="206" t="s">
        <v>84</v>
      </c>
      <c r="AY111" s="19" t="s">
        <v>273</v>
      </c>
      <c r="BE111" s="207">
        <f t="shared" si="4"/>
        <v>0</v>
      </c>
      <c r="BF111" s="207">
        <f t="shared" si="5"/>
        <v>0</v>
      </c>
      <c r="BG111" s="207">
        <f t="shared" si="6"/>
        <v>0</v>
      </c>
      <c r="BH111" s="207">
        <f t="shared" si="7"/>
        <v>0</v>
      </c>
      <c r="BI111" s="207">
        <f t="shared" si="8"/>
        <v>0</v>
      </c>
      <c r="BJ111" s="19" t="s">
        <v>23</v>
      </c>
      <c r="BK111" s="207">
        <f t="shared" si="9"/>
        <v>0</v>
      </c>
      <c r="BL111" s="19" t="s">
        <v>757</v>
      </c>
      <c r="BM111" s="206" t="s">
        <v>493</v>
      </c>
    </row>
    <row r="112" spans="1:65" s="2" customFormat="1" ht="16.5" customHeight="1">
      <c r="A112" s="36"/>
      <c r="B112" s="37"/>
      <c r="C112" s="195" t="s">
        <v>8</v>
      </c>
      <c r="D112" s="195" t="s">
        <v>275</v>
      </c>
      <c r="E112" s="196" t="s">
        <v>8</v>
      </c>
      <c r="F112" s="197" t="s">
        <v>2066</v>
      </c>
      <c r="G112" s="198" t="s">
        <v>765</v>
      </c>
      <c r="H112" s="199">
        <v>14</v>
      </c>
      <c r="I112" s="200"/>
      <c r="J112" s="201">
        <f t="shared" si="0"/>
        <v>0</v>
      </c>
      <c r="K112" s="197" t="s">
        <v>22</v>
      </c>
      <c r="L112" s="41"/>
      <c r="M112" s="202" t="s">
        <v>22</v>
      </c>
      <c r="N112" s="203" t="s">
        <v>48</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757</v>
      </c>
      <c r="AT112" s="206" t="s">
        <v>275</v>
      </c>
      <c r="AU112" s="206" t="s">
        <v>84</v>
      </c>
      <c r="AY112" s="19" t="s">
        <v>273</v>
      </c>
      <c r="BE112" s="207">
        <f t="shared" si="4"/>
        <v>0</v>
      </c>
      <c r="BF112" s="207">
        <f t="shared" si="5"/>
        <v>0</v>
      </c>
      <c r="BG112" s="207">
        <f t="shared" si="6"/>
        <v>0</v>
      </c>
      <c r="BH112" s="207">
        <f t="shared" si="7"/>
        <v>0</v>
      </c>
      <c r="BI112" s="207">
        <f t="shared" si="8"/>
        <v>0</v>
      </c>
      <c r="BJ112" s="19" t="s">
        <v>23</v>
      </c>
      <c r="BK112" s="207">
        <f t="shared" si="9"/>
        <v>0</v>
      </c>
      <c r="BL112" s="19" t="s">
        <v>757</v>
      </c>
      <c r="BM112" s="206" t="s">
        <v>508</v>
      </c>
    </row>
    <row r="113" spans="1:65" s="2" customFormat="1" ht="16.5" customHeight="1">
      <c r="A113" s="36"/>
      <c r="B113" s="37"/>
      <c r="C113" s="195" t="s">
        <v>386</v>
      </c>
      <c r="D113" s="195" t="s">
        <v>275</v>
      </c>
      <c r="E113" s="196" t="s">
        <v>386</v>
      </c>
      <c r="F113" s="197" t="s">
        <v>2067</v>
      </c>
      <c r="G113" s="198" t="s">
        <v>765</v>
      </c>
      <c r="H113" s="199">
        <v>14</v>
      </c>
      <c r="I113" s="200"/>
      <c r="J113" s="201">
        <f t="shared" si="0"/>
        <v>0</v>
      </c>
      <c r="K113" s="197" t="s">
        <v>22</v>
      </c>
      <c r="L113" s="41"/>
      <c r="M113" s="202" t="s">
        <v>22</v>
      </c>
      <c r="N113" s="203" t="s">
        <v>48</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757</v>
      </c>
      <c r="AT113" s="206" t="s">
        <v>275</v>
      </c>
      <c r="AU113" s="206" t="s">
        <v>84</v>
      </c>
      <c r="AY113" s="19" t="s">
        <v>273</v>
      </c>
      <c r="BE113" s="207">
        <f t="shared" si="4"/>
        <v>0</v>
      </c>
      <c r="BF113" s="207">
        <f t="shared" si="5"/>
        <v>0</v>
      </c>
      <c r="BG113" s="207">
        <f t="shared" si="6"/>
        <v>0</v>
      </c>
      <c r="BH113" s="207">
        <f t="shared" si="7"/>
        <v>0</v>
      </c>
      <c r="BI113" s="207">
        <f t="shared" si="8"/>
        <v>0</v>
      </c>
      <c r="BJ113" s="19" t="s">
        <v>23</v>
      </c>
      <c r="BK113" s="207">
        <f t="shared" si="9"/>
        <v>0</v>
      </c>
      <c r="BL113" s="19" t="s">
        <v>757</v>
      </c>
      <c r="BM113" s="206" t="s">
        <v>528</v>
      </c>
    </row>
    <row r="114" spans="1:65" s="2" customFormat="1" ht="16.5" customHeight="1">
      <c r="A114" s="36"/>
      <c r="B114" s="37"/>
      <c r="C114" s="195" t="s">
        <v>404</v>
      </c>
      <c r="D114" s="195" t="s">
        <v>275</v>
      </c>
      <c r="E114" s="196" t="s">
        <v>404</v>
      </c>
      <c r="F114" s="197" t="s">
        <v>2068</v>
      </c>
      <c r="G114" s="198" t="s">
        <v>765</v>
      </c>
      <c r="H114" s="199">
        <v>3</v>
      </c>
      <c r="I114" s="200"/>
      <c r="J114" s="201">
        <f t="shared" si="0"/>
        <v>0</v>
      </c>
      <c r="K114" s="197" t="s">
        <v>22</v>
      </c>
      <c r="L114" s="41"/>
      <c r="M114" s="202" t="s">
        <v>22</v>
      </c>
      <c r="N114" s="203" t="s">
        <v>48</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757</v>
      </c>
      <c r="AT114" s="206" t="s">
        <v>275</v>
      </c>
      <c r="AU114" s="206" t="s">
        <v>84</v>
      </c>
      <c r="AY114" s="19" t="s">
        <v>273</v>
      </c>
      <c r="BE114" s="207">
        <f t="shared" si="4"/>
        <v>0</v>
      </c>
      <c r="BF114" s="207">
        <f t="shared" si="5"/>
        <v>0</v>
      </c>
      <c r="BG114" s="207">
        <f t="shared" si="6"/>
        <v>0</v>
      </c>
      <c r="BH114" s="207">
        <f t="shared" si="7"/>
        <v>0</v>
      </c>
      <c r="BI114" s="207">
        <f t="shared" si="8"/>
        <v>0</v>
      </c>
      <c r="BJ114" s="19" t="s">
        <v>23</v>
      </c>
      <c r="BK114" s="207">
        <f t="shared" si="9"/>
        <v>0</v>
      </c>
      <c r="BL114" s="19" t="s">
        <v>757</v>
      </c>
      <c r="BM114" s="206" t="s">
        <v>539</v>
      </c>
    </row>
    <row r="115" spans="1:65" s="2" customFormat="1" ht="16.5" customHeight="1">
      <c r="A115" s="36"/>
      <c r="B115" s="37"/>
      <c r="C115" s="195" t="s">
        <v>409</v>
      </c>
      <c r="D115" s="195" t="s">
        <v>275</v>
      </c>
      <c r="E115" s="196" t="s">
        <v>409</v>
      </c>
      <c r="F115" s="197" t="s">
        <v>2069</v>
      </c>
      <c r="G115" s="198" t="s">
        <v>765</v>
      </c>
      <c r="H115" s="199">
        <v>2</v>
      </c>
      <c r="I115" s="200"/>
      <c r="J115" s="201">
        <f t="shared" si="0"/>
        <v>0</v>
      </c>
      <c r="K115" s="197" t="s">
        <v>22</v>
      </c>
      <c r="L115" s="41"/>
      <c r="M115" s="202" t="s">
        <v>22</v>
      </c>
      <c r="N115" s="203" t="s">
        <v>48</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757</v>
      </c>
      <c r="AT115" s="206" t="s">
        <v>275</v>
      </c>
      <c r="AU115" s="206" t="s">
        <v>84</v>
      </c>
      <c r="AY115" s="19" t="s">
        <v>273</v>
      </c>
      <c r="BE115" s="207">
        <f t="shared" si="4"/>
        <v>0</v>
      </c>
      <c r="BF115" s="207">
        <f t="shared" si="5"/>
        <v>0</v>
      </c>
      <c r="BG115" s="207">
        <f t="shared" si="6"/>
        <v>0</v>
      </c>
      <c r="BH115" s="207">
        <f t="shared" si="7"/>
        <v>0</v>
      </c>
      <c r="BI115" s="207">
        <f t="shared" si="8"/>
        <v>0</v>
      </c>
      <c r="BJ115" s="19" t="s">
        <v>23</v>
      </c>
      <c r="BK115" s="207">
        <f t="shared" si="9"/>
        <v>0</v>
      </c>
      <c r="BL115" s="19" t="s">
        <v>757</v>
      </c>
      <c r="BM115" s="206" t="s">
        <v>556</v>
      </c>
    </row>
    <row r="116" spans="1:65" s="2" customFormat="1" ht="16.5" customHeight="1">
      <c r="A116" s="36"/>
      <c r="B116" s="37"/>
      <c r="C116" s="195" t="s">
        <v>414</v>
      </c>
      <c r="D116" s="195" t="s">
        <v>275</v>
      </c>
      <c r="E116" s="196" t="s">
        <v>414</v>
      </c>
      <c r="F116" s="197" t="s">
        <v>3519</v>
      </c>
      <c r="G116" s="198" t="s">
        <v>765</v>
      </c>
      <c r="H116" s="199">
        <v>1</v>
      </c>
      <c r="I116" s="200"/>
      <c r="J116" s="201">
        <f t="shared" si="0"/>
        <v>0</v>
      </c>
      <c r="K116" s="197" t="s">
        <v>22</v>
      </c>
      <c r="L116" s="41"/>
      <c r="M116" s="202" t="s">
        <v>22</v>
      </c>
      <c r="N116" s="203" t="s">
        <v>48</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757</v>
      </c>
      <c r="AT116" s="206" t="s">
        <v>275</v>
      </c>
      <c r="AU116" s="206" t="s">
        <v>84</v>
      </c>
      <c r="AY116" s="19" t="s">
        <v>273</v>
      </c>
      <c r="BE116" s="207">
        <f t="shared" si="4"/>
        <v>0</v>
      </c>
      <c r="BF116" s="207">
        <f t="shared" si="5"/>
        <v>0</v>
      </c>
      <c r="BG116" s="207">
        <f t="shared" si="6"/>
        <v>0</v>
      </c>
      <c r="BH116" s="207">
        <f t="shared" si="7"/>
        <v>0</v>
      </c>
      <c r="BI116" s="207">
        <f t="shared" si="8"/>
        <v>0</v>
      </c>
      <c r="BJ116" s="19" t="s">
        <v>23</v>
      </c>
      <c r="BK116" s="207">
        <f t="shared" si="9"/>
        <v>0</v>
      </c>
      <c r="BL116" s="19" t="s">
        <v>757</v>
      </c>
      <c r="BM116" s="206" t="s">
        <v>573</v>
      </c>
    </row>
    <row r="117" spans="1:65" s="2" customFormat="1" ht="16.5" customHeight="1">
      <c r="A117" s="36"/>
      <c r="B117" s="37"/>
      <c r="C117" s="195" t="s">
        <v>419</v>
      </c>
      <c r="D117" s="195" t="s">
        <v>275</v>
      </c>
      <c r="E117" s="196" t="s">
        <v>419</v>
      </c>
      <c r="F117" s="197" t="s">
        <v>2070</v>
      </c>
      <c r="G117" s="198" t="s">
        <v>760</v>
      </c>
      <c r="H117" s="199">
        <v>20</v>
      </c>
      <c r="I117" s="200"/>
      <c r="J117" s="201">
        <f t="shared" si="0"/>
        <v>0</v>
      </c>
      <c r="K117" s="197" t="s">
        <v>22</v>
      </c>
      <c r="L117" s="41"/>
      <c r="M117" s="202" t="s">
        <v>22</v>
      </c>
      <c r="N117" s="203" t="s">
        <v>48</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757</v>
      </c>
      <c r="AT117" s="206" t="s">
        <v>275</v>
      </c>
      <c r="AU117" s="206" t="s">
        <v>84</v>
      </c>
      <c r="AY117" s="19" t="s">
        <v>273</v>
      </c>
      <c r="BE117" s="207">
        <f t="shared" si="4"/>
        <v>0</v>
      </c>
      <c r="BF117" s="207">
        <f t="shared" si="5"/>
        <v>0</v>
      </c>
      <c r="BG117" s="207">
        <f t="shared" si="6"/>
        <v>0</v>
      </c>
      <c r="BH117" s="207">
        <f t="shared" si="7"/>
        <v>0</v>
      </c>
      <c r="BI117" s="207">
        <f t="shared" si="8"/>
        <v>0</v>
      </c>
      <c r="BJ117" s="19" t="s">
        <v>23</v>
      </c>
      <c r="BK117" s="207">
        <f t="shared" si="9"/>
        <v>0</v>
      </c>
      <c r="BL117" s="19" t="s">
        <v>757</v>
      </c>
      <c r="BM117" s="206" t="s">
        <v>589</v>
      </c>
    </row>
    <row r="118" spans="1:65" s="12" customFormat="1" ht="22.9" customHeight="1">
      <c r="B118" s="179"/>
      <c r="C118" s="180"/>
      <c r="D118" s="181" t="s">
        <v>76</v>
      </c>
      <c r="E118" s="193" t="s">
        <v>1737</v>
      </c>
      <c r="F118" s="193" t="s">
        <v>2071</v>
      </c>
      <c r="G118" s="180"/>
      <c r="H118" s="180"/>
      <c r="I118" s="183"/>
      <c r="J118" s="194">
        <f>BK118</f>
        <v>0</v>
      </c>
      <c r="K118" s="180"/>
      <c r="L118" s="185"/>
      <c r="M118" s="186"/>
      <c r="N118" s="187"/>
      <c r="O118" s="187"/>
      <c r="P118" s="188">
        <f>SUM(P119:P131)</f>
        <v>0</v>
      </c>
      <c r="Q118" s="187"/>
      <c r="R118" s="188">
        <f>SUM(R119:R131)</f>
        <v>0</v>
      </c>
      <c r="S118" s="187"/>
      <c r="T118" s="189">
        <f>SUM(T119:T131)</f>
        <v>0</v>
      </c>
      <c r="AR118" s="190" t="s">
        <v>92</v>
      </c>
      <c r="AT118" s="191" t="s">
        <v>76</v>
      </c>
      <c r="AU118" s="191" t="s">
        <v>23</v>
      </c>
      <c r="AY118" s="190" t="s">
        <v>273</v>
      </c>
      <c r="BK118" s="192">
        <f>SUM(BK119:BK131)</f>
        <v>0</v>
      </c>
    </row>
    <row r="119" spans="1:65" s="2" customFormat="1" ht="16.5" customHeight="1">
      <c r="A119" s="36"/>
      <c r="B119" s="37"/>
      <c r="C119" s="195" t="s">
        <v>7</v>
      </c>
      <c r="D119" s="195" t="s">
        <v>275</v>
      </c>
      <c r="E119" s="196" t="s">
        <v>7</v>
      </c>
      <c r="F119" s="197" t="s">
        <v>2072</v>
      </c>
      <c r="G119" s="198" t="s">
        <v>305</v>
      </c>
      <c r="H119" s="199">
        <v>680</v>
      </c>
      <c r="I119" s="200"/>
      <c r="J119" s="201">
        <f>ROUND(I119*H119,2)</f>
        <v>0</v>
      </c>
      <c r="K119" s="197" t="s">
        <v>22</v>
      </c>
      <c r="L119" s="41"/>
      <c r="M119" s="202" t="s">
        <v>22</v>
      </c>
      <c r="N119" s="203" t="s">
        <v>48</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757</v>
      </c>
      <c r="AT119" s="206" t="s">
        <v>275</v>
      </c>
      <c r="AU119" s="206" t="s">
        <v>84</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757</v>
      </c>
      <c r="BM119" s="206" t="s">
        <v>600</v>
      </c>
    </row>
    <row r="120" spans="1:65" s="2" customFormat="1" ht="21.75" customHeight="1">
      <c r="A120" s="36"/>
      <c r="B120" s="37"/>
      <c r="C120" s="195" t="s">
        <v>433</v>
      </c>
      <c r="D120" s="195" t="s">
        <v>275</v>
      </c>
      <c r="E120" s="196" t="s">
        <v>433</v>
      </c>
      <c r="F120" s="197" t="s">
        <v>2073</v>
      </c>
      <c r="G120" s="198" t="s">
        <v>305</v>
      </c>
      <c r="H120" s="199">
        <v>160</v>
      </c>
      <c r="I120" s="200"/>
      <c r="J120" s="201">
        <f>ROUND(I120*H120,2)</f>
        <v>0</v>
      </c>
      <c r="K120" s="197" t="s">
        <v>22</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757</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757</v>
      </c>
      <c r="BM120" s="206" t="s">
        <v>616</v>
      </c>
    </row>
    <row r="121" spans="1:65" s="2" customFormat="1" ht="16.5" customHeight="1">
      <c r="A121" s="36"/>
      <c r="B121" s="37"/>
      <c r="C121" s="195" t="s">
        <v>441</v>
      </c>
      <c r="D121" s="195" t="s">
        <v>275</v>
      </c>
      <c r="E121" s="196" t="s">
        <v>441</v>
      </c>
      <c r="F121" s="197" t="s">
        <v>3520</v>
      </c>
      <c r="G121" s="198" t="s">
        <v>305</v>
      </c>
      <c r="H121" s="199">
        <v>40</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757</v>
      </c>
      <c r="AT121" s="206" t="s">
        <v>275</v>
      </c>
      <c r="AU121" s="206" t="s">
        <v>84</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757</v>
      </c>
      <c r="BM121" s="206" t="s">
        <v>629</v>
      </c>
    </row>
    <row r="122" spans="1:65" s="2" customFormat="1" ht="16.5" customHeight="1">
      <c r="A122" s="36"/>
      <c r="B122" s="37"/>
      <c r="C122" s="195" t="s">
        <v>446</v>
      </c>
      <c r="D122" s="195" t="s">
        <v>275</v>
      </c>
      <c r="E122" s="196" t="s">
        <v>446</v>
      </c>
      <c r="F122" s="197" t="s">
        <v>3521</v>
      </c>
      <c r="G122" s="198" t="s">
        <v>765</v>
      </c>
      <c r="H122" s="199">
        <v>530</v>
      </c>
      <c r="I122" s="200"/>
      <c r="J122" s="201">
        <f>ROUND(I122*H122,2)</f>
        <v>0</v>
      </c>
      <c r="K122" s="197" t="s">
        <v>22</v>
      </c>
      <c r="L122" s="41"/>
      <c r="M122" s="202" t="s">
        <v>22</v>
      </c>
      <c r="N122" s="203" t="s">
        <v>48</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757</v>
      </c>
      <c r="AT122" s="206" t="s">
        <v>275</v>
      </c>
      <c r="AU122" s="206" t="s">
        <v>84</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757</v>
      </c>
      <c r="BM122" s="206" t="s">
        <v>641</v>
      </c>
    </row>
    <row r="123" spans="1:65" s="2" customFormat="1" ht="16.5" customHeight="1">
      <c r="A123" s="36"/>
      <c r="B123" s="37"/>
      <c r="C123" s="195" t="s">
        <v>456</v>
      </c>
      <c r="D123" s="195" t="s">
        <v>275</v>
      </c>
      <c r="E123" s="196" t="s">
        <v>456</v>
      </c>
      <c r="F123" s="197" t="s">
        <v>3522</v>
      </c>
      <c r="G123" s="198" t="s">
        <v>765</v>
      </c>
      <c r="H123" s="199">
        <v>530</v>
      </c>
      <c r="I123" s="200"/>
      <c r="J123" s="201">
        <f>ROUND(I123*H123,2)</f>
        <v>0</v>
      </c>
      <c r="K123" s="197" t="s">
        <v>22</v>
      </c>
      <c r="L123" s="41"/>
      <c r="M123" s="202" t="s">
        <v>22</v>
      </c>
      <c r="N123" s="203"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757</v>
      </c>
      <c r="AT123" s="206" t="s">
        <v>275</v>
      </c>
      <c r="AU123" s="206" t="s">
        <v>84</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757</v>
      </c>
      <c r="BM123" s="206" t="s">
        <v>654</v>
      </c>
    </row>
    <row r="124" spans="1:65" s="14" customFormat="1" ht="11.25">
      <c r="B124" s="222"/>
      <c r="C124" s="223"/>
      <c r="D124" s="208" t="s">
        <v>281</v>
      </c>
      <c r="E124" s="224" t="s">
        <v>22</v>
      </c>
      <c r="F124" s="225" t="s">
        <v>3523</v>
      </c>
      <c r="G124" s="223"/>
      <c r="H124" s="226">
        <v>530</v>
      </c>
      <c r="I124" s="227"/>
      <c r="J124" s="223"/>
      <c r="K124" s="223"/>
      <c r="L124" s="228"/>
      <c r="M124" s="229"/>
      <c r="N124" s="230"/>
      <c r="O124" s="230"/>
      <c r="P124" s="230"/>
      <c r="Q124" s="230"/>
      <c r="R124" s="230"/>
      <c r="S124" s="230"/>
      <c r="T124" s="231"/>
      <c r="AT124" s="232" t="s">
        <v>281</v>
      </c>
      <c r="AU124" s="232" t="s">
        <v>84</v>
      </c>
      <c r="AV124" s="14" t="s">
        <v>84</v>
      </c>
      <c r="AW124" s="14" t="s">
        <v>38</v>
      </c>
      <c r="AX124" s="14" t="s">
        <v>77</v>
      </c>
      <c r="AY124" s="232" t="s">
        <v>273</v>
      </c>
    </row>
    <row r="125" spans="1:65" s="16" customFormat="1" ht="11.25">
      <c r="B125" s="244"/>
      <c r="C125" s="245"/>
      <c r="D125" s="208" t="s">
        <v>281</v>
      </c>
      <c r="E125" s="246" t="s">
        <v>22</v>
      </c>
      <c r="F125" s="247" t="s">
        <v>288</v>
      </c>
      <c r="G125" s="245"/>
      <c r="H125" s="248">
        <v>530</v>
      </c>
      <c r="I125" s="249"/>
      <c r="J125" s="245"/>
      <c r="K125" s="245"/>
      <c r="L125" s="250"/>
      <c r="M125" s="251"/>
      <c r="N125" s="252"/>
      <c r="O125" s="252"/>
      <c r="P125" s="252"/>
      <c r="Q125" s="252"/>
      <c r="R125" s="252"/>
      <c r="S125" s="252"/>
      <c r="T125" s="253"/>
      <c r="AT125" s="254" t="s">
        <v>281</v>
      </c>
      <c r="AU125" s="254" t="s">
        <v>84</v>
      </c>
      <c r="AV125" s="16" t="s">
        <v>99</v>
      </c>
      <c r="AW125" s="16" t="s">
        <v>38</v>
      </c>
      <c r="AX125" s="16" t="s">
        <v>23</v>
      </c>
      <c r="AY125" s="254" t="s">
        <v>273</v>
      </c>
    </row>
    <row r="126" spans="1:65" s="2" customFormat="1" ht="16.5" customHeight="1">
      <c r="A126" s="36"/>
      <c r="B126" s="37"/>
      <c r="C126" s="195" t="s">
        <v>465</v>
      </c>
      <c r="D126" s="195" t="s">
        <v>275</v>
      </c>
      <c r="E126" s="196" t="s">
        <v>465</v>
      </c>
      <c r="F126" s="197" t="s">
        <v>2074</v>
      </c>
      <c r="G126" s="198" t="s">
        <v>765</v>
      </c>
      <c r="H126" s="199">
        <v>32</v>
      </c>
      <c r="I126" s="200"/>
      <c r="J126" s="201">
        <f t="shared" ref="J126:J131" si="10">ROUND(I126*H126,2)</f>
        <v>0</v>
      </c>
      <c r="K126" s="197" t="s">
        <v>22</v>
      </c>
      <c r="L126" s="41"/>
      <c r="M126" s="202" t="s">
        <v>22</v>
      </c>
      <c r="N126" s="203" t="s">
        <v>48</v>
      </c>
      <c r="O126" s="66"/>
      <c r="P126" s="204">
        <f t="shared" ref="P126:P131" si="11">O126*H126</f>
        <v>0</v>
      </c>
      <c r="Q126" s="204">
        <v>0</v>
      </c>
      <c r="R126" s="204">
        <f t="shared" ref="R126:R131" si="12">Q126*H126</f>
        <v>0</v>
      </c>
      <c r="S126" s="204">
        <v>0</v>
      </c>
      <c r="T126" s="205">
        <f t="shared" ref="T126:T131" si="13">S126*H126</f>
        <v>0</v>
      </c>
      <c r="U126" s="36"/>
      <c r="V126" s="36"/>
      <c r="W126" s="36"/>
      <c r="X126" s="36"/>
      <c r="Y126" s="36"/>
      <c r="Z126" s="36"/>
      <c r="AA126" s="36"/>
      <c r="AB126" s="36"/>
      <c r="AC126" s="36"/>
      <c r="AD126" s="36"/>
      <c r="AE126" s="36"/>
      <c r="AR126" s="206" t="s">
        <v>757</v>
      </c>
      <c r="AT126" s="206" t="s">
        <v>275</v>
      </c>
      <c r="AU126" s="206" t="s">
        <v>84</v>
      </c>
      <c r="AY126" s="19" t="s">
        <v>273</v>
      </c>
      <c r="BE126" s="207">
        <f t="shared" ref="BE126:BE131" si="14">IF(N126="základní",J126,0)</f>
        <v>0</v>
      </c>
      <c r="BF126" s="207">
        <f t="shared" ref="BF126:BF131" si="15">IF(N126="snížená",J126,0)</f>
        <v>0</v>
      </c>
      <c r="BG126" s="207">
        <f t="shared" ref="BG126:BG131" si="16">IF(N126="zákl. přenesená",J126,0)</f>
        <v>0</v>
      </c>
      <c r="BH126" s="207">
        <f t="shared" ref="BH126:BH131" si="17">IF(N126="sníž. přenesená",J126,0)</f>
        <v>0</v>
      </c>
      <c r="BI126" s="207">
        <f t="shared" ref="BI126:BI131" si="18">IF(N126="nulová",J126,0)</f>
        <v>0</v>
      </c>
      <c r="BJ126" s="19" t="s">
        <v>23</v>
      </c>
      <c r="BK126" s="207">
        <f t="shared" ref="BK126:BK131" si="19">ROUND(I126*H126,2)</f>
        <v>0</v>
      </c>
      <c r="BL126" s="19" t="s">
        <v>757</v>
      </c>
      <c r="BM126" s="206" t="s">
        <v>664</v>
      </c>
    </row>
    <row r="127" spans="1:65" s="2" customFormat="1" ht="16.5" customHeight="1">
      <c r="A127" s="36"/>
      <c r="B127" s="37"/>
      <c r="C127" s="195" t="s">
        <v>471</v>
      </c>
      <c r="D127" s="195" t="s">
        <v>275</v>
      </c>
      <c r="E127" s="196" t="s">
        <v>471</v>
      </c>
      <c r="F127" s="197" t="s">
        <v>2075</v>
      </c>
      <c r="G127" s="198" t="s">
        <v>765</v>
      </c>
      <c r="H127" s="199">
        <v>14</v>
      </c>
      <c r="I127" s="200"/>
      <c r="J127" s="201">
        <f t="shared" si="10"/>
        <v>0</v>
      </c>
      <c r="K127" s="197" t="s">
        <v>22</v>
      </c>
      <c r="L127" s="41"/>
      <c r="M127" s="202" t="s">
        <v>22</v>
      </c>
      <c r="N127" s="203" t="s">
        <v>48</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757</v>
      </c>
      <c r="AT127" s="206" t="s">
        <v>275</v>
      </c>
      <c r="AU127" s="206" t="s">
        <v>84</v>
      </c>
      <c r="AY127" s="19" t="s">
        <v>273</v>
      </c>
      <c r="BE127" s="207">
        <f t="shared" si="14"/>
        <v>0</v>
      </c>
      <c r="BF127" s="207">
        <f t="shared" si="15"/>
        <v>0</v>
      </c>
      <c r="BG127" s="207">
        <f t="shared" si="16"/>
        <v>0</v>
      </c>
      <c r="BH127" s="207">
        <f t="shared" si="17"/>
        <v>0</v>
      </c>
      <c r="BI127" s="207">
        <f t="shared" si="18"/>
        <v>0</v>
      </c>
      <c r="BJ127" s="19" t="s">
        <v>23</v>
      </c>
      <c r="BK127" s="207">
        <f t="shared" si="19"/>
        <v>0</v>
      </c>
      <c r="BL127" s="19" t="s">
        <v>757</v>
      </c>
      <c r="BM127" s="206" t="s">
        <v>677</v>
      </c>
    </row>
    <row r="128" spans="1:65" s="2" customFormat="1" ht="16.5" customHeight="1">
      <c r="A128" s="36"/>
      <c r="B128" s="37"/>
      <c r="C128" s="195" t="s">
        <v>493</v>
      </c>
      <c r="D128" s="195" t="s">
        <v>275</v>
      </c>
      <c r="E128" s="196" t="s">
        <v>493</v>
      </c>
      <c r="F128" s="197" t="s">
        <v>2076</v>
      </c>
      <c r="G128" s="198" t="s">
        <v>765</v>
      </c>
      <c r="H128" s="199">
        <v>2</v>
      </c>
      <c r="I128" s="200"/>
      <c r="J128" s="201">
        <f t="shared" si="10"/>
        <v>0</v>
      </c>
      <c r="K128" s="197" t="s">
        <v>22</v>
      </c>
      <c r="L128" s="41"/>
      <c r="M128" s="202" t="s">
        <v>22</v>
      </c>
      <c r="N128" s="203" t="s">
        <v>48</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757</v>
      </c>
      <c r="AT128" s="206" t="s">
        <v>275</v>
      </c>
      <c r="AU128" s="206" t="s">
        <v>84</v>
      </c>
      <c r="AY128" s="19" t="s">
        <v>273</v>
      </c>
      <c r="BE128" s="207">
        <f t="shared" si="14"/>
        <v>0</v>
      </c>
      <c r="BF128" s="207">
        <f t="shared" si="15"/>
        <v>0</v>
      </c>
      <c r="BG128" s="207">
        <f t="shared" si="16"/>
        <v>0</v>
      </c>
      <c r="BH128" s="207">
        <f t="shared" si="17"/>
        <v>0</v>
      </c>
      <c r="BI128" s="207">
        <f t="shared" si="18"/>
        <v>0</v>
      </c>
      <c r="BJ128" s="19" t="s">
        <v>23</v>
      </c>
      <c r="BK128" s="207">
        <f t="shared" si="19"/>
        <v>0</v>
      </c>
      <c r="BL128" s="19" t="s">
        <v>757</v>
      </c>
      <c r="BM128" s="206" t="s">
        <v>689</v>
      </c>
    </row>
    <row r="129" spans="1:65" s="2" customFormat="1" ht="16.5" customHeight="1">
      <c r="A129" s="36"/>
      <c r="B129" s="37"/>
      <c r="C129" s="195" t="s">
        <v>501</v>
      </c>
      <c r="D129" s="195" t="s">
        <v>275</v>
      </c>
      <c r="E129" s="196" t="s">
        <v>501</v>
      </c>
      <c r="F129" s="197" t="s">
        <v>2077</v>
      </c>
      <c r="G129" s="198" t="s">
        <v>765</v>
      </c>
      <c r="H129" s="199">
        <v>12</v>
      </c>
      <c r="I129" s="200"/>
      <c r="J129" s="201">
        <f t="shared" si="10"/>
        <v>0</v>
      </c>
      <c r="K129" s="197" t="s">
        <v>22</v>
      </c>
      <c r="L129" s="41"/>
      <c r="M129" s="202" t="s">
        <v>22</v>
      </c>
      <c r="N129" s="203" t="s">
        <v>48</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757</v>
      </c>
      <c r="AT129" s="206" t="s">
        <v>275</v>
      </c>
      <c r="AU129" s="206" t="s">
        <v>84</v>
      </c>
      <c r="AY129" s="19" t="s">
        <v>273</v>
      </c>
      <c r="BE129" s="207">
        <f t="shared" si="14"/>
        <v>0</v>
      </c>
      <c r="BF129" s="207">
        <f t="shared" si="15"/>
        <v>0</v>
      </c>
      <c r="BG129" s="207">
        <f t="shared" si="16"/>
        <v>0</v>
      </c>
      <c r="BH129" s="207">
        <f t="shared" si="17"/>
        <v>0</v>
      </c>
      <c r="BI129" s="207">
        <f t="shared" si="18"/>
        <v>0</v>
      </c>
      <c r="BJ129" s="19" t="s">
        <v>23</v>
      </c>
      <c r="BK129" s="207">
        <f t="shared" si="19"/>
        <v>0</v>
      </c>
      <c r="BL129" s="19" t="s">
        <v>757</v>
      </c>
      <c r="BM129" s="206" t="s">
        <v>701</v>
      </c>
    </row>
    <row r="130" spans="1:65" s="2" customFormat="1" ht="16.5" customHeight="1">
      <c r="A130" s="36"/>
      <c r="B130" s="37"/>
      <c r="C130" s="195" t="s">
        <v>508</v>
      </c>
      <c r="D130" s="195" t="s">
        <v>275</v>
      </c>
      <c r="E130" s="196" t="s">
        <v>508</v>
      </c>
      <c r="F130" s="197" t="s">
        <v>2078</v>
      </c>
      <c r="G130" s="198" t="s">
        <v>765</v>
      </c>
      <c r="H130" s="199">
        <v>4</v>
      </c>
      <c r="I130" s="200"/>
      <c r="J130" s="201">
        <f t="shared" si="10"/>
        <v>0</v>
      </c>
      <c r="K130" s="197" t="s">
        <v>22</v>
      </c>
      <c r="L130" s="41"/>
      <c r="M130" s="202" t="s">
        <v>22</v>
      </c>
      <c r="N130" s="203" t="s">
        <v>48</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757</v>
      </c>
      <c r="AT130" s="206" t="s">
        <v>275</v>
      </c>
      <c r="AU130" s="206" t="s">
        <v>84</v>
      </c>
      <c r="AY130" s="19" t="s">
        <v>273</v>
      </c>
      <c r="BE130" s="207">
        <f t="shared" si="14"/>
        <v>0</v>
      </c>
      <c r="BF130" s="207">
        <f t="shared" si="15"/>
        <v>0</v>
      </c>
      <c r="BG130" s="207">
        <f t="shared" si="16"/>
        <v>0</v>
      </c>
      <c r="BH130" s="207">
        <f t="shared" si="17"/>
        <v>0</v>
      </c>
      <c r="BI130" s="207">
        <f t="shared" si="18"/>
        <v>0</v>
      </c>
      <c r="BJ130" s="19" t="s">
        <v>23</v>
      </c>
      <c r="BK130" s="207">
        <f t="shared" si="19"/>
        <v>0</v>
      </c>
      <c r="BL130" s="19" t="s">
        <v>757</v>
      </c>
      <c r="BM130" s="206" t="s">
        <v>710</v>
      </c>
    </row>
    <row r="131" spans="1:65" s="2" customFormat="1" ht="16.5" customHeight="1">
      <c r="A131" s="36"/>
      <c r="B131" s="37"/>
      <c r="C131" s="195" t="s">
        <v>513</v>
      </c>
      <c r="D131" s="195" t="s">
        <v>275</v>
      </c>
      <c r="E131" s="196" t="s">
        <v>513</v>
      </c>
      <c r="F131" s="197" t="s">
        <v>2079</v>
      </c>
      <c r="G131" s="198" t="s">
        <v>760</v>
      </c>
      <c r="H131" s="199">
        <v>10</v>
      </c>
      <c r="I131" s="200"/>
      <c r="J131" s="201">
        <f t="shared" si="10"/>
        <v>0</v>
      </c>
      <c r="K131" s="197" t="s">
        <v>22</v>
      </c>
      <c r="L131" s="41"/>
      <c r="M131" s="202" t="s">
        <v>22</v>
      </c>
      <c r="N131" s="203" t="s">
        <v>48</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757</v>
      </c>
      <c r="AT131" s="206" t="s">
        <v>275</v>
      </c>
      <c r="AU131" s="206" t="s">
        <v>84</v>
      </c>
      <c r="AY131" s="19" t="s">
        <v>273</v>
      </c>
      <c r="BE131" s="207">
        <f t="shared" si="14"/>
        <v>0</v>
      </c>
      <c r="BF131" s="207">
        <f t="shared" si="15"/>
        <v>0</v>
      </c>
      <c r="BG131" s="207">
        <f t="shared" si="16"/>
        <v>0</v>
      </c>
      <c r="BH131" s="207">
        <f t="shared" si="17"/>
        <v>0</v>
      </c>
      <c r="BI131" s="207">
        <f t="shared" si="18"/>
        <v>0</v>
      </c>
      <c r="BJ131" s="19" t="s">
        <v>23</v>
      </c>
      <c r="BK131" s="207">
        <f t="shared" si="19"/>
        <v>0</v>
      </c>
      <c r="BL131" s="19" t="s">
        <v>757</v>
      </c>
      <c r="BM131" s="206" t="s">
        <v>737</v>
      </c>
    </row>
    <row r="132" spans="1:65" s="12" customFormat="1" ht="22.9" customHeight="1">
      <c r="B132" s="179"/>
      <c r="C132" s="180"/>
      <c r="D132" s="181" t="s">
        <v>76</v>
      </c>
      <c r="E132" s="193" t="s">
        <v>1739</v>
      </c>
      <c r="F132" s="193" t="s">
        <v>2080</v>
      </c>
      <c r="G132" s="180"/>
      <c r="H132" s="180"/>
      <c r="I132" s="183"/>
      <c r="J132" s="194">
        <f>BK132</f>
        <v>0</v>
      </c>
      <c r="K132" s="180"/>
      <c r="L132" s="185"/>
      <c r="M132" s="186"/>
      <c r="N132" s="187"/>
      <c r="O132" s="187"/>
      <c r="P132" s="188">
        <f>SUM(P133:P136)</f>
        <v>0</v>
      </c>
      <c r="Q132" s="187"/>
      <c r="R132" s="188">
        <f>SUM(R133:R136)</f>
        <v>0</v>
      </c>
      <c r="S132" s="187"/>
      <c r="T132" s="189">
        <f>SUM(T133:T136)</f>
        <v>0</v>
      </c>
      <c r="AR132" s="190" t="s">
        <v>92</v>
      </c>
      <c r="AT132" s="191" t="s">
        <v>76</v>
      </c>
      <c r="AU132" s="191" t="s">
        <v>23</v>
      </c>
      <c r="AY132" s="190" t="s">
        <v>273</v>
      </c>
      <c r="BK132" s="192">
        <f>SUM(BK133:BK136)</f>
        <v>0</v>
      </c>
    </row>
    <row r="133" spans="1:65" s="2" customFormat="1" ht="16.5" customHeight="1">
      <c r="A133" s="36"/>
      <c r="B133" s="37"/>
      <c r="C133" s="195" t="s">
        <v>528</v>
      </c>
      <c r="D133" s="195" t="s">
        <v>275</v>
      </c>
      <c r="E133" s="196" t="s">
        <v>528</v>
      </c>
      <c r="F133" s="197" t="s">
        <v>2081</v>
      </c>
      <c r="G133" s="198" t="s">
        <v>765</v>
      </c>
      <c r="H133" s="199">
        <v>14</v>
      </c>
      <c r="I133" s="200"/>
      <c r="J133" s="201">
        <f>ROUND(I133*H133,2)</f>
        <v>0</v>
      </c>
      <c r="K133" s="197" t="s">
        <v>22</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757</v>
      </c>
      <c r="AT133" s="206" t="s">
        <v>275</v>
      </c>
      <c r="AU133" s="206" t="s">
        <v>84</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757</v>
      </c>
      <c r="BM133" s="206" t="s">
        <v>757</v>
      </c>
    </row>
    <row r="134" spans="1:65" s="2" customFormat="1" ht="16.5" customHeight="1">
      <c r="A134" s="36"/>
      <c r="B134" s="37"/>
      <c r="C134" s="195" t="s">
        <v>533</v>
      </c>
      <c r="D134" s="195" t="s">
        <v>275</v>
      </c>
      <c r="E134" s="196" t="s">
        <v>533</v>
      </c>
      <c r="F134" s="197" t="s">
        <v>2082</v>
      </c>
      <c r="G134" s="198" t="s">
        <v>765</v>
      </c>
      <c r="H134" s="199">
        <v>1</v>
      </c>
      <c r="I134" s="200"/>
      <c r="J134" s="201">
        <f>ROUND(I134*H134,2)</f>
        <v>0</v>
      </c>
      <c r="K134" s="197" t="s">
        <v>22</v>
      </c>
      <c r="L134" s="41"/>
      <c r="M134" s="202" t="s">
        <v>22</v>
      </c>
      <c r="N134" s="203" t="s">
        <v>48</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757</v>
      </c>
      <c r="AT134" s="206" t="s">
        <v>275</v>
      </c>
      <c r="AU134" s="206" t="s">
        <v>84</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757</v>
      </c>
      <c r="BM134" s="206" t="s">
        <v>771</v>
      </c>
    </row>
    <row r="135" spans="1:65" s="2" customFormat="1" ht="16.5" customHeight="1">
      <c r="A135" s="36"/>
      <c r="B135" s="37"/>
      <c r="C135" s="195" t="s">
        <v>539</v>
      </c>
      <c r="D135" s="195" t="s">
        <v>275</v>
      </c>
      <c r="E135" s="196" t="s">
        <v>539</v>
      </c>
      <c r="F135" s="197" t="s">
        <v>2083</v>
      </c>
      <c r="G135" s="198" t="s">
        <v>765</v>
      </c>
      <c r="H135" s="199">
        <v>1</v>
      </c>
      <c r="I135" s="200"/>
      <c r="J135" s="201">
        <f>ROUND(I135*H135,2)</f>
        <v>0</v>
      </c>
      <c r="K135" s="197" t="s">
        <v>22</v>
      </c>
      <c r="L135" s="41"/>
      <c r="M135" s="202" t="s">
        <v>22</v>
      </c>
      <c r="N135" s="203" t="s">
        <v>48</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757</v>
      </c>
      <c r="AT135" s="206" t="s">
        <v>275</v>
      </c>
      <c r="AU135" s="206" t="s">
        <v>84</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757</v>
      </c>
      <c r="BM135" s="206" t="s">
        <v>790</v>
      </c>
    </row>
    <row r="136" spans="1:65" s="2" customFormat="1" ht="16.5" customHeight="1">
      <c r="A136" s="36"/>
      <c r="B136" s="37"/>
      <c r="C136" s="195" t="s">
        <v>547</v>
      </c>
      <c r="D136" s="195" t="s">
        <v>275</v>
      </c>
      <c r="E136" s="196" t="s">
        <v>547</v>
      </c>
      <c r="F136" s="197" t="s">
        <v>2084</v>
      </c>
      <c r="G136" s="198" t="s">
        <v>765</v>
      </c>
      <c r="H136" s="199">
        <v>1</v>
      </c>
      <c r="I136" s="200"/>
      <c r="J136" s="201">
        <f>ROUND(I136*H136,2)</f>
        <v>0</v>
      </c>
      <c r="K136" s="197" t="s">
        <v>22</v>
      </c>
      <c r="L136" s="41"/>
      <c r="M136" s="270" t="s">
        <v>22</v>
      </c>
      <c r="N136" s="271" t="s">
        <v>48</v>
      </c>
      <c r="O136" s="268"/>
      <c r="P136" s="272">
        <f>O136*H136</f>
        <v>0</v>
      </c>
      <c r="Q136" s="272">
        <v>0</v>
      </c>
      <c r="R136" s="272">
        <f>Q136*H136</f>
        <v>0</v>
      </c>
      <c r="S136" s="272">
        <v>0</v>
      </c>
      <c r="T136" s="273">
        <f>S136*H136</f>
        <v>0</v>
      </c>
      <c r="U136" s="36"/>
      <c r="V136" s="36"/>
      <c r="W136" s="36"/>
      <c r="X136" s="36"/>
      <c r="Y136" s="36"/>
      <c r="Z136" s="36"/>
      <c r="AA136" s="36"/>
      <c r="AB136" s="36"/>
      <c r="AC136" s="36"/>
      <c r="AD136" s="36"/>
      <c r="AE136" s="36"/>
      <c r="AR136" s="206" t="s">
        <v>757</v>
      </c>
      <c r="AT136" s="206" t="s">
        <v>275</v>
      </c>
      <c r="AU136" s="206" t="s">
        <v>84</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757</v>
      </c>
      <c r="BM136" s="206" t="s">
        <v>805</v>
      </c>
    </row>
    <row r="137" spans="1:65" s="2" customFormat="1" ht="6.95" customHeight="1">
      <c r="A137" s="36"/>
      <c r="B137" s="49"/>
      <c r="C137" s="50"/>
      <c r="D137" s="50"/>
      <c r="E137" s="50"/>
      <c r="F137" s="50"/>
      <c r="G137" s="50"/>
      <c r="H137" s="50"/>
      <c r="I137" s="145"/>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OTN5IZEzekJLJMJ5NigOeSk+CiEkH7fDSRjHAdyE61SAkTMh5+iFW8uUjV0TptyAfM98tAt6OpPYYqcr3ocQ7A==" saltValue="9xsGt0jyqHajQd8vTkcXiV0xN4ee+nfhuEnJZqv4andvAv1DvUd942S4kVuyiObhdbJOByNZOuH6tyUP0G3zTw==" spinCount="100000" sheet="1" objects="1" scenarios="1" formatColumns="0" formatRows="0" autoFilter="0"/>
  <autoFilter ref="C94:K13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2:BM1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185</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3524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2058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2059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ROUND((SUM(BE93:BE108)),  2)</f>
        <v>0</v>
      </c>
      <c r="G37" s="36"/>
      <c r="H37" s="36"/>
      <c r="I37" s="134">
        <v>0.21</v>
      </c>
      <c r="J37" s="133">
        <f>ROUND(((SUM(BE93:BE108))*I37),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ROUND((SUM(BF93:BF108)),  2)</f>
        <v>0</v>
      </c>
      <c r="G38" s="36"/>
      <c r="H38" s="36"/>
      <c r="I38" s="134">
        <v>0.15</v>
      </c>
      <c r="J38" s="133">
        <f>ROUND(((SUM(BF93:BF108))*I38),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ROUND((SUM(BG93:BG108)),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ROUND((SUM(BH93:BH108)),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ROUND((SUM(BI93:BI108)),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2016/027H-02-B-D1456 - B-D.1.4.5-Hrubé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J93</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2165</v>
      </c>
      <c r="E68" s="157"/>
      <c r="F68" s="157"/>
      <c r="G68" s="157"/>
      <c r="H68" s="157"/>
      <c r="I68" s="158"/>
      <c r="J68" s="159">
        <f>J94</f>
        <v>0</v>
      </c>
      <c r="K68" s="155"/>
      <c r="L68" s="160"/>
    </row>
    <row r="69" spans="1:47" s="10" customFormat="1" ht="19.899999999999999" customHeight="1">
      <c r="B69" s="161"/>
      <c r="C69" s="98"/>
      <c r="D69" s="162" t="s">
        <v>2166</v>
      </c>
      <c r="E69" s="163"/>
      <c r="F69" s="163"/>
      <c r="G69" s="163"/>
      <c r="H69" s="163"/>
      <c r="I69" s="164"/>
      <c r="J69" s="165">
        <f>J95</f>
        <v>0</v>
      </c>
      <c r="K69" s="98"/>
      <c r="L69" s="166"/>
    </row>
    <row r="70" spans="1:47" s="2" customFormat="1" ht="21.75" customHeight="1">
      <c r="A70" s="36"/>
      <c r="B70" s="37"/>
      <c r="C70" s="38"/>
      <c r="D70" s="38"/>
      <c r="E70" s="38"/>
      <c r="F70" s="38"/>
      <c r="G70" s="38"/>
      <c r="H70" s="38"/>
      <c r="I70" s="119"/>
      <c r="J70" s="38"/>
      <c r="K70" s="38"/>
      <c r="L70" s="120"/>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5"/>
      <c r="J71" s="50"/>
      <c r="K71" s="50"/>
      <c r="L71" s="120"/>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8"/>
      <c r="J75" s="52"/>
      <c r="K75" s="52"/>
      <c r="L75" s="120"/>
      <c r="S75" s="36"/>
      <c r="T75" s="36"/>
      <c r="U75" s="36"/>
      <c r="V75" s="36"/>
      <c r="W75" s="36"/>
      <c r="X75" s="36"/>
      <c r="Y75" s="36"/>
      <c r="Z75" s="36"/>
      <c r="AA75" s="36"/>
      <c r="AB75" s="36"/>
      <c r="AC75" s="36"/>
      <c r="AD75" s="36"/>
      <c r="AE75" s="36"/>
    </row>
    <row r="76" spans="1:47" s="2" customFormat="1" ht="24.95" customHeight="1">
      <c r="A76" s="36"/>
      <c r="B76" s="37"/>
      <c r="C76" s="25" t="s">
        <v>258</v>
      </c>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6.5" customHeight="1">
      <c r="A79" s="36"/>
      <c r="B79" s="37"/>
      <c r="C79" s="38"/>
      <c r="D79" s="38"/>
      <c r="E79" s="419" t="str">
        <f>E7</f>
        <v>Přístavba Základní a mateřské školy Elišky Přemyslovny 10,Brno Starý Lískovec</v>
      </c>
      <c r="F79" s="420"/>
      <c r="G79" s="420"/>
      <c r="H79" s="420"/>
      <c r="I79" s="119"/>
      <c r="J79" s="38"/>
      <c r="K79" s="38"/>
      <c r="L79" s="120"/>
      <c r="S79" s="36"/>
      <c r="T79" s="36"/>
      <c r="U79" s="36"/>
      <c r="V79" s="36"/>
      <c r="W79" s="36"/>
      <c r="X79" s="36"/>
      <c r="Y79" s="36"/>
      <c r="Z79" s="36"/>
      <c r="AA79" s="36"/>
      <c r="AB79" s="36"/>
      <c r="AC79" s="36"/>
      <c r="AD79" s="36"/>
      <c r="AE79" s="36"/>
    </row>
    <row r="80" spans="1:47" s="1" customFormat="1" ht="12" customHeight="1">
      <c r="B80" s="23"/>
      <c r="C80" s="31" t="s">
        <v>227</v>
      </c>
      <c r="D80" s="24"/>
      <c r="E80" s="24"/>
      <c r="F80" s="24"/>
      <c r="G80" s="24"/>
      <c r="H80" s="24"/>
      <c r="I80" s="110"/>
      <c r="J80" s="24"/>
      <c r="K80" s="24"/>
      <c r="L80" s="22"/>
    </row>
    <row r="81" spans="1:65" s="1" customFormat="1" ht="16.5" customHeight="1">
      <c r="B81" s="23"/>
      <c r="C81" s="24"/>
      <c r="D81" s="24"/>
      <c r="E81" s="419" t="s">
        <v>228</v>
      </c>
      <c r="F81" s="370"/>
      <c r="G81" s="370"/>
      <c r="H81" s="370"/>
      <c r="I81" s="110"/>
      <c r="J81" s="24"/>
      <c r="K81" s="24"/>
      <c r="L81" s="22"/>
    </row>
    <row r="82" spans="1:65" s="1" customFormat="1" ht="12" customHeight="1">
      <c r="B82" s="23"/>
      <c r="C82" s="31" t="s">
        <v>229</v>
      </c>
      <c r="D82" s="24"/>
      <c r="E82" s="24"/>
      <c r="F82" s="24"/>
      <c r="G82" s="24"/>
      <c r="H82" s="24"/>
      <c r="I82" s="110"/>
      <c r="J82" s="24"/>
      <c r="K82" s="24"/>
      <c r="L82" s="22"/>
    </row>
    <row r="83" spans="1:65" s="2" customFormat="1" ht="16.5" customHeight="1">
      <c r="A83" s="36"/>
      <c r="B83" s="37"/>
      <c r="C83" s="38"/>
      <c r="D83" s="38"/>
      <c r="E83" s="421" t="s">
        <v>2276</v>
      </c>
      <c r="F83" s="422"/>
      <c r="G83" s="422"/>
      <c r="H83" s="422"/>
      <c r="I83" s="119"/>
      <c r="J83" s="38"/>
      <c r="K83" s="38"/>
      <c r="L83" s="120"/>
      <c r="S83" s="36"/>
      <c r="T83" s="36"/>
      <c r="U83" s="36"/>
      <c r="V83" s="36"/>
      <c r="W83" s="36"/>
      <c r="X83" s="36"/>
      <c r="Y83" s="36"/>
      <c r="Z83" s="36"/>
      <c r="AA83" s="36"/>
      <c r="AB83" s="36"/>
      <c r="AC83" s="36"/>
      <c r="AD83" s="36"/>
      <c r="AE83" s="36"/>
    </row>
    <row r="84" spans="1:65" s="2" customFormat="1" ht="12" customHeight="1">
      <c r="A84" s="36"/>
      <c r="B84" s="37"/>
      <c r="C84" s="31" t="s">
        <v>2056</v>
      </c>
      <c r="D84" s="38"/>
      <c r="E84" s="38"/>
      <c r="F84" s="38"/>
      <c r="G84" s="38"/>
      <c r="H84" s="38"/>
      <c r="I84" s="119"/>
      <c r="J84" s="38"/>
      <c r="K84" s="38"/>
      <c r="L84" s="120"/>
      <c r="S84" s="36"/>
      <c r="T84" s="36"/>
      <c r="U84" s="36"/>
      <c r="V84" s="36"/>
      <c r="W84" s="36"/>
      <c r="X84" s="36"/>
      <c r="Y84" s="36"/>
      <c r="Z84" s="36"/>
      <c r="AA84" s="36"/>
      <c r="AB84" s="36"/>
      <c r="AC84" s="36"/>
      <c r="AD84" s="36"/>
      <c r="AE84" s="36"/>
    </row>
    <row r="85" spans="1:65" s="2" customFormat="1" ht="16.5" customHeight="1">
      <c r="A85" s="36"/>
      <c r="B85" s="37"/>
      <c r="C85" s="38"/>
      <c r="D85" s="38"/>
      <c r="E85" s="389" t="str">
        <f>E13</f>
        <v>2016/027H-02-B-D1456 - B-D.1.4.5-Hrubé rozvody</v>
      </c>
      <c r="F85" s="422"/>
      <c r="G85" s="422"/>
      <c r="H85" s="422"/>
      <c r="I85" s="119"/>
      <c r="J85" s="38"/>
      <c r="K85" s="38"/>
      <c r="L85" s="120"/>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9"/>
      <c r="J86" s="38"/>
      <c r="K86" s="38"/>
      <c r="L86" s="120"/>
      <c r="S86" s="36"/>
      <c r="T86" s="36"/>
      <c r="U86" s="36"/>
      <c r="V86" s="36"/>
      <c r="W86" s="36"/>
      <c r="X86" s="36"/>
      <c r="Y86" s="36"/>
      <c r="Z86" s="36"/>
      <c r="AA86" s="36"/>
      <c r="AB86" s="36"/>
      <c r="AC86" s="36"/>
      <c r="AD86" s="36"/>
      <c r="AE86" s="36"/>
    </row>
    <row r="87" spans="1:65" s="2" customFormat="1" ht="12" customHeight="1">
      <c r="A87" s="36"/>
      <c r="B87" s="37"/>
      <c r="C87" s="31" t="s">
        <v>24</v>
      </c>
      <c r="D87" s="38"/>
      <c r="E87" s="38"/>
      <c r="F87" s="29" t="str">
        <f>F16</f>
        <v xml:space="preserve"> </v>
      </c>
      <c r="G87" s="38"/>
      <c r="H87" s="38"/>
      <c r="I87" s="121" t="s">
        <v>26</v>
      </c>
      <c r="J87" s="61" t="str">
        <f>IF(J16="","",J16)</f>
        <v>20. 2. 2020</v>
      </c>
      <c r="K87" s="38"/>
      <c r="L87" s="120"/>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5" s="2" customFormat="1" ht="40.15" customHeight="1">
      <c r="A89" s="36"/>
      <c r="B89" s="37"/>
      <c r="C89" s="31" t="s">
        <v>30</v>
      </c>
      <c r="D89" s="38"/>
      <c r="E89" s="38"/>
      <c r="F89" s="29" t="str">
        <f>E19</f>
        <v>MČ Brno-Starý Lískovec</v>
      </c>
      <c r="G89" s="38"/>
      <c r="H89" s="38"/>
      <c r="I89" s="121" t="s">
        <v>36</v>
      </c>
      <c r="J89" s="34" t="str">
        <f>E25</f>
        <v>HEXAPLAN INTERNATIONAL spol. s r.o.</v>
      </c>
      <c r="K89" s="38"/>
      <c r="L89" s="120"/>
      <c r="S89" s="36"/>
      <c r="T89" s="36"/>
      <c r="U89" s="36"/>
      <c r="V89" s="36"/>
      <c r="W89" s="36"/>
      <c r="X89" s="36"/>
      <c r="Y89" s="36"/>
      <c r="Z89" s="36"/>
      <c r="AA89" s="36"/>
      <c r="AB89" s="36"/>
      <c r="AC89" s="36"/>
      <c r="AD89" s="36"/>
      <c r="AE89" s="36"/>
    </row>
    <row r="90" spans="1:65" s="2" customFormat="1" ht="15.2" customHeight="1">
      <c r="A90" s="36"/>
      <c r="B90" s="37"/>
      <c r="C90" s="31" t="s">
        <v>34</v>
      </c>
      <c r="D90" s="38"/>
      <c r="E90" s="38"/>
      <c r="F90" s="29" t="str">
        <f>IF(E22="","",E22)</f>
        <v>Vyplň údaj</v>
      </c>
      <c r="G90" s="38"/>
      <c r="H90" s="38"/>
      <c r="I90" s="121" t="s">
        <v>39</v>
      </c>
      <c r="J90" s="34" t="str">
        <f>E28</f>
        <v>Ing.P.Míka</v>
      </c>
      <c r="K90" s="38"/>
      <c r="L90" s="120"/>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5" s="11" customFormat="1" ht="29.25" customHeight="1">
      <c r="A92" s="167"/>
      <c r="B92" s="168"/>
      <c r="C92" s="169" t="s">
        <v>259</v>
      </c>
      <c r="D92" s="170" t="s">
        <v>62</v>
      </c>
      <c r="E92" s="170" t="s">
        <v>58</v>
      </c>
      <c r="F92" s="170" t="s">
        <v>59</v>
      </c>
      <c r="G92" s="170" t="s">
        <v>260</v>
      </c>
      <c r="H92" s="170" t="s">
        <v>261</v>
      </c>
      <c r="I92" s="171" t="s">
        <v>262</v>
      </c>
      <c r="J92" s="170" t="s">
        <v>236</v>
      </c>
      <c r="K92" s="172" t="s">
        <v>263</v>
      </c>
      <c r="L92" s="173"/>
      <c r="M92" s="70" t="s">
        <v>22</v>
      </c>
      <c r="N92" s="71" t="s">
        <v>47</v>
      </c>
      <c r="O92" s="71" t="s">
        <v>264</v>
      </c>
      <c r="P92" s="71" t="s">
        <v>265</v>
      </c>
      <c r="Q92" s="71" t="s">
        <v>266</v>
      </c>
      <c r="R92" s="71" t="s">
        <v>267</v>
      </c>
      <c r="S92" s="71" t="s">
        <v>268</v>
      </c>
      <c r="T92" s="72" t="s">
        <v>269</v>
      </c>
      <c r="U92" s="167"/>
      <c r="V92" s="167"/>
      <c r="W92" s="167"/>
      <c r="X92" s="167"/>
      <c r="Y92" s="167"/>
      <c r="Z92" s="167"/>
      <c r="AA92" s="167"/>
      <c r="AB92" s="167"/>
      <c r="AC92" s="167"/>
      <c r="AD92" s="167"/>
      <c r="AE92" s="167"/>
    </row>
    <row r="93" spans="1:65" s="2" customFormat="1" ht="22.9" customHeight="1">
      <c r="A93" s="36"/>
      <c r="B93" s="37"/>
      <c r="C93" s="77" t="s">
        <v>270</v>
      </c>
      <c r="D93" s="38"/>
      <c r="E93" s="38"/>
      <c r="F93" s="38"/>
      <c r="G93" s="38"/>
      <c r="H93" s="38"/>
      <c r="I93" s="119"/>
      <c r="J93" s="174">
        <f>BK93</f>
        <v>0</v>
      </c>
      <c r="K93" s="38"/>
      <c r="L93" s="41"/>
      <c r="M93" s="73"/>
      <c r="N93" s="175"/>
      <c r="O93" s="74"/>
      <c r="P93" s="176">
        <f>P94</f>
        <v>0</v>
      </c>
      <c r="Q93" s="74"/>
      <c r="R93" s="176">
        <f>R94</f>
        <v>0</v>
      </c>
      <c r="S93" s="74"/>
      <c r="T93" s="177">
        <f>T94</f>
        <v>0</v>
      </c>
      <c r="U93" s="36"/>
      <c r="V93" s="36"/>
      <c r="W93" s="36"/>
      <c r="X93" s="36"/>
      <c r="Y93" s="36"/>
      <c r="Z93" s="36"/>
      <c r="AA93" s="36"/>
      <c r="AB93" s="36"/>
      <c r="AC93" s="36"/>
      <c r="AD93" s="36"/>
      <c r="AE93" s="36"/>
      <c r="AT93" s="19" t="s">
        <v>76</v>
      </c>
      <c r="AU93" s="19" t="s">
        <v>237</v>
      </c>
      <c r="BK93" s="178">
        <f>BK94</f>
        <v>0</v>
      </c>
    </row>
    <row r="94" spans="1:65" s="12" customFormat="1" ht="25.9" customHeight="1">
      <c r="B94" s="179"/>
      <c r="C94" s="180"/>
      <c r="D94" s="181" t="s">
        <v>76</v>
      </c>
      <c r="E94" s="182" t="s">
        <v>1669</v>
      </c>
      <c r="F94" s="182" t="s">
        <v>2167</v>
      </c>
      <c r="G94" s="180"/>
      <c r="H94" s="180"/>
      <c r="I94" s="183"/>
      <c r="J94" s="184">
        <f>BK94</f>
        <v>0</v>
      </c>
      <c r="K94" s="180"/>
      <c r="L94" s="185"/>
      <c r="M94" s="186"/>
      <c r="N94" s="187"/>
      <c r="O94" s="187"/>
      <c r="P94" s="188">
        <f>P95</f>
        <v>0</v>
      </c>
      <c r="Q94" s="187"/>
      <c r="R94" s="188">
        <f>R95</f>
        <v>0</v>
      </c>
      <c r="S94" s="187"/>
      <c r="T94" s="189">
        <f>T95</f>
        <v>0</v>
      </c>
      <c r="AR94" s="190" t="s">
        <v>92</v>
      </c>
      <c r="AT94" s="191" t="s">
        <v>76</v>
      </c>
      <c r="AU94" s="191" t="s">
        <v>77</v>
      </c>
      <c r="AY94" s="190" t="s">
        <v>273</v>
      </c>
      <c r="BK94" s="192">
        <f>BK95</f>
        <v>0</v>
      </c>
    </row>
    <row r="95" spans="1:65" s="12" customFormat="1" ht="22.9" customHeight="1">
      <c r="B95" s="179"/>
      <c r="C95" s="180"/>
      <c r="D95" s="181" t="s">
        <v>76</v>
      </c>
      <c r="E95" s="193" t="s">
        <v>1717</v>
      </c>
      <c r="F95" s="193" t="s">
        <v>2071</v>
      </c>
      <c r="G95" s="180"/>
      <c r="H95" s="180"/>
      <c r="I95" s="183"/>
      <c r="J95" s="194">
        <f>BK95</f>
        <v>0</v>
      </c>
      <c r="K95" s="180"/>
      <c r="L95" s="185"/>
      <c r="M95" s="186"/>
      <c r="N95" s="187"/>
      <c r="O95" s="187"/>
      <c r="P95" s="188">
        <f>SUM(P96:P108)</f>
        <v>0</v>
      </c>
      <c r="Q95" s="187"/>
      <c r="R95" s="188">
        <f>SUM(R96:R108)</f>
        <v>0</v>
      </c>
      <c r="S95" s="187"/>
      <c r="T95" s="189">
        <f>SUM(T96:T108)</f>
        <v>0</v>
      </c>
      <c r="AR95" s="190" t="s">
        <v>92</v>
      </c>
      <c r="AT95" s="191" t="s">
        <v>76</v>
      </c>
      <c r="AU95" s="191" t="s">
        <v>23</v>
      </c>
      <c r="AY95" s="190" t="s">
        <v>273</v>
      </c>
      <c r="BK95" s="192">
        <f>SUM(BK96:BK108)</f>
        <v>0</v>
      </c>
    </row>
    <row r="96" spans="1:65" s="2" customFormat="1" ht="16.5" customHeight="1">
      <c r="A96" s="36"/>
      <c r="B96" s="37"/>
      <c r="C96" s="195" t="s">
        <v>23</v>
      </c>
      <c r="D96" s="195" t="s">
        <v>275</v>
      </c>
      <c r="E96" s="196" t="s">
        <v>23</v>
      </c>
      <c r="F96" s="197" t="s">
        <v>2168</v>
      </c>
      <c r="G96" s="198" t="s">
        <v>305</v>
      </c>
      <c r="H96" s="199">
        <v>10</v>
      </c>
      <c r="I96" s="200"/>
      <c r="J96" s="201">
        <f t="shared" ref="J96:J108" si="0">ROUND(I96*H96,2)</f>
        <v>0</v>
      </c>
      <c r="K96" s="197" t="s">
        <v>22</v>
      </c>
      <c r="L96" s="41"/>
      <c r="M96" s="202" t="s">
        <v>22</v>
      </c>
      <c r="N96" s="203" t="s">
        <v>48</v>
      </c>
      <c r="O96" s="66"/>
      <c r="P96" s="204">
        <f t="shared" ref="P96:P108" si="1">O96*H96</f>
        <v>0</v>
      </c>
      <c r="Q96" s="204">
        <v>0</v>
      </c>
      <c r="R96" s="204">
        <f t="shared" ref="R96:R108" si="2">Q96*H96</f>
        <v>0</v>
      </c>
      <c r="S96" s="204">
        <v>0</v>
      </c>
      <c r="T96" s="205">
        <f t="shared" ref="T96:T108" si="3">S96*H96</f>
        <v>0</v>
      </c>
      <c r="U96" s="36"/>
      <c r="V96" s="36"/>
      <c r="W96" s="36"/>
      <c r="X96" s="36"/>
      <c r="Y96" s="36"/>
      <c r="Z96" s="36"/>
      <c r="AA96" s="36"/>
      <c r="AB96" s="36"/>
      <c r="AC96" s="36"/>
      <c r="AD96" s="36"/>
      <c r="AE96" s="36"/>
      <c r="AR96" s="206" t="s">
        <v>757</v>
      </c>
      <c r="AT96" s="206" t="s">
        <v>275</v>
      </c>
      <c r="AU96" s="206" t="s">
        <v>84</v>
      </c>
      <c r="AY96" s="19" t="s">
        <v>273</v>
      </c>
      <c r="BE96" s="207">
        <f t="shared" ref="BE96:BE108" si="4">IF(N96="základní",J96,0)</f>
        <v>0</v>
      </c>
      <c r="BF96" s="207">
        <f t="shared" ref="BF96:BF108" si="5">IF(N96="snížená",J96,0)</f>
        <v>0</v>
      </c>
      <c r="BG96" s="207">
        <f t="shared" ref="BG96:BG108" si="6">IF(N96="zákl. přenesená",J96,0)</f>
        <v>0</v>
      </c>
      <c r="BH96" s="207">
        <f t="shared" ref="BH96:BH108" si="7">IF(N96="sníž. přenesená",J96,0)</f>
        <v>0</v>
      </c>
      <c r="BI96" s="207">
        <f t="shared" ref="BI96:BI108" si="8">IF(N96="nulová",J96,0)</f>
        <v>0</v>
      </c>
      <c r="BJ96" s="19" t="s">
        <v>23</v>
      </c>
      <c r="BK96" s="207">
        <f t="shared" ref="BK96:BK108" si="9">ROUND(I96*H96,2)</f>
        <v>0</v>
      </c>
      <c r="BL96" s="19" t="s">
        <v>757</v>
      </c>
      <c r="BM96" s="206" t="s">
        <v>84</v>
      </c>
    </row>
    <row r="97" spans="1:65" s="2" customFormat="1" ht="16.5" customHeight="1">
      <c r="A97" s="36"/>
      <c r="B97" s="37"/>
      <c r="C97" s="195" t="s">
        <v>84</v>
      </c>
      <c r="D97" s="195" t="s">
        <v>275</v>
      </c>
      <c r="E97" s="196" t="s">
        <v>84</v>
      </c>
      <c r="F97" s="197" t="s">
        <v>2169</v>
      </c>
      <c r="G97" s="198" t="s">
        <v>305</v>
      </c>
      <c r="H97" s="199">
        <v>20</v>
      </c>
      <c r="I97" s="200"/>
      <c r="J97" s="201">
        <f t="shared" si="0"/>
        <v>0</v>
      </c>
      <c r="K97" s="197" t="s">
        <v>22</v>
      </c>
      <c r="L97" s="41"/>
      <c r="M97" s="202" t="s">
        <v>22</v>
      </c>
      <c r="N97" s="203" t="s">
        <v>48</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757</v>
      </c>
      <c r="AT97" s="206" t="s">
        <v>275</v>
      </c>
      <c r="AU97" s="206" t="s">
        <v>84</v>
      </c>
      <c r="AY97" s="19" t="s">
        <v>273</v>
      </c>
      <c r="BE97" s="207">
        <f t="shared" si="4"/>
        <v>0</v>
      </c>
      <c r="BF97" s="207">
        <f t="shared" si="5"/>
        <v>0</v>
      </c>
      <c r="BG97" s="207">
        <f t="shared" si="6"/>
        <v>0</v>
      </c>
      <c r="BH97" s="207">
        <f t="shared" si="7"/>
        <v>0</v>
      </c>
      <c r="BI97" s="207">
        <f t="shared" si="8"/>
        <v>0</v>
      </c>
      <c r="BJ97" s="19" t="s">
        <v>23</v>
      </c>
      <c r="BK97" s="207">
        <f t="shared" si="9"/>
        <v>0</v>
      </c>
      <c r="BL97" s="19" t="s">
        <v>757</v>
      </c>
      <c r="BM97" s="206" t="s">
        <v>99</v>
      </c>
    </row>
    <row r="98" spans="1:65" s="2" customFormat="1" ht="16.5" customHeight="1">
      <c r="A98" s="36"/>
      <c r="B98" s="37"/>
      <c r="C98" s="195" t="s">
        <v>92</v>
      </c>
      <c r="D98" s="195" t="s">
        <v>275</v>
      </c>
      <c r="E98" s="196" t="s">
        <v>92</v>
      </c>
      <c r="F98" s="197" t="s">
        <v>2170</v>
      </c>
      <c r="G98" s="198" t="s">
        <v>305</v>
      </c>
      <c r="H98" s="199">
        <v>50</v>
      </c>
      <c r="I98" s="200"/>
      <c r="J98" s="201">
        <f t="shared" si="0"/>
        <v>0</v>
      </c>
      <c r="K98" s="197" t="s">
        <v>22</v>
      </c>
      <c r="L98" s="41"/>
      <c r="M98" s="202" t="s">
        <v>22</v>
      </c>
      <c r="N98" s="203" t="s">
        <v>48</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757</v>
      </c>
      <c r="AT98" s="206" t="s">
        <v>275</v>
      </c>
      <c r="AU98" s="206" t="s">
        <v>84</v>
      </c>
      <c r="AY98" s="19" t="s">
        <v>273</v>
      </c>
      <c r="BE98" s="207">
        <f t="shared" si="4"/>
        <v>0</v>
      </c>
      <c r="BF98" s="207">
        <f t="shared" si="5"/>
        <v>0</v>
      </c>
      <c r="BG98" s="207">
        <f t="shared" si="6"/>
        <v>0</v>
      </c>
      <c r="BH98" s="207">
        <f t="shared" si="7"/>
        <v>0</v>
      </c>
      <c r="BI98" s="207">
        <f t="shared" si="8"/>
        <v>0</v>
      </c>
      <c r="BJ98" s="19" t="s">
        <v>23</v>
      </c>
      <c r="BK98" s="207">
        <f t="shared" si="9"/>
        <v>0</v>
      </c>
      <c r="BL98" s="19" t="s">
        <v>757</v>
      </c>
      <c r="BM98" s="206" t="s">
        <v>319</v>
      </c>
    </row>
    <row r="99" spans="1:65" s="2" customFormat="1" ht="16.5" customHeight="1">
      <c r="A99" s="36"/>
      <c r="B99" s="37"/>
      <c r="C99" s="195" t="s">
        <v>99</v>
      </c>
      <c r="D99" s="195" t="s">
        <v>275</v>
      </c>
      <c r="E99" s="196" t="s">
        <v>115</v>
      </c>
      <c r="F99" s="197" t="s">
        <v>2172</v>
      </c>
      <c r="G99" s="198" t="s">
        <v>305</v>
      </c>
      <c r="H99" s="199">
        <v>220</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330</v>
      </c>
    </row>
    <row r="100" spans="1:65" s="2" customFormat="1" ht="16.5" customHeight="1">
      <c r="A100" s="36"/>
      <c r="B100" s="37"/>
      <c r="C100" s="195" t="s">
        <v>115</v>
      </c>
      <c r="D100" s="195" t="s">
        <v>275</v>
      </c>
      <c r="E100" s="196" t="s">
        <v>319</v>
      </c>
      <c r="F100" s="197" t="s">
        <v>2173</v>
      </c>
      <c r="G100" s="198" t="s">
        <v>305</v>
      </c>
      <c r="H100" s="199">
        <v>320</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28</v>
      </c>
    </row>
    <row r="101" spans="1:65" s="2" customFormat="1" ht="16.5" customHeight="1">
      <c r="A101" s="36"/>
      <c r="B101" s="37"/>
      <c r="C101" s="195" t="s">
        <v>319</v>
      </c>
      <c r="D101" s="195" t="s">
        <v>275</v>
      </c>
      <c r="E101" s="196" t="s">
        <v>325</v>
      </c>
      <c r="F101" s="197" t="s">
        <v>2173</v>
      </c>
      <c r="G101" s="198" t="s">
        <v>305</v>
      </c>
      <c r="H101" s="199">
        <v>260</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359</v>
      </c>
    </row>
    <row r="102" spans="1:65" s="2" customFormat="1" ht="16.5" customHeight="1">
      <c r="A102" s="36"/>
      <c r="B102" s="37"/>
      <c r="C102" s="195" t="s">
        <v>325</v>
      </c>
      <c r="D102" s="195" t="s">
        <v>275</v>
      </c>
      <c r="E102" s="196" t="s">
        <v>330</v>
      </c>
      <c r="F102" s="197" t="s">
        <v>2174</v>
      </c>
      <c r="G102" s="198" t="s">
        <v>305</v>
      </c>
      <c r="H102" s="199">
        <v>120</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369</v>
      </c>
    </row>
    <row r="103" spans="1:65" s="2" customFormat="1" ht="16.5" customHeight="1">
      <c r="A103" s="36"/>
      <c r="B103" s="37"/>
      <c r="C103" s="195" t="s">
        <v>330</v>
      </c>
      <c r="D103" s="195" t="s">
        <v>275</v>
      </c>
      <c r="E103" s="196" t="s">
        <v>337</v>
      </c>
      <c r="F103" s="197" t="s">
        <v>2110</v>
      </c>
      <c r="G103" s="198" t="s">
        <v>765</v>
      </c>
      <c r="H103" s="199">
        <v>120</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386</v>
      </c>
    </row>
    <row r="104" spans="1:65" s="2" customFormat="1" ht="16.5" customHeight="1">
      <c r="A104" s="36"/>
      <c r="B104" s="37"/>
      <c r="C104" s="195" t="s">
        <v>337</v>
      </c>
      <c r="D104" s="195" t="s">
        <v>275</v>
      </c>
      <c r="E104" s="196" t="s">
        <v>28</v>
      </c>
      <c r="F104" s="197" t="s">
        <v>2111</v>
      </c>
      <c r="G104" s="198" t="s">
        <v>765</v>
      </c>
      <c r="H104" s="199">
        <v>90</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409</v>
      </c>
    </row>
    <row r="105" spans="1:65" s="2" customFormat="1" ht="16.5" customHeight="1">
      <c r="A105" s="36"/>
      <c r="B105" s="37"/>
      <c r="C105" s="195" t="s">
        <v>28</v>
      </c>
      <c r="D105" s="195" t="s">
        <v>275</v>
      </c>
      <c r="E105" s="196" t="s">
        <v>354</v>
      </c>
      <c r="F105" s="197" t="s">
        <v>2175</v>
      </c>
      <c r="G105" s="198" t="s">
        <v>765</v>
      </c>
      <c r="H105" s="199">
        <v>72</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419</v>
      </c>
    </row>
    <row r="106" spans="1:65" s="2" customFormat="1" ht="16.5" customHeight="1">
      <c r="A106" s="36"/>
      <c r="B106" s="37"/>
      <c r="C106" s="195" t="s">
        <v>354</v>
      </c>
      <c r="D106" s="195" t="s">
        <v>275</v>
      </c>
      <c r="E106" s="196" t="s">
        <v>359</v>
      </c>
      <c r="F106" s="197" t="s">
        <v>2176</v>
      </c>
      <c r="G106" s="198" t="s">
        <v>765</v>
      </c>
      <c r="H106" s="199">
        <v>30</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433</v>
      </c>
    </row>
    <row r="107" spans="1:65" s="2" customFormat="1" ht="16.5" customHeight="1">
      <c r="A107" s="36"/>
      <c r="B107" s="37"/>
      <c r="C107" s="195" t="s">
        <v>359</v>
      </c>
      <c r="D107" s="195" t="s">
        <v>275</v>
      </c>
      <c r="E107" s="196" t="s">
        <v>364</v>
      </c>
      <c r="F107" s="197" t="s">
        <v>2131</v>
      </c>
      <c r="G107" s="198" t="s">
        <v>1038</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446</v>
      </c>
    </row>
    <row r="108" spans="1:65" s="2" customFormat="1" ht="16.5" customHeight="1">
      <c r="A108" s="36"/>
      <c r="B108" s="37"/>
      <c r="C108" s="195" t="s">
        <v>364</v>
      </c>
      <c r="D108" s="195" t="s">
        <v>275</v>
      </c>
      <c r="E108" s="196" t="s">
        <v>369</v>
      </c>
      <c r="F108" s="197" t="s">
        <v>2177</v>
      </c>
      <c r="G108" s="198" t="s">
        <v>760</v>
      </c>
      <c r="H108" s="199">
        <v>58</v>
      </c>
      <c r="I108" s="200"/>
      <c r="J108" s="201">
        <f t="shared" si="0"/>
        <v>0</v>
      </c>
      <c r="K108" s="197" t="s">
        <v>22</v>
      </c>
      <c r="L108" s="41"/>
      <c r="M108" s="270" t="s">
        <v>22</v>
      </c>
      <c r="N108" s="271" t="s">
        <v>48</v>
      </c>
      <c r="O108" s="268"/>
      <c r="P108" s="272">
        <f t="shared" si="1"/>
        <v>0</v>
      </c>
      <c r="Q108" s="272">
        <v>0</v>
      </c>
      <c r="R108" s="272">
        <f t="shared" si="2"/>
        <v>0</v>
      </c>
      <c r="S108" s="272">
        <v>0</v>
      </c>
      <c r="T108" s="273">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465</v>
      </c>
    </row>
    <row r="109" spans="1:65" s="2" customFormat="1" ht="6.95" customHeight="1">
      <c r="A109" s="36"/>
      <c r="B109" s="49"/>
      <c r="C109" s="50"/>
      <c r="D109" s="50"/>
      <c r="E109" s="50"/>
      <c r="F109" s="50"/>
      <c r="G109" s="50"/>
      <c r="H109" s="50"/>
      <c r="I109" s="145"/>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215ZiERN9zLuP43M3n0Q9aAOukf9dKoAZa5bpfyMpgZqVPt0K1MOUHuf11cZaysMhSoZc0yyAOXfVYJy8VxHMA==" saltValue="G5wLbYuEPIDH4c0u+fV9LZpcfzlZ70YctCIjqMK96YImxfsD/BOmu7VEj4jPDgWpuKA/E7FXIrcm8aQebN4XAw==" spinCount="100000" sheet="1" objects="1" scenarios="1" formatColumns="0" formatRows="0" autoFilter="0"/>
  <autoFilter ref="C92:K108"/>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pageSetUpPr fitToPage="1"/>
  </sheetPr>
  <dimension ref="A2:BM13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191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2276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2056</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3525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22</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2179</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2180</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ROUND((SUM(BE95:BE130)),  2)</f>
        <v>0</v>
      </c>
      <c r="G37" s="36"/>
      <c r="H37" s="36"/>
      <c r="I37" s="134">
        <v>0.21</v>
      </c>
      <c r="J37" s="133">
        <f>ROUND(((SUM(BE95:BE130))*I37),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ROUND((SUM(BF95:BF130)),  2)</f>
        <v>0</v>
      </c>
      <c r="G38" s="36"/>
      <c r="H38" s="36"/>
      <c r="I38" s="134">
        <v>0.15</v>
      </c>
      <c r="J38" s="133">
        <f>ROUND(((SUM(BF95:BF130))*I38),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ROUND((SUM(BG95:BG130)),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ROUND((SUM(BH95:BH130)),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ROUND((SUM(BI95:BI130)),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2276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2056</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2019/027H-02B-D146-1 - B-D.1.4.6.1-AVT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Ing.Kotolán</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3526</v>
      </c>
      <c r="E68" s="157"/>
      <c r="F68" s="157"/>
      <c r="G68" s="157"/>
      <c r="H68" s="157"/>
      <c r="I68" s="158"/>
      <c r="J68" s="159">
        <f>J96</f>
        <v>0</v>
      </c>
      <c r="K68" s="155"/>
      <c r="L68" s="160"/>
    </row>
    <row r="69" spans="1:47" s="10" customFormat="1" ht="19.899999999999999" customHeight="1">
      <c r="B69" s="161"/>
      <c r="C69" s="98"/>
      <c r="D69" s="162" t="s">
        <v>3527</v>
      </c>
      <c r="E69" s="163"/>
      <c r="F69" s="163"/>
      <c r="G69" s="163"/>
      <c r="H69" s="163"/>
      <c r="I69" s="164"/>
      <c r="J69" s="165">
        <f>J97</f>
        <v>0</v>
      </c>
      <c r="K69" s="98"/>
      <c r="L69" s="166"/>
    </row>
    <row r="70" spans="1:47" s="9" customFormat="1" ht="24.95" customHeight="1">
      <c r="B70" s="154"/>
      <c r="C70" s="155"/>
      <c r="D70" s="156" t="s">
        <v>3528</v>
      </c>
      <c r="E70" s="157"/>
      <c r="F70" s="157"/>
      <c r="G70" s="157"/>
      <c r="H70" s="157"/>
      <c r="I70" s="158"/>
      <c r="J70" s="159">
        <f>J108</f>
        <v>0</v>
      </c>
      <c r="K70" s="155"/>
      <c r="L70" s="160"/>
    </row>
    <row r="71" spans="1:47" s="10" customFormat="1" ht="19.899999999999999" customHeight="1">
      <c r="B71" s="161"/>
      <c r="C71" s="98"/>
      <c r="D71" s="162" t="s">
        <v>3529</v>
      </c>
      <c r="E71" s="163"/>
      <c r="F71" s="163"/>
      <c r="G71" s="163"/>
      <c r="H71" s="163"/>
      <c r="I71" s="164"/>
      <c r="J71" s="165">
        <f>J109</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2276</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2056</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2019/027H-02B-D146-1 - B-D.1.4.6.1-AVT rozvody</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Ing.Kotolán</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P96+P108</f>
        <v>0</v>
      </c>
      <c r="Q95" s="74"/>
      <c r="R95" s="176">
        <f>R96+R108</f>
        <v>0</v>
      </c>
      <c r="S95" s="74"/>
      <c r="T95" s="177">
        <f>T96+T108</f>
        <v>0</v>
      </c>
      <c r="U95" s="36"/>
      <c r="V95" s="36"/>
      <c r="W95" s="36"/>
      <c r="X95" s="36"/>
      <c r="Y95" s="36"/>
      <c r="Z95" s="36"/>
      <c r="AA95" s="36"/>
      <c r="AB95" s="36"/>
      <c r="AC95" s="36"/>
      <c r="AD95" s="36"/>
      <c r="AE95" s="36"/>
      <c r="AT95" s="19" t="s">
        <v>76</v>
      </c>
      <c r="AU95" s="19" t="s">
        <v>237</v>
      </c>
      <c r="BK95" s="178">
        <f>BK96+BK108</f>
        <v>0</v>
      </c>
    </row>
    <row r="96" spans="1:63" s="12" customFormat="1" ht="25.9" customHeight="1">
      <c r="B96" s="179"/>
      <c r="C96" s="180"/>
      <c r="D96" s="181" t="s">
        <v>76</v>
      </c>
      <c r="E96" s="182" t="s">
        <v>1669</v>
      </c>
      <c r="F96" s="182" t="s">
        <v>3530</v>
      </c>
      <c r="G96" s="180"/>
      <c r="H96" s="180"/>
      <c r="I96" s="183"/>
      <c r="J96" s="184">
        <f>BK96</f>
        <v>0</v>
      </c>
      <c r="K96" s="180"/>
      <c r="L96" s="185"/>
      <c r="M96" s="186"/>
      <c r="N96" s="187"/>
      <c r="O96" s="187"/>
      <c r="P96" s="188">
        <f>P97</f>
        <v>0</v>
      </c>
      <c r="Q96" s="187"/>
      <c r="R96" s="188">
        <f>R97</f>
        <v>0</v>
      </c>
      <c r="S96" s="187"/>
      <c r="T96" s="189">
        <f>T97</f>
        <v>0</v>
      </c>
      <c r="AR96" s="190" t="s">
        <v>23</v>
      </c>
      <c r="AT96" s="191" t="s">
        <v>76</v>
      </c>
      <c r="AU96" s="191" t="s">
        <v>77</v>
      </c>
      <c r="AY96" s="190" t="s">
        <v>273</v>
      </c>
      <c r="BK96" s="192">
        <f>BK97</f>
        <v>0</v>
      </c>
    </row>
    <row r="97" spans="1:65" s="12" customFormat="1" ht="22.9" customHeight="1">
      <c r="B97" s="179"/>
      <c r="C97" s="180"/>
      <c r="D97" s="181" t="s">
        <v>76</v>
      </c>
      <c r="E97" s="193" t="s">
        <v>1717</v>
      </c>
      <c r="F97" s="193" t="s">
        <v>3531</v>
      </c>
      <c r="G97" s="180"/>
      <c r="H97" s="180"/>
      <c r="I97" s="183"/>
      <c r="J97" s="194">
        <f>BK97</f>
        <v>0</v>
      </c>
      <c r="K97" s="180"/>
      <c r="L97" s="185"/>
      <c r="M97" s="186"/>
      <c r="N97" s="187"/>
      <c r="O97" s="187"/>
      <c r="P97" s="188">
        <f>SUM(P98:P107)</f>
        <v>0</v>
      </c>
      <c r="Q97" s="187"/>
      <c r="R97" s="188">
        <f>SUM(R98:R107)</f>
        <v>0</v>
      </c>
      <c r="S97" s="187"/>
      <c r="T97" s="189">
        <f>SUM(T98:T107)</f>
        <v>0</v>
      </c>
      <c r="AR97" s="190" t="s">
        <v>23</v>
      </c>
      <c r="AT97" s="191" t="s">
        <v>76</v>
      </c>
      <c r="AU97" s="191" t="s">
        <v>23</v>
      </c>
      <c r="AY97" s="190" t="s">
        <v>273</v>
      </c>
      <c r="BK97" s="192">
        <f>SUM(BK98:BK107)</f>
        <v>0</v>
      </c>
    </row>
    <row r="98" spans="1:65" s="2" customFormat="1" ht="16.5" customHeight="1">
      <c r="A98" s="36"/>
      <c r="B98" s="37"/>
      <c r="C98" s="195" t="s">
        <v>28</v>
      </c>
      <c r="D98" s="195" t="s">
        <v>275</v>
      </c>
      <c r="E98" s="196" t="s">
        <v>3532</v>
      </c>
      <c r="F98" s="197" t="s">
        <v>3533</v>
      </c>
      <c r="G98" s="198" t="s">
        <v>305</v>
      </c>
      <c r="H98" s="199">
        <v>50</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99</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99</v>
      </c>
      <c r="BM98" s="206" t="s">
        <v>84</v>
      </c>
    </row>
    <row r="99" spans="1:65" s="2" customFormat="1" ht="19.5">
      <c r="A99" s="36"/>
      <c r="B99" s="37"/>
      <c r="C99" s="38"/>
      <c r="D99" s="208" t="s">
        <v>279</v>
      </c>
      <c r="E99" s="38"/>
      <c r="F99" s="209" t="s">
        <v>3534</v>
      </c>
      <c r="G99" s="38"/>
      <c r="H99" s="38"/>
      <c r="I99" s="119"/>
      <c r="J99" s="38"/>
      <c r="K99" s="38"/>
      <c r="L99" s="41"/>
      <c r="M99" s="210"/>
      <c r="N99" s="211"/>
      <c r="O99" s="66"/>
      <c r="P99" s="66"/>
      <c r="Q99" s="66"/>
      <c r="R99" s="66"/>
      <c r="S99" s="66"/>
      <c r="T99" s="67"/>
      <c r="U99" s="36"/>
      <c r="V99" s="36"/>
      <c r="W99" s="36"/>
      <c r="X99" s="36"/>
      <c r="Y99" s="36"/>
      <c r="Z99" s="36"/>
      <c r="AA99" s="36"/>
      <c r="AB99" s="36"/>
      <c r="AC99" s="36"/>
      <c r="AD99" s="36"/>
      <c r="AE99" s="36"/>
      <c r="AT99" s="19" t="s">
        <v>279</v>
      </c>
      <c r="AU99" s="19" t="s">
        <v>84</v>
      </c>
    </row>
    <row r="100" spans="1:65" s="2" customFormat="1" ht="16.5" customHeight="1">
      <c r="A100" s="36"/>
      <c r="B100" s="37"/>
      <c r="C100" s="195" t="s">
        <v>354</v>
      </c>
      <c r="D100" s="195" t="s">
        <v>275</v>
      </c>
      <c r="E100" s="196" t="s">
        <v>2228</v>
      </c>
      <c r="F100" s="197" t="s">
        <v>2229</v>
      </c>
      <c r="G100" s="198" t="s">
        <v>765</v>
      </c>
      <c r="H100" s="199">
        <v>4</v>
      </c>
      <c r="I100" s="200"/>
      <c r="J100" s="201">
        <f t="shared" ref="J100:J107" si="0">ROUND(I100*H100,2)</f>
        <v>0</v>
      </c>
      <c r="K100" s="197" t="s">
        <v>22</v>
      </c>
      <c r="L100" s="41"/>
      <c r="M100" s="202" t="s">
        <v>22</v>
      </c>
      <c r="N100" s="203" t="s">
        <v>48</v>
      </c>
      <c r="O100" s="66"/>
      <c r="P100" s="204">
        <f t="shared" ref="P100:P107" si="1">O100*H100</f>
        <v>0</v>
      </c>
      <c r="Q100" s="204">
        <v>0</v>
      </c>
      <c r="R100" s="204">
        <f t="shared" ref="R100:R107" si="2">Q100*H100</f>
        <v>0</v>
      </c>
      <c r="S100" s="204">
        <v>0</v>
      </c>
      <c r="T100" s="205">
        <f t="shared" ref="T100:T107" si="3">S100*H100</f>
        <v>0</v>
      </c>
      <c r="U100" s="36"/>
      <c r="V100" s="36"/>
      <c r="W100" s="36"/>
      <c r="X100" s="36"/>
      <c r="Y100" s="36"/>
      <c r="Z100" s="36"/>
      <c r="AA100" s="36"/>
      <c r="AB100" s="36"/>
      <c r="AC100" s="36"/>
      <c r="AD100" s="36"/>
      <c r="AE100" s="36"/>
      <c r="AR100" s="206" t="s">
        <v>99</v>
      </c>
      <c r="AT100" s="206" t="s">
        <v>275</v>
      </c>
      <c r="AU100" s="206" t="s">
        <v>84</v>
      </c>
      <c r="AY100" s="19" t="s">
        <v>273</v>
      </c>
      <c r="BE100" s="207">
        <f t="shared" ref="BE100:BE107" si="4">IF(N100="základní",J100,0)</f>
        <v>0</v>
      </c>
      <c r="BF100" s="207">
        <f t="shared" ref="BF100:BF107" si="5">IF(N100="snížená",J100,0)</f>
        <v>0</v>
      </c>
      <c r="BG100" s="207">
        <f t="shared" ref="BG100:BG107" si="6">IF(N100="zákl. přenesená",J100,0)</f>
        <v>0</v>
      </c>
      <c r="BH100" s="207">
        <f t="shared" ref="BH100:BH107" si="7">IF(N100="sníž. přenesená",J100,0)</f>
        <v>0</v>
      </c>
      <c r="BI100" s="207">
        <f t="shared" ref="BI100:BI107" si="8">IF(N100="nulová",J100,0)</f>
        <v>0</v>
      </c>
      <c r="BJ100" s="19" t="s">
        <v>23</v>
      </c>
      <c r="BK100" s="207">
        <f t="shared" ref="BK100:BK107" si="9">ROUND(I100*H100,2)</f>
        <v>0</v>
      </c>
      <c r="BL100" s="19" t="s">
        <v>99</v>
      </c>
      <c r="BM100" s="206" t="s">
        <v>99</v>
      </c>
    </row>
    <row r="101" spans="1:65" s="2" customFormat="1" ht="16.5" customHeight="1">
      <c r="A101" s="36"/>
      <c r="B101" s="37"/>
      <c r="C101" s="195" t="s">
        <v>359</v>
      </c>
      <c r="D101" s="195" t="s">
        <v>275</v>
      </c>
      <c r="E101" s="196" t="s">
        <v>2232</v>
      </c>
      <c r="F101" s="197" t="s">
        <v>2233</v>
      </c>
      <c r="G101" s="198" t="s">
        <v>305</v>
      </c>
      <c r="H101" s="199">
        <v>30</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99</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99</v>
      </c>
      <c r="BM101" s="206" t="s">
        <v>319</v>
      </c>
    </row>
    <row r="102" spans="1:65" s="2" customFormat="1" ht="16.5" customHeight="1">
      <c r="A102" s="36"/>
      <c r="B102" s="37"/>
      <c r="C102" s="195" t="s">
        <v>369</v>
      </c>
      <c r="D102" s="195" t="s">
        <v>275</v>
      </c>
      <c r="E102" s="196" t="s">
        <v>2213</v>
      </c>
      <c r="F102" s="197" t="s">
        <v>2214</v>
      </c>
      <c r="G102" s="198" t="s">
        <v>305</v>
      </c>
      <c r="H102" s="199">
        <v>30</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99</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99</v>
      </c>
      <c r="BM102" s="206" t="s">
        <v>330</v>
      </c>
    </row>
    <row r="103" spans="1:65" s="2" customFormat="1" ht="16.5" customHeight="1">
      <c r="A103" s="36"/>
      <c r="B103" s="37"/>
      <c r="C103" s="195" t="s">
        <v>8</v>
      </c>
      <c r="D103" s="195" t="s">
        <v>275</v>
      </c>
      <c r="E103" s="196" t="s">
        <v>3535</v>
      </c>
      <c r="F103" s="197" t="s">
        <v>2216</v>
      </c>
      <c r="G103" s="198" t="s">
        <v>1038</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99</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99</v>
      </c>
      <c r="BM103" s="206" t="s">
        <v>28</v>
      </c>
    </row>
    <row r="104" spans="1:65" s="2" customFormat="1" ht="16.5" customHeight="1">
      <c r="A104" s="36"/>
      <c r="B104" s="37"/>
      <c r="C104" s="195" t="s">
        <v>386</v>
      </c>
      <c r="D104" s="195" t="s">
        <v>275</v>
      </c>
      <c r="E104" s="196" t="s">
        <v>3536</v>
      </c>
      <c r="F104" s="197" t="s">
        <v>3537</v>
      </c>
      <c r="G104" s="198" t="s">
        <v>765</v>
      </c>
      <c r="H104" s="199">
        <v>1</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99</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99</v>
      </c>
      <c r="BM104" s="206" t="s">
        <v>359</v>
      </c>
    </row>
    <row r="105" spans="1:65" s="2" customFormat="1" ht="21.75" customHeight="1">
      <c r="A105" s="36"/>
      <c r="B105" s="37"/>
      <c r="C105" s="195" t="s">
        <v>409</v>
      </c>
      <c r="D105" s="195" t="s">
        <v>275</v>
      </c>
      <c r="E105" s="196" t="s">
        <v>2219</v>
      </c>
      <c r="F105" s="197" t="s">
        <v>2220</v>
      </c>
      <c r="G105" s="198" t="s">
        <v>760</v>
      </c>
      <c r="H105" s="199">
        <v>5</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99</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99</v>
      </c>
      <c r="BM105" s="206" t="s">
        <v>369</v>
      </c>
    </row>
    <row r="106" spans="1:65" s="2" customFormat="1" ht="16.5" customHeight="1">
      <c r="A106" s="36"/>
      <c r="B106" s="37"/>
      <c r="C106" s="195" t="s">
        <v>414</v>
      </c>
      <c r="D106" s="195" t="s">
        <v>275</v>
      </c>
      <c r="E106" s="196" t="s">
        <v>2221</v>
      </c>
      <c r="F106" s="197" t="s">
        <v>2222</v>
      </c>
      <c r="G106" s="198" t="s">
        <v>760</v>
      </c>
      <c r="H106" s="199">
        <v>40</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99</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99</v>
      </c>
      <c r="BM106" s="206" t="s">
        <v>386</v>
      </c>
    </row>
    <row r="107" spans="1:65" s="2" customFormat="1" ht="16.5" customHeight="1">
      <c r="A107" s="36"/>
      <c r="B107" s="37"/>
      <c r="C107" s="195" t="s">
        <v>7</v>
      </c>
      <c r="D107" s="195" t="s">
        <v>275</v>
      </c>
      <c r="E107" s="196" t="s">
        <v>2223</v>
      </c>
      <c r="F107" s="197" t="s">
        <v>2224</v>
      </c>
      <c r="G107" s="198" t="s">
        <v>1038</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99</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99</v>
      </c>
      <c r="BM107" s="206" t="s">
        <v>409</v>
      </c>
    </row>
    <row r="108" spans="1:65" s="12" customFormat="1" ht="25.9" customHeight="1">
      <c r="B108" s="179"/>
      <c r="C108" s="180"/>
      <c r="D108" s="181" t="s">
        <v>76</v>
      </c>
      <c r="E108" s="182" t="s">
        <v>1737</v>
      </c>
      <c r="F108" s="182" t="s">
        <v>2236</v>
      </c>
      <c r="G108" s="180"/>
      <c r="H108" s="180"/>
      <c r="I108" s="183"/>
      <c r="J108" s="184">
        <f>BK108</f>
        <v>0</v>
      </c>
      <c r="K108" s="180"/>
      <c r="L108" s="185"/>
      <c r="M108" s="186"/>
      <c r="N108" s="187"/>
      <c r="O108" s="187"/>
      <c r="P108" s="188">
        <f>P109</f>
        <v>0</v>
      </c>
      <c r="Q108" s="187"/>
      <c r="R108" s="188">
        <f>R109</f>
        <v>0</v>
      </c>
      <c r="S108" s="187"/>
      <c r="T108" s="189">
        <f>T109</f>
        <v>0</v>
      </c>
      <c r="AR108" s="190" t="s">
        <v>23</v>
      </c>
      <c r="AT108" s="191" t="s">
        <v>76</v>
      </c>
      <c r="AU108" s="191" t="s">
        <v>77</v>
      </c>
      <c r="AY108" s="190" t="s">
        <v>273</v>
      </c>
      <c r="BK108" s="192">
        <f>BK109</f>
        <v>0</v>
      </c>
    </row>
    <row r="109" spans="1:65" s="12" customFormat="1" ht="22.9" customHeight="1">
      <c r="B109" s="179"/>
      <c r="C109" s="180"/>
      <c r="D109" s="181" t="s">
        <v>76</v>
      </c>
      <c r="E109" s="193" t="s">
        <v>1739</v>
      </c>
      <c r="F109" s="193" t="s">
        <v>3538</v>
      </c>
      <c r="G109" s="180"/>
      <c r="H109" s="180"/>
      <c r="I109" s="183"/>
      <c r="J109" s="194">
        <f>BK109</f>
        <v>0</v>
      </c>
      <c r="K109" s="180"/>
      <c r="L109" s="185"/>
      <c r="M109" s="186"/>
      <c r="N109" s="187"/>
      <c r="O109" s="187"/>
      <c r="P109" s="188">
        <f>SUM(P110:P130)</f>
        <v>0</v>
      </c>
      <c r="Q109" s="187"/>
      <c r="R109" s="188">
        <f>SUM(R110:R130)</f>
        <v>0</v>
      </c>
      <c r="S109" s="187"/>
      <c r="T109" s="189">
        <f>SUM(T110:T130)</f>
        <v>0</v>
      </c>
      <c r="AR109" s="190" t="s">
        <v>23</v>
      </c>
      <c r="AT109" s="191" t="s">
        <v>76</v>
      </c>
      <c r="AU109" s="191" t="s">
        <v>23</v>
      </c>
      <c r="AY109" s="190" t="s">
        <v>273</v>
      </c>
      <c r="BK109" s="192">
        <f>SUM(BK110:BK130)</f>
        <v>0</v>
      </c>
    </row>
    <row r="110" spans="1:65" s="2" customFormat="1" ht="21.75" customHeight="1">
      <c r="A110" s="36"/>
      <c r="B110" s="37"/>
      <c r="C110" s="195" t="s">
        <v>493</v>
      </c>
      <c r="D110" s="195" t="s">
        <v>275</v>
      </c>
      <c r="E110" s="196" t="s">
        <v>2190</v>
      </c>
      <c r="F110" s="197" t="s">
        <v>2191</v>
      </c>
      <c r="G110" s="198" t="s">
        <v>765</v>
      </c>
      <c r="H110" s="199">
        <v>2</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99</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99</v>
      </c>
      <c r="BM110" s="206" t="s">
        <v>419</v>
      </c>
    </row>
    <row r="111" spans="1:65" s="2" customFormat="1" ht="19.5">
      <c r="A111" s="36"/>
      <c r="B111" s="37"/>
      <c r="C111" s="38"/>
      <c r="D111" s="208" t="s">
        <v>279</v>
      </c>
      <c r="E111" s="38"/>
      <c r="F111" s="209" t="s">
        <v>2192</v>
      </c>
      <c r="G111" s="38"/>
      <c r="H111" s="38"/>
      <c r="I111" s="119"/>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279</v>
      </c>
      <c r="AU111" s="19" t="s">
        <v>84</v>
      </c>
    </row>
    <row r="112" spans="1:65" s="2" customFormat="1" ht="16.5" customHeight="1">
      <c r="A112" s="36"/>
      <c r="B112" s="37"/>
      <c r="C112" s="195" t="s">
        <v>501</v>
      </c>
      <c r="D112" s="195" t="s">
        <v>275</v>
      </c>
      <c r="E112" s="196" t="s">
        <v>2193</v>
      </c>
      <c r="F112" s="197" t="s">
        <v>2194</v>
      </c>
      <c r="G112" s="198" t="s">
        <v>765</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99</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99</v>
      </c>
      <c r="BM112" s="206" t="s">
        <v>433</v>
      </c>
    </row>
    <row r="113" spans="1:65" s="2" customFormat="1" ht="19.5">
      <c r="A113" s="36"/>
      <c r="B113" s="37"/>
      <c r="C113" s="38"/>
      <c r="D113" s="208" t="s">
        <v>279</v>
      </c>
      <c r="E113" s="38"/>
      <c r="F113" s="209" t="s">
        <v>2192</v>
      </c>
      <c r="G113" s="38"/>
      <c r="H113" s="38"/>
      <c r="I113" s="119"/>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279</v>
      </c>
      <c r="AU113" s="19" t="s">
        <v>84</v>
      </c>
    </row>
    <row r="114" spans="1:65" s="2" customFormat="1" ht="16.5" customHeight="1">
      <c r="A114" s="36"/>
      <c r="B114" s="37"/>
      <c r="C114" s="195" t="s">
        <v>508</v>
      </c>
      <c r="D114" s="195" t="s">
        <v>275</v>
      </c>
      <c r="E114" s="196" t="s">
        <v>2195</v>
      </c>
      <c r="F114" s="197" t="s">
        <v>2196</v>
      </c>
      <c r="G114" s="198" t="s">
        <v>765</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99</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99</v>
      </c>
      <c r="BM114" s="206" t="s">
        <v>446</v>
      </c>
    </row>
    <row r="115" spans="1:65" s="2" customFormat="1" ht="19.5">
      <c r="A115" s="36"/>
      <c r="B115" s="37"/>
      <c r="C115" s="38"/>
      <c r="D115" s="208" t="s">
        <v>279</v>
      </c>
      <c r="E115" s="38"/>
      <c r="F115" s="209" t="s">
        <v>2192</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279</v>
      </c>
      <c r="AU115" s="19" t="s">
        <v>84</v>
      </c>
    </row>
    <row r="116" spans="1:65" s="2" customFormat="1" ht="16.5" customHeight="1">
      <c r="A116" s="36"/>
      <c r="B116" s="37"/>
      <c r="C116" s="195" t="s">
        <v>513</v>
      </c>
      <c r="D116" s="195" t="s">
        <v>275</v>
      </c>
      <c r="E116" s="196" t="s">
        <v>2197</v>
      </c>
      <c r="F116" s="197" t="s">
        <v>2198</v>
      </c>
      <c r="G116" s="198" t="s">
        <v>765</v>
      </c>
      <c r="H116" s="199">
        <v>1</v>
      </c>
      <c r="I116" s="200"/>
      <c r="J116" s="201">
        <f>ROUND(I116*H116,2)</f>
        <v>0</v>
      </c>
      <c r="K116" s="197" t="s">
        <v>22</v>
      </c>
      <c r="L116" s="41"/>
      <c r="M116" s="202" t="s">
        <v>22</v>
      </c>
      <c r="N116" s="203" t="s">
        <v>48</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99</v>
      </c>
      <c r="AT116" s="206" t="s">
        <v>275</v>
      </c>
      <c r="AU116" s="206" t="s">
        <v>84</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99</v>
      </c>
      <c r="BM116" s="206" t="s">
        <v>465</v>
      </c>
    </row>
    <row r="117" spans="1:65" s="2" customFormat="1" ht="19.5">
      <c r="A117" s="36"/>
      <c r="B117" s="37"/>
      <c r="C117" s="38"/>
      <c r="D117" s="208" t="s">
        <v>279</v>
      </c>
      <c r="E117" s="38"/>
      <c r="F117" s="209" t="s">
        <v>2192</v>
      </c>
      <c r="G117" s="38"/>
      <c r="H117" s="38"/>
      <c r="I117" s="119"/>
      <c r="J117" s="38"/>
      <c r="K117" s="38"/>
      <c r="L117" s="41"/>
      <c r="M117" s="210"/>
      <c r="N117" s="211"/>
      <c r="O117" s="66"/>
      <c r="P117" s="66"/>
      <c r="Q117" s="66"/>
      <c r="R117" s="66"/>
      <c r="S117" s="66"/>
      <c r="T117" s="67"/>
      <c r="U117" s="36"/>
      <c r="V117" s="36"/>
      <c r="W117" s="36"/>
      <c r="X117" s="36"/>
      <c r="Y117" s="36"/>
      <c r="Z117" s="36"/>
      <c r="AA117" s="36"/>
      <c r="AB117" s="36"/>
      <c r="AC117" s="36"/>
      <c r="AD117" s="36"/>
      <c r="AE117" s="36"/>
      <c r="AT117" s="19" t="s">
        <v>279</v>
      </c>
      <c r="AU117" s="19" t="s">
        <v>84</v>
      </c>
    </row>
    <row r="118" spans="1:65" s="2" customFormat="1" ht="16.5" customHeight="1">
      <c r="A118" s="36"/>
      <c r="B118" s="37"/>
      <c r="C118" s="195" t="s">
        <v>528</v>
      </c>
      <c r="D118" s="195" t="s">
        <v>275</v>
      </c>
      <c r="E118" s="196" t="s">
        <v>2199</v>
      </c>
      <c r="F118" s="197" t="s">
        <v>2200</v>
      </c>
      <c r="G118" s="198" t="s">
        <v>305</v>
      </c>
      <c r="H118" s="199">
        <v>11</v>
      </c>
      <c r="I118" s="200"/>
      <c r="J118" s="201">
        <f>ROUND(I118*H118,2)</f>
        <v>0</v>
      </c>
      <c r="K118" s="197" t="s">
        <v>22</v>
      </c>
      <c r="L118" s="41"/>
      <c r="M118" s="202" t="s">
        <v>22</v>
      </c>
      <c r="N118" s="203"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99</v>
      </c>
      <c r="AT118" s="206" t="s">
        <v>275</v>
      </c>
      <c r="AU118" s="206" t="s">
        <v>84</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99</v>
      </c>
      <c r="BM118" s="206" t="s">
        <v>493</v>
      </c>
    </row>
    <row r="119" spans="1:65" s="2" customFormat="1" ht="19.5">
      <c r="A119" s="36"/>
      <c r="B119" s="37"/>
      <c r="C119" s="38"/>
      <c r="D119" s="208" t="s">
        <v>279</v>
      </c>
      <c r="E119" s="38"/>
      <c r="F119" s="209" t="s">
        <v>2201</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279</v>
      </c>
      <c r="AU119" s="19" t="s">
        <v>84</v>
      </c>
    </row>
    <row r="120" spans="1:65" s="2" customFormat="1" ht="16.5" customHeight="1">
      <c r="A120" s="36"/>
      <c r="B120" s="37"/>
      <c r="C120" s="195" t="s">
        <v>533</v>
      </c>
      <c r="D120" s="195" t="s">
        <v>275</v>
      </c>
      <c r="E120" s="196" t="s">
        <v>2202</v>
      </c>
      <c r="F120" s="197" t="s">
        <v>2203</v>
      </c>
      <c r="G120" s="198" t="s">
        <v>765</v>
      </c>
      <c r="H120" s="199">
        <v>2</v>
      </c>
      <c r="I120" s="200"/>
      <c r="J120" s="201">
        <f t="shared" ref="J120:J130" si="10">ROUND(I120*H120,2)</f>
        <v>0</v>
      </c>
      <c r="K120" s="197" t="s">
        <v>22</v>
      </c>
      <c r="L120" s="41"/>
      <c r="M120" s="202" t="s">
        <v>22</v>
      </c>
      <c r="N120" s="203" t="s">
        <v>48</v>
      </c>
      <c r="O120" s="66"/>
      <c r="P120" s="204">
        <f t="shared" ref="P120:P130" si="11">O120*H120</f>
        <v>0</v>
      </c>
      <c r="Q120" s="204">
        <v>0</v>
      </c>
      <c r="R120" s="204">
        <f t="shared" ref="R120:R130" si="12">Q120*H120</f>
        <v>0</v>
      </c>
      <c r="S120" s="204">
        <v>0</v>
      </c>
      <c r="T120" s="205">
        <f t="shared" ref="T120:T130" si="13">S120*H120</f>
        <v>0</v>
      </c>
      <c r="U120" s="36"/>
      <c r="V120" s="36"/>
      <c r="W120" s="36"/>
      <c r="X120" s="36"/>
      <c r="Y120" s="36"/>
      <c r="Z120" s="36"/>
      <c r="AA120" s="36"/>
      <c r="AB120" s="36"/>
      <c r="AC120" s="36"/>
      <c r="AD120" s="36"/>
      <c r="AE120" s="36"/>
      <c r="AR120" s="206" t="s">
        <v>99</v>
      </c>
      <c r="AT120" s="206" t="s">
        <v>275</v>
      </c>
      <c r="AU120" s="206" t="s">
        <v>84</v>
      </c>
      <c r="AY120" s="19" t="s">
        <v>273</v>
      </c>
      <c r="BE120" s="207">
        <f t="shared" ref="BE120:BE130" si="14">IF(N120="základní",J120,0)</f>
        <v>0</v>
      </c>
      <c r="BF120" s="207">
        <f t="shared" ref="BF120:BF130" si="15">IF(N120="snížená",J120,0)</f>
        <v>0</v>
      </c>
      <c r="BG120" s="207">
        <f t="shared" ref="BG120:BG130" si="16">IF(N120="zákl. přenesená",J120,0)</f>
        <v>0</v>
      </c>
      <c r="BH120" s="207">
        <f t="shared" ref="BH120:BH130" si="17">IF(N120="sníž. přenesená",J120,0)</f>
        <v>0</v>
      </c>
      <c r="BI120" s="207">
        <f t="shared" ref="BI120:BI130" si="18">IF(N120="nulová",J120,0)</f>
        <v>0</v>
      </c>
      <c r="BJ120" s="19" t="s">
        <v>23</v>
      </c>
      <c r="BK120" s="207">
        <f t="shared" ref="BK120:BK130" si="19">ROUND(I120*H120,2)</f>
        <v>0</v>
      </c>
      <c r="BL120" s="19" t="s">
        <v>99</v>
      </c>
      <c r="BM120" s="206" t="s">
        <v>508</v>
      </c>
    </row>
    <row r="121" spans="1:65" s="2" customFormat="1" ht="16.5" customHeight="1">
      <c r="A121" s="36"/>
      <c r="B121" s="37"/>
      <c r="C121" s="195" t="s">
        <v>539</v>
      </c>
      <c r="D121" s="195" t="s">
        <v>275</v>
      </c>
      <c r="E121" s="196" t="s">
        <v>2204</v>
      </c>
      <c r="F121" s="197" t="s">
        <v>2205</v>
      </c>
      <c r="G121" s="198" t="s">
        <v>765</v>
      </c>
      <c r="H121" s="199">
        <v>1</v>
      </c>
      <c r="I121" s="200"/>
      <c r="J121" s="201">
        <f t="shared" si="10"/>
        <v>0</v>
      </c>
      <c r="K121" s="197" t="s">
        <v>22</v>
      </c>
      <c r="L121" s="41"/>
      <c r="M121" s="202" t="s">
        <v>22</v>
      </c>
      <c r="N121" s="203" t="s">
        <v>48</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99</v>
      </c>
      <c r="AT121" s="206" t="s">
        <v>275</v>
      </c>
      <c r="AU121" s="206" t="s">
        <v>84</v>
      </c>
      <c r="AY121" s="19" t="s">
        <v>273</v>
      </c>
      <c r="BE121" s="207">
        <f t="shared" si="14"/>
        <v>0</v>
      </c>
      <c r="BF121" s="207">
        <f t="shared" si="15"/>
        <v>0</v>
      </c>
      <c r="BG121" s="207">
        <f t="shared" si="16"/>
        <v>0</v>
      </c>
      <c r="BH121" s="207">
        <f t="shared" si="17"/>
        <v>0</v>
      </c>
      <c r="BI121" s="207">
        <f t="shared" si="18"/>
        <v>0</v>
      </c>
      <c r="BJ121" s="19" t="s">
        <v>23</v>
      </c>
      <c r="BK121" s="207">
        <f t="shared" si="19"/>
        <v>0</v>
      </c>
      <c r="BL121" s="19" t="s">
        <v>99</v>
      </c>
      <c r="BM121" s="206" t="s">
        <v>528</v>
      </c>
    </row>
    <row r="122" spans="1:65" s="2" customFormat="1" ht="16.5" customHeight="1">
      <c r="A122" s="36"/>
      <c r="B122" s="37"/>
      <c r="C122" s="195" t="s">
        <v>547</v>
      </c>
      <c r="D122" s="195" t="s">
        <v>275</v>
      </c>
      <c r="E122" s="196" t="s">
        <v>2206</v>
      </c>
      <c r="F122" s="197" t="s">
        <v>2207</v>
      </c>
      <c r="G122" s="198" t="s">
        <v>305</v>
      </c>
      <c r="H122" s="199">
        <v>30</v>
      </c>
      <c r="I122" s="200"/>
      <c r="J122" s="201">
        <f t="shared" si="10"/>
        <v>0</v>
      </c>
      <c r="K122" s="197" t="s">
        <v>22</v>
      </c>
      <c r="L122" s="41"/>
      <c r="M122" s="202" t="s">
        <v>22</v>
      </c>
      <c r="N122" s="203" t="s">
        <v>48</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99</v>
      </c>
      <c r="AT122" s="206" t="s">
        <v>275</v>
      </c>
      <c r="AU122" s="206" t="s">
        <v>84</v>
      </c>
      <c r="AY122" s="19" t="s">
        <v>273</v>
      </c>
      <c r="BE122" s="207">
        <f t="shared" si="14"/>
        <v>0</v>
      </c>
      <c r="BF122" s="207">
        <f t="shared" si="15"/>
        <v>0</v>
      </c>
      <c r="BG122" s="207">
        <f t="shared" si="16"/>
        <v>0</v>
      </c>
      <c r="BH122" s="207">
        <f t="shared" si="17"/>
        <v>0</v>
      </c>
      <c r="BI122" s="207">
        <f t="shared" si="18"/>
        <v>0</v>
      </c>
      <c r="BJ122" s="19" t="s">
        <v>23</v>
      </c>
      <c r="BK122" s="207">
        <f t="shared" si="19"/>
        <v>0</v>
      </c>
      <c r="BL122" s="19" t="s">
        <v>99</v>
      </c>
      <c r="BM122" s="206" t="s">
        <v>539</v>
      </c>
    </row>
    <row r="123" spans="1:65" s="2" customFormat="1" ht="16.5" customHeight="1">
      <c r="A123" s="36"/>
      <c r="B123" s="37"/>
      <c r="C123" s="195" t="s">
        <v>556</v>
      </c>
      <c r="D123" s="195" t="s">
        <v>275</v>
      </c>
      <c r="E123" s="196" t="s">
        <v>2208</v>
      </c>
      <c r="F123" s="197" t="s">
        <v>2209</v>
      </c>
      <c r="G123" s="198" t="s">
        <v>305</v>
      </c>
      <c r="H123" s="199">
        <v>10</v>
      </c>
      <c r="I123" s="200"/>
      <c r="J123" s="201">
        <f t="shared" si="10"/>
        <v>0</v>
      </c>
      <c r="K123" s="197" t="s">
        <v>22</v>
      </c>
      <c r="L123" s="41"/>
      <c r="M123" s="202" t="s">
        <v>22</v>
      </c>
      <c r="N123" s="203" t="s">
        <v>48</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99</v>
      </c>
      <c r="AT123" s="206" t="s">
        <v>275</v>
      </c>
      <c r="AU123" s="206" t="s">
        <v>84</v>
      </c>
      <c r="AY123" s="19" t="s">
        <v>273</v>
      </c>
      <c r="BE123" s="207">
        <f t="shared" si="14"/>
        <v>0</v>
      </c>
      <c r="BF123" s="207">
        <f t="shared" si="15"/>
        <v>0</v>
      </c>
      <c r="BG123" s="207">
        <f t="shared" si="16"/>
        <v>0</v>
      </c>
      <c r="BH123" s="207">
        <f t="shared" si="17"/>
        <v>0</v>
      </c>
      <c r="BI123" s="207">
        <f t="shared" si="18"/>
        <v>0</v>
      </c>
      <c r="BJ123" s="19" t="s">
        <v>23</v>
      </c>
      <c r="BK123" s="207">
        <f t="shared" si="19"/>
        <v>0</v>
      </c>
      <c r="BL123" s="19" t="s">
        <v>99</v>
      </c>
      <c r="BM123" s="206" t="s">
        <v>556</v>
      </c>
    </row>
    <row r="124" spans="1:65" s="2" customFormat="1" ht="16.5" customHeight="1">
      <c r="A124" s="36"/>
      <c r="B124" s="37"/>
      <c r="C124" s="195" t="s">
        <v>567</v>
      </c>
      <c r="D124" s="195" t="s">
        <v>275</v>
      </c>
      <c r="E124" s="196" t="s">
        <v>2210</v>
      </c>
      <c r="F124" s="197" t="s">
        <v>2211</v>
      </c>
      <c r="G124" s="198" t="s">
        <v>2212</v>
      </c>
      <c r="H124" s="199">
        <v>1</v>
      </c>
      <c r="I124" s="200"/>
      <c r="J124" s="201">
        <f t="shared" si="10"/>
        <v>0</v>
      </c>
      <c r="K124" s="197" t="s">
        <v>22</v>
      </c>
      <c r="L124" s="41"/>
      <c r="M124" s="202" t="s">
        <v>22</v>
      </c>
      <c r="N124" s="203" t="s">
        <v>48</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99</v>
      </c>
      <c r="AT124" s="206" t="s">
        <v>275</v>
      </c>
      <c r="AU124" s="206" t="s">
        <v>84</v>
      </c>
      <c r="AY124" s="19" t="s">
        <v>273</v>
      </c>
      <c r="BE124" s="207">
        <f t="shared" si="14"/>
        <v>0</v>
      </c>
      <c r="BF124" s="207">
        <f t="shared" si="15"/>
        <v>0</v>
      </c>
      <c r="BG124" s="207">
        <f t="shared" si="16"/>
        <v>0</v>
      </c>
      <c r="BH124" s="207">
        <f t="shared" si="17"/>
        <v>0</v>
      </c>
      <c r="BI124" s="207">
        <f t="shared" si="18"/>
        <v>0</v>
      </c>
      <c r="BJ124" s="19" t="s">
        <v>23</v>
      </c>
      <c r="BK124" s="207">
        <f t="shared" si="19"/>
        <v>0</v>
      </c>
      <c r="BL124" s="19" t="s">
        <v>99</v>
      </c>
      <c r="BM124" s="206" t="s">
        <v>573</v>
      </c>
    </row>
    <row r="125" spans="1:65" s="2" customFormat="1" ht="16.5" customHeight="1">
      <c r="A125" s="36"/>
      <c r="B125" s="37"/>
      <c r="C125" s="195" t="s">
        <v>573</v>
      </c>
      <c r="D125" s="195" t="s">
        <v>275</v>
      </c>
      <c r="E125" s="196" t="s">
        <v>2213</v>
      </c>
      <c r="F125" s="197" t="s">
        <v>2214</v>
      </c>
      <c r="G125" s="198" t="s">
        <v>305</v>
      </c>
      <c r="H125" s="199">
        <v>40</v>
      </c>
      <c r="I125" s="200"/>
      <c r="J125" s="201">
        <f t="shared" si="10"/>
        <v>0</v>
      </c>
      <c r="K125" s="197" t="s">
        <v>22</v>
      </c>
      <c r="L125" s="41"/>
      <c r="M125" s="202" t="s">
        <v>22</v>
      </c>
      <c r="N125" s="203" t="s">
        <v>48</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99</v>
      </c>
      <c r="AT125" s="206" t="s">
        <v>275</v>
      </c>
      <c r="AU125" s="206" t="s">
        <v>84</v>
      </c>
      <c r="AY125" s="19" t="s">
        <v>273</v>
      </c>
      <c r="BE125" s="207">
        <f t="shared" si="14"/>
        <v>0</v>
      </c>
      <c r="BF125" s="207">
        <f t="shared" si="15"/>
        <v>0</v>
      </c>
      <c r="BG125" s="207">
        <f t="shared" si="16"/>
        <v>0</v>
      </c>
      <c r="BH125" s="207">
        <f t="shared" si="17"/>
        <v>0</v>
      </c>
      <c r="BI125" s="207">
        <f t="shared" si="18"/>
        <v>0</v>
      </c>
      <c r="BJ125" s="19" t="s">
        <v>23</v>
      </c>
      <c r="BK125" s="207">
        <f t="shared" si="19"/>
        <v>0</v>
      </c>
      <c r="BL125" s="19" t="s">
        <v>99</v>
      </c>
      <c r="BM125" s="206" t="s">
        <v>589</v>
      </c>
    </row>
    <row r="126" spans="1:65" s="2" customFormat="1" ht="16.5" customHeight="1">
      <c r="A126" s="36"/>
      <c r="B126" s="37"/>
      <c r="C126" s="195" t="s">
        <v>584</v>
      </c>
      <c r="D126" s="195" t="s">
        <v>275</v>
      </c>
      <c r="E126" s="196" t="s">
        <v>2215</v>
      </c>
      <c r="F126" s="197" t="s">
        <v>2216</v>
      </c>
      <c r="G126" s="198" t="s">
        <v>1038</v>
      </c>
      <c r="H126" s="199">
        <v>1</v>
      </c>
      <c r="I126" s="200"/>
      <c r="J126" s="201">
        <f t="shared" si="10"/>
        <v>0</v>
      </c>
      <c r="K126" s="197" t="s">
        <v>22</v>
      </c>
      <c r="L126" s="41"/>
      <c r="M126" s="202" t="s">
        <v>22</v>
      </c>
      <c r="N126" s="203" t="s">
        <v>48</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99</v>
      </c>
      <c r="AT126" s="206" t="s">
        <v>275</v>
      </c>
      <c r="AU126" s="206" t="s">
        <v>84</v>
      </c>
      <c r="AY126" s="19" t="s">
        <v>273</v>
      </c>
      <c r="BE126" s="207">
        <f t="shared" si="14"/>
        <v>0</v>
      </c>
      <c r="BF126" s="207">
        <f t="shared" si="15"/>
        <v>0</v>
      </c>
      <c r="BG126" s="207">
        <f t="shared" si="16"/>
        <v>0</v>
      </c>
      <c r="BH126" s="207">
        <f t="shared" si="17"/>
        <v>0</v>
      </c>
      <c r="BI126" s="207">
        <f t="shared" si="18"/>
        <v>0</v>
      </c>
      <c r="BJ126" s="19" t="s">
        <v>23</v>
      </c>
      <c r="BK126" s="207">
        <f t="shared" si="19"/>
        <v>0</v>
      </c>
      <c r="BL126" s="19" t="s">
        <v>99</v>
      </c>
      <c r="BM126" s="206" t="s">
        <v>600</v>
      </c>
    </row>
    <row r="127" spans="1:65" s="2" customFormat="1" ht="16.5" customHeight="1">
      <c r="A127" s="36"/>
      <c r="B127" s="37"/>
      <c r="C127" s="195" t="s">
        <v>589</v>
      </c>
      <c r="D127" s="195" t="s">
        <v>275</v>
      </c>
      <c r="E127" s="196" t="s">
        <v>2217</v>
      </c>
      <c r="F127" s="197" t="s">
        <v>2218</v>
      </c>
      <c r="G127" s="198" t="s">
        <v>765</v>
      </c>
      <c r="H127" s="199">
        <v>1</v>
      </c>
      <c r="I127" s="200"/>
      <c r="J127" s="201">
        <f t="shared" si="10"/>
        <v>0</v>
      </c>
      <c r="K127" s="197" t="s">
        <v>22</v>
      </c>
      <c r="L127" s="41"/>
      <c r="M127" s="202" t="s">
        <v>22</v>
      </c>
      <c r="N127" s="203" t="s">
        <v>48</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99</v>
      </c>
      <c r="AT127" s="206" t="s">
        <v>275</v>
      </c>
      <c r="AU127" s="206" t="s">
        <v>84</v>
      </c>
      <c r="AY127" s="19" t="s">
        <v>273</v>
      </c>
      <c r="BE127" s="207">
        <f t="shared" si="14"/>
        <v>0</v>
      </c>
      <c r="BF127" s="207">
        <f t="shared" si="15"/>
        <v>0</v>
      </c>
      <c r="BG127" s="207">
        <f t="shared" si="16"/>
        <v>0</v>
      </c>
      <c r="BH127" s="207">
        <f t="shared" si="17"/>
        <v>0</v>
      </c>
      <c r="BI127" s="207">
        <f t="shared" si="18"/>
        <v>0</v>
      </c>
      <c r="BJ127" s="19" t="s">
        <v>23</v>
      </c>
      <c r="BK127" s="207">
        <f t="shared" si="19"/>
        <v>0</v>
      </c>
      <c r="BL127" s="19" t="s">
        <v>99</v>
      </c>
      <c r="BM127" s="206" t="s">
        <v>616</v>
      </c>
    </row>
    <row r="128" spans="1:65" s="2" customFormat="1" ht="21.75" customHeight="1">
      <c r="A128" s="36"/>
      <c r="B128" s="37"/>
      <c r="C128" s="195" t="s">
        <v>600</v>
      </c>
      <c r="D128" s="195" t="s">
        <v>275</v>
      </c>
      <c r="E128" s="196" t="s">
        <v>2219</v>
      </c>
      <c r="F128" s="197" t="s">
        <v>2220</v>
      </c>
      <c r="G128" s="198" t="s">
        <v>760</v>
      </c>
      <c r="H128" s="199">
        <v>5</v>
      </c>
      <c r="I128" s="200"/>
      <c r="J128" s="201">
        <f t="shared" si="10"/>
        <v>0</v>
      </c>
      <c r="K128" s="197" t="s">
        <v>22</v>
      </c>
      <c r="L128" s="41"/>
      <c r="M128" s="202" t="s">
        <v>22</v>
      </c>
      <c r="N128" s="203" t="s">
        <v>48</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99</v>
      </c>
      <c r="AT128" s="206" t="s">
        <v>275</v>
      </c>
      <c r="AU128" s="206" t="s">
        <v>84</v>
      </c>
      <c r="AY128" s="19" t="s">
        <v>273</v>
      </c>
      <c r="BE128" s="207">
        <f t="shared" si="14"/>
        <v>0</v>
      </c>
      <c r="BF128" s="207">
        <f t="shared" si="15"/>
        <v>0</v>
      </c>
      <c r="BG128" s="207">
        <f t="shared" si="16"/>
        <v>0</v>
      </c>
      <c r="BH128" s="207">
        <f t="shared" si="17"/>
        <v>0</v>
      </c>
      <c r="BI128" s="207">
        <f t="shared" si="18"/>
        <v>0</v>
      </c>
      <c r="BJ128" s="19" t="s">
        <v>23</v>
      </c>
      <c r="BK128" s="207">
        <f t="shared" si="19"/>
        <v>0</v>
      </c>
      <c r="BL128" s="19" t="s">
        <v>99</v>
      </c>
      <c r="BM128" s="206" t="s">
        <v>629</v>
      </c>
    </row>
    <row r="129" spans="1:65" s="2" customFormat="1" ht="16.5" customHeight="1">
      <c r="A129" s="36"/>
      <c r="B129" s="37"/>
      <c r="C129" s="195" t="s">
        <v>611</v>
      </c>
      <c r="D129" s="195" t="s">
        <v>275</v>
      </c>
      <c r="E129" s="196" t="s">
        <v>2221</v>
      </c>
      <c r="F129" s="197" t="s">
        <v>2222</v>
      </c>
      <c r="G129" s="198" t="s">
        <v>760</v>
      </c>
      <c r="H129" s="199">
        <v>20</v>
      </c>
      <c r="I129" s="200"/>
      <c r="J129" s="201">
        <f t="shared" si="10"/>
        <v>0</v>
      </c>
      <c r="K129" s="197" t="s">
        <v>22</v>
      </c>
      <c r="L129" s="41"/>
      <c r="M129" s="202" t="s">
        <v>22</v>
      </c>
      <c r="N129" s="203" t="s">
        <v>48</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99</v>
      </c>
      <c r="AT129" s="206" t="s">
        <v>275</v>
      </c>
      <c r="AU129" s="206" t="s">
        <v>84</v>
      </c>
      <c r="AY129" s="19" t="s">
        <v>273</v>
      </c>
      <c r="BE129" s="207">
        <f t="shared" si="14"/>
        <v>0</v>
      </c>
      <c r="BF129" s="207">
        <f t="shared" si="15"/>
        <v>0</v>
      </c>
      <c r="BG129" s="207">
        <f t="shared" si="16"/>
        <v>0</v>
      </c>
      <c r="BH129" s="207">
        <f t="shared" si="17"/>
        <v>0</v>
      </c>
      <c r="BI129" s="207">
        <f t="shared" si="18"/>
        <v>0</v>
      </c>
      <c r="BJ129" s="19" t="s">
        <v>23</v>
      </c>
      <c r="BK129" s="207">
        <f t="shared" si="19"/>
        <v>0</v>
      </c>
      <c r="BL129" s="19" t="s">
        <v>99</v>
      </c>
      <c r="BM129" s="206" t="s">
        <v>641</v>
      </c>
    </row>
    <row r="130" spans="1:65" s="2" customFormat="1" ht="16.5" customHeight="1">
      <c r="A130" s="36"/>
      <c r="B130" s="37"/>
      <c r="C130" s="195" t="s">
        <v>621</v>
      </c>
      <c r="D130" s="195" t="s">
        <v>275</v>
      </c>
      <c r="E130" s="196" t="s">
        <v>2223</v>
      </c>
      <c r="F130" s="197" t="s">
        <v>2224</v>
      </c>
      <c r="G130" s="198" t="s">
        <v>1038</v>
      </c>
      <c r="H130" s="199">
        <v>1</v>
      </c>
      <c r="I130" s="200"/>
      <c r="J130" s="201">
        <f t="shared" si="10"/>
        <v>0</v>
      </c>
      <c r="K130" s="197" t="s">
        <v>22</v>
      </c>
      <c r="L130" s="41"/>
      <c r="M130" s="270" t="s">
        <v>22</v>
      </c>
      <c r="N130" s="271" t="s">
        <v>48</v>
      </c>
      <c r="O130" s="268"/>
      <c r="P130" s="272">
        <f t="shared" si="11"/>
        <v>0</v>
      </c>
      <c r="Q130" s="272">
        <v>0</v>
      </c>
      <c r="R130" s="272">
        <f t="shared" si="12"/>
        <v>0</v>
      </c>
      <c r="S130" s="272">
        <v>0</v>
      </c>
      <c r="T130" s="273">
        <f t="shared" si="13"/>
        <v>0</v>
      </c>
      <c r="U130" s="36"/>
      <c r="V130" s="36"/>
      <c r="W130" s="36"/>
      <c r="X130" s="36"/>
      <c r="Y130" s="36"/>
      <c r="Z130" s="36"/>
      <c r="AA130" s="36"/>
      <c r="AB130" s="36"/>
      <c r="AC130" s="36"/>
      <c r="AD130" s="36"/>
      <c r="AE130" s="36"/>
      <c r="AR130" s="206" t="s">
        <v>99</v>
      </c>
      <c r="AT130" s="206" t="s">
        <v>275</v>
      </c>
      <c r="AU130" s="206" t="s">
        <v>84</v>
      </c>
      <c r="AY130" s="19" t="s">
        <v>273</v>
      </c>
      <c r="BE130" s="207">
        <f t="shared" si="14"/>
        <v>0</v>
      </c>
      <c r="BF130" s="207">
        <f t="shared" si="15"/>
        <v>0</v>
      </c>
      <c r="BG130" s="207">
        <f t="shared" si="16"/>
        <v>0</v>
      </c>
      <c r="BH130" s="207">
        <f t="shared" si="17"/>
        <v>0</v>
      </c>
      <c r="BI130" s="207">
        <f t="shared" si="18"/>
        <v>0</v>
      </c>
      <c r="BJ130" s="19" t="s">
        <v>23</v>
      </c>
      <c r="BK130" s="207">
        <f t="shared" si="19"/>
        <v>0</v>
      </c>
      <c r="BL130" s="19" t="s">
        <v>99</v>
      </c>
      <c r="BM130" s="206" t="s">
        <v>654</v>
      </c>
    </row>
    <row r="131" spans="1:65" s="2" customFormat="1" ht="6.95" customHeight="1">
      <c r="A131" s="36"/>
      <c r="B131" s="49"/>
      <c r="C131" s="50"/>
      <c r="D131" s="50"/>
      <c r="E131" s="50"/>
      <c r="F131" s="50"/>
      <c r="G131" s="50"/>
      <c r="H131" s="50"/>
      <c r="I131" s="145"/>
      <c r="J131" s="50"/>
      <c r="K131" s="50"/>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CYER3ZvQxeg/vG8EvKfFn5cKu5118TYGbMezk6TUQyqPvJh1IgU+r3gwBUHRYM1POpEoU9FymTeeT1F8/Ab14Q==" saltValue="Jj2rIdxBmNPK073KgJ6BNjT79xA728lzb4d/eoEDHz+tAgj8NeNa7kkNVyQkLrkUju6NDzYulqsdHCBaozcm2A==" spinCount="100000" sheet="1" objects="1" scenarios="1" formatColumns="0" formatRows="0" autoFilter="0"/>
  <autoFilter ref="C94:K13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sheetPr>
    <pageSetUpPr fitToPage="1"/>
  </sheetPr>
  <dimension ref="A2:BM100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5"/>
      <c r="M2" s="385"/>
      <c r="N2" s="385"/>
      <c r="O2" s="385"/>
      <c r="P2" s="385"/>
      <c r="Q2" s="385"/>
      <c r="R2" s="385"/>
      <c r="S2" s="385"/>
      <c r="T2" s="385"/>
      <c r="U2" s="385"/>
      <c r="V2" s="385"/>
      <c r="AT2" s="19" t="s">
        <v>197</v>
      </c>
      <c r="AZ2" s="111" t="s">
        <v>3539</v>
      </c>
      <c r="BA2" s="111" t="s">
        <v>3540</v>
      </c>
      <c r="BB2" s="111" t="s">
        <v>333</v>
      </c>
      <c r="BC2" s="111" t="s">
        <v>3541</v>
      </c>
      <c r="BD2" s="111" t="s">
        <v>84</v>
      </c>
    </row>
    <row r="3" spans="1:56" s="1" customFormat="1" ht="6.95" customHeight="1">
      <c r="B3" s="112"/>
      <c r="C3" s="113"/>
      <c r="D3" s="113"/>
      <c r="E3" s="113"/>
      <c r="F3" s="113"/>
      <c r="G3" s="113"/>
      <c r="H3" s="113"/>
      <c r="I3" s="114"/>
      <c r="J3" s="113"/>
      <c r="K3" s="113"/>
      <c r="L3" s="22"/>
      <c r="AT3" s="19" t="s">
        <v>84</v>
      </c>
    </row>
    <row r="4" spans="1:56" s="1" customFormat="1" ht="24.95" customHeight="1">
      <c r="B4" s="22"/>
      <c r="D4" s="115" t="s">
        <v>226</v>
      </c>
      <c r="I4" s="110"/>
      <c r="L4" s="22"/>
      <c r="M4" s="116" t="s">
        <v>10</v>
      </c>
      <c r="AT4" s="19" t="s">
        <v>4</v>
      </c>
    </row>
    <row r="5" spans="1:56" s="1" customFormat="1" ht="6.95" customHeight="1">
      <c r="B5" s="22"/>
      <c r="I5" s="110"/>
      <c r="L5" s="22"/>
    </row>
    <row r="6" spans="1:56" s="1" customFormat="1" ht="12" customHeight="1">
      <c r="B6" s="22"/>
      <c r="D6" s="117" t="s">
        <v>16</v>
      </c>
      <c r="I6" s="110"/>
      <c r="L6" s="22"/>
    </row>
    <row r="7" spans="1:56" s="1" customFormat="1" ht="16.5" customHeight="1">
      <c r="B7" s="22"/>
      <c r="E7" s="411" t="str">
        <f>'Rekapitulace stavby'!K6</f>
        <v>Přístavba Základní a mateřské školy Elišky Přemyslovny 10,Brno Starý Lískovec</v>
      </c>
      <c r="F7" s="412"/>
      <c r="G7" s="412"/>
      <c r="H7" s="412"/>
      <c r="I7" s="110"/>
      <c r="L7" s="22"/>
    </row>
    <row r="8" spans="1:56" ht="12.75">
      <c r="B8" s="22"/>
      <c r="D8" s="117" t="s">
        <v>227</v>
      </c>
      <c r="L8" s="22"/>
    </row>
    <row r="9" spans="1:56" s="1" customFormat="1" ht="16.5" customHeight="1">
      <c r="B9" s="22"/>
      <c r="E9" s="411" t="s">
        <v>228</v>
      </c>
      <c r="F9" s="385"/>
      <c r="G9" s="385"/>
      <c r="H9" s="385"/>
      <c r="I9" s="110"/>
      <c r="L9" s="22"/>
    </row>
    <row r="10" spans="1:56" s="1" customFormat="1" ht="12" customHeight="1">
      <c r="B10" s="22"/>
      <c r="D10" s="117" t="s">
        <v>229</v>
      </c>
      <c r="I10" s="110"/>
      <c r="L10" s="22"/>
    </row>
    <row r="11" spans="1:56" s="2" customFormat="1" ht="16.5" customHeight="1">
      <c r="A11" s="36"/>
      <c r="B11" s="41"/>
      <c r="C11" s="36"/>
      <c r="D11" s="36"/>
      <c r="E11" s="413" t="s">
        <v>3542</v>
      </c>
      <c r="F11" s="414"/>
      <c r="G11" s="414"/>
      <c r="H11" s="414"/>
      <c r="I11" s="119"/>
      <c r="J11" s="36"/>
      <c r="K11" s="36"/>
      <c r="L11" s="120"/>
      <c r="S11" s="36"/>
      <c r="T11" s="36"/>
      <c r="U11" s="36"/>
      <c r="V11" s="36"/>
      <c r="W11" s="36"/>
      <c r="X11" s="36"/>
      <c r="Y11" s="36"/>
      <c r="Z11" s="36"/>
      <c r="AA11" s="36"/>
      <c r="AB11" s="36"/>
      <c r="AC11" s="36"/>
      <c r="AD11" s="36"/>
      <c r="AE11" s="36"/>
    </row>
    <row r="12" spans="1:5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56" s="2" customFormat="1" ht="16.5" customHeight="1">
      <c r="A13" s="36"/>
      <c r="B13" s="41"/>
      <c r="C13" s="36"/>
      <c r="D13" s="36"/>
      <c r="E13" s="415" t="s">
        <v>3543</v>
      </c>
      <c r="F13" s="414"/>
      <c r="G13" s="414"/>
      <c r="H13" s="414"/>
      <c r="I13" s="119"/>
      <c r="J13" s="36"/>
      <c r="K13" s="36"/>
      <c r="L13" s="120"/>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5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5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ROUND(J117,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ROUND((SUM(BE117:BE1006)),  2)</f>
        <v>0</v>
      </c>
      <c r="G37" s="36"/>
      <c r="H37" s="36"/>
      <c r="I37" s="134">
        <v>0.21</v>
      </c>
      <c r="J37" s="133">
        <f>ROUND(((SUM(BE117:BE1006))*I37),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ROUND((SUM(BF117:BF1006)),  2)</f>
        <v>0</v>
      </c>
      <c r="G38" s="36"/>
      <c r="H38" s="36"/>
      <c r="I38" s="134">
        <v>0.15</v>
      </c>
      <c r="J38" s="133">
        <f>ROUND(((SUM(BF117:BF1006))*I38),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ROUND((SUM(BG117:BG1006)),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ROUND((SUM(BH117:BH1006)),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ROUND((SUM(BI117:BI1006)),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3542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2016/027H-02-C-D11 - C-D.1.1-Architektonické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J117</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J118</f>
        <v>0</v>
      </c>
      <c r="K68" s="155"/>
      <c r="L68" s="160"/>
    </row>
    <row r="69" spans="1:47" s="10" customFormat="1" ht="19.899999999999999" customHeight="1">
      <c r="B69" s="161"/>
      <c r="C69" s="98"/>
      <c r="D69" s="162" t="s">
        <v>3544</v>
      </c>
      <c r="E69" s="163"/>
      <c r="F69" s="163"/>
      <c r="G69" s="163"/>
      <c r="H69" s="163"/>
      <c r="I69" s="164"/>
      <c r="J69" s="165">
        <f>J119</f>
        <v>0</v>
      </c>
      <c r="K69" s="98"/>
      <c r="L69" s="166"/>
    </row>
    <row r="70" spans="1:47" s="10" customFormat="1" ht="19.899999999999999" customHeight="1">
      <c r="B70" s="161"/>
      <c r="C70" s="98"/>
      <c r="D70" s="162" t="s">
        <v>3545</v>
      </c>
      <c r="E70" s="163"/>
      <c r="F70" s="163"/>
      <c r="G70" s="163"/>
      <c r="H70" s="163"/>
      <c r="I70" s="164"/>
      <c r="J70" s="165">
        <f>J270</f>
        <v>0</v>
      </c>
      <c r="K70" s="98"/>
      <c r="L70" s="166"/>
    </row>
    <row r="71" spans="1:47" s="10" customFormat="1" ht="19.899999999999999" customHeight="1">
      <c r="B71" s="161"/>
      <c r="C71" s="98"/>
      <c r="D71" s="162" t="s">
        <v>239</v>
      </c>
      <c r="E71" s="163"/>
      <c r="F71" s="163"/>
      <c r="G71" s="163"/>
      <c r="H71" s="163"/>
      <c r="I71" s="164"/>
      <c r="J71" s="165">
        <f>J338</f>
        <v>0</v>
      </c>
      <c r="K71" s="98"/>
      <c r="L71" s="166"/>
    </row>
    <row r="72" spans="1:47" s="10" customFormat="1" ht="19.899999999999999" customHeight="1">
      <c r="B72" s="161"/>
      <c r="C72" s="98"/>
      <c r="D72" s="162" t="s">
        <v>240</v>
      </c>
      <c r="E72" s="163"/>
      <c r="F72" s="163"/>
      <c r="G72" s="163"/>
      <c r="H72" s="163"/>
      <c r="I72" s="164"/>
      <c r="J72" s="165">
        <f>J389</f>
        <v>0</v>
      </c>
      <c r="K72" s="98"/>
      <c r="L72" s="166"/>
    </row>
    <row r="73" spans="1:47" s="10" customFormat="1" ht="19.899999999999999" customHeight="1">
      <c r="B73" s="161"/>
      <c r="C73" s="98"/>
      <c r="D73" s="162" t="s">
        <v>241</v>
      </c>
      <c r="E73" s="163"/>
      <c r="F73" s="163"/>
      <c r="G73" s="163"/>
      <c r="H73" s="163"/>
      <c r="I73" s="164"/>
      <c r="J73" s="165">
        <f>J401</f>
        <v>0</v>
      </c>
      <c r="K73" s="98"/>
      <c r="L73" s="166"/>
    </row>
    <row r="74" spans="1:47" s="10" customFormat="1" ht="19.899999999999999" customHeight="1">
      <c r="B74" s="161"/>
      <c r="C74" s="98"/>
      <c r="D74" s="162" t="s">
        <v>3546</v>
      </c>
      <c r="E74" s="163"/>
      <c r="F74" s="163"/>
      <c r="G74" s="163"/>
      <c r="H74" s="163"/>
      <c r="I74" s="164"/>
      <c r="J74" s="165">
        <f>J512</f>
        <v>0</v>
      </c>
      <c r="K74" s="98"/>
      <c r="L74" s="166"/>
    </row>
    <row r="75" spans="1:47" s="10" customFormat="1" ht="19.899999999999999" customHeight="1">
      <c r="B75" s="161"/>
      <c r="C75" s="98"/>
      <c r="D75" s="162" t="s">
        <v>242</v>
      </c>
      <c r="E75" s="163"/>
      <c r="F75" s="163"/>
      <c r="G75" s="163"/>
      <c r="H75" s="163"/>
      <c r="I75" s="164"/>
      <c r="J75" s="165">
        <f>J516</f>
        <v>0</v>
      </c>
      <c r="K75" s="98"/>
      <c r="L75" s="166"/>
    </row>
    <row r="76" spans="1:47" s="10" customFormat="1" ht="19.899999999999999" customHeight="1">
      <c r="B76" s="161"/>
      <c r="C76" s="98"/>
      <c r="D76" s="162" t="s">
        <v>3547</v>
      </c>
      <c r="E76" s="163"/>
      <c r="F76" s="163"/>
      <c r="G76" s="163"/>
      <c r="H76" s="163"/>
      <c r="I76" s="164"/>
      <c r="J76" s="165">
        <f>J676</f>
        <v>0</v>
      </c>
      <c r="K76" s="98"/>
      <c r="L76" s="166"/>
    </row>
    <row r="77" spans="1:47" s="10" customFormat="1" ht="19.899999999999999" customHeight="1">
      <c r="B77" s="161"/>
      <c r="C77" s="98"/>
      <c r="D77" s="162" t="s">
        <v>243</v>
      </c>
      <c r="E77" s="163"/>
      <c r="F77" s="163"/>
      <c r="G77" s="163"/>
      <c r="H77" s="163"/>
      <c r="I77" s="164"/>
      <c r="J77" s="165">
        <f>J699</f>
        <v>0</v>
      </c>
      <c r="K77" s="98"/>
      <c r="L77" s="166"/>
    </row>
    <row r="78" spans="1:47" s="9" customFormat="1" ht="24.95" customHeight="1">
      <c r="B78" s="154"/>
      <c r="C78" s="155"/>
      <c r="D78" s="156" t="s">
        <v>244</v>
      </c>
      <c r="E78" s="157"/>
      <c r="F78" s="157"/>
      <c r="G78" s="157"/>
      <c r="H78" s="157"/>
      <c r="I78" s="158"/>
      <c r="J78" s="159">
        <f>J702</f>
        <v>0</v>
      </c>
      <c r="K78" s="155"/>
      <c r="L78" s="160"/>
    </row>
    <row r="79" spans="1:47" s="10" customFormat="1" ht="19.899999999999999" customHeight="1">
      <c r="B79" s="161"/>
      <c r="C79" s="98"/>
      <c r="D79" s="162" t="s">
        <v>245</v>
      </c>
      <c r="E79" s="163"/>
      <c r="F79" s="163"/>
      <c r="G79" s="163"/>
      <c r="H79" s="163"/>
      <c r="I79" s="164"/>
      <c r="J79" s="165">
        <f>J703</f>
        <v>0</v>
      </c>
      <c r="K79" s="98"/>
      <c r="L79" s="166"/>
    </row>
    <row r="80" spans="1:47" s="10" customFormat="1" ht="19.899999999999999" customHeight="1">
      <c r="B80" s="161"/>
      <c r="C80" s="98"/>
      <c r="D80" s="162" t="s">
        <v>246</v>
      </c>
      <c r="E80" s="163"/>
      <c r="F80" s="163"/>
      <c r="G80" s="163"/>
      <c r="H80" s="163"/>
      <c r="I80" s="164"/>
      <c r="J80" s="165">
        <f>J717</f>
        <v>0</v>
      </c>
      <c r="K80" s="98"/>
      <c r="L80" s="166"/>
    </row>
    <row r="81" spans="1:31" s="10" customFormat="1" ht="19.899999999999999" customHeight="1">
      <c r="B81" s="161"/>
      <c r="C81" s="98"/>
      <c r="D81" s="162" t="s">
        <v>247</v>
      </c>
      <c r="E81" s="163"/>
      <c r="F81" s="163"/>
      <c r="G81" s="163"/>
      <c r="H81" s="163"/>
      <c r="I81" s="164"/>
      <c r="J81" s="165">
        <f>J720</f>
        <v>0</v>
      </c>
      <c r="K81" s="98"/>
      <c r="L81" s="166"/>
    </row>
    <row r="82" spans="1:31" s="10" customFormat="1" ht="19.899999999999999" customHeight="1">
      <c r="B82" s="161"/>
      <c r="C82" s="98"/>
      <c r="D82" s="162" t="s">
        <v>3548</v>
      </c>
      <c r="E82" s="163"/>
      <c r="F82" s="163"/>
      <c r="G82" s="163"/>
      <c r="H82" s="163"/>
      <c r="I82" s="164"/>
      <c r="J82" s="165">
        <f>J731</f>
        <v>0</v>
      </c>
      <c r="K82" s="98"/>
      <c r="L82" s="166"/>
    </row>
    <row r="83" spans="1:31" s="10" customFormat="1" ht="19.899999999999999" customHeight="1">
      <c r="B83" s="161"/>
      <c r="C83" s="98"/>
      <c r="D83" s="162" t="s">
        <v>249</v>
      </c>
      <c r="E83" s="163"/>
      <c r="F83" s="163"/>
      <c r="G83" s="163"/>
      <c r="H83" s="163"/>
      <c r="I83" s="164"/>
      <c r="J83" s="165">
        <f>J739</f>
        <v>0</v>
      </c>
      <c r="K83" s="98"/>
      <c r="L83" s="166"/>
    </row>
    <row r="84" spans="1:31" s="10" customFormat="1" ht="19.899999999999999" customHeight="1">
      <c r="B84" s="161"/>
      <c r="C84" s="98"/>
      <c r="D84" s="162" t="s">
        <v>250</v>
      </c>
      <c r="E84" s="163"/>
      <c r="F84" s="163"/>
      <c r="G84" s="163"/>
      <c r="H84" s="163"/>
      <c r="I84" s="164"/>
      <c r="J84" s="165">
        <f>J782</f>
        <v>0</v>
      </c>
      <c r="K84" s="98"/>
      <c r="L84" s="166"/>
    </row>
    <row r="85" spans="1:31" s="10" customFormat="1" ht="19.899999999999999" customHeight="1">
      <c r="B85" s="161"/>
      <c r="C85" s="98"/>
      <c r="D85" s="162" t="s">
        <v>251</v>
      </c>
      <c r="E85" s="163"/>
      <c r="F85" s="163"/>
      <c r="G85" s="163"/>
      <c r="H85" s="163"/>
      <c r="I85" s="164"/>
      <c r="J85" s="165">
        <f>J803</f>
        <v>0</v>
      </c>
      <c r="K85" s="98"/>
      <c r="L85" s="166"/>
    </row>
    <row r="86" spans="1:31" s="10" customFormat="1" ht="19.899999999999999" customHeight="1">
      <c r="B86" s="161"/>
      <c r="C86" s="98"/>
      <c r="D86" s="162" t="s">
        <v>252</v>
      </c>
      <c r="E86" s="163"/>
      <c r="F86" s="163"/>
      <c r="G86" s="163"/>
      <c r="H86" s="163"/>
      <c r="I86" s="164"/>
      <c r="J86" s="165">
        <f>J818</f>
        <v>0</v>
      </c>
      <c r="K86" s="98"/>
      <c r="L86" s="166"/>
    </row>
    <row r="87" spans="1:31" s="10" customFormat="1" ht="19.899999999999999" customHeight="1">
      <c r="B87" s="161"/>
      <c r="C87" s="98"/>
      <c r="D87" s="162" t="s">
        <v>253</v>
      </c>
      <c r="E87" s="163"/>
      <c r="F87" s="163"/>
      <c r="G87" s="163"/>
      <c r="H87" s="163"/>
      <c r="I87" s="164"/>
      <c r="J87" s="165">
        <f>J834</f>
        <v>0</v>
      </c>
      <c r="K87" s="98"/>
      <c r="L87" s="166"/>
    </row>
    <row r="88" spans="1:31" s="10" customFormat="1" ht="19.899999999999999" customHeight="1">
      <c r="B88" s="161"/>
      <c r="C88" s="98"/>
      <c r="D88" s="162" t="s">
        <v>254</v>
      </c>
      <c r="E88" s="163"/>
      <c r="F88" s="163"/>
      <c r="G88" s="163"/>
      <c r="H88" s="163"/>
      <c r="I88" s="164"/>
      <c r="J88" s="165">
        <f>J908</f>
        <v>0</v>
      </c>
      <c r="K88" s="98"/>
      <c r="L88" s="166"/>
    </row>
    <row r="89" spans="1:31" s="10" customFormat="1" ht="19.899999999999999" customHeight="1">
      <c r="B89" s="161"/>
      <c r="C89" s="98"/>
      <c r="D89" s="162" t="s">
        <v>255</v>
      </c>
      <c r="E89" s="163"/>
      <c r="F89" s="163"/>
      <c r="G89" s="163"/>
      <c r="H89" s="163"/>
      <c r="I89" s="164"/>
      <c r="J89" s="165">
        <f>J913</f>
        <v>0</v>
      </c>
      <c r="K89" s="98"/>
      <c r="L89" s="166"/>
    </row>
    <row r="90" spans="1:31" s="10" customFormat="1" ht="19.899999999999999" customHeight="1">
      <c r="B90" s="161"/>
      <c r="C90" s="98"/>
      <c r="D90" s="162" t="s">
        <v>3549</v>
      </c>
      <c r="E90" s="163"/>
      <c r="F90" s="163"/>
      <c r="G90" s="163"/>
      <c r="H90" s="163"/>
      <c r="I90" s="164"/>
      <c r="J90" s="165">
        <f>J952</f>
        <v>0</v>
      </c>
      <c r="K90" s="98"/>
      <c r="L90" s="166"/>
    </row>
    <row r="91" spans="1:31" s="10" customFormat="1" ht="19.899999999999999" customHeight="1">
      <c r="B91" s="161"/>
      <c r="C91" s="98"/>
      <c r="D91" s="162" t="s">
        <v>256</v>
      </c>
      <c r="E91" s="163"/>
      <c r="F91" s="163"/>
      <c r="G91" s="163"/>
      <c r="H91" s="163"/>
      <c r="I91" s="164"/>
      <c r="J91" s="165">
        <f>J977</f>
        <v>0</v>
      </c>
      <c r="K91" s="98"/>
      <c r="L91" s="166"/>
    </row>
    <row r="92" spans="1:31" s="9" customFormat="1" ht="24.95" customHeight="1">
      <c r="B92" s="154"/>
      <c r="C92" s="155"/>
      <c r="D92" s="156" t="s">
        <v>3550</v>
      </c>
      <c r="E92" s="157"/>
      <c r="F92" s="157"/>
      <c r="G92" s="157"/>
      <c r="H92" s="157"/>
      <c r="I92" s="158"/>
      <c r="J92" s="159">
        <f>J1004</f>
        <v>0</v>
      </c>
      <c r="K92" s="155"/>
      <c r="L92" s="160"/>
    </row>
    <row r="93" spans="1:31" s="10" customFormat="1" ht="19.899999999999999" customHeight="1">
      <c r="B93" s="161"/>
      <c r="C93" s="98"/>
      <c r="D93" s="162" t="s">
        <v>3551</v>
      </c>
      <c r="E93" s="163"/>
      <c r="F93" s="163"/>
      <c r="G93" s="163"/>
      <c r="H93" s="163"/>
      <c r="I93" s="164"/>
      <c r="J93" s="165">
        <f>J1005</f>
        <v>0</v>
      </c>
      <c r="K93" s="98"/>
      <c r="L93" s="166"/>
    </row>
    <row r="94" spans="1:31" s="2" customFormat="1" ht="21.7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6.95" customHeight="1">
      <c r="A95" s="36"/>
      <c r="B95" s="49"/>
      <c r="C95" s="50"/>
      <c r="D95" s="50"/>
      <c r="E95" s="50"/>
      <c r="F95" s="50"/>
      <c r="G95" s="50"/>
      <c r="H95" s="50"/>
      <c r="I95" s="145"/>
      <c r="J95" s="50"/>
      <c r="K95" s="50"/>
      <c r="L95" s="120"/>
      <c r="S95" s="36"/>
      <c r="T95" s="36"/>
      <c r="U95" s="36"/>
      <c r="V95" s="36"/>
      <c r="W95" s="36"/>
      <c r="X95" s="36"/>
      <c r="Y95" s="36"/>
      <c r="Z95" s="36"/>
      <c r="AA95" s="36"/>
      <c r="AB95" s="36"/>
      <c r="AC95" s="36"/>
      <c r="AD95" s="36"/>
      <c r="AE95" s="36"/>
    </row>
    <row r="99" spans="1:31" s="2" customFormat="1" ht="6.95" customHeight="1">
      <c r="A99" s="36"/>
      <c r="B99" s="51"/>
      <c r="C99" s="52"/>
      <c r="D99" s="52"/>
      <c r="E99" s="52"/>
      <c r="F99" s="52"/>
      <c r="G99" s="52"/>
      <c r="H99" s="52"/>
      <c r="I99" s="148"/>
      <c r="J99" s="52"/>
      <c r="K99" s="52"/>
      <c r="L99" s="120"/>
      <c r="S99" s="36"/>
      <c r="T99" s="36"/>
      <c r="U99" s="36"/>
      <c r="V99" s="36"/>
      <c r="W99" s="36"/>
      <c r="X99" s="36"/>
      <c r="Y99" s="36"/>
      <c r="Z99" s="36"/>
      <c r="AA99" s="36"/>
      <c r="AB99" s="36"/>
      <c r="AC99" s="36"/>
      <c r="AD99" s="36"/>
      <c r="AE99" s="36"/>
    </row>
    <row r="100" spans="1:31" s="2" customFormat="1" ht="24.95" customHeight="1">
      <c r="A100" s="36"/>
      <c r="B100" s="37"/>
      <c r="C100" s="25" t="s">
        <v>258</v>
      </c>
      <c r="D100" s="38"/>
      <c r="E100" s="38"/>
      <c r="F100" s="38"/>
      <c r="G100" s="38"/>
      <c r="H100" s="38"/>
      <c r="I100" s="119"/>
      <c r="J100" s="38"/>
      <c r="K100" s="38"/>
      <c r="L100" s="120"/>
      <c r="S100" s="36"/>
      <c r="T100" s="36"/>
      <c r="U100" s="36"/>
      <c r="V100" s="36"/>
      <c r="W100" s="36"/>
      <c r="X100" s="36"/>
      <c r="Y100" s="36"/>
      <c r="Z100" s="36"/>
      <c r="AA100" s="36"/>
      <c r="AB100" s="36"/>
      <c r="AC100" s="36"/>
      <c r="AD100" s="36"/>
      <c r="AE100" s="36"/>
    </row>
    <row r="101" spans="1:31" s="2" customFormat="1" ht="6.95" customHeight="1">
      <c r="A101" s="36"/>
      <c r="B101" s="37"/>
      <c r="C101" s="38"/>
      <c r="D101" s="38"/>
      <c r="E101" s="38"/>
      <c r="F101" s="38"/>
      <c r="G101" s="38"/>
      <c r="H101" s="38"/>
      <c r="I101" s="119"/>
      <c r="J101" s="38"/>
      <c r="K101" s="38"/>
      <c r="L101" s="120"/>
      <c r="S101" s="36"/>
      <c r="T101" s="36"/>
      <c r="U101" s="36"/>
      <c r="V101" s="36"/>
      <c r="W101" s="36"/>
      <c r="X101" s="36"/>
      <c r="Y101" s="36"/>
      <c r="Z101" s="36"/>
      <c r="AA101" s="36"/>
      <c r="AB101" s="36"/>
      <c r="AC101" s="36"/>
      <c r="AD101" s="36"/>
      <c r="AE101" s="36"/>
    </row>
    <row r="102" spans="1:31" s="2" customFormat="1" ht="12" customHeight="1">
      <c r="A102" s="36"/>
      <c r="B102" s="37"/>
      <c r="C102" s="31" t="s">
        <v>16</v>
      </c>
      <c r="D102" s="38"/>
      <c r="E102" s="38"/>
      <c r="F102" s="38"/>
      <c r="G102" s="38"/>
      <c r="H102" s="38"/>
      <c r="I102" s="119"/>
      <c r="J102" s="38"/>
      <c r="K102" s="38"/>
      <c r="L102" s="120"/>
      <c r="S102" s="36"/>
      <c r="T102" s="36"/>
      <c r="U102" s="36"/>
      <c r="V102" s="36"/>
      <c r="W102" s="36"/>
      <c r="X102" s="36"/>
      <c r="Y102" s="36"/>
      <c r="Z102" s="36"/>
      <c r="AA102" s="36"/>
      <c r="AB102" s="36"/>
      <c r="AC102" s="36"/>
      <c r="AD102" s="36"/>
      <c r="AE102" s="36"/>
    </row>
    <row r="103" spans="1:31" s="2" customFormat="1" ht="16.5" customHeight="1">
      <c r="A103" s="36"/>
      <c r="B103" s="37"/>
      <c r="C103" s="38"/>
      <c r="D103" s="38"/>
      <c r="E103" s="419" t="str">
        <f>E7</f>
        <v>Přístavba Základní a mateřské školy Elišky Přemyslovny 10,Brno Starý Lískovec</v>
      </c>
      <c r="F103" s="420"/>
      <c r="G103" s="420"/>
      <c r="H103" s="420"/>
      <c r="I103" s="119"/>
      <c r="J103" s="38"/>
      <c r="K103" s="38"/>
      <c r="L103" s="120"/>
      <c r="S103" s="36"/>
      <c r="T103" s="36"/>
      <c r="U103" s="36"/>
      <c r="V103" s="36"/>
      <c r="W103" s="36"/>
      <c r="X103" s="36"/>
      <c r="Y103" s="36"/>
      <c r="Z103" s="36"/>
      <c r="AA103" s="36"/>
      <c r="AB103" s="36"/>
      <c r="AC103" s="36"/>
      <c r="AD103" s="36"/>
      <c r="AE103" s="36"/>
    </row>
    <row r="104" spans="1:31" s="1" customFormat="1" ht="12" customHeight="1">
      <c r="B104" s="23"/>
      <c r="C104" s="31" t="s">
        <v>227</v>
      </c>
      <c r="D104" s="24"/>
      <c r="E104" s="24"/>
      <c r="F104" s="24"/>
      <c r="G104" s="24"/>
      <c r="H104" s="24"/>
      <c r="I104" s="110"/>
      <c r="J104" s="24"/>
      <c r="K104" s="24"/>
      <c r="L104" s="22"/>
    </row>
    <row r="105" spans="1:31" s="1" customFormat="1" ht="16.5" customHeight="1">
      <c r="B105" s="23"/>
      <c r="C105" s="24"/>
      <c r="D105" s="24"/>
      <c r="E105" s="419" t="s">
        <v>228</v>
      </c>
      <c r="F105" s="370"/>
      <c r="G105" s="370"/>
      <c r="H105" s="370"/>
      <c r="I105" s="110"/>
      <c r="J105" s="24"/>
      <c r="K105" s="24"/>
      <c r="L105" s="22"/>
    </row>
    <row r="106" spans="1:31" s="1" customFormat="1" ht="12" customHeight="1">
      <c r="B106" s="23"/>
      <c r="C106" s="31" t="s">
        <v>229</v>
      </c>
      <c r="D106" s="24"/>
      <c r="E106" s="24"/>
      <c r="F106" s="24"/>
      <c r="G106" s="24"/>
      <c r="H106" s="24"/>
      <c r="I106" s="110"/>
      <c r="J106" s="24"/>
      <c r="K106" s="24"/>
      <c r="L106" s="22"/>
    </row>
    <row r="107" spans="1:31" s="2" customFormat="1" ht="16.5" customHeight="1">
      <c r="A107" s="36"/>
      <c r="B107" s="37"/>
      <c r="C107" s="38"/>
      <c r="D107" s="38"/>
      <c r="E107" s="421" t="s">
        <v>3542</v>
      </c>
      <c r="F107" s="422"/>
      <c r="G107" s="422"/>
      <c r="H107" s="422"/>
      <c r="I107" s="119"/>
      <c r="J107" s="38"/>
      <c r="K107" s="38"/>
      <c r="L107" s="120"/>
      <c r="S107" s="36"/>
      <c r="T107" s="36"/>
      <c r="U107" s="36"/>
      <c r="V107" s="36"/>
      <c r="W107" s="36"/>
      <c r="X107" s="36"/>
      <c r="Y107" s="36"/>
      <c r="Z107" s="36"/>
      <c r="AA107" s="36"/>
      <c r="AB107" s="36"/>
      <c r="AC107" s="36"/>
      <c r="AD107" s="36"/>
      <c r="AE107" s="36"/>
    </row>
    <row r="108" spans="1:31" s="2" customFormat="1" ht="12" customHeight="1">
      <c r="A108" s="36"/>
      <c r="B108" s="37"/>
      <c r="C108" s="31" t="s">
        <v>231</v>
      </c>
      <c r="D108" s="38"/>
      <c r="E108" s="38"/>
      <c r="F108" s="38"/>
      <c r="G108" s="38"/>
      <c r="H108" s="38"/>
      <c r="I108" s="119"/>
      <c r="J108" s="38"/>
      <c r="K108" s="38"/>
      <c r="L108" s="120"/>
      <c r="S108" s="36"/>
      <c r="T108" s="36"/>
      <c r="U108" s="36"/>
      <c r="V108" s="36"/>
      <c r="W108" s="36"/>
      <c r="X108" s="36"/>
      <c r="Y108" s="36"/>
      <c r="Z108" s="36"/>
      <c r="AA108" s="36"/>
      <c r="AB108" s="36"/>
      <c r="AC108" s="36"/>
      <c r="AD108" s="36"/>
      <c r="AE108" s="36"/>
    </row>
    <row r="109" spans="1:31" s="2" customFormat="1" ht="16.5" customHeight="1">
      <c r="A109" s="36"/>
      <c r="B109" s="37"/>
      <c r="C109" s="38"/>
      <c r="D109" s="38"/>
      <c r="E109" s="389" t="str">
        <f>E13</f>
        <v>2016/027H-02-C-D11 - C-D.1.1-Architektonické a stavebně-technické řešení</v>
      </c>
      <c r="F109" s="422"/>
      <c r="G109" s="422"/>
      <c r="H109" s="422"/>
      <c r="I109" s="119"/>
      <c r="J109" s="38"/>
      <c r="K109" s="38"/>
      <c r="L109" s="120"/>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119"/>
      <c r="J110" s="38"/>
      <c r="K110" s="38"/>
      <c r="L110" s="120"/>
      <c r="S110" s="36"/>
      <c r="T110" s="36"/>
      <c r="U110" s="36"/>
      <c r="V110" s="36"/>
      <c r="W110" s="36"/>
      <c r="X110" s="36"/>
      <c r="Y110" s="36"/>
      <c r="Z110" s="36"/>
      <c r="AA110" s="36"/>
      <c r="AB110" s="36"/>
      <c r="AC110" s="36"/>
      <c r="AD110" s="36"/>
      <c r="AE110" s="36"/>
    </row>
    <row r="111" spans="1:31" s="2" customFormat="1" ht="12" customHeight="1">
      <c r="A111" s="36"/>
      <c r="B111" s="37"/>
      <c r="C111" s="31" t="s">
        <v>24</v>
      </c>
      <c r="D111" s="38"/>
      <c r="E111" s="38"/>
      <c r="F111" s="29" t="str">
        <f>F16</f>
        <v xml:space="preserve"> </v>
      </c>
      <c r="G111" s="38"/>
      <c r="H111" s="38"/>
      <c r="I111" s="121" t="s">
        <v>26</v>
      </c>
      <c r="J111" s="61" t="str">
        <f>IF(J16="","",J16)</f>
        <v>20. 2. 2020</v>
      </c>
      <c r="K111" s="38"/>
      <c r="L111" s="120"/>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19"/>
      <c r="J112" s="38"/>
      <c r="K112" s="38"/>
      <c r="L112" s="120"/>
      <c r="S112" s="36"/>
      <c r="T112" s="36"/>
      <c r="U112" s="36"/>
      <c r="V112" s="36"/>
      <c r="W112" s="36"/>
      <c r="X112" s="36"/>
      <c r="Y112" s="36"/>
      <c r="Z112" s="36"/>
      <c r="AA112" s="36"/>
      <c r="AB112" s="36"/>
      <c r="AC112" s="36"/>
      <c r="AD112" s="36"/>
      <c r="AE112" s="36"/>
    </row>
    <row r="113" spans="1:65" s="2" customFormat="1" ht="40.15" customHeight="1">
      <c r="A113" s="36"/>
      <c r="B113" s="37"/>
      <c r="C113" s="31" t="s">
        <v>30</v>
      </c>
      <c r="D113" s="38"/>
      <c r="E113" s="38"/>
      <c r="F113" s="29" t="str">
        <f>E19</f>
        <v>MČ Brno-Starý Lískovec</v>
      </c>
      <c r="G113" s="38"/>
      <c r="H113" s="38"/>
      <c r="I113" s="121" t="s">
        <v>36</v>
      </c>
      <c r="J113" s="34" t="str">
        <f>E25</f>
        <v>HEXAPLAN INTERNATIONAL spol. s r.o.</v>
      </c>
      <c r="K113" s="38"/>
      <c r="L113" s="120"/>
      <c r="S113" s="36"/>
      <c r="T113" s="36"/>
      <c r="U113" s="36"/>
      <c r="V113" s="36"/>
      <c r="W113" s="36"/>
      <c r="X113" s="36"/>
      <c r="Y113" s="36"/>
      <c r="Z113" s="36"/>
      <c r="AA113" s="36"/>
      <c r="AB113" s="36"/>
      <c r="AC113" s="36"/>
      <c r="AD113" s="36"/>
      <c r="AE113" s="36"/>
    </row>
    <row r="114" spans="1:65" s="2" customFormat="1" ht="15.2" customHeight="1">
      <c r="A114" s="36"/>
      <c r="B114" s="37"/>
      <c r="C114" s="31" t="s">
        <v>34</v>
      </c>
      <c r="D114" s="38"/>
      <c r="E114" s="38"/>
      <c r="F114" s="29" t="str">
        <f>IF(E22="","",E22)</f>
        <v>Vyplň údaj</v>
      </c>
      <c r="G114" s="38"/>
      <c r="H114" s="38"/>
      <c r="I114" s="121" t="s">
        <v>39</v>
      </c>
      <c r="J114" s="34" t="str">
        <f>E28</f>
        <v>Ing.A.Hejmalová</v>
      </c>
      <c r="K114" s="38"/>
      <c r="L114" s="120"/>
      <c r="S114" s="36"/>
      <c r="T114" s="36"/>
      <c r="U114" s="36"/>
      <c r="V114" s="36"/>
      <c r="W114" s="36"/>
      <c r="X114" s="36"/>
      <c r="Y114" s="36"/>
      <c r="Z114" s="36"/>
      <c r="AA114" s="36"/>
      <c r="AB114" s="36"/>
      <c r="AC114" s="36"/>
      <c r="AD114" s="36"/>
      <c r="AE114" s="36"/>
    </row>
    <row r="115" spans="1:65" s="2" customFormat="1" ht="10.35" customHeight="1">
      <c r="A115" s="36"/>
      <c r="B115" s="37"/>
      <c r="C115" s="38"/>
      <c r="D115" s="38"/>
      <c r="E115" s="38"/>
      <c r="F115" s="38"/>
      <c r="G115" s="38"/>
      <c r="H115" s="38"/>
      <c r="I115" s="119"/>
      <c r="J115" s="38"/>
      <c r="K115" s="38"/>
      <c r="L115" s="120"/>
      <c r="S115" s="36"/>
      <c r="T115" s="36"/>
      <c r="U115" s="36"/>
      <c r="V115" s="36"/>
      <c r="W115" s="36"/>
      <c r="X115" s="36"/>
      <c r="Y115" s="36"/>
      <c r="Z115" s="36"/>
      <c r="AA115" s="36"/>
      <c r="AB115" s="36"/>
      <c r="AC115" s="36"/>
      <c r="AD115" s="36"/>
      <c r="AE115" s="36"/>
    </row>
    <row r="116" spans="1:65" s="11" customFormat="1" ht="29.25" customHeight="1">
      <c r="A116" s="167"/>
      <c r="B116" s="168"/>
      <c r="C116" s="169" t="s">
        <v>259</v>
      </c>
      <c r="D116" s="170" t="s">
        <v>62</v>
      </c>
      <c r="E116" s="170" t="s">
        <v>58</v>
      </c>
      <c r="F116" s="170" t="s">
        <v>59</v>
      </c>
      <c r="G116" s="170" t="s">
        <v>260</v>
      </c>
      <c r="H116" s="170" t="s">
        <v>261</v>
      </c>
      <c r="I116" s="171" t="s">
        <v>262</v>
      </c>
      <c r="J116" s="170" t="s">
        <v>236</v>
      </c>
      <c r="K116" s="172" t="s">
        <v>263</v>
      </c>
      <c r="L116" s="173"/>
      <c r="M116" s="70" t="s">
        <v>22</v>
      </c>
      <c r="N116" s="71" t="s">
        <v>47</v>
      </c>
      <c r="O116" s="71" t="s">
        <v>264</v>
      </c>
      <c r="P116" s="71" t="s">
        <v>265</v>
      </c>
      <c r="Q116" s="71" t="s">
        <v>266</v>
      </c>
      <c r="R116" s="71" t="s">
        <v>267</v>
      </c>
      <c r="S116" s="71" t="s">
        <v>268</v>
      </c>
      <c r="T116" s="72" t="s">
        <v>269</v>
      </c>
      <c r="U116" s="167"/>
      <c r="V116" s="167"/>
      <c r="W116" s="167"/>
      <c r="X116" s="167"/>
      <c r="Y116" s="167"/>
      <c r="Z116" s="167"/>
      <c r="AA116" s="167"/>
      <c r="AB116" s="167"/>
      <c r="AC116" s="167"/>
      <c r="AD116" s="167"/>
      <c r="AE116" s="167"/>
    </row>
    <row r="117" spans="1:65" s="2" customFormat="1" ht="22.9" customHeight="1">
      <c r="A117" s="36"/>
      <c r="B117" s="37"/>
      <c r="C117" s="77" t="s">
        <v>270</v>
      </c>
      <c r="D117" s="38"/>
      <c r="E117" s="38"/>
      <c r="F117" s="38"/>
      <c r="G117" s="38"/>
      <c r="H117" s="38"/>
      <c r="I117" s="119"/>
      <c r="J117" s="174">
        <f>BK117</f>
        <v>0</v>
      </c>
      <c r="K117" s="38"/>
      <c r="L117" s="41"/>
      <c r="M117" s="73"/>
      <c r="N117" s="175"/>
      <c r="O117" s="74"/>
      <c r="P117" s="176">
        <f>P118+P702+P1004</f>
        <v>0</v>
      </c>
      <c r="Q117" s="74"/>
      <c r="R117" s="176">
        <f>R118+R702+R1004</f>
        <v>527.49687667000001</v>
      </c>
      <c r="S117" s="74"/>
      <c r="T117" s="177">
        <f>T118+T702+T1004</f>
        <v>95.796178850000004</v>
      </c>
      <c r="U117" s="36"/>
      <c r="V117" s="36"/>
      <c r="W117" s="36"/>
      <c r="X117" s="36"/>
      <c r="Y117" s="36"/>
      <c r="Z117" s="36"/>
      <c r="AA117" s="36"/>
      <c r="AB117" s="36"/>
      <c r="AC117" s="36"/>
      <c r="AD117" s="36"/>
      <c r="AE117" s="36"/>
      <c r="AT117" s="19" t="s">
        <v>76</v>
      </c>
      <c r="AU117" s="19" t="s">
        <v>237</v>
      </c>
      <c r="BK117" s="178">
        <f>BK118+BK702+BK1004</f>
        <v>0</v>
      </c>
    </row>
    <row r="118" spans="1:65" s="12" customFormat="1" ht="25.9" customHeight="1">
      <c r="B118" s="179"/>
      <c r="C118" s="180"/>
      <c r="D118" s="181" t="s">
        <v>76</v>
      </c>
      <c r="E118" s="182" t="s">
        <v>271</v>
      </c>
      <c r="F118" s="182" t="s">
        <v>272</v>
      </c>
      <c r="G118" s="180"/>
      <c r="H118" s="180"/>
      <c r="I118" s="183"/>
      <c r="J118" s="184">
        <f>BK118</f>
        <v>0</v>
      </c>
      <c r="K118" s="180"/>
      <c r="L118" s="185"/>
      <c r="M118" s="186"/>
      <c r="N118" s="187"/>
      <c r="O118" s="187"/>
      <c r="P118" s="188">
        <f>P119+P270+P338+P389+P401+P512+P516+P676+P699</f>
        <v>0</v>
      </c>
      <c r="Q118" s="187"/>
      <c r="R118" s="188">
        <f>R119+R270+R338+R389+R401+R512+R516+R676+R699</f>
        <v>522.33311377999996</v>
      </c>
      <c r="S118" s="187"/>
      <c r="T118" s="189">
        <f>T119+T270+T338+T389+T401+T512+T516+T676+T699</f>
        <v>90.629601000000008</v>
      </c>
      <c r="AR118" s="190" t="s">
        <v>23</v>
      </c>
      <c r="AT118" s="191" t="s">
        <v>76</v>
      </c>
      <c r="AU118" s="191" t="s">
        <v>77</v>
      </c>
      <c r="AY118" s="190" t="s">
        <v>273</v>
      </c>
      <c r="BK118" s="192">
        <f>BK119+BK270+BK338+BK389+BK401+BK512+BK516+BK676+BK699</f>
        <v>0</v>
      </c>
    </row>
    <row r="119" spans="1:65" s="12" customFormat="1" ht="22.9" customHeight="1">
      <c r="B119" s="179"/>
      <c r="C119" s="180"/>
      <c r="D119" s="181" t="s">
        <v>76</v>
      </c>
      <c r="E119" s="193" t="s">
        <v>23</v>
      </c>
      <c r="F119" s="193" t="s">
        <v>3552</v>
      </c>
      <c r="G119" s="180"/>
      <c r="H119" s="180"/>
      <c r="I119" s="183"/>
      <c r="J119" s="194">
        <f>BK119</f>
        <v>0</v>
      </c>
      <c r="K119" s="180"/>
      <c r="L119" s="185"/>
      <c r="M119" s="186"/>
      <c r="N119" s="187"/>
      <c r="O119" s="187"/>
      <c r="P119" s="188">
        <f>SUM(P120:P269)</f>
        <v>0</v>
      </c>
      <c r="Q119" s="187"/>
      <c r="R119" s="188">
        <f>SUM(R120:R269)</f>
        <v>0.14443700000000001</v>
      </c>
      <c r="S119" s="187"/>
      <c r="T119" s="189">
        <f>SUM(T120:T269)</f>
        <v>44.592000000000006</v>
      </c>
      <c r="AR119" s="190" t="s">
        <v>23</v>
      </c>
      <c r="AT119" s="191" t="s">
        <v>76</v>
      </c>
      <c r="AU119" s="191" t="s">
        <v>23</v>
      </c>
      <c r="AY119" s="190" t="s">
        <v>273</v>
      </c>
      <c r="BK119" s="192">
        <f>SUM(BK120:BK269)</f>
        <v>0</v>
      </c>
    </row>
    <row r="120" spans="1:65" s="2" customFormat="1" ht="21.75" customHeight="1">
      <c r="A120" s="36"/>
      <c r="B120" s="37"/>
      <c r="C120" s="195" t="s">
        <v>23</v>
      </c>
      <c r="D120" s="195" t="s">
        <v>275</v>
      </c>
      <c r="E120" s="196" t="s">
        <v>3553</v>
      </c>
      <c r="F120" s="197" t="s">
        <v>3554</v>
      </c>
      <c r="G120" s="198" t="s">
        <v>224</v>
      </c>
      <c r="H120" s="199">
        <v>4.8</v>
      </c>
      <c r="I120" s="200"/>
      <c r="J120" s="201">
        <f>ROUND(I120*H120,2)</f>
        <v>0</v>
      </c>
      <c r="K120" s="197" t="s">
        <v>306</v>
      </c>
      <c r="L120" s="41"/>
      <c r="M120" s="202" t="s">
        <v>22</v>
      </c>
      <c r="N120" s="203" t="s">
        <v>48</v>
      </c>
      <c r="O120" s="66"/>
      <c r="P120" s="204">
        <f>O120*H120</f>
        <v>0</v>
      </c>
      <c r="Q120" s="204">
        <v>0</v>
      </c>
      <c r="R120" s="204">
        <f>Q120*H120</f>
        <v>0</v>
      </c>
      <c r="S120" s="204">
        <v>0.28999999999999998</v>
      </c>
      <c r="T120" s="205">
        <f>S120*H120</f>
        <v>1.3919999999999999</v>
      </c>
      <c r="U120" s="36"/>
      <c r="V120" s="36"/>
      <c r="W120" s="36"/>
      <c r="X120" s="36"/>
      <c r="Y120" s="36"/>
      <c r="Z120" s="36"/>
      <c r="AA120" s="36"/>
      <c r="AB120" s="36"/>
      <c r="AC120" s="36"/>
      <c r="AD120" s="36"/>
      <c r="AE120" s="36"/>
      <c r="AR120" s="206" t="s">
        <v>99</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99</v>
      </c>
      <c r="BM120" s="206" t="s">
        <v>3555</v>
      </c>
    </row>
    <row r="121" spans="1:65" s="2" customFormat="1" ht="156">
      <c r="A121" s="36"/>
      <c r="B121" s="37"/>
      <c r="C121" s="38"/>
      <c r="D121" s="208" t="s">
        <v>299</v>
      </c>
      <c r="E121" s="38"/>
      <c r="F121" s="209" t="s">
        <v>3556</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299</v>
      </c>
      <c r="AU121" s="19" t="s">
        <v>84</v>
      </c>
    </row>
    <row r="122" spans="1:65" s="14" customFormat="1" ht="11.25">
      <c r="B122" s="222"/>
      <c r="C122" s="223"/>
      <c r="D122" s="208" t="s">
        <v>281</v>
      </c>
      <c r="E122" s="224" t="s">
        <v>22</v>
      </c>
      <c r="F122" s="225" t="s">
        <v>3557</v>
      </c>
      <c r="G122" s="223"/>
      <c r="H122" s="226">
        <v>3</v>
      </c>
      <c r="I122" s="227"/>
      <c r="J122" s="223"/>
      <c r="K122" s="223"/>
      <c r="L122" s="228"/>
      <c r="M122" s="229"/>
      <c r="N122" s="230"/>
      <c r="O122" s="230"/>
      <c r="P122" s="230"/>
      <c r="Q122" s="230"/>
      <c r="R122" s="230"/>
      <c r="S122" s="230"/>
      <c r="T122" s="231"/>
      <c r="AT122" s="232" t="s">
        <v>281</v>
      </c>
      <c r="AU122" s="232" t="s">
        <v>84</v>
      </c>
      <c r="AV122" s="14" t="s">
        <v>84</v>
      </c>
      <c r="AW122" s="14" t="s">
        <v>38</v>
      </c>
      <c r="AX122" s="14" t="s">
        <v>77</v>
      </c>
      <c r="AY122" s="232" t="s">
        <v>273</v>
      </c>
    </row>
    <row r="123" spans="1:65" s="14" customFormat="1" ht="11.25">
      <c r="B123" s="222"/>
      <c r="C123" s="223"/>
      <c r="D123" s="208" t="s">
        <v>281</v>
      </c>
      <c r="E123" s="224" t="s">
        <v>22</v>
      </c>
      <c r="F123" s="225" t="s">
        <v>3558</v>
      </c>
      <c r="G123" s="223"/>
      <c r="H123" s="226">
        <v>1.8</v>
      </c>
      <c r="I123" s="227"/>
      <c r="J123" s="223"/>
      <c r="K123" s="223"/>
      <c r="L123" s="228"/>
      <c r="M123" s="229"/>
      <c r="N123" s="230"/>
      <c r="O123" s="230"/>
      <c r="P123" s="230"/>
      <c r="Q123" s="230"/>
      <c r="R123" s="230"/>
      <c r="S123" s="230"/>
      <c r="T123" s="231"/>
      <c r="AT123" s="232" t="s">
        <v>281</v>
      </c>
      <c r="AU123" s="232" t="s">
        <v>84</v>
      </c>
      <c r="AV123" s="14" t="s">
        <v>84</v>
      </c>
      <c r="AW123" s="14" t="s">
        <v>38</v>
      </c>
      <c r="AX123" s="14" t="s">
        <v>77</v>
      </c>
      <c r="AY123" s="232" t="s">
        <v>273</v>
      </c>
    </row>
    <row r="124" spans="1:65" s="15" customFormat="1" ht="11.25">
      <c r="B124" s="233"/>
      <c r="C124" s="234"/>
      <c r="D124" s="208" t="s">
        <v>281</v>
      </c>
      <c r="E124" s="235" t="s">
        <v>22</v>
      </c>
      <c r="F124" s="236" t="s">
        <v>286</v>
      </c>
      <c r="G124" s="234"/>
      <c r="H124" s="237">
        <v>4.8</v>
      </c>
      <c r="I124" s="238"/>
      <c r="J124" s="234"/>
      <c r="K124" s="234"/>
      <c r="L124" s="239"/>
      <c r="M124" s="240"/>
      <c r="N124" s="241"/>
      <c r="O124" s="241"/>
      <c r="P124" s="241"/>
      <c r="Q124" s="241"/>
      <c r="R124" s="241"/>
      <c r="S124" s="241"/>
      <c r="T124" s="242"/>
      <c r="AT124" s="243" t="s">
        <v>281</v>
      </c>
      <c r="AU124" s="243" t="s">
        <v>84</v>
      </c>
      <c r="AV124" s="15" t="s">
        <v>92</v>
      </c>
      <c r="AW124" s="15" t="s">
        <v>38</v>
      </c>
      <c r="AX124" s="15" t="s">
        <v>23</v>
      </c>
      <c r="AY124" s="243" t="s">
        <v>273</v>
      </c>
    </row>
    <row r="125" spans="1:65" s="2" customFormat="1" ht="21.75" customHeight="1">
      <c r="A125" s="36"/>
      <c r="B125" s="37"/>
      <c r="C125" s="195" t="s">
        <v>84</v>
      </c>
      <c r="D125" s="195" t="s">
        <v>275</v>
      </c>
      <c r="E125" s="196" t="s">
        <v>3559</v>
      </c>
      <c r="F125" s="197" t="s">
        <v>3560</v>
      </c>
      <c r="G125" s="198" t="s">
        <v>314</v>
      </c>
      <c r="H125" s="199">
        <v>24</v>
      </c>
      <c r="I125" s="200"/>
      <c r="J125" s="201">
        <f>ROUND(I125*H125,2)</f>
        <v>0</v>
      </c>
      <c r="K125" s="197" t="s">
        <v>306</v>
      </c>
      <c r="L125" s="41"/>
      <c r="M125" s="202" t="s">
        <v>22</v>
      </c>
      <c r="N125" s="203" t="s">
        <v>48</v>
      </c>
      <c r="O125" s="66"/>
      <c r="P125" s="204">
        <f>O125*H125</f>
        <v>0</v>
      </c>
      <c r="Q125" s="204">
        <v>0</v>
      </c>
      <c r="R125" s="204">
        <f>Q125*H125</f>
        <v>0</v>
      </c>
      <c r="S125" s="204">
        <v>1.8</v>
      </c>
      <c r="T125" s="205">
        <f>S125*H125</f>
        <v>43.2</v>
      </c>
      <c r="U125" s="36"/>
      <c r="V125" s="36"/>
      <c r="W125" s="36"/>
      <c r="X125" s="36"/>
      <c r="Y125" s="36"/>
      <c r="Z125" s="36"/>
      <c r="AA125" s="36"/>
      <c r="AB125" s="36"/>
      <c r="AC125" s="36"/>
      <c r="AD125" s="36"/>
      <c r="AE125" s="36"/>
      <c r="AR125" s="206" t="s">
        <v>99</v>
      </c>
      <c r="AT125" s="206" t="s">
        <v>275</v>
      </c>
      <c r="AU125" s="206" t="s">
        <v>84</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99</v>
      </c>
      <c r="BM125" s="206" t="s">
        <v>3561</v>
      </c>
    </row>
    <row r="126" spans="1:65" s="2" customFormat="1" ht="234">
      <c r="A126" s="36"/>
      <c r="B126" s="37"/>
      <c r="C126" s="38"/>
      <c r="D126" s="208" t="s">
        <v>299</v>
      </c>
      <c r="E126" s="38"/>
      <c r="F126" s="209" t="s">
        <v>3562</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299</v>
      </c>
      <c r="AU126" s="19" t="s">
        <v>84</v>
      </c>
    </row>
    <row r="127" spans="1:65" s="14" customFormat="1" ht="11.25">
      <c r="B127" s="222"/>
      <c r="C127" s="223"/>
      <c r="D127" s="208" t="s">
        <v>281</v>
      </c>
      <c r="E127" s="224" t="s">
        <v>22</v>
      </c>
      <c r="F127" s="225" t="s">
        <v>3563</v>
      </c>
      <c r="G127" s="223"/>
      <c r="H127" s="226">
        <v>15</v>
      </c>
      <c r="I127" s="227"/>
      <c r="J127" s="223"/>
      <c r="K127" s="223"/>
      <c r="L127" s="228"/>
      <c r="M127" s="229"/>
      <c r="N127" s="230"/>
      <c r="O127" s="230"/>
      <c r="P127" s="230"/>
      <c r="Q127" s="230"/>
      <c r="R127" s="230"/>
      <c r="S127" s="230"/>
      <c r="T127" s="231"/>
      <c r="AT127" s="232" t="s">
        <v>281</v>
      </c>
      <c r="AU127" s="232" t="s">
        <v>84</v>
      </c>
      <c r="AV127" s="14" t="s">
        <v>84</v>
      </c>
      <c r="AW127" s="14" t="s">
        <v>38</v>
      </c>
      <c r="AX127" s="14" t="s">
        <v>77</v>
      </c>
      <c r="AY127" s="232" t="s">
        <v>273</v>
      </c>
    </row>
    <row r="128" spans="1:65" s="14" customFormat="1" ht="11.25">
      <c r="B128" s="222"/>
      <c r="C128" s="223"/>
      <c r="D128" s="208" t="s">
        <v>281</v>
      </c>
      <c r="E128" s="224" t="s">
        <v>22</v>
      </c>
      <c r="F128" s="225" t="s">
        <v>3564</v>
      </c>
      <c r="G128" s="223"/>
      <c r="H128" s="226">
        <v>9</v>
      </c>
      <c r="I128" s="227"/>
      <c r="J128" s="223"/>
      <c r="K128" s="223"/>
      <c r="L128" s="228"/>
      <c r="M128" s="229"/>
      <c r="N128" s="230"/>
      <c r="O128" s="230"/>
      <c r="P128" s="230"/>
      <c r="Q128" s="230"/>
      <c r="R128" s="230"/>
      <c r="S128" s="230"/>
      <c r="T128" s="231"/>
      <c r="AT128" s="232" t="s">
        <v>281</v>
      </c>
      <c r="AU128" s="232" t="s">
        <v>84</v>
      </c>
      <c r="AV128" s="14" t="s">
        <v>84</v>
      </c>
      <c r="AW128" s="14" t="s">
        <v>38</v>
      </c>
      <c r="AX128" s="14" t="s">
        <v>77</v>
      </c>
      <c r="AY128" s="232" t="s">
        <v>273</v>
      </c>
    </row>
    <row r="129" spans="1:65" s="15" customFormat="1" ht="11.25">
      <c r="B129" s="233"/>
      <c r="C129" s="234"/>
      <c r="D129" s="208" t="s">
        <v>281</v>
      </c>
      <c r="E129" s="235" t="s">
        <v>22</v>
      </c>
      <c r="F129" s="236" t="s">
        <v>286</v>
      </c>
      <c r="G129" s="234"/>
      <c r="H129" s="237">
        <v>24</v>
      </c>
      <c r="I129" s="238"/>
      <c r="J129" s="234"/>
      <c r="K129" s="234"/>
      <c r="L129" s="239"/>
      <c r="M129" s="240"/>
      <c r="N129" s="241"/>
      <c r="O129" s="241"/>
      <c r="P129" s="241"/>
      <c r="Q129" s="241"/>
      <c r="R129" s="241"/>
      <c r="S129" s="241"/>
      <c r="T129" s="242"/>
      <c r="AT129" s="243" t="s">
        <v>281</v>
      </c>
      <c r="AU129" s="243" t="s">
        <v>84</v>
      </c>
      <c r="AV129" s="15" t="s">
        <v>92</v>
      </c>
      <c r="AW129" s="15" t="s">
        <v>38</v>
      </c>
      <c r="AX129" s="15" t="s">
        <v>23</v>
      </c>
      <c r="AY129" s="243" t="s">
        <v>273</v>
      </c>
    </row>
    <row r="130" spans="1:65" s="2" customFormat="1" ht="16.5" customHeight="1">
      <c r="A130" s="36"/>
      <c r="B130" s="37"/>
      <c r="C130" s="195" t="s">
        <v>92</v>
      </c>
      <c r="D130" s="195" t="s">
        <v>275</v>
      </c>
      <c r="E130" s="196" t="s">
        <v>3565</v>
      </c>
      <c r="F130" s="197" t="s">
        <v>3566</v>
      </c>
      <c r="G130" s="198" t="s">
        <v>305</v>
      </c>
      <c r="H130" s="199">
        <v>74</v>
      </c>
      <c r="I130" s="200"/>
      <c r="J130" s="201">
        <f>ROUND(I130*H130,2)</f>
        <v>0</v>
      </c>
      <c r="K130" s="197" t="s">
        <v>306</v>
      </c>
      <c r="L130" s="41"/>
      <c r="M130" s="202" t="s">
        <v>22</v>
      </c>
      <c r="N130" s="203" t="s">
        <v>48</v>
      </c>
      <c r="O130" s="66"/>
      <c r="P130" s="204">
        <f>O130*H130</f>
        <v>0</v>
      </c>
      <c r="Q130" s="204">
        <v>5.5000000000000003E-4</v>
      </c>
      <c r="R130" s="204">
        <f>Q130*H130</f>
        <v>4.07E-2</v>
      </c>
      <c r="S130" s="204">
        <v>0</v>
      </c>
      <c r="T130" s="205">
        <f>S130*H130</f>
        <v>0</v>
      </c>
      <c r="U130" s="36"/>
      <c r="V130" s="36"/>
      <c r="W130" s="36"/>
      <c r="X130" s="36"/>
      <c r="Y130" s="36"/>
      <c r="Z130" s="36"/>
      <c r="AA130" s="36"/>
      <c r="AB130" s="36"/>
      <c r="AC130" s="36"/>
      <c r="AD130" s="36"/>
      <c r="AE130" s="36"/>
      <c r="AR130" s="206" t="s">
        <v>99</v>
      </c>
      <c r="AT130" s="206" t="s">
        <v>275</v>
      </c>
      <c r="AU130" s="206" t="s">
        <v>84</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99</v>
      </c>
      <c r="BM130" s="206" t="s">
        <v>3567</v>
      </c>
    </row>
    <row r="131" spans="1:65" s="2" customFormat="1" ht="97.5">
      <c r="A131" s="36"/>
      <c r="B131" s="37"/>
      <c r="C131" s="38"/>
      <c r="D131" s="208" t="s">
        <v>299</v>
      </c>
      <c r="E131" s="38"/>
      <c r="F131" s="209" t="s">
        <v>3568</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299</v>
      </c>
      <c r="AU131" s="19" t="s">
        <v>84</v>
      </c>
    </row>
    <row r="132" spans="1:65" s="14" customFormat="1" ht="11.25">
      <c r="B132" s="222"/>
      <c r="C132" s="223"/>
      <c r="D132" s="208" t="s">
        <v>281</v>
      </c>
      <c r="E132" s="224" t="s">
        <v>22</v>
      </c>
      <c r="F132" s="225" t="s">
        <v>3569</v>
      </c>
      <c r="G132" s="223"/>
      <c r="H132" s="226">
        <v>74</v>
      </c>
      <c r="I132" s="227"/>
      <c r="J132" s="223"/>
      <c r="K132" s="223"/>
      <c r="L132" s="228"/>
      <c r="M132" s="229"/>
      <c r="N132" s="230"/>
      <c r="O132" s="230"/>
      <c r="P132" s="230"/>
      <c r="Q132" s="230"/>
      <c r="R132" s="230"/>
      <c r="S132" s="230"/>
      <c r="T132" s="231"/>
      <c r="AT132" s="232" t="s">
        <v>281</v>
      </c>
      <c r="AU132" s="232" t="s">
        <v>84</v>
      </c>
      <c r="AV132" s="14" t="s">
        <v>84</v>
      </c>
      <c r="AW132" s="14" t="s">
        <v>38</v>
      </c>
      <c r="AX132" s="14" t="s">
        <v>23</v>
      </c>
      <c r="AY132" s="232" t="s">
        <v>273</v>
      </c>
    </row>
    <row r="133" spans="1:65" s="2" customFormat="1" ht="16.5" customHeight="1">
      <c r="A133" s="36"/>
      <c r="B133" s="37"/>
      <c r="C133" s="195" t="s">
        <v>99</v>
      </c>
      <c r="D133" s="195" t="s">
        <v>275</v>
      </c>
      <c r="E133" s="196" t="s">
        <v>3570</v>
      </c>
      <c r="F133" s="197" t="s">
        <v>3571</v>
      </c>
      <c r="G133" s="198" t="s">
        <v>305</v>
      </c>
      <c r="H133" s="199">
        <v>74</v>
      </c>
      <c r="I133" s="200"/>
      <c r="J133" s="201">
        <f>ROUND(I133*H133,2)</f>
        <v>0</v>
      </c>
      <c r="K133" s="197" t="s">
        <v>306</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99</v>
      </c>
      <c r="AT133" s="206" t="s">
        <v>275</v>
      </c>
      <c r="AU133" s="206" t="s">
        <v>84</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99</v>
      </c>
      <c r="BM133" s="206" t="s">
        <v>3572</v>
      </c>
    </row>
    <row r="134" spans="1:65" s="2" customFormat="1" ht="97.5">
      <c r="A134" s="36"/>
      <c r="B134" s="37"/>
      <c r="C134" s="38"/>
      <c r="D134" s="208" t="s">
        <v>299</v>
      </c>
      <c r="E134" s="38"/>
      <c r="F134" s="209" t="s">
        <v>3568</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299</v>
      </c>
      <c r="AU134" s="19" t="s">
        <v>84</v>
      </c>
    </row>
    <row r="135" spans="1:65" s="14" customFormat="1" ht="11.25">
      <c r="B135" s="222"/>
      <c r="C135" s="223"/>
      <c r="D135" s="208" t="s">
        <v>281</v>
      </c>
      <c r="E135" s="224" t="s">
        <v>22</v>
      </c>
      <c r="F135" s="225" t="s">
        <v>3569</v>
      </c>
      <c r="G135" s="223"/>
      <c r="H135" s="226">
        <v>74</v>
      </c>
      <c r="I135" s="227"/>
      <c r="J135" s="223"/>
      <c r="K135" s="223"/>
      <c r="L135" s="228"/>
      <c r="M135" s="229"/>
      <c r="N135" s="230"/>
      <c r="O135" s="230"/>
      <c r="P135" s="230"/>
      <c r="Q135" s="230"/>
      <c r="R135" s="230"/>
      <c r="S135" s="230"/>
      <c r="T135" s="231"/>
      <c r="AT135" s="232" t="s">
        <v>281</v>
      </c>
      <c r="AU135" s="232" t="s">
        <v>84</v>
      </c>
      <c r="AV135" s="14" t="s">
        <v>84</v>
      </c>
      <c r="AW135" s="14" t="s">
        <v>38</v>
      </c>
      <c r="AX135" s="14" t="s">
        <v>23</v>
      </c>
      <c r="AY135" s="232" t="s">
        <v>273</v>
      </c>
    </row>
    <row r="136" spans="1:65" s="2" customFormat="1" ht="21.75" customHeight="1">
      <c r="A136" s="36"/>
      <c r="B136" s="37"/>
      <c r="C136" s="195" t="s">
        <v>115</v>
      </c>
      <c r="D136" s="195" t="s">
        <v>275</v>
      </c>
      <c r="E136" s="196" t="s">
        <v>3573</v>
      </c>
      <c r="F136" s="197" t="s">
        <v>3574</v>
      </c>
      <c r="G136" s="198" t="s">
        <v>314</v>
      </c>
      <c r="H136" s="199">
        <v>54.88</v>
      </c>
      <c r="I136" s="200"/>
      <c r="J136" s="201">
        <f>ROUND(I136*H136,2)</f>
        <v>0</v>
      </c>
      <c r="K136" s="197" t="s">
        <v>306</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99</v>
      </c>
      <c r="AT136" s="206" t="s">
        <v>275</v>
      </c>
      <c r="AU136" s="206" t="s">
        <v>84</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99</v>
      </c>
      <c r="BM136" s="206" t="s">
        <v>3575</v>
      </c>
    </row>
    <row r="137" spans="1:65" s="2" customFormat="1" ht="126.75">
      <c r="A137" s="36"/>
      <c r="B137" s="37"/>
      <c r="C137" s="38"/>
      <c r="D137" s="208" t="s">
        <v>299</v>
      </c>
      <c r="E137" s="38"/>
      <c r="F137" s="209" t="s">
        <v>3576</v>
      </c>
      <c r="G137" s="38"/>
      <c r="H137" s="38"/>
      <c r="I137" s="119"/>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299</v>
      </c>
      <c r="AU137" s="19" t="s">
        <v>84</v>
      </c>
    </row>
    <row r="138" spans="1:65" s="13" customFormat="1" ht="11.25">
      <c r="B138" s="212"/>
      <c r="C138" s="213"/>
      <c r="D138" s="208" t="s">
        <v>281</v>
      </c>
      <c r="E138" s="214" t="s">
        <v>22</v>
      </c>
      <c r="F138" s="215" t="s">
        <v>3577</v>
      </c>
      <c r="G138" s="213"/>
      <c r="H138" s="214" t="s">
        <v>22</v>
      </c>
      <c r="I138" s="216"/>
      <c r="J138" s="213"/>
      <c r="K138" s="213"/>
      <c r="L138" s="217"/>
      <c r="M138" s="218"/>
      <c r="N138" s="219"/>
      <c r="O138" s="219"/>
      <c r="P138" s="219"/>
      <c r="Q138" s="219"/>
      <c r="R138" s="219"/>
      <c r="S138" s="219"/>
      <c r="T138" s="220"/>
      <c r="AT138" s="221" t="s">
        <v>281</v>
      </c>
      <c r="AU138" s="221" t="s">
        <v>84</v>
      </c>
      <c r="AV138" s="13" t="s">
        <v>23</v>
      </c>
      <c r="AW138" s="13" t="s">
        <v>38</v>
      </c>
      <c r="AX138" s="13" t="s">
        <v>77</v>
      </c>
      <c r="AY138" s="221" t="s">
        <v>273</v>
      </c>
    </row>
    <row r="139" spans="1:65" s="14" customFormat="1" ht="11.25">
      <c r="B139" s="222"/>
      <c r="C139" s="223"/>
      <c r="D139" s="208" t="s">
        <v>281</v>
      </c>
      <c r="E139" s="224" t="s">
        <v>22</v>
      </c>
      <c r="F139" s="225" t="s">
        <v>3578</v>
      </c>
      <c r="G139" s="223"/>
      <c r="H139" s="226">
        <v>45.28</v>
      </c>
      <c r="I139" s="227"/>
      <c r="J139" s="223"/>
      <c r="K139" s="223"/>
      <c r="L139" s="228"/>
      <c r="M139" s="229"/>
      <c r="N139" s="230"/>
      <c r="O139" s="230"/>
      <c r="P139" s="230"/>
      <c r="Q139" s="230"/>
      <c r="R139" s="230"/>
      <c r="S139" s="230"/>
      <c r="T139" s="231"/>
      <c r="AT139" s="232" t="s">
        <v>281</v>
      </c>
      <c r="AU139" s="232" t="s">
        <v>84</v>
      </c>
      <c r="AV139" s="14" t="s">
        <v>84</v>
      </c>
      <c r="AW139" s="14" t="s">
        <v>38</v>
      </c>
      <c r="AX139" s="14" t="s">
        <v>77</v>
      </c>
      <c r="AY139" s="232" t="s">
        <v>273</v>
      </c>
    </row>
    <row r="140" spans="1:65" s="14" customFormat="1" ht="11.25">
      <c r="B140" s="222"/>
      <c r="C140" s="223"/>
      <c r="D140" s="208" t="s">
        <v>281</v>
      </c>
      <c r="E140" s="224" t="s">
        <v>22</v>
      </c>
      <c r="F140" s="225" t="s">
        <v>3579</v>
      </c>
      <c r="G140" s="223"/>
      <c r="H140" s="226">
        <v>9.6</v>
      </c>
      <c r="I140" s="227"/>
      <c r="J140" s="223"/>
      <c r="K140" s="223"/>
      <c r="L140" s="228"/>
      <c r="M140" s="229"/>
      <c r="N140" s="230"/>
      <c r="O140" s="230"/>
      <c r="P140" s="230"/>
      <c r="Q140" s="230"/>
      <c r="R140" s="230"/>
      <c r="S140" s="230"/>
      <c r="T140" s="231"/>
      <c r="AT140" s="232" t="s">
        <v>281</v>
      </c>
      <c r="AU140" s="232" t="s">
        <v>84</v>
      </c>
      <c r="AV140" s="14" t="s">
        <v>84</v>
      </c>
      <c r="AW140" s="14" t="s">
        <v>38</v>
      </c>
      <c r="AX140" s="14" t="s">
        <v>77</v>
      </c>
      <c r="AY140" s="232" t="s">
        <v>273</v>
      </c>
    </row>
    <row r="141" spans="1:65" s="15" customFormat="1" ht="11.25">
      <c r="B141" s="233"/>
      <c r="C141" s="234"/>
      <c r="D141" s="208" t="s">
        <v>281</v>
      </c>
      <c r="E141" s="235" t="s">
        <v>22</v>
      </c>
      <c r="F141" s="236" t="s">
        <v>286</v>
      </c>
      <c r="G141" s="234"/>
      <c r="H141" s="237">
        <v>54.88</v>
      </c>
      <c r="I141" s="238"/>
      <c r="J141" s="234"/>
      <c r="K141" s="234"/>
      <c r="L141" s="239"/>
      <c r="M141" s="240"/>
      <c r="N141" s="241"/>
      <c r="O141" s="241"/>
      <c r="P141" s="241"/>
      <c r="Q141" s="241"/>
      <c r="R141" s="241"/>
      <c r="S141" s="241"/>
      <c r="T141" s="242"/>
      <c r="AT141" s="243" t="s">
        <v>281</v>
      </c>
      <c r="AU141" s="243" t="s">
        <v>84</v>
      </c>
      <c r="AV141" s="15" t="s">
        <v>92</v>
      </c>
      <c r="AW141" s="15" t="s">
        <v>38</v>
      </c>
      <c r="AX141" s="15" t="s">
        <v>23</v>
      </c>
      <c r="AY141" s="243" t="s">
        <v>273</v>
      </c>
    </row>
    <row r="142" spans="1:65" s="2" customFormat="1" ht="21.75" customHeight="1">
      <c r="A142" s="36"/>
      <c r="B142" s="37"/>
      <c r="C142" s="195" t="s">
        <v>319</v>
      </c>
      <c r="D142" s="195" t="s">
        <v>275</v>
      </c>
      <c r="E142" s="196" t="s">
        <v>3580</v>
      </c>
      <c r="F142" s="197" t="s">
        <v>3581</v>
      </c>
      <c r="G142" s="198" t="s">
        <v>314</v>
      </c>
      <c r="H142" s="199">
        <v>404.43700000000001</v>
      </c>
      <c r="I142" s="200"/>
      <c r="J142" s="201">
        <f>ROUND(I142*H142,2)</f>
        <v>0</v>
      </c>
      <c r="K142" s="197" t="s">
        <v>306</v>
      </c>
      <c r="L142" s="41"/>
      <c r="M142" s="202" t="s">
        <v>22</v>
      </c>
      <c r="N142" s="203" t="s">
        <v>48</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99</v>
      </c>
      <c r="AT142" s="206" t="s">
        <v>275</v>
      </c>
      <c r="AU142" s="206" t="s">
        <v>84</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99</v>
      </c>
      <c r="BM142" s="206" t="s">
        <v>3582</v>
      </c>
    </row>
    <row r="143" spans="1:65" s="2" customFormat="1" ht="48.75">
      <c r="A143" s="36"/>
      <c r="B143" s="37"/>
      <c r="C143" s="38"/>
      <c r="D143" s="208" t="s">
        <v>299</v>
      </c>
      <c r="E143" s="38"/>
      <c r="F143" s="209" t="s">
        <v>3583</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299</v>
      </c>
      <c r="AU143" s="19" t="s">
        <v>84</v>
      </c>
    </row>
    <row r="144" spans="1:65" s="13" customFormat="1" ht="11.25">
      <c r="B144" s="212"/>
      <c r="C144" s="213"/>
      <c r="D144" s="208" t="s">
        <v>281</v>
      </c>
      <c r="E144" s="214" t="s">
        <v>22</v>
      </c>
      <c r="F144" s="215" t="s">
        <v>3584</v>
      </c>
      <c r="G144" s="213"/>
      <c r="H144" s="214" t="s">
        <v>22</v>
      </c>
      <c r="I144" s="216"/>
      <c r="J144" s="213"/>
      <c r="K144" s="213"/>
      <c r="L144" s="217"/>
      <c r="M144" s="218"/>
      <c r="N144" s="219"/>
      <c r="O144" s="219"/>
      <c r="P144" s="219"/>
      <c r="Q144" s="219"/>
      <c r="R144" s="219"/>
      <c r="S144" s="219"/>
      <c r="T144" s="220"/>
      <c r="AT144" s="221" t="s">
        <v>281</v>
      </c>
      <c r="AU144" s="221" t="s">
        <v>84</v>
      </c>
      <c r="AV144" s="13" t="s">
        <v>23</v>
      </c>
      <c r="AW144" s="13" t="s">
        <v>38</v>
      </c>
      <c r="AX144" s="13" t="s">
        <v>77</v>
      </c>
      <c r="AY144" s="221" t="s">
        <v>273</v>
      </c>
    </row>
    <row r="145" spans="1:65" s="14" customFormat="1" ht="11.25">
      <c r="B145" s="222"/>
      <c r="C145" s="223"/>
      <c r="D145" s="208" t="s">
        <v>281</v>
      </c>
      <c r="E145" s="224" t="s">
        <v>22</v>
      </c>
      <c r="F145" s="225" t="s">
        <v>3585</v>
      </c>
      <c r="G145" s="223"/>
      <c r="H145" s="226">
        <v>204.05</v>
      </c>
      <c r="I145" s="227"/>
      <c r="J145" s="223"/>
      <c r="K145" s="223"/>
      <c r="L145" s="228"/>
      <c r="M145" s="229"/>
      <c r="N145" s="230"/>
      <c r="O145" s="230"/>
      <c r="P145" s="230"/>
      <c r="Q145" s="230"/>
      <c r="R145" s="230"/>
      <c r="S145" s="230"/>
      <c r="T145" s="231"/>
      <c r="AT145" s="232" t="s">
        <v>281</v>
      </c>
      <c r="AU145" s="232" t="s">
        <v>84</v>
      </c>
      <c r="AV145" s="14" t="s">
        <v>84</v>
      </c>
      <c r="AW145" s="14" t="s">
        <v>38</v>
      </c>
      <c r="AX145" s="14" t="s">
        <v>77</v>
      </c>
      <c r="AY145" s="232" t="s">
        <v>273</v>
      </c>
    </row>
    <row r="146" spans="1:65" s="13" customFormat="1" ht="11.25">
      <c r="B146" s="212"/>
      <c r="C146" s="213"/>
      <c r="D146" s="208" t="s">
        <v>281</v>
      </c>
      <c r="E146" s="214" t="s">
        <v>22</v>
      </c>
      <c r="F146" s="215" t="s">
        <v>3586</v>
      </c>
      <c r="G146" s="213"/>
      <c r="H146" s="214" t="s">
        <v>22</v>
      </c>
      <c r="I146" s="216"/>
      <c r="J146" s="213"/>
      <c r="K146" s="213"/>
      <c r="L146" s="217"/>
      <c r="M146" s="218"/>
      <c r="N146" s="219"/>
      <c r="O146" s="219"/>
      <c r="P146" s="219"/>
      <c r="Q146" s="219"/>
      <c r="R146" s="219"/>
      <c r="S146" s="219"/>
      <c r="T146" s="220"/>
      <c r="AT146" s="221" t="s">
        <v>281</v>
      </c>
      <c r="AU146" s="221" t="s">
        <v>84</v>
      </c>
      <c r="AV146" s="13" t="s">
        <v>23</v>
      </c>
      <c r="AW146" s="13" t="s">
        <v>38</v>
      </c>
      <c r="AX146" s="13" t="s">
        <v>77</v>
      </c>
      <c r="AY146" s="221" t="s">
        <v>273</v>
      </c>
    </row>
    <row r="147" spans="1:65" s="14" customFormat="1" ht="11.25">
      <c r="B147" s="222"/>
      <c r="C147" s="223"/>
      <c r="D147" s="208" t="s">
        <v>281</v>
      </c>
      <c r="E147" s="224" t="s">
        <v>22</v>
      </c>
      <c r="F147" s="225" t="s">
        <v>3587</v>
      </c>
      <c r="G147" s="223"/>
      <c r="H147" s="226">
        <v>132.44800000000001</v>
      </c>
      <c r="I147" s="227"/>
      <c r="J147" s="223"/>
      <c r="K147" s="223"/>
      <c r="L147" s="228"/>
      <c r="M147" s="229"/>
      <c r="N147" s="230"/>
      <c r="O147" s="230"/>
      <c r="P147" s="230"/>
      <c r="Q147" s="230"/>
      <c r="R147" s="230"/>
      <c r="S147" s="230"/>
      <c r="T147" s="231"/>
      <c r="AT147" s="232" t="s">
        <v>281</v>
      </c>
      <c r="AU147" s="232" t="s">
        <v>84</v>
      </c>
      <c r="AV147" s="14" t="s">
        <v>84</v>
      </c>
      <c r="AW147" s="14" t="s">
        <v>38</v>
      </c>
      <c r="AX147" s="14" t="s">
        <v>77</v>
      </c>
      <c r="AY147" s="232" t="s">
        <v>273</v>
      </c>
    </row>
    <row r="148" spans="1:65" s="14" customFormat="1" ht="11.25">
      <c r="B148" s="222"/>
      <c r="C148" s="223"/>
      <c r="D148" s="208" t="s">
        <v>281</v>
      </c>
      <c r="E148" s="224" t="s">
        <v>22</v>
      </c>
      <c r="F148" s="225" t="s">
        <v>3588</v>
      </c>
      <c r="G148" s="223"/>
      <c r="H148" s="226">
        <v>53.576000000000001</v>
      </c>
      <c r="I148" s="227"/>
      <c r="J148" s="223"/>
      <c r="K148" s="223"/>
      <c r="L148" s="228"/>
      <c r="M148" s="229"/>
      <c r="N148" s="230"/>
      <c r="O148" s="230"/>
      <c r="P148" s="230"/>
      <c r="Q148" s="230"/>
      <c r="R148" s="230"/>
      <c r="S148" s="230"/>
      <c r="T148" s="231"/>
      <c r="AT148" s="232" t="s">
        <v>281</v>
      </c>
      <c r="AU148" s="232" t="s">
        <v>84</v>
      </c>
      <c r="AV148" s="14" t="s">
        <v>84</v>
      </c>
      <c r="AW148" s="14" t="s">
        <v>38</v>
      </c>
      <c r="AX148" s="14" t="s">
        <v>77</v>
      </c>
      <c r="AY148" s="232" t="s">
        <v>273</v>
      </c>
    </row>
    <row r="149" spans="1:65" s="13" customFormat="1" ht="11.25">
      <c r="B149" s="212"/>
      <c r="C149" s="213"/>
      <c r="D149" s="208" t="s">
        <v>281</v>
      </c>
      <c r="E149" s="214" t="s">
        <v>22</v>
      </c>
      <c r="F149" s="215" t="s">
        <v>3589</v>
      </c>
      <c r="G149" s="213"/>
      <c r="H149" s="214" t="s">
        <v>22</v>
      </c>
      <c r="I149" s="216"/>
      <c r="J149" s="213"/>
      <c r="K149" s="213"/>
      <c r="L149" s="217"/>
      <c r="M149" s="218"/>
      <c r="N149" s="219"/>
      <c r="O149" s="219"/>
      <c r="P149" s="219"/>
      <c r="Q149" s="219"/>
      <c r="R149" s="219"/>
      <c r="S149" s="219"/>
      <c r="T149" s="220"/>
      <c r="AT149" s="221" t="s">
        <v>281</v>
      </c>
      <c r="AU149" s="221" t="s">
        <v>84</v>
      </c>
      <c r="AV149" s="13" t="s">
        <v>23</v>
      </c>
      <c r="AW149" s="13" t="s">
        <v>38</v>
      </c>
      <c r="AX149" s="13" t="s">
        <v>77</v>
      </c>
      <c r="AY149" s="221" t="s">
        <v>273</v>
      </c>
    </row>
    <row r="150" spans="1:65" s="14" customFormat="1" ht="11.25">
      <c r="B150" s="222"/>
      <c r="C150" s="223"/>
      <c r="D150" s="208" t="s">
        <v>281</v>
      </c>
      <c r="E150" s="224" t="s">
        <v>22</v>
      </c>
      <c r="F150" s="225" t="s">
        <v>3590</v>
      </c>
      <c r="G150" s="223"/>
      <c r="H150" s="226">
        <v>2.431</v>
      </c>
      <c r="I150" s="227"/>
      <c r="J150" s="223"/>
      <c r="K150" s="223"/>
      <c r="L150" s="228"/>
      <c r="M150" s="229"/>
      <c r="N150" s="230"/>
      <c r="O150" s="230"/>
      <c r="P150" s="230"/>
      <c r="Q150" s="230"/>
      <c r="R150" s="230"/>
      <c r="S150" s="230"/>
      <c r="T150" s="231"/>
      <c r="AT150" s="232" t="s">
        <v>281</v>
      </c>
      <c r="AU150" s="232" t="s">
        <v>84</v>
      </c>
      <c r="AV150" s="14" t="s">
        <v>84</v>
      </c>
      <c r="AW150" s="14" t="s">
        <v>38</v>
      </c>
      <c r="AX150" s="14" t="s">
        <v>77</v>
      </c>
      <c r="AY150" s="232" t="s">
        <v>273</v>
      </c>
    </row>
    <row r="151" spans="1:65" s="14" customFormat="1" ht="11.25">
      <c r="B151" s="222"/>
      <c r="C151" s="223"/>
      <c r="D151" s="208" t="s">
        <v>281</v>
      </c>
      <c r="E151" s="224" t="s">
        <v>22</v>
      </c>
      <c r="F151" s="225" t="s">
        <v>3591</v>
      </c>
      <c r="G151" s="223"/>
      <c r="H151" s="226">
        <v>4.0019999999999998</v>
      </c>
      <c r="I151" s="227"/>
      <c r="J151" s="223"/>
      <c r="K151" s="223"/>
      <c r="L151" s="228"/>
      <c r="M151" s="229"/>
      <c r="N151" s="230"/>
      <c r="O151" s="230"/>
      <c r="P151" s="230"/>
      <c r="Q151" s="230"/>
      <c r="R151" s="230"/>
      <c r="S151" s="230"/>
      <c r="T151" s="231"/>
      <c r="AT151" s="232" t="s">
        <v>281</v>
      </c>
      <c r="AU151" s="232" t="s">
        <v>84</v>
      </c>
      <c r="AV151" s="14" t="s">
        <v>84</v>
      </c>
      <c r="AW151" s="14" t="s">
        <v>38</v>
      </c>
      <c r="AX151" s="14" t="s">
        <v>77</v>
      </c>
      <c r="AY151" s="232" t="s">
        <v>273</v>
      </c>
    </row>
    <row r="152" spans="1:65" s="15" customFormat="1" ht="11.25">
      <c r="B152" s="233"/>
      <c r="C152" s="234"/>
      <c r="D152" s="208" t="s">
        <v>281</v>
      </c>
      <c r="E152" s="235" t="s">
        <v>22</v>
      </c>
      <c r="F152" s="236" t="s">
        <v>286</v>
      </c>
      <c r="G152" s="234"/>
      <c r="H152" s="237">
        <v>396.50700000000001</v>
      </c>
      <c r="I152" s="238"/>
      <c r="J152" s="234"/>
      <c r="K152" s="234"/>
      <c r="L152" s="239"/>
      <c r="M152" s="240"/>
      <c r="N152" s="241"/>
      <c r="O152" s="241"/>
      <c r="P152" s="241"/>
      <c r="Q152" s="241"/>
      <c r="R152" s="241"/>
      <c r="S152" s="241"/>
      <c r="T152" s="242"/>
      <c r="AT152" s="243" t="s">
        <v>281</v>
      </c>
      <c r="AU152" s="243" t="s">
        <v>84</v>
      </c>
      <c r="AV152" s="15" t="s">
        <v>92</v>
      </c>
      <c r="AW152" s="15" t="s">
        <v>38</v>
      </c>
      <c r="AX152" s="15" t="s">
        <v>77</v>
      </c>
      <c r="AY152" s="243" t="s">
        <v>273</v>
      </c>
    </row>
    <row r="153" spans="1:65" s="14" customFormat="1" ht="11.25">
      <c r="B153" s="222"/>
      <c r="C153" s="223"/>
      <c r="D153" s="208" t="s">
        <v>281</v>
      </c>
      <c r="E153" s="224" t="s">
        <v>22</v>
      </c>
      <c r="F153" s="225" t="s">
        <v>3592</v>
      </c>
      <c r="G153" s="223"/>
      <c r="H153" s="226">
        <v>7.93</v>
      </c>
      <c r="I153" s="227"/>
      <c r="J153" s="223"/>
      <c r="K153" s="223"/>
      <c r="L153" s="228"/>
      <c r="M153" s="229"/>
      <c r="N153" s="230"/>
      <c r="O153" s="230"/>
      <c r="P153" s="230"/>
      <c r="Q153" s="230"/>
      <c r="R153" s="230"/>
      <c r="S153" s="230"/>
      <c r="T153" s="231"/>
      <c r="AT153" s="232" t="s">
        <v>281</v>
      </c>
      <c r="AU153" s="232" t="s">
        <v>84</v>
      </c>
      <c r="AV153" s="14" t="s">
        <v>84</v>
      </c>
      <c r="AW153" s="14" t="s">
        <v>38</v>
      </c>
      <c r="AX153" s="14" t="s">
        <v>77</v>
      </c>
      <c r="AY153" s="232" t="s">
        <v>273</v>
      </c>
    </row>
    <row r="154" spans="1:65" s="16" customFormat="1" ht="11.25">
      <c r="B154" s="244"/>
      <c r="C154" s="245"/>
      <c r="D154" s="208" t="s">
        <v>281</v>
      </c>
      <c r="E154" s="246" t="s">
        <v>22</v>
      </c>
      <c r="F154" s="247" t="s">
        <v>288</v>
      </c>
      <c r="G154" s="245"/>
      <c r="H154" s="248">
        <v>404.43700000000001</v>
      </c>
      <c r="I154" s="249"/>
      <c r="J154" s="245"/>
      <c r="K154" s="245"/>
      <c r="L154" s="250"/>
      <c r="M154" s="251"/>
      <c r="N154" s="252"/>
      <c r="O154" s="252"/>
      <c r="P154" s="252"/>
      <c r="Q154" s="252"/>
      <c r="R154" s="252"/>
      <c r="S154" s="252"/>
      <c r="T154" s="253"/>
      <c r="AT154" s="254" t="s">
        <v>281</v>
      </c>
      <c r="AU154" s="254" t="s">
        <v>84</v>
      </c>
      <c r="AV154" s="16" t="s">
        <v>99</v>
      </c>
      <c r="AW154" s="16" t="s">
        <v>38</v>
      </c>
      <c r="AX154" s="16" t="s">
        <v>23</v>
      </c>
      <c r="AY154" s="254" t="s">
        <v>273</v>
      </c>
    </row>
    <row r="155" spans="1:65" s="2" customFormat="1" ht="21.75" customHeight="1">
      <c r="A155" s="36"/>
      <c r="B155" s="37"/>
      <c r="C155" s="195" t="s">
        <v>325</v>
      </c>
      <c r="D155" s="195" t="s">
        <v>275</v>
      </c>
      <c r="E155" s="196" t="s">
        <v>3593</v>
      </c>
      <c r="F155" s="197" t="s">
        <v>3594</v>
      </c>
      <c r="G155" s="198" t="s">
        <v>314</v>
      </c>
      <c r="H155" s="199">
        <v>39.92</v>
      </c>
      <c r="I155" s="200"/>
      <c r="J155" s="201">
        <f>ROUND(I155*H155,2)</f>
        <v>0</v>
      </c>
      <c r="K155" s="197" t="s">
        <v>306</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99</v>
      </c>
      <c r="AT155" s="206" t="s">
        <v>275</v>
      </c>
      <c r="AU155" s="206" t="s">
        <v>84</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99</v>
      </c>
      <c r="BM155" s="206" t="s">
        <v>3595</v>
      </c>
    </row>
    <row r="156" spans="1:65" s="2" customFormat="1" ht="39">
      <c r="A156" s="36"/>
      <c r="B156" s="37"/>
      <c r="C156" s="38"/>
      <c r="D156" s="208" t="s">
        <v>299</v>
      </c>
      <c r="E156" s="38"/>
      <c r="F156" s="209" t="s">
        <v>3596</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299</v>
      </c>
      <c r="AU156" s="19" t="s">
        <v>84</v>
      </c>
    </row>
    <row r="157" spans="1:65" s="14" customFormat="1" ht="11.25">
      <c r="B157" s="222"/>
      <c r="C157" s="223"/>
      <c r="D157" s="208" t="s">
        <v>281</v>
      </c>
      <c r="E157" s="224" t="s">
        <v>22</v>
      </c>
      <c r="F157" s="225" t="s">
        <v>3597</v>
      </c>
      <c r="G157" s="223"/>
      <c r="H157" s="226">
        <v>37.92</v>
      </c>
      <c r="I157" s="227"/>
      <c r="J157" s="223"/>
      <c r="K157" s="223"/>
      <c r="L157" s="228"/>
      <c r="M157" s="229"/>
      <c r="N157" s="230"/>
      <c r="O157" s="230"/>
      <c r="P157" s="230"/>
      <c r="Q157" s="230"/>
      <c r="R157" s="230"/>
      <c r="S157" s="230"/>
      <c r="T157" s="231"/>
      <c r="AT157" s="232" t="s">
        <v>281</v>
      </c>
      <c r="AU157" s="232" t="s">
        <v>84</v>
      </c>
      <c r="AV157" s="14" t="s">
        <v>84</v>
      </c>
      <c r="AW157" s="14" t="s">
        <v>38</v>
      </c>
      <c r="AX157" s="14" t="s">
        <v>77</v>
      </c>
      <c r="AY157" s="232" t="s">
        <v>273</v>
      </c>
    </row>
    <row r="158" spans="1:65" s="14" customFormat="1" ht="11.25">
      <c r="B158" s="222"/>
      <c r="C158" s="223"/>
      <c r="D158" s="208" t="s">
        <v>281</v>
      </c>
      <c r="E158" s="224" t="s">
        <v>22</v>
      </c>
      <c r="F158" s="225" t="s">
        <v>3598</v>
      </c>
      <c r="G158" s="223"/>
      <c r="H158" s="226">
        <v>2</v>
      </c>
      <c r="I158" s="227"/>
      <c r="J158" s="223"/>
      <c r="K158" s="223"/>
      <c r="L158" s="228"/>
      <c r="M158" s="229"/>
      <c r="N158" s="230"/>
      <c r="O158" s="230"/>
      <c r="P158" s="230"/>
      <c r="Q158" s="230"/>
      <c r="R158" s="230"/>
      <c r="S158" s="230"/>
      <c r="T158" s="231"/>
      <c r="AT158" s="232" t="s">
        <v>281</v>
      </c>
      <c r="AU158" s="232" t="s">
        <v>84</v>
      </c>
      <c r="AV158" s="14" t="s">
        <v>84</v>
      </c>
      <c r="AW158" s="14" t="s">
        <v>38</v>
      </c>
      <c r="AX158" s="14" t="s">
        <v>77</v>
      </c>
      <c r="AY158" s="232" t="s">
        <v>273</v>
      </c>
    </row>
    <row r="159" spans="1:65" s="15" customFormat="1" ht="11.25">
      <c r="B159" s="233"/>
      <c r="C159" s="234"/>
      <c r="D159" s="208" t="s">
        <v>281</v>
      </c>
      <c r="E159" s="235" t="s">
        <v>22</v>
      </c>
      <c r="F159" s="236" t="s">
        <v>286</v>
      </c>
      <c r="G159" s="234"/>
      <c r="H159" s="237">
        <v>39.92</v>
      </c>
      <c r="I159" s="238"/>
      <c r="J159" s="234"/>
      <c r="K159" s="234"/>
      <c r="L159" s="239"/>
      <c r="M159" s="240"/>
      <c r="N159" s="241"/>
      <c r="O159" s="241"/>
      <c r="P159" s="241"/>
      <c r="Q159" s="241"/>
      <c r="R159" s="241"/>
      <c r="S159" s="241"/>
      <c r="T159" s="242"/>
      <c r="AT159" s="243" t="s">
        <v>281</v>
      </c>
      <c r="AU159" s="243" t="s">
        <v>84</v>
      </c>
      <c r="AV159" s="15" t="s">
        <v>92</v>
      </c>
      <c r="AW159" s="15" t="s">
        <v>38</v>
      </c>
      <c r="AX159" s="15" t="s">
        <v>23</v>
      </c>
      <c r="AY159" s="243" t="s">
        <v>273</v>
      </c>
    </row>
    <row r="160" spans="1:65" s="2" customFormat="1" ht="21.75" customHeight="1">
      <c r="A160" s="36"/>
      <c r="B160" s="37"/>
      <c r="C160" s="195" t="s">
        <v>330</v>
      </c>
      <c r="D160" s="195" t="s">
        <v>275</v>
      </c>
      <c r="E160" s="196" t="s">
        <v>3599</v>
      </c>
      <c r="F160" s="197" t="s">
        <v>3600</v>
      </c>
      <c r="G160" s="198" t="s">
        <v>314</v>
      </c>
      <c r="H160" s="199">
        <v>118.29</v>
      </c>
      <c r="I160" s="200"/>
      <c r="J160" s="201">
        <f>ROUND(I160*H160,2)</f>
        <v>0</v>
      </c>
      <c r="K160" s="197" t="s">
        <v>306</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99</v>
      </c>
      <c r="AT160" s="206" t="s">
        <v>275</v>
      </c>
      <c r="AU160" s="206" t="s">
        <v>84</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99</v>
      </c>
      <c r="BM160" s="206" t="s">
        <v>3601</v>
      </c>
    </row>
    <row r="161" spans="1:65" s="2" customFormat="1" ht="39">
      <c r="A161" s="36"/>
      <c r="B161" s="37"/>
      <c r="C161" s="38"/>
      <c r="D161" s="208" t="s">
        <v>299</v>
      </c>
      <c r="E161" s="38"/>
      <c r="F161" s="209" t="s">
        <v>3602</v>
      </c>
      <c r="G161" s="38"/>
      <c r="H161" s="38"/>
      <c r="I161" s="119"/>
      <c r="J161" s="38"/>
      <c r="K161" s="38"/>
      <c r="L161" s="41"/>
      <c r="M161" s="210"/>
      <c r="N161" s="211"/>
      <c r="O161" s="66"/>
      <c r="P161" s="66"/>
      <c r="Q161" s="66"/>
      <c r="R161" s="66"/>
      <c r="S161" s="66"/>
      <c r="T161" s="67"/>
      <c r="U161" s="36"/>
      <c r="V161" s="36"/>
      <c r="W161" s="36"/>
      <c r="X161" s="36"/>
      <c r="Y161" s="36"/>
      <c r="Z161" s="36"/>
      <c r="AA161" s="36"/>
      <c r="AB161" s="36"/>
      <c r="AC161" s="36"/>
      <c r="AD161" s="36"/>
      <c r="AE161" s="36"/>
      <c r="AT161" s="19" t="s">
        <v>299</v>
      </c>
      <c r="AU161" s="19" t="s">
        <v>84</v>
      </c>
    </row>
    <row r="162" spans="1:65" s="13" customFormat="1" ht="11.25">
      <c r="B162" s="212"/>
      <c r="C162" s="213"/>
      <c r="D162" s="208" t="s">
        <v>281</v>
      </c>
      <c r="E162" s="214" t="s">
        <v>22</v>
      </c>
      <c r="F162" s="215" t="s">
        <v>3603</v>
      </c>
      <c r="G162" s="213"/>
      <c r="H162" s="214" t="s">
        <v>22</v>
      </c>
      <c r="I162" s="216"/>
      <c r="J162" s="213"/>
      <c r="K162" s="213"/>
      <c r="L162" s="217"/>
      <c r="M162" s="218"/>
      <c r="N162" s="219"/>
      <c r="O162" s="219"/>
      <c r="P162" s="219"/>
      <c r="Q162" s="219"/>
      <c r="R162" s="219"/>
      <c r="S162" s="219"/>
      <c r="T162" s="220"/>
      <c r="AT162" s="221" t="s">
        <v>281</v>
      </c>
      <c r="AU162" s="221" t="s">
        <v>84</v>
      </c>
      <c r="AV162" s="13" t="s">
        <v>23</v>
      </c>
      <c r="AW162" s="13" t="s">
        <v>38</v>
      </c>
      <c r="AX162" s="13" t="s">
        <v>77</v>
      </c>
      <c r="AY162" s="221" t="s">
        <v>273</v>
      </c>
    </row>
    <row r="163" spans="1:65" s="14" customFormat="1" ht="11.25">
      <c r="B163" s="222"/>
      <c r="C163" s="223"/>
      <c r="D163" s="208" t="s">
        <v>281</v>
      </c>
      <c r="E163" s="224" t="s">
        <v>22</v>
      </c>
      <c r="F163" s="225" t="s">
        <v>3604</v>
      </c>
      <c r="G163" s="223"/>
      <c r="H163" s="226">
        <v>47.7</v>
      </c>
      <c r="I163" s="227"/>
      <c r="J163" s="223"/>
      <c r="K163" s="223"/>
      <c r="L163" s="228"/>
      <c r="M163" s="229"/>
      <c r="N163" s="230"/>
      <c r="O163" s="230"/>
      <c r="P163" s="230"/>
      <c r="Q163" s="230"/>
      <c r="R163" s="230"/>
      <c r="S163" s="230"/>
      <c r="T163" s="231"/>
      <c r="AT163" s="232" t="s">
        <v>281</v>
      </c>
      <c r="AU163" s="232" t="s">
        <v>84</v>
      </c>
      <c r="AV163" s="14" t="s">
        <v>84</v>
      </c>
      <c r="AW163" s="14" t="s">
        <v>38</v>
      </c>
      <c r="AX163" s="14" t="s">
        <v>77</v>
      </c>
      <c r="AY163" s="232" t="s">
        <v>273</v>
      </c>
    </row>
    <row r="164" spans="1:65" s="14" customFormat="1" ht="11.25">
      <c r="B164" s="222"/>
      <c r="C164" s="223"/>
      <c r="D164" s="208" t="s">
        <v>281</v>
      </c>
      <c r="E164" s="224" t="s">
        <v>22</v>
      </c>
      <c r="F164" s="225" t="s">
        <v>3605</v>
      </c>
      <c r="G164" s="223"/>
      <c r="H164" s="226">
        <v>38.25</v>
      </c>
      <c r="I164" s="227"/>
      <c r="J164" s="223"/>
      <c r="K164" s="223"/>
      <c r="L164" s="228"/>
      <c r="M164" s="229"/>
      <c r="N164" s="230"/>
      <c r="O164" s="230"/>
      <c r="P164" s="230"/>
      <c r="Q164" s="230"/>
      <c r="R164" s="230"/>
      <c r="S164" s="230"/>
      <c r="T164" s="231"/>
      <c r="AT164" s="232" t="s">
        <v>281</v>
      </c>
      <c r="AU164" s="232" t="s">
        <v>84</v>
      </c>
      <c r="AV164" s="14" t="s">
        <v>84</v>
      </c>
      <c r="AW164" s="14" t="s">
        <v>38</v>
      </c>
      <c r="AX164" s="14" t="s">
        <v>77</v>
      </c>
      <c r="AY164" s="232" t="s">
        <v>273</v>
      </c>
    </row>
    <row r="165" spans="1:65" s="14" customFormat="1" ht="11.25">
      <c r="B165" s="222"/>
      <c r="C165" s="223"/>
      <c r="D165" s="208" t="s">
        <v>281</v>
      </c>
      <c r="E165" s="224" t="s">
        <v>22</v>
      </c>
      <c r="F165" s="225" t="s">
        <v>3606</v>
      </c>
      <c r="G165" s="223"/>
      <c r="H165" s="226">
        <v>27.72</v>
      </c>
      <c r="I165" s="227"/>
      <c r="J165" s="223"/>
      <c r="K165" s="223"/>
      <c r="L165" s="228"/>
      <c r="M165" s="229"/>
      <c r="N165" s="230"/>
      <c r="O165" s="230"/>
      <c r="P165" s="230"/>
      <c r="Q165" s="230"/>
      <c r="R165" s="230"/>
      <c r="S165" s="230"/>
      <c r="T165" s="231"/>
      <c r="AT165" s="232" t="s">
        <v>281</v>
      </c>
      <c r="AU165" s="232" t="s">
        <v>84</v>
      </c>
      <c r="AV165" s="14" t="s">
        <v>84</v>
      </c>
      <c r="AW165" s="14" t="s">
        <v>38</v>
      </c>
      <c r="AX165" s="14" t="s">
        <v>77</v>
      </c>
      <c r="AY165" s="232" t="s">
        <v>273</v>
      </c>
    </row>
    <row r="166" spans="1:65" s="14" customFormat="1" ht="11.25">
      <c r="B166" s="222"/>
      <c r="C166" s="223"/>
      <c r="D166" s="208" t="s">
        <v>281</v>
      </c>
      <c r="E166" s="224" t="s">
        <v>22</v>
      </c>
      <c r="F166" s="225" t="s">
        <v>3607</v>
      </c>
      <c r="G166" s="223"/>
      <c r="H166" s="226">
        <v>4.62</v>
      </c>
      <c r="I166" s="227"/>
      <c r="J166" s="223"/>
      <c r="K166" s="223"/>
      <c r="L166" s="228"/>
      <c r="M166" s="229"/>
      <c r="N166" s="230"/>
      <c r="O166" s="230"/>
      <c r="P166" s="230"/>
      <c r="Q166" s="230"/>
      <c r="R166" s="230"/>
      <c r="S166" s="230"/>
      <c r="T166" s="231"/>
      <c r="AT166" s="232" t="s">
        <v>281</v>
      </c>
      <c r="AU166" s="232" t="s">
        <v>84</v>
      </c>
      <c r="AV166" s="14" t="s">
        <v>84</v>
      </c>
      <c r="AW166" s="14" t="s">
        <v>38</v>
      </c>
      <c r="AX166" s="14" t="s">
        <v>77</v>
      </c>
      <c r="AY166" s="232" t="s">
        <v>273</v>
      </c>
    </row>
    <row r="167" spans="1:65" s="15" customFormat="1" ht="11.25">
      <c r="B167" s="233"/>
      <c r="C167" s="234"/>
      <c r="D167" s="208" t="s">
        <v>281</v>
      </c>
      <c r="E167" s="235" t="s">
        <v>22</v>
      </c>
      <c r="F167" s="236" t="s">
        <v>286</v>
      </c>
      <c r="G167" s="234"/>
      <c r="H167" s="237">
        <v>118.29</v>
      </c>
      <c r="I167" s="238"/>
      <c r="J167" s="234"/>
      <c r="K167" s="234"/>
      <c r="L167" s="239"/>
      <c r="M167" s="240"/>
      <c r="N167" s="241"/>
      <c r="O167" s="241"/>
      <c r="P167" s="241"/>
      <c r="Q167" s="241"/>
      <c r="R167" s="241"/>
      <c r="S167" s="241"/>
      <c r="T167" s="242"/>
      <c r="AT167" s="243" t="s">
        <v>281</v>
      </c>
      <c r="AU167" s="243" t="s">
        <v>84</v>
      </c>
      <c r="AV167" s="15" t="s">
        <v>92</v>
      </c>
      <c r="AW167" s="15" t="s">
        <v>38</v>
      </c>
      <c r="AX167" s="15" t="s">
        <v>23</v>
      </c>
      <c r="AY167" s="243" t="s">
        <v>273</v>
      </c>
    </row>
    <row r="168" spans="1:65" s="2" customFormat="1" ht="16.5" customHeight="1">
      <c r="A168" s="36"/>
      <c r="B168" s="37"/>
      <c r="C168" s="195" t="s">
        <v>337</v>
      </c>
      <c r="D168" s="195" t="s">
        <v>275</v>
      </c>
      <c r="E168" s="196" t="s">
        <v>3608</v>
      </c>
      <c r="F168" s="197" t="s">
        <v>3609</v>
      </c>
      <c r="G168" s="198" t="s">
        <v>224</v>
      </c>
      <c r="H168" s="199">
        <v>72</v>
      </c>
      <c r="I168" s="200"/>
      <c r="J168" s="201">
        <f>ROUND(I168*H168,2)</f>
        <v>0</v>
      </c>
      <c r="K168" s="197" t="s">
        <v>306</v>
      </c>
      <c r="L168" s="41"/>
      <c r="M168" s="202" t="s">
        <v>22</v>
      </c>
      <c r="N168" s="203" t="s">
        <v>48</v>
      </c>
      <c r="O168" s="66"/>
      <c r="P168" s="204">
        <f>O168*H168</f>
        <v>0</v>
      </c>
      <c r="Q168" s="204">
        <v>6.9999999999999999E-4</v>
      </c>
      <c r="R168" s="204">
        <f>Q168*H168</f>
        <v>5.04E-2</v>
      </c>
      <c r="S168" s="204">
        <v>0</v>
      </c>
      <c r="T168" s="205">
        <f>S168*H168</f>
        <v>0</v>
      </c>
      <c r="U168" s="36"/>
      <c r="V168" s="36"/>
      <c r="W168" s="36"/>
      <c r="X168" s="36"/>
      <c r="Y168" s="36"/>
      <c r="Z168" s="36"/>
      <c r="AA168" s="36"/>
      <c r="AB168" s="36"/>
      <c r="AC168" s="36"/>
      <c r="AD168" s="36"/>
      <c r="AE168" s="36"/>
      <c r="AR168" s="206" t="s">
        <v>99</v>
      </c>
      <c r="AT168" s="206" t="s">
        <v>275</v>
      </c>
      <c r="AU168" s="206" t="s">
        <v>84</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99</v>
      </c>
      <c r="BM168" s="206" t="s">
        <v>3610</v>
      </c>
    </row>
    <row r="169" spans="1:65" s="2" customFormat="1" ht="58.5">
      <c r="A169" s="36"/>
      <c r="B169" s="37"/>
      <c r="C169" s="38"/>
      <c r="D169" s="208" t="s">
        <v>299</v>
      </c>
      <c r="E169" s="38"/>
      <c r="F169" s="209" t="s">
        <v>3611</v>
      </c>
      <c r="G169" s="38"/>
      <c r="H169" s="38"/>
      <c r="I169" s="119"/>
      <c r="J169" s="38"/>
      <c r="K169" s="38"/>
      <c r="L169" s="41"/>
      <c r="M169" s="210"/>
      <c r="N169" s="211"/>
      <c r="O169" s="66"/>
      <c r="P169" s="66"/>
      <c r="Q169" s="66"/>
      <c r="R169" s="66"/>
      <c r="S169" s="66"/>
      <c r="T169" s="67"/>
      <c r="U169" s="36"/>
      <c r="V169" s="36"/>
      <c r="W169" s="36"/>
      <c r="X169" s="36"/>
      <c r="Y169" s="36"/>
      <c r="Z169" s="36"/>
      <c r="AA169" s="36"/>
      <c r="AB169" s="36"/>
      <c r="AC169" s="36"/>
      <c r="AD169" s="36"/>
      <c r="AE169" s="36"/>
      <c r="AT169" s="19" t="s">
        <v>299</v>
      </c>
      <c r="AU169" s="19" t="s">
        <v>84</v>
      </c>
    </row>
    <row r="170" spans="1:65" s="14" customFormat="1" ht="11.25">
      <c r="B170" s="222"/>
      <c r="C170" s="223"/>
      <c r="D170" s="208" t="s">
        <v>281</v>
      </c>
      <c r="E170" s="224" t="s">
        <v>22</v>
      </c>
      <c r="F170" s="225" t="s">
        <v>3612</v>
      </c>
      <c r="G170" s="223"/>
      <c r="H170" s="226">
        <v>26.5</v>
      </c>
      <c r="I170" s="227"/>
      <c r="J170" s="223"/>
      <c r="K170" s="223"/>
      <c r="L170" s="228"/>
      <c r="M170" s="229"/>
      <c r="N170" s="230"/>
      <c r="O170" s="230"/>
      <c r="P170" s="230"/>
      <c r="Q170" s="230"/>
      <c r="R170" s="230"/>
      <c r="S170" s="230"/>
      <c r="T170" s="231"/>
      <c r="AT170" s="232" t="s">
        <v>281</v>
      </c>
      <c r="AU170" s="232" t="s">
        <v>84</v>
      </c>
      <c r="AV170" s="14" t="s">
        <v>84</v>
      </c>
      <c r="AW170" s="14" t="s">
        <v>38</v>
      </c>
      <c r="AX170" s="14" t="s">
        <v>77</v>
      </c>
      <c r="AY170" s="232" t="s">
        <v>273</v>
      </c>
    </row>
    <row r="171" spans="1:65" s="14" customFormat="1" ht="11.25">
      <c r="B171" s="222"/>
      <c r="C171" s="223"/>
      <c r="D171" s="208" t="s">
        <v>281</v>
      </c>
      <c r="E171" s="224" t="s">
        <v>22</v>
      </c>
      <c r="F171" s="225" t="s">
        <v>3613</v>
      </c>
      <c r="G171" s="223"/>
      <c r="H171" s="226">
        <v>25.5</v>
      </c>
      <c r="I171" s="227"/>
      <c r="J171" s="223"/>
      <c r="K171" s="223"/>
      <c r="L171" s="228"/>
      <c r="M171" s="229"/>
      <c r="N171" s="230"/>
      <c r="O171" s="230"/>
      <c r="P171" s="230"/>
      <c r="Q171" s="230"/>
      <c r="R171" s="230"/>
      <c r="S171" s="230"/>
      <c r="T171" s="231"/>
      <c r="AT171" s="232" t="s">
        <v>281</v>
      </c>
      <c r="AU171" s="232" t="s">
        <v>84</v>
      </c>
      <c r="AV171" s="14" t="s">
        <v>84</v>
      </c>
      <c r="AW171" s="14" t="s">
        <v>38</v>
      </c>
      <c r="AX171" s="14" t="s">
        <v>77</v>
      </c>
      <c r="AY171" s="232" t="s">
        <v>273</v>
      </c>
    </row>
    <row r="172" spans="1:65" s="15" customFormat="1" ht="11.25">
      <c r="B172" s="233"/>
      <c r="C172" s="234"/>
      <c r="D172" s="208" t="s">
        <v>281</v>
      </c>
      <c r="E172" s="235" t="s">
        <v>22</v>
      </c>
      <c r="F172" s="236" t="s">
        <v>286</v>
      </c>
      <c r="G172" s="234"/>
      <c r="H172" s="237">
        <v>52</v>
      </c>
      <c r="I172" s="238"/>
      <c r="J172" s="234"/>
      <c r="K172" s="234"/>
      <c r="L172" s="239"/>
      <c r="M172" s="240"/>
      <c r="N172" s="241"/>
      <c r="O172" s="241"/>
      <c r="P172" s="241"/>
      <c r="Q172" s="241"/>
      <c r="R172" s="241"/>
      <c r="S172" s="241"/>
      <c r="T172" s="242"/>
      <c r="AT172" s="243" t="s">
        <v>281</v>
      </c>
      <c r="AU172" s="243" t="s">
        <v>84</v>
      </c>
      <c r="AV172" s="15" t="s">
        <v>92</v>
      </c>
      <c r="AW172" s="15" t="s">
        <v>38</v>
      </c>
      <c r="AX172" s="15" t="s">
        <v>77</v>
      </c>
      <c r="AY172" s="243" t="s">
        <v>273</v>
      </c>
    </row>
    <row r="173" spans="1:65" s="14" customFormat="1" ht="11.25">
      <c r="B173" s="222"/>
      <c r="C173" s="223"/>
      <c r="D173" s="208" t="s">
        <v>281</v>
      </c>
      <c r="E173" s="224" t="s">
        <v>22</v>
      </c>
      <c r="F173" s="225" t="s">
        <v>419</v>
      </c>
      <c r="G173" s="223"/>
      <c r="H173" s="226">
        <v>20</v>
      </c>
      <c r="I173" s="227"/>
      <c r="J173" s="223"/>
      <c r="K173" s="223"/>
      <c r="L173" s="228"/>
      <c r="M173" s="229"/>
      <c r="N173" s="230"/>
      <c r="O173" s="230"/>
      <c r="P173" s="230"/>
      <c r="Q173" s="230"/>
      <c r="R173" s="230"/>
      <c r="S173" s="230"/>
      <c r="T173" s="231"/>
      <c r="AT173" s="232" t="s">
        <v>281</v>
      </c>
      <c r="AU173" s="232" t="s">
        <v>84</v>
      </c>
      <c r="AV173" s="14" t="s">
        <v>84</v>
      </c>
      <c r="AW173" s="14" t="s">
        <v>38</v>
      </c>
      <c r="AX173" s="14" t="s">
        <v>77</v>
      </c>
      <c r="AY173" s="232" t="s">
        <v>273</v>
      </c>
    </row>
    <row r="174" spans="1:65" s="16" customFormat="1" ht="11.25">
      <c r="B174" s="244"/>
      <c r="C174" s="245"/>
      <c r="D174" s="208" t="s">
        <v>281</v>
      </c>
      <c r="E174" s="246" t="s">
        <v>22</v>
      </c>
      <c r="F174" s="247" t="s">
        <v>288</v>
      </c>
      <c r="G174" s="245"/>
      <c r="H174" s="248">
        <v>72</v>
      </c>
      <c r="I174" s="249"/>
      <c r="J174" s="245"/>
      <c r="K174" s="245"/>
      <c r="L174" s="250"/>
      <c r="M174" s="251"/>
      <c r="N174" s="252"/>
      <c r="O174" s="252"/>
      <c r="P174" s="252"/>
      <c r="Q174" s="252"/>
      <c r="R174" s="252"/>
      <c r="S174" s="252"/>
      <c r="T174" s="253"/>
      <c r="AT174" s="254" t="s">
        <v>281</v>
      </c>
      <c r="AU174" s="254" t="s">
        <v>84</v>
      </c>
      <c r="AV174" s="16" t="s">
        <v>99</v>
      </c>
      <c r="AW174" s="16" t="s">
        <v>38</v>
      </c>
      <c r="AX174" s="16" t="s">
        <v>23</v>
      </c>
      <c r="AY174" s="254" t="s">
        <v>273</v>
      </c>
    </row>
    <row r="175" spans="1:65" s="2" customFormat="1" ht="21.75" customHeight="1">
      <c r="A175" s="36"/>
      <c r="B175" s="37"/>
      <c r="C175" s="195" t="s">
        <v>28</v>
      </c>
      <c r="D175" s="195" t="s">
        <v>275</v>
      </c>
      <c r="E175" s="196" t="s">
        <v>3614</v>
      </c>
      <c r="F175" s="197" t="s">
        <v>3615</v>
      </c>
      <c r="G175" s="198" t="s">
        <v>224</v>
      </c>
      <c r="H175" s="199">
        <v>72</v>
      </c>
      <c r="I175" s="200"/>
      <c r="J175" s="201">
        <f>ROUND(I175*H175,2)</f>
        <v>0</v>
      </c>
      <c r="K175" s="197" t="s">
        <v>306</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99</v>
      </c>
      <c r="AT175" s="206" t="s">
        <v>275</v>
      </c>
      <c r="AU175" s="206" t="s">
        <v>84</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99</v>
      </c>
      <c r="BM175" s="206" t="s">
        <v>3616</v>
      </c>
    </row>
    <row r="176" spans="1:65" s="14" customFormat="1" ht="11.25">
      <c r="B176" s="222"/>
      <c r="C176" s="223"/>
      <c r="D176" s="208" t="s">
        <v>281</v>
      </c>
      <c r="E176" s="224" t="s">
        <v>22</v>
      </c>
      <c r="F176" s="225" t="s">
        <v>3617</v>
      </c>
      <c r="G176" s="223"/>
      <c r="H176" s="226">
        <v>72</v>
      </c>
      <c r="I176" s="227"/>
      <c r="J176" s="223"/>
      <c r="K176" s="223"/>
      <c r="L176" s="228"/>
      <c r="M176" s="229"/>
      <c r="N176" s="230"/>
      <c r="O176" s="230"/>
      <c r="P176" s="230"/>
      <c r="Q176" s="230"/>
      <c r="R176" s="230"/>
      <c r="S176" s="230"/>
      <c r="T176" s="231"/>
      <c r="AT176" s="232" t="s">
        <v>281</v>
      </c>
      <c r="AU176" s="232" t="s">
        <v>84</v>
      </c>
      <c r="AV176" s="14" t="s">
        <v>84</v>
      </c>
      <c r="AW176" s="14" t="s">
        <v>38</v>
      </c>
      <c r="AX176" s="14" t="s">
        <v>23</v>
      </c>
      <c r="AY176" s="232" t="s">
        <v>273</v>
      </c>
    </row>
    <row r="177" spans="1:65" s="2" customFormat="1" ht="16.5" customHeight="1">
      <c r="A177" s="36"/>
      <c r="B177" s="37"/>
      <c r="C177" s="195" t="s">
        <v>354</v>
      </c>
      <c r="D177" s="195" t="s">
        <v>275</v>
      </c>
      <c r="E177" s="196" t="s">
        <v>3618</v>
      </c>
      <c r="F177" s="197" t="s">
        <v>3619</v>
      </c>
      <c r="G177" s="198" t="s">
        <v>314</v>
      </c>
      <c r="H177" s="199">
        <v>115.95</v>
      </c>
      <c r="I177" s="200"/>
      <c r="J177" s="201">
        <f>ROUND(I177*H177,2)</f>
        <v>0</v>
      </c>
      <c r="K177" s="197" t="s">
        <v>306</v>
      </c>
      <c r="L177" s="41"/>
      <c r="M177" s="202" t="s">
        <v>22</v>
      </c>
      <c r="N177" s="203" t="s">
        <v>48</v>
      </c>
      <c r="O177" s="66"/>
      <c r="P177" s="204">
        <f>O177*H177</f>
        <v>0</v>
      </c>
      <c r="Q177" s="204">
        <v>4.6000000000000001E-4</v>
      </c>
      <c r="R177" s="204">
        <f>Q177*H177</f>
        <v>5.3337000000000002E-2</v>
      </c>
      <c r="S177" s="204">
        <v>0</v>
      </c>
      <c r="T177" s="205">
        <f>S177*H177</f>
        <v>0</v>
      </c>
      <c r="U177" s="36"/>
      <c r="V177" s="36"/>
      <c r="W177" s="36"/>
      <c r="X177" s="36"/>
      <c r="Y177" s="36"/>
      <c r="Z177" s="36"/>
      <c r="AA177" s="36"/>
      <c r="AB177" s="36"/>
      <c r="AC177" s="36"/>
      <c r="AD177" s="36"/>
      <c r="AE177" s="36"/>
      <c r="AR177" s="206" t="s">
        <v>99</v>
      </c>
      <c r="AT177" s="206" t="s">
        <v>275</v>
      </c>
      <c r="AU177" s="206" t="s">
        <v>84</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99</v>
      </c>
      <c r="BM177" s="206" t="s">
        <v>3620</v>
      </c>
    </row>
    <row r="178" spans="1:65" s="2" customFormat="1" ht="39">
      <c r="A178" s="36"/>
      <c r="B178" s="37"/>
      <c r="C178" s="38"/>
      <c r="D178" s="208" t="s">
        <v>299</v>
      </c>
      <c r="E178" s="38"/>
      <c r="F178" s="209" t="s">
        <v>3621</v>
      </c>
      <c r="G178" s="38"/>
      <c r="H178" s="38"/>
      <c r="I178" s="119"/>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299</v>
      </c>
      <c r="AU178" s="19" t="s">
        <v>84</v>
      </c>
    </row>
    <row r="179" spans="1:65" s="14" customFormat="1" ht="11.25">
      <c r="B179" s="222"/>
      <c r="C179" s="223"/>
      <c r="D179" s="208" t="s">
        <v>281</v>
      </c>
      <c r="E179" s="224" t="s">
        <v>22</v>
      </c>
      <c r="F179" s="225" t="s">
        <v>3604</v>
      </c>
      <c r="G179" s="223"/>
      <c r="H179" s="226">
        <v>47.7</v>
      </c>
      <c r="I179" s="227"/>
      <c r="J179" s="223"/>
      <c r="K179" s="223"/>
      <c r="L179" s="228"/>
      <c r="M179" s="229"/>
      <c r="N179" s="230"/>
      <c r="O179" s="230"/>
      <c r="P179" s="230"/>
      <c r="Q179" s="230"/>
      <c r="R179" s="230"/>
      <c r="S179" s="230"/>
      <c r="T179" s="231"/>
      <c r="AT179" s="232" t="s">
        <v>281</v>
      </c>
      <c r="AU179" s="232" t="s">
        <v>84</v>
      </c>
      <c r="AV179" s="14" t="s">
        <v>84</v>
      </c>
      <c r="AW179" s="14" t="s">
        <v>38</v>
      </c>
      <c r="AX179" s="14" t="s">
        <v>77</v>
      </c>
      <c r="AY179" s="232" t="s">
        <v>273</v>
      </c>
    </row>
    <row r="180" spans="1:65" s="14" customFormat="1" ht="11.25">
      <c r="B180" s="222"/>
      <c r="C180" s="223"/>
      <c r="D180" s="208" t="s">
        <v>281</v>
      </c>
      <c r="E180" s="224" t="s">
        <v>22</v>
      </c>
      <c r="F180" s="225" t="s">
        <v>3605</v>
      </c>
      <c r="G180" s="223"/>
      <c r="H180" s="226">
        <v>38.25</v>
      </c>
      <c r="I180" s="227"/>
      <c r="J180" s="223"/>
      <c r="K180" s="223"/>
      <c r="L180" s="228"/>
      <c r="M180" s="229"/>
      <c r="N180" s="230"/>
      <c r="O180" s="230"/>
      <c r="P180" s="230"/>
      <c r="Q180" s="230"/>
      <c r="R180" s="230"/>
      <c r="S180" s="230"/>
      <c r="T180" s="231"/>
      <c r="AT180" s="232" t="s">
        <v>281</v>
      </c>
      <c r="AU180" s="232" t="s">
        <v>84</v>
      </c>
      <c r="AV180" s="14" t="s">
        <v>84</v>
      </c>
      <c r="AW180" s="14" t="s">
        <v>38</v>
      </c>
      <c r="AX180" s="14" t="s">
        <v>77</v>
      </c>
      <c r="AY180" s="232" t="s">
        <v>273</v>
      </c>
    </row>
    <row r="181" spans="1:65" s="15" customFormat="1" ht="11.25">
      <c r="B181" s="233"/>
      <c r="C181" s="234"/>
      <c r="D181" s="208" t="s">
        <v>281</v>
      </c>
      <c r="E181" s="235" t="s">
        <v>22</v>
      </c>
      <c r="F181" s="236" t="s">
        <v>286</v>
      </c>
      <c r="G181" s="234"/>
      <c r="H181" s="237">
        <v>85.95</v>
      </c>
      <c r="I181" s="238"/>
      <c r="J181" s="234"/>
      <c r="K181" s="234"/>
      <c r="L181" s="239"/>
      <c r="M181" s="240"/>
      <c r="N181" s="241"/>
      <c r="O181" s="241"/>
      <c r="P181" s="241"/>
      <c r="Q181" s="241"/>
      <c r="R181" s="241"/>
      <c r="S181" s="241"/>
      <c r="T181" s="242"/>
      <c r="AT181" s="243" t="s">
        <v>281</v>
      </c>
      <c r="AU181" s="243" t="s">
        <v>84</v>
      </c>
      <c r="AV181" s="15" t="s">
        <v>92</v>
      </c>
      <c r="AW181" s="15" t="s">
        <v>38</v>
      </c>
      <c r="AX181" s="15" t="s">
        <v>77</v>
      </c>
      <c r="AY181" s="243" t="s">
        <v>273</v>
      </c>
    </row>
    <row r="182" spans="1:65" s="14" customFormat="1" ht="11.25">
      <c r="B182" s="222"/>
      <c r="C182" s="223"/>
      <c r="D182" s="208" t="s">
        <v>281</v>
      </c>
      <c r="E182" s="224" t="s">
        <v>22</v>
      </c>
      <c r="F182" s="225" t="s">
        <v>3622</v>
      </c>
      <c r="G182" s="223"/>
      <c r="H182" s="226">
        <v>30</v>
      </c>
      <c r="I182" s="227"/>
      <c r="J182" s="223"/>
      <c r="K182" s="223"/>
      <c r="L182" s="228"/>
      <c r="M182" s="229"/>
      <c r="N182" s="230"/>
      <c r="O182" s="230"/>
      <c r="P182" s="230"/>
      <c r="Q182" s="230"/>
      <c r="R182" s="230"/>
      <c r="S182" s="230"/>
      <c r="T182" s="231"/>
      <c r="AT182" s="232" t="s">
        <v>281</v>
      </c>
      <c r="AU182" s="232" t="s">
        <v>84</v>
      </c>
      <c r="AV182" s="14" t="s">
        <v>84</v>
      </c>
      <c r="AW182" s="14" t="s">
        <v>38</v>
      </c>
      <c r="AX182" s="14" t="s">
        <v>77</v>
      </c>
      <c r="AY182" s="232" t="s">
        <v>273</v>
      </c>
    </row>
    <row r="183" spans="1:65" s="16" customFormat="1" ht="11.25">
      <c r="B183" s="244"/>
      <c r="C183" s="245"/>
      <c r="D183" s="208" t="s">
        <v>281</v>
      </c>
      <c r="E183" s="246" t="s">
        <v>22</v>
      </c>
      <c r="F183" s="247" t="s">
        <v>288</v>
      </c>
      <c r="G183" s="245"/>
      <c r="H183" s="248">
        <v>115.95</v>
      </c>
      <c r="I183" s="249"/>
      <c r="J183" s="245"/>
      <c r="K183" s="245"/>
      <c r="L183" s="250"/>
      <c r="M183" s="251"/>
      <c r="N183" s="252"/>
      <c r="O183" s="252"/>
      <c r="P183" s="252"/>
      <c r="Q183" s="252"/>
      <c r="R183" s="252"/>
      <c r="S183" s="252"/>
      <c r="T183" s="253"/>
      <c r="AT183" s="254" t="s">
        <v>281</v>
      </c>
      <c r="AU183" s="254" t="s">
        <v>84</v>
      </c>
      <c r="AV183" s="16" t="s">
        <v>99</v>
      </c>
      <c r="AW183" s="16" t="s">
        <v>38</v>
      </c>
      <c r="AX183" s="16" t="s">
        <v>23</v>
      </c>
      <c r="AY183" s="254" t="s">
        <v>273</v>
      </c>
    </row>
    <row r="184" spans="1:65" s="2" customFormat="1" ht="21.75" customHeight="1">
      <c r="A184" s="36"/>
      <c r="B184" s="37"/>
      <c r="C184" s="195" t="s">
        <v>359</v>
      </c>
      <c r="D184" s="195" t="s">
        <v>275</v>
      </c>
      <c r="E184" s="196" t="s">
        <v>3623</v>
      </c>
      <c r="F184" s="197" t="s">
        <v>3624</v>
      </c>
      <c r="G184" s="198" t="s">
        <v>314</v>
      </c>
      <c r="H184" s="199">
        <v>115.95</v>
      </c>
      <c r="I184" s="200"/>
      <c r="J184" s="201">
        <f>ROUND(I184*H184,2)</f>
        <v>0</v>
      </c>
      <c r="K184" s="197" t="s">
        <v>306</v>
      </c>
      <c r="L184" s="41"/>
      <c r="M184" s="202" t="s">
        <v>22</v>
      </c>
      <c r="N184" s="203" t="s">
        <v>48</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99</v>
      </c>
      <c r="AT184" s="206" t="s">
        <v>275</v>
      </c>
      <c r="AU184" s="206" t="s">
        <v>84</v>
      </c>
      <c r="AY184" s="19" t="s">
        <v>273</v>
      </c>
      <c r="BE184" s="207">
        <f>IF(N184="základní",J184,0)</f>
        <v>0</v>
      </c>
      <c r="BF184" s="207">
        <f>IF(N184="snížená",J184,0)</f>
        <v>0</v>
      </c>
      <c r="BG184" s="207">
        <f>IF(N184="zákl. přenesená",J184,0)</f>
        <v>0</v>
      </c>
      <c r="BH184" s="207">
        <f>IF(N184="sníž. přenesená",J184,0)</f>
        <v>0</v>
      </c>
      <c r="BI184" s="207">
        <f>IF(N184="nulová",J184,0)</f>
        <v>0</v>
      </c>
      <c r="BJ184" s="19" t="s">
        <v>23</v>
      </c>
      <c r="BK184" s="207">
        <f>ROUND(I184*H184,2)</f>
        <v>0</v>
      </c>
      <c r="BL184" s="19" t="s">
        <v>99</v>
      </c>
      <c r="BM184" s="206" t="s">
        <v>3625</v>
      </c>
    </row>
    <row r="185" spans="1:65" s="14" customFormat="1" ht="11.25">
      <c r="B185" s="222"/>
      <c r="C185" s="223"/>
      <c r="D185" s="208" t="s">
        <v>281</v>
      </c>
      <c r="E185" s="224" t="s">
        <v>22</v>
      </c>
      <c r="F185" s="225" t="s">
        <v>3626</v>
      </c>
      <c r="G185" s="223"/>
      <c r="H185" s="226">
        <v>115.95</v>
      </c>
      <c r="I185" s="227"/>
      <c r="J185" s="223"/>
      <c r="K185" s="223"/>
      <c r="L185" s="228"/>
      <c r="M185" s="229"/>
      <c r="N185" s="230"/>
      <c r="O185" s="230"/>
      <c r="P185" s="230"/>
      <c r="Q185" s="230"/>
      <c r="R185" s="230"/>
      <c r="S185" s="230"/>
      <c r="T185" s="231"/>
      <c r="AT185" s="232" t="s">
        <v>281</v>
      </c>
      <c r="AU185" s="232" t="s">
        <v>84</v>
      </c>
      <c r="AV185" s="14" t="s">
        <v>84</v>
      </c>
      <c r="AW185" s="14" t="s">
        <v>38</v>
      </c>
      <c r="AX185" s="14" t="s">
        <v>23</v>
      </c>
      <c r="AY185" s="232" t="s">
        <v>273</v>
      </c>
    </row>
    <row r="186" spans="1:65" s="2" customFormat="1" ht="16.5" customHeight="1">
      <c r="A186" s="36"/>
      <c r="B186" s="37"/>
      <c r="C186" s="195" t="s">
        <v>364</v>
      </c>
      <c r="D186" s="195" t="s">
        <v>275</v>
      </c>
      <c r="E186" s="196" t="s">
        <v>3627</v>
      </c>
      <c r="F186" s="197" t="s">
        <v>3628</v>
      </c>
      <c r="G186" s="198" t="s">
        <v>314</v>
      </c>
      <c r="H186" s="199">
        <v>174.04</v>
      </c>
      <c r="I186" s="200"/>
      <c r="J186" s="201">
        <f>ROUND(I186*H186,2)</f>
        <v>0</v>
      </c>
      <c r="K186" s="197" t="s">
        <v>306</v>
      </c>
      <c r="L186" s="41"/>
      <c r="M186" s="202" t="s">
        <v>22</v>
      </c>
      <c r="N186" s="203" t="s">
        <v>48</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99</v>
      </c>
      <c r="AT186" s="206" t="s">
        <v>275</v>
      </c>
      <c r="AU186" s="206" t="s">
        <v>84</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99</v>
      </c>
      <c r="BM186" s="206" t="s">
        <v>3629</v>
      </c>
    </row>
    <row r="187" spans="1:65" s="2" customFormat="1" ht="48.75">
      <c r="A187" s="36"/>
      <c r="B187" s="37"/>
      <c r="C187" s="38"/>
      <c r="D187" s="208" t="s">
        <v>299</v>
      </c>
      <c r="E187" s="38"/>
      <c r="F187" s="209" t="s">
        <v>3630</v>
      </c>
      <c r="G187" s="38"/>
      <c r="H187" s="38"/>
      <c r="I187" s="119"/>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299</v>
      </c>
      <c r="AU187" s="19" t="s">
        <v>84</v>
      </c>
    </row>
    <row r="188" spans="1:65" s="13" customFormat="1" ht="11.25">
      <c r="B188" s="212"/>
      <c r="C188" s="213"/>
      <c r="D188" s="208" t="s">
        <v>281</v>
      </c>
      <c r="E188" s="214" t="s">
        <v>22</v>
      </c>
      <c r="F188" s="215" t="s">
        <v>3631</v>
      </c>
      <c r="G188" s="213"/>
      <c r="H188" s="214" t="s">
        <v>22</v>
      </c>
      <c r="I188" s="216"/>
      <c r="J188" s="213"/>
      <c r="K188" s="213"/>
      <c r="L188" s="217"/>
      <c r="M188" s="218"/>
      <c r="N188" s="219"/>
      <c r="O188" s="219"/>
      <c r="P188" s="219"/>
      <c r="Q188" s="219"/>
      <c r="R188" s="219"/>
      <c r="S188" s="219"/>
      <c r="T188" s="220"/>
      <c r="AT188" s="221" t="s">
        <v>281</v>
      </c>
      <c r="AU188" s="221" t="s">
        <v>84</v>
      </c>
      <c r="AV188" s="13" t="s">
        <v>23</v>
      </c>
      <c r="AW188" s="13" t="s">
        <v>38</v>
      </c>
      <c r="AX188" s="13" t="s">
        <v>77</v>
      </c>
      <c r="AY188" s="221" t="s">
        <v>273</v>
      </c>
    </row>
    <row r="189" spans="1:65" s="13" customFormat="1" ht="11.25">
      <c r="B189" s="212"/>
      <c r="C189" s="213"/>
      <c r="D189" s="208" t="s">
        <v>281</v>
      </c>
      <c r="E189" s="214" t="s">
        <v>22</v>
      </c>
      <c r="F189" s="215" t="s">
        <v>3584</v>
      </c>
      <c r="G189" s="213"/>
      <c r="H189" s="214" t="s">
        <v>22</v>
      </c>
      <c r="I189" s="216"/>
      <c r="J189" s="213"/>
      <c r="K189" s="213"/>
      <c r="L189" s="217"/>
      <c r="M189" s="218"/>
      <c r="N189" s="219"/>
      <c r="O189" s="219"/>
      <c r="P189" s="219"/>
      <c r="Q189" s="219"/>
      <c r="R189" s="219"/>
      <c r="S189" s="219"/>
      <c r="T189" s="220"/>
      <c r="AT189" s="221" t="s">
        <v>281</v>
      </c>
      <c r="AU189" s="221" t="s">
        <v>84</v>
      </c>
      <c r="AV189" s="13" t="s">
        <v>23</v>
      </c>
      <c r="AW189" s="13" t="s">
        <v>38</v>
      </c>
      <c r="AX189" s="13" t="s">
        <v>77</v>
      </c>
      <c r="AY189" s="221" t="s">
        <v>273</v>
      </c>
    </row>
    <row r="190" spans="1:65" s="14" customFormat="1" ht="11.25">
      <c r="B190" s="222"/>
      <c r="C190" s="223"/>
      <c r="D190" s="208" t="s">
        <v>281</v>
      </c>
      <c r="E190" s="224" t="s">
        <v>22</v>
      </c>
      <c r="F190" s="225" t="s">
        <v>3632</v>
      </c>
      <c r="G190" s="223"/>
      <c r="H190" s="226">
        <v>127.05</v>
      </c>
      <c r="I190" s="227"/>
      <c r="J190" s="223"/>
      <c r="K190" s="223"/>
      <c r="L190" s="228"/>
      <c r="M190" s="229"/>
      <c r="N190" s="230"/>
      <c r="O190" s="230"/>
      <c r="P190" s="230"/>
      <c r="Q190" s="230"/>
      <c r="R190" s="230"/>
      <c r="S190" s="230"/>
      <c r="T190" s="231"/>
      <c r="AT190" s="232" t="s">
        <v>281</v>
      </c>
      <c r="AU190" s="232" t="s">
        <v>84</v>
      </c>
      <c r="AV190" s="14" t="s">
        <v>84</v>
      </c>
      <c r="AW190" s="14" t="s">
        <v>38</v>
      </c>
      <c r="AX190" s="14" t="s">
        <v>77</v>
      </c>
      <c r="AY190" s="232" t="s">
        <v>273</v>
      </c>
    </row>
    <row r="191" spans="1:65" s="15" customFormat="1" ht="11.25">
      <c r="B191" s="233"/>
      <c r="C191" s="234"/>
      <c r="D191" s="208" t="s">
        <v>281</v>
      </c>
      <c r="E191" s="235" t="s">
        <v>22</v>
      </c>
      <c r="F191" s="236" t="s">
        <v>286</v>
      </c>
      <c r="G191" s="234"/>
      <c r="H191" s="237">
        <v>127.05</v>
      </c>
      <c r="I191" s="238"/>
      <c r="J191" s="234"/>
      <c r="K191" s="234"/>
      <c r="L191" s="239"/>
      <c r="M191" s="240"/>
      <c r="N191" s="241"/>
      <c r="O191" s="241"/>
      <c r="P191" s="241"/>
      <c r="Q191" s="241"/>
      <c r="R191" s="241"/>
      <c r="S191" s="241"/>
      <c r="T191" s="242"/>
      <c r="AT191" s="243" t="s">
        <v>281</v>
      </c>
      <c r="AU191" s="243" t="s">
        <v>84</v>
      </c>
      <c r="AV191" s="15" t="s">
        <v>92</v>
      </c>
      <c r="AW191" s="15" t="s">
        <v>38</v>
      </c>
      <c r="AX191" s="15" t="s">
        <v>77</v>
      </c>
      <c r="AY191" s="243" t="s">
        <v>273</v>
      </c>
    </row>
    <row r="192" spans="1:65" s="13" customFormat="1" ht="11.25">
      <c r="B192" s="212"/>
      <c r="C192" s="213"/>
      <c r="D192" s="208" t="s">
        <v>281</v>
      </c>
      <c r="E192" s="214" t="s">
        <v>22</v>
      </c>
      <c r="F192" s="215" t="s">
        <v>3603</v>
      </c>
      <c r="G192" s="213"/>
      <c r="H192" s="214" t="s">
        <v>22</v>
      </c>
      <c r="I192" s="216"/>
      <c r="J192" s="213"/>
      <c r="K192" s="213"/>
      <c r="L192" s="217"/>
      <c r="M192" s="218"/>
      <c r="N192" s="219"/>
      <c r="O192" s="219"/>
      <c r="P192" s="219"/>
      <c r="Q192" s="219"/>
      <c r="R192" s="219"/>
      <c r="S192" s="219"/>
      <c r="T192" s="220"/>
      <c r="AT192" s="221" t="s">
        <v>281</v>
      </c>
      <c r="AU192" s="221" t="s">
        <v>84</v>
      </c>
      <c r="AV192" s="13" t="s">
        <v>23</v>
      </c>
      <c r="AW192" s="13" t="s">
        <v>38</v>
      </c>
      <c r="AX192" s="13" t="s">
        <v>77</v>
      </c>
      <c r="AY192" s="221" t="s">
        <v>273</v>
      </c>
    </row>
    <row r="193" spans="1:65" s="14" customFormat="1" ht="11.25">
      <c r="B193" s="222"/>
      <c r="C193" s="223"/>
      <c r="D193" s="208" t="s">
        <v>281</v>
      </c>
      <c r="E193" s="224" t="s">
        <v>22</v>
      </c>
      <c r="F193" s="225" t="s">
        <v>3633</v>
      </c>
      <c r="G193" s="223"/>
      <c r="H193" s="226">
        <v>29.7</v>
      </c>
      <c r="I193" s="227"/>
      <c r="J193" s="223"/>
      <c r="K193" s="223"/>
      <c r="L193" s="228"/>
      <c r="M193" s="229"/>
      <c r="N193" s="230"/>
      <c r="O193" s="230"/>
      <c r="P193" s="230"/>
      <c r="Q193" s="230"/>
      <c r="R193" s="230"/>
      <c r="S193" s="230"/>
      <c r="T193" s="231"/>
      <c r="AT193" s="232" t="s">
        <v>281</v>
      </c>
      <c r="AU193" s="232" t="s">
        <v>84</v>
      </c>
      <c r="AV193" s="14" t="s">
        <v>84</v>
      </c>
      <c r="AW193" s="14" t="s">
        <v>38</v>
      </c>
      <c r="AX193" s="14" t="s">
        <v>77</v>
      </c>
      <c r="AY193" s="232" t="s">
        <v>273</v>
      </c>
    </row>
    <row r="194" spans="1:65" s="14" customFormat="1" ht="11.25">
      <c r="B194" s="222"/>
      <c r="C194" s="223"/>
      <c r="D194" s="208" t="s">
        <v>281</v>
      </c>
      <c r="E194" s="224" t="s">
        <v>22</v>
      </c>
      <c r="F194" s="225" t="s">
        <v>3634</v>
      </c>
      <c r="G194" s="223"/>
      <c r="H194" s="226">
        <v>15.75</v>
      </c>
      <c r="I194" s="227"/>
      <c r="J194" s="223"/>
      <c r="K194" s="223"/>
      <c r="L194" s="228"/>
      <c r="M194" s="229"/>
      <c r="N194" s="230"/>
      <c r="O194" s="230"/>
      <c r="P194" s="230"/>
      <c r="Q194" s="230"/>
      <c r="R194" s="230"/>
      <c r="S194" s="230"/>
      <c r="T194" s="231"/>
      <c r="AT194" s="232" t="s">
        <v>281</v>
      </c>
      <c r="AU194" s="232" t="s">
        <v>84</v>
      </c>
      <c r="AV194" s="14" t="s">
        <v>84</v>
      </c>
      <c r="AW194" s="14" t="s">
        <v>38</v>
      </c>
      <c r="AX194" s="14" t="s">
        <v>77</v>
      </c>
      <c r="AY194" s="232" t="s">
        <v>273</v>
      </c>
    </row>
    <row r="195" spans="1:65" s="14" customFormat="1" ht="11.25">
      <c r="B195" s="222"/>
      <c r="C195" s="223"/>
      <c r="D195" s="208" t="s">
        <v>281</v>
      </c>
      <c r="E195" s="224" t="s">
        <v>22</v>
      </c>
      <c r="F195" s="225" t="s">
        <v>3635</v>
      </c>
      <c r="G195" s="223"/>
      <c r="H195" s="226">
        <v>1.32</v>
      </c>
      <c r="I195" s="227"/>
      <c r="J195" s="223"/>
      <c r="K195" s="223"/>
      <c r="L195" s="228"/>
      <c r="M195" s="229"/>
      <c r="N195" s="230"/>
      <c r="O195" s="230"/>
      <c r="P195" s="230"/>
      <c r="Q195" s="230"/>
      <c r="R195" s="230"/>
      <c r="S195" s="230"/>
      <c r="T195" s="231"/>
      <c r="AT195" s="232" t="s">
        <v>281</v>
      </c>
      <c r="AU195" s="232" t="s">
        <v>84</v>
      </c>
      <c r="AV195" s="14" t="s">
        <v>84</v>
      </c>
      <c r="AW195" s="14" t="s">
        <v>38</v>
      </c>
      <c r="AX195" s="14" t="s">
        <v>77</v>
      </c>
      <c r="AY195" s="232" t="s">
        <v>273</v>
      </c>
    </row>
    <row r="196" spans="1:65" s="14" customFormat="1" ht="11.25">
      <c r="B196" s="222"/>
      <c r="C196" s="223"/>
      <c r="D196" s="208" t="s">
        <v>281</v>
      </c>
      <c r="E196" s="224" t="s">
        <v>22</v>
      </c>
      <c r="F196" s="225" t="s">
        <v>3636</v>
      </c>
      <c r="G196" s="223"/>
      <c r="H196" s="226">
        <v>0.22</v>
      </c>
      <c r="I196" s="227"/>
      <c r="J196" s="223"/>
      <c r="K196" s="223"/>
      <c r="L196" s="228"/>
      <c r="M196" s="229"/>
      <c r="N196" s="230"/>
      <c r="O196" s="230"/>
      <c r="P196" s="230"/>
      <c r="Q196" s="230"/>
      <c r="R196" s="230"/>
      <c r="S196" s="230"/>
      <c r="T196" s="231"/>
      <c r="AT196" s="232" t="s">
        <v>281</v>
      </c>
      <c r="AU196" s="232" t="s">
        <v>84</v>
      </c>
      <c r="AV196" s="14" t="s">
        <v>84</v>
      </c>
      <c r="AW196" s="14" t="s">
        <v>38</v>
      </c>
      <c r="AX196" s="14" t="s">
        <v>77</v>
      </c>
      <c r="AY196" s="232" t="s">
        <v>273</v>
      </c>
    </row>
    <row r="197" spans="1:65" s="15" customFormat="1" ht="11.25">
      <c r="B197" s="233"/>
      <c r="C197" s="234"/>
      <c r="D197" s="208" t="s">
        <v>281</v>
      </c>
      <c r="E197" s="235" t="s">
        <v>22</v>
      </c>
      <c r="F197" s="236" t="s">
        <v>286</v>
      </c>
      <c r="G197" s="234"/>
      <c r="H197" s="237">
        <v>46.99</v>
      </c>
      <c r="I197" s="238"/>
      <c r="J197" s="234"/>
      <c r="K197" s="234"/>
      <c r="L197" s="239"/>
      <c r="M197" s="240"/>
      <c r="N197" s="241"/>
      <c r="O197" s="241"/>
      <c r="P197" s="241"/>
      <c r="Q197" s="241"/>
      <c r="R197" s="241"/>
      <c r="S197" s="241"/>
      <c r="T197" s="242"/>
      <c r="AT197" s="243" t="s">
        <v>281</v>
      </c>
      <c r="AU197" s="243" t="s">
        <v>84</v>
      </c>
      <c r="AV197" s="15" t="s">
        <v>92</v>
      </c>
      <c r="AW197" s="15" t="s">
        <v>38</v>
      </c>
      <c r="AX197" s="15" t="s">
        <v>77</v>
      </c>
      <c r="AY197" s="243" t="s">
        <v>273</v>
      </c>
    </row>
    <row r="198" spans="1:65" s="16" customFormat="1" ht="11.25">
      <c r="B198" s="244"/>
      <c r="C198" s="245"/>
      <c r="D198" s="208" t="s">
        <v>281</v>
      </c>
      <c r="E198" s="246" t="s">
        <v>22</v>
      </c>
      <c r="F198" s="247" t="s">
        <v>288</v>
      </c>
      <c r="G198" s="245"/>
      <c r="H198" s="248">
        <v>174.04</v>
      </c>
      <c r="I198" s="249"/>
      <c r="J198" s="245"/>
      <c r="K198" s="245"/>
      <c r="L198" s="250"/>
      <c r="M198" s="251"/>
      <c r="N198" s="252"/>
      <c r="O198" s="252"/>
      <c r="P198" s="252"/>
      <c r="Q198" s="252"/>
      <c r="R198" s="252"/>
      <c r="S198" s="252"/>
      <c r="T198" s="253"/>
      <c r="AT198" s="254" t="s">
        <v>281</v>
      </c>
      <c r="AU198" s="254" t="s">
        <v>84</v>
      </c>
      <c r="AV198" s="16" t="s">
        <v>99</v>
      </c>
      <c r="AW198" s="16" t="s">
        <v>38</v>
      </c>
      <c r="AX198" s="16" t="s">
        <v>23</v>
      </c>
      <c r="AY198" s="254" t="s">
        <v>273</v>
      </c>
    </row>
    <row r="199" spans="1:65" s="2" customFormat="1" ht="33" customHeight="1">
      <c r="A199" s="36"/>
      <c r="B199" s="37"/>
      <c r="C199" s="195" t="s">
        <v>369</v>
      </c>
      <c r="D199" s="195" t="s">
        <v>275</v>
      </c>
      <c r="E199" s="196" t="s">
        <v>3637</v>
      </c>
      <c r="F199" s="197" t="s">
        <v>3638</v>
      </c>
      <c r="G199" s="198" t="s">
        <v>314</v>
      </c>
      <c r="H199" s="199">
        <v>7.76</v>
      </c>
      <c r="I199" s="200"/>
      <c r="J199" s="201">
        <f>ROUND(I199*H199,2)</f>
        <v>0</v>
      </c>
      <c r="K199" s="197" t="s">
        <v>306</v>
      </c>
      <c r="L199" s="41"/>
      <c r="M199" s="202" t="s">
        <v>22</v>
      </c>
      <c r="N199" s="203" t="s">
        <v>48</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99</v>
      </c>
      <c r="AT199" s="206" t="s">
        <v>275</v>
      </c>
      <c r="AU199" s="206" t="s">
        <v>84</v>
      </c>
      <c r="AY199" s="19" t="s">
        <v>273</v>
      </c>
      <c r="BE199" s="207">
        <f>IF(N199="základní",J199,0)</f>
        <v>0</v>
      </c>
      <c r="BF199" s="207">
        <f>IF(N199="snížená",J199,0)</f>
        <v>0</v>
      </c>
      <c r="BG199" s="207">
        <f>IF(N199="zákl. přenesená",J199,0)</f>
        <v>0</v>
      </c>
      <c r="BH199" s="207">
        <f>IF(N199="sníž. přenesená",J199,0)</f>
        <v>0</v>
      </c>
      <c r="BI199" s="207">
        <f>IF(N199="nulová",J199,0)</f>
        <v>0</v>
      </c>
      <c r="BJ199" s="19" t="s">
        <v>23</v>
      </c>
      <c r="BK199" s="207">
        <f>ROUND(I199*H199,2)</f>
        <v>0</v>
      </c>
      <c r="BL199" s="19" t="s">
        <v>99</v>
      </c>
      <c r="BM199" s="206" t="s">
        <v>3639</v>
      </c>
    </row>
    <row r="200" spans="1:65" s="2" customFormat="1" ht="58.5">
      <c r="A200" s="36"/>
      <c r="B200" s="37"/>
      <c r="C200" s="38"/>
      <c r="D200" s="208" t="s">
        <v>299</v>
      </c>
      <c r="E200" s="38"/>
      <c r="F200" s="209" t="s">
        <v>3640</v>
      </c>
      <c r="G200" s="38"/>
      <c r="H200" s="38"/>
      <c r="I200" s="119"/>
      <c r="J200" s="38"/>
      <c r="K200" s="38"/>
      <c r="L200" s="41"/>
      <c r="M200" s="210"/>
      <c r="N200" s="211"/>
      <c r="O200" s="66"/>
      <c r="P200" s="66"/>
      <c r="Q200" s="66"/>
      <c r="R200" s="66"/>
      <c r="S200" s="66"/>
      <c r="T200" s="67"/>
      <c r="U200" s="36"/>
      <c r="V200" s="36"/>
      <c r="W200" s="36"/>
      <c r="X200" s="36"/>
      <c r="Y200" s="36"/>
      <c r="Z200" s="36"/>
      <c r="AA200" s="36"/>
      <c r="AB200" s="36"/>
      <c r="AC200" s="36"/>
      <c r="AD200" s="36"/>
      <c r="AE200" s="36"/>
      <c r="AT200" s="19" t="s">
        <v>299</v>
      </c>
      <c r="AU200" s="19" t="s">
        <v>84</v>
      </c>
    </row>
    <row r="201" spans="1:65" s="14" customFormat="1" ht="11.25">
      <c r="B201" s="222"/>
      <c r="C201" s="223"/>
      <c r="D201" s="208" t="s">
        <v>281</v>
      </c>
      <c r="E201" s="224" t="s">
        <v>22</v>
      </c>
      <c r="F201" s="225" t="s">
        <v>3641</v>
      </c>
      <c r="G201" s="223"/>
      <c r="H201" s="226">
        <v>7.76</v>
      </c>
      <c r="I201" s="227"/>
      <c r="J201" s="223"/>
      <c r="K201" s="223"/>
      <c r="L201" s="228"/>
      <c r="M201" s="229"/>
      <c r="N201" s="230"/>
      <c r="O201" s="230"/>
      <c r="P201" s="230"/>
      <c r="Q201" s="230"/>
      <c r="R201" s="230"/>
      <c r="S201" s="230"/>
      <c r="T201" s="231"/>
      <c r="AT201" s="232" t="s">
        <v>281</v>
      </c>
      <c r="AU201" s="232" t="s">
        <v>84</v>
      </c>
      <c r="AV201" s="14" t="s">
        <v>84</v>
      </c>
      <c r="AW201" s="14" t="s">
        <v>38</v>
      </c>
      <c r="AX201" s="14" t="s">
        <v>23</v>
      </c>
      <c r="AY201" s="232" t="s">
        <v>273</v>
      </c>
    </row>
    <row r="202" spans="1:65" s="2" customFormat="1" ht="21.75" customHeight="1">
      <c r="A202" s="36"/>
      <c r="B202" s="37"/>
      <c r="C202" s="195" t="s">
        <v>8</v>
      </c>
      <c r="D202" s="195" t="s">
        <v>275</v>
      </c>
      <c r="E202" s="196" t="s">
        <v>3642</v>
      </c>
      <c r="F202" s="197" t="s">
        <v>3643</v>
      </c>
      <c r="G202" s="198" t="s">
        <v>314</v>
      </c>
      <c r="H202" s="199">
        <v>495.85399999999998</v>
      </c>
      <c r="I202" s="200"/>
      <c r="J202" s="201">
        <f>ROUND(I202*H202,2)</f>
        <v>0</v>
      </c>
      <c r="K202" s="197" t="s">
        <v>306</v>
      </c>
      <c r="L202" s="41"/>
      <c r="M202" s="202" t="s">
        <v>22</v>
      </c>
      <c r="N202" s="203" t="s">
        <v>48</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99</v>
      </c>
      <c r="AT202" s="206" t="s">
        <v>275</v>
      </c>
      <c r="AU202" s="206" t="s">
        <v>84</v>
      </c>
      <c r="AY202" s="19" t="s">
        <v>273</v>
      </c>
      <c r="BE202" s="207">
        <f>IF(N202="základní",J202,0)</f>
        <v>0</v>
      </c>
      <c r="BF202" s="207">
        <f>IF(N202="snížená",J202,0)</f>
        <v>0</v>
      </c>
      <c r="BG202" s="207">
        <f>IF(N202="zákl. přenesená",J202,0)</f>
        <v>0</v>
      </c>
      <c r="BH202" s="207">
        <f>IF(N202="sníž. přenesená",J202,0)</f>
        <v>0</v>
      </c>
      <c r="BI202" s="207">
        <f>IF(N202="nulová",J202,0)</f>
        <v>0</v>
      </c>
      <c r="BJ202" s="19" t="s">
        <v>23</v>
      </c>
      <c r="BK202" s="207">
        <f>ROUND(I202*H202,2)</f>
        <v>0</v>
      </c>
      <c r="BL202" s="19" t="s">
        <v>99</v>
      </c>
      <c r="BM202" s="206" t="s">
        <v>3644</v>
      </c>
    </row>
    <row r="203" spans="1:65" s="2" customFormat="1" ht="58.5">
      <c r="A203" s="36"/>
      <c r="B203" s="37"/>
      <c r="C203" s="38"/>
      <c r="D203" s="208" t="s">
        <v>299</v>
      </c>
      <c r="E203" s="38"/>
      <c r="F203" s="209" t="s">
        <v>3645</v>
      </c>
      <c r="G203" s="38"/>
      <c r="H203" s="38"/>
      <c r="I203" s="119"/>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299</v>
      </c>
      <c r="AU203" s="19" t="s">
        <v>84</v>
      </c>
    </row>
    <row r="204" spans="1:65" s="13" customFormat="1" ht="11.25">
      <c r="B204" s="212"/>
      <c r="C204" s="213"/>
      <c r="D204" s="208" t="s">
        <v>281</v>
      </c>
      <c r="E204" s="214" t="s">
        <v>22</v>
      </c>
      <c r="F204" s="215" t="s">
        <v>3646</v>
      </c>
      <c r="G204" s="213"/>
      <c r="H204" s="214" t="s">
        <v>22</v>
      </c>
      <c r="I204" s="216"/>
      <c r="J204" s="213"/>
      <c r="K204" s="213"/>
      <c r="L204" s="217"/>
      <c r="M204" s="218"/>
      <c r="N204" s="219"/>
      <c r="O204" s="219"/>
      <c r="P204" s="219"/>
      <c r="Q204" s="219"/>
      <c r="R204" s="219"/>
      <c r="S204" s="219"/>
      <c r="T204" s="220"/>
      <c r="AT204" s="221" t="s">
        <v>281</v>
      </c>
      <c r="AU204" s="221" t="s">
        <v>84</v>
      </c>
      <c r="AV204" s="13" t="s">
        <v>23</v>
      </c>
      <c r="AW204" s="13" t="s">
        <v>38</v>
      </c>
      <c r="AX204" s="13" t="s">
        <v>77</v>
      </c>
      <c r="AY204" s="221" t="s">
        <v>273</v>
      </c>
    </row>
    <row r="205" spans="1:65" s="14" customFormat="1" ht="11.25">
      <c r="B205" s="222"/>
      <c r="C205" s="223"/>
      <c r="D205" s="208" t="s">
        <v>281</v>
      </c>
      <c r="E205" s="224" t="s">
        <v>22</v>
      </c>
      <c r="F205" s="225" t="s">
        <v>3647</v>
      </c>
      <c r="G205" s="223"/>
      <c r="H205" s="226">
        <v>247.92699999999999</v>
      </c>
      <c r="I205" s="227"/>
      <c r="J205" s="223"/>
      <c r="K205" s="223"/>
      <c r="L205" s="228"/>
      <c r="M205" s="229"/>
      <c r="N205" s="230"/>
      <c r="O205" s="230"/>
      <c r="P205" s="230"/>
      <c r="Q205" s="230"/>
      <c r="R205" s="230"/>
      <c r="S205" s="230"/>
      <c r="T205" s="231"/>
      <c r="AT205" s="232" t="s">
        <v>281</v>
      </c>
      <c r="AU205" s="232" t="s">
        <v>84</v>
      </c>
      <c r="AV205" s="14" t="s">
        <v>84</v>
      </c>
      <c r="AW205" s="14" t="s">
        <v>38</v>
      </c>
      <c r="AX205" s="14" t="s">
        <v>77</v>
      </c>
      <c r="AY205" s="232" t="s">
        <v>273</v>
      </c>
    </row>
    <row r="206" spans="1:65" s="14" customFormat="1" ht="11.25">
      <c r="B206" s="222"/>
      <c r="C206" s="223"/>
      <c r="D206" s="208" t="s">
        <v>281</v>
      </c>
      <c r="E206" s="224" t="s">
        <v>22</v>
      </c>
      <c r="F206" s="225" t="s">
        <v>3648</v>
      </c>
      <c r="G206" s="223"/>
      <c r="H206" s="226">
        <v>247.92699999999999</v>
      </c>
      <c r="I206" s="227"/>
      <c r="J206" s="223"/>
      <c r="K206" s="223"/>
      <c r="L206" s="228"/>
      <c r="M206" s="229"/>
      <c r="N206" s="230"/>
      <c r="O206" s="230"/>
      <c r="P206" s="230"/>
      <c r="Q206" s="230"/>
      <c r="R206" s="230"/>
      <c r="S206" s="230"/>
      <c r="T206" s="231"/>
      <c r="AT206" s="232" t="s">
        <v>281</v>
      </c>
      <c r="AU206" s="232" t="s">
        <v>84</v>
      </c>
      <c r="AV206" s="14" t="s">
        <v>84</v>
      </c>
      <c r="AW206" s="14" t="s">
        <v>38</v>
      </c>
      <c r="AX206" s="14" t="s">
        <v>77</v>
      </c>
      <c r="AY206" s="232" t="s">
        <v>273</v>
      </c>
    </row>
    <row r="207" spans="1:65" s="15" customFormat="1" ht="11.25">
      <c r="B207" s="233"/>
      <c r="C207" s="234"/>
      <c r="D207" s="208" t="s">
        <v>281</v>
      </c>
      <c r="E207" s="235" t="s">
        <v>22</v>
      </c>
      <c r="F207" s="236" t="s">
        <v>286</v>
      </c>
      <c r="G207" s="234"/>
      <c r="H207" s="237">
        <v>495.85399999999998</v>
      </c>
      <c r="I207" s="238"/>
      <c r="J207" s="234"/>
      <c r="K207" s="234"/>
      <c r="L207" s="239"/>
      <c r="M207" s="240"/>
      <c r="N207" s="241"/>
      <c r="O207" s="241"/>
      <c r="P207" s="241"/>
      <c r="Q207" s="241"/>
      <c r="R207" s="241"/>
      <c r="S207" s="241"/>
      <c r="T207" s="242"/>
      <c r="AT207" s="243" t="s">
        <v>281</v>
      </c>
      <c r="AU207" s="243" t="s">
        <v>84</v>
      </c>
      <c r="AV207" s="15" t="s">
        <v>92</v>
      </c>
      <c r="AW207" s="15" t="s">
        <v>38</v>
      </c>
      <c r="AX207" s="15" t="s">
        <v>23</v>
      </c>
      <c r="AY207" s="243" t="s">
        <v>273</v>
      </c>
    </row>
    <row r="208" spans="1:65" s="2" customFormat="1" ht="33" customHeight="1">
      <c r="A208" s="36"/>
      <c r="B208" s="37"/>
      <c r="C208" s="195" t="s">
        <v>386</v>
      </c>
      <c r="D208" s="195" t="s">
        <v>275</v>
      </c>
      <c r="E208" s="196" t="s">
        <v>3649</v>
      </c>
      <c r="F208" s="197" t="s">
        <v>3650</v>
      </c>
      <c r="G208" s="198" t="s">
        <v>314</v>
      </c>
      <c r="H208" s="199">
        <v>322.48</v>
      </c>
      <c r="I208" s="200"/>
      <c r="J208" s="201">
        <f>ROUND(I208*H208,2)</f>
        <v>0</v>
      </c>
      <c r="K208" s="197" t="s">
        <v>306</v>
      </c>
      <c r="L208" s="41"/>
      <c r="M208" s="202" t="s">
        <v>22</v>
      </c>
      <c r="N208" s="203" t="s">
        <v>48</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99</v>
      </c>
      <c r="AT208" s="206" t="s">
        <v>275</v>
      </c>
      <c r="AU208" s="206" t="s">
        <v>84</v>
      </c>
      <c r="AY208" s="19" t="s">
        <v>273</v>
      </c>
      <c r="BE208" s="207">
        <f>IF(N208="základní",J208,0)</f>
        <v>0</v>
      </c>
      <c r="BF208" s="207">
        <f>IF(N208="snížená",J208,0)</f>
        <v>0</v>
      </c>
      <c r="BG208" s="207">
        <f>IF(N208="zákl. přenesená",J208,0)</f>
        <v>0</v>
      </c>
      <c r="BH208" s="207">
        <f>IF(N208="sníž. přenesená",J208,0)</f>
        <v>0</v>
      </c>
      <c r="BI208" s="207">
        <f>IF(N208="nulová",J208,0)</f>
        <v>0</v>
      </c>
      <c r="BJ208" s="19" t="s">
        <v>23</v>
      </c>
      <c r="BK208" s="207">
        <f>ROUND(I208*H208,2)</f>
        <v>0</v>
      </c>
      <c r="BL208" s="19" t="s">
        <v>99</v>
      </c>
      <c r="BM208" s="206" t="s">
        <v>3651</v>
      </c>
    </row>
    <row r="209" spans="1:65" s="2" customFormat="1" ht="58.5">
      <c r="A209" s="36"/>
      <c r="B209" s="37"/>
      <c r="C209" s="38"/>
      <c r="D209" s="208" t="s">
        <v>299</v>
      </c>
      <c r="E209" s="38"/>
      <c r="F209" s="209" t="s">
        <v>3645</v>
      </c>
      <c r="G209" s="38"/>
      <c r="H209" s="38"/>
      <c r="I209" s="119"/>
      <c r="J209" s="38"/>
      <c r="K209" s="38"/>
      <c r="L209" s="41"/>
      <c r="M209" s="210"/>
      <c r="N209" s="211"/>
      <c r="O209" s="66"/>
      <c r="P209" s="66"/>
      <c r="Q209" s="66"/>
      <c r="R209" s="66"/>
      <c r="S209" s="66"/>
      <c r="T209" s="67"/>
      <c r="U209" s="36"/>
      <c r="V209" s="36"/>
      <c r="W209" s="36"/>
      <c r="X209" s="36"/>
      <c r="Y209" s="36"/>
      <c r="Z209" s="36"/>
      <c r="AA209" s="36"/>
      <c r="AB209" s="36"/>
      <c r="AC209" s="36"/>
      <c r="AD209" s="36"/>
      <c r="AE209" s="36"/>
      <c r="AT209" s="19" t="s">
        <v>299</v>
      </c>
      <c r="AU209" s="19" t="s">
        <v>84</v>
      </c>
    </row>
    <row r="210" spans="1:65" s="13" customFormat="1" ht="11.25">
      <c r="B210" s="212"/>
      <c r="C210" s="213"/>
      <c r="D210" s="208" t="s">
        <v>281</v>
      </c>
      <c r="E210" s="214" t="s">
        <v>22</v>
      </c>
      <c r="F210" s="215" t="s">
        <v>3652</v>
      </c>
      <c r="G210" s="213"/>
      <c r="H210" s="214" t="s">
        <v>22</v>
      </c>
      <c r="I210" s="216"/>
      <c r="J210" s="213"/>
      <c r="K210" s="213"/>
      <c r="L210" s="217"/>
      <c r="M210" s="218"/>
      <c r="N210" s="219"/>
      <c r="O210" s="219"/>
      <c r="P210" s="219"/>
      <c r="Q210" s="219"/>
      <c r="R210" s="219"/>
      <c r="S210" s="219"/>
      <c r="T210" s="220"/>
      <c r="AT210" s="221" t="s">
        <v>281</v>
      </c>
      <c r="AU210" s="221" t="s">
        <v>84</v>
      </c>
      <c r="AV210" s="13" t="s">
        <v>23</v>
      </c>
      <c r="AW210" s="13" t="s">
        <v>38</v>
      </c>
      <c r="AX210" s="13" t="s">
        <v>77</v>
      </c>
      <c r="AY210" s="221" t="s">
        <v>273</v>
      </c>
    </row>
    <row r="211" spans="1:65" s="13" customFormat="1" ht="11.25">
      <c r="B211" s="212"/>
      <c r="C211" s="213"/>
      <c r="D211" s="208" t="s">
        <v>281</v>
      </c>
      <c r="E211" s="214" t="s">
        <v>22</v>
      </c>
      <c r="F211" s="215" t="s">
        <v>3653</v>
      </c>
      <c r="G211" s="213"/>
      <c r="H211" s="214" t="s">
        <v>22</v>
      </c>
      <c r="I211" s="216"/>
      <c r="J211" s="213"/>
      <c r="K211" s="213"/>
      <c r="L211" s="217"/>
      <c r="M211" s="218"/>
      <c r="N211" s="219"/>
      <c r="O211" s="219"/>
      <c r="P211" s="219"/>
      <c r="Q211" s="219"/>
      <c r="R211" s="219"/>
      <c r="S211" s="219"/>
      <c r="T211" s="220"/>
      <c r="AT211" s="221" t="s">
        <v>281</v>
      </c>
      <c r="AU211" s="221" t="s">
        <v>84</v>
      </c>
      <c r="AV211" s="13" t="s">
        <v>23</v>
      </c>
      <c r="AW211" s="13" t="s">
        <v>38</v>
      </c>
      <c r="AX211" s="13" t="s">
        <v>77</v>
      </c>
      <c r="AY211" s="221" t="s">
        <v>273</v>
      </c>
    </row>
    <row r="212" spans="1:65" s="14" customFormat="1" ht="11.25">
      <c r="B212" s="222"/>
      <c r="C212" s="223"/>
      <c r="D212" s="208" t="s">
        <v>281</v>
      </c>
      <c r="E212" s="224" t="s">
        <v>22</v>
      </c>
      <c r="F212" s="225" t="s">
        <v>3654</v>
      </c>
      <c r="G212" s="223"/>
      <c r="H212" s="226">
        <v>404.43700000000001</v>
      </c>
      <c r="I212" s="227"/>
      <c r="J212" s="223"/>
      <c r="K212" s="223"/>
      <c r="L212" s="228"/>
      <c r="M212" s="229"/>
      <c r="N212" s="230"/>
      <c r="O212" s="230"/>
      <c r="P212" s="230"/>
      <c r="Q212" s="230"/>
      <c r="R212" s="230"/>
      <c r="S212" s="230"/>
      <c r="T212" s="231"/>
      <c r="AT212" s="232" t="s">
        <v>281</v>
      </c>
      <c r="AU212" s="232" t="s">
        <v>84</v>
      </c>
      <c r="AV212" s="14" t="s">
        <v>84</v>
      </c>
      <c r="AW212" s="14" t="s">
        <v>38</v>
      </c>
      <c r="AX212" s="14" t="s">
        <v>77</v>
      </c>
      <c r="AY212" s="232" t="s">
        <v>273</v>
      </c>
    </row>
    <row r="213" spans="1:65" s="14" customFormat="1" ht="11.25">
      <c r="B213" s="222"/>
      <c r="C213" s="223"/>
      <c r="D213" s="208" t="s">
        <v>281</v>
      </c>
      <c r="E213" s="224" t="s">
        <v>22</v>
      </c>
      <c r="F213" s="225" t="s">
        <v>3655</v>
      </c>
      <c r="G213" s="223"/>
      <c r="H213" s="226">
        <v>39.92</v>
      </c>
      <c r="I213" s="227"/>
      <c r="J213" s="223"/>
      <c r="K213" s="223"/>
      <c r="L213" s="228"/>
      <c r="M213" s="229"/>
      <c r="N213" s="230"/>
      <c r="O213" s="230"/>
      <c r="P213" s="230"/>
      <c r="Q213" s="230"/>
      <c r="R213" s="230"/>
      <c r="S213" s="230"/>
      <c r="T213" s="231"/>
      <c r="AT213" s="232" t="s">
        <v>281</v>
      </c>
      <c r="AU213" s="232" t="s">
        <v>84</v>
      </c>
      <c r="AV213" s="14" t="s">
        <v>84</v>
      </c>
      <c r="AW213" s="14" t="s">
        <v>38</v>
      </c>
      <c r="AX213" s="14" t="s">
        <v>77</v>
      </c>
      <c r="AY213" s="232" t="s">
        <v>273</v>
      </c>
    </row>
    <row r="214" spans="1:65" s="14" customFormat="1" ht="11.25">
      <c r="B214" s="222"/>
      <c r="C214" s="223"/>
      <c r="D214" s="208" t="s">
        <v>281</v>
      </c>
      <c r="E214" s="224" t="s">
        <v>22</v>
      </c>
      <c r="F214" s="225" t="s">
        <v>3656</v>
      </c>
      <c r="G214" s="223"/>
      <c r="H214" s="226">
        <v>118.29</v>
      </c>
      <c r="I214" s="227"/>
      <c r="J214" s="223"/>
      <c r="K214" s="223"/>
      <c r="L214" s="228"/>
      <c r="M214" s="229"/>
      <c r="N214" s="230"/>
      <c r="O214" s="230"/>
      <c r="P214" s="230"/>
      <c r="Q214" s="230"/>
      <c r="R214" s="230"/>
      <c r="S214" s="230"/>
      <c r="T214" s="231"/>
      <c r="AT214" s="232" t="s">
        <v>281</v>
      </c>
      <c r="AU214" s="232" t="s">
        <v>84</v>
      </c>
      <c r="AV214" s="14" t="s">
        <v>84</v>
      </c>
      <c r="AW214" s="14" t="s">
        <v>38</v>
      </c>
      <c r="AX214" s="14" t="s">
        <v>77</v>
      </c>
      <c r="AY214" s="232" t="s">
        <v>273</v>
      </c>
    </row>
    <row r="215" spans="1:65" s="14" customFormat="1" ht="11.25">
      <c r="B215" s="222"/>
      <c r="C215" s="223"/>
      <c r="D215" s="208" t="s">
        <v>281</v>
      </c>
      <c r="E215" s="224" t="s">
        <v>22</v>
      </c>
      <c r="F215" s="225" t="s">
        <v>3657</v>
      </c>
      <c r="G215" s="223"/>
      <c r="H215" s="226">
        <v>7.76</v>
      </c>
      <c r="I215" s="227"/>
      <c r="J215" s="223"/>
      <c r="K215" s="223"/>
      <c r="L215" s="228"/>
      <c r="M215" s="229"/>
      <c r="N215" s="230"/>
      <c r="O215" s="230"/>
      <c r="P215" s="230"/>
      <c r="Q215" s="230"/>
      <c r="R215" s="230"/>
      <c r="S215" s="230"/>
      <c r="T215" s="231"/>
      <c r="AT215" s="232" t="s">
        <v>281</v>
      </c>
      <c r="AU215" s="232" t="s">
        <v>84</v>
      </c>
      <c r="AV215" s="14" t="s">
        <v>84</v>
      </c>
      <c r="AW215" s="14" t="s">
        <v>38</v>
      </c>
      <c r="AX215" s="14" t="s">
        <v>77</v>
      </c>
      <c r="AY215" s="232" t="s">
        <v>273</v>
      </c>
    </row>
    <row r="216" spans="1:65" s="15" customFormat="1" ht="11.25">
      <c r="B216" s="233"/>
      <c r="C216" s="234"/>
      <c r="D216" s="208" t="s">
        <v>281</v>
      </c>
      <c r="E216" s="235" t="s">
        <v>22</v>
      </c>
      <c r="F216" s="236" t="s">
        <v>286</v>
      </c>
      <c r="G216" s="234"/>
      <c r="H216" s="237">
        <v>570.40700000000004</v>
      </c>
      <c r="I216" s="238"/>
      <c r="J216" s="234"/>
      <c r="K216" s="234"/>
      <c r="L216" s="239"/>
      <c r="M216" s="240"/>
      <c r="N216" s="241"/>
      <c r="O216" s="241"/>
      <c r="P216" s="241"/>
      <c r="Q216" s="241"/>
      <c r="R216" s="241"/>
      <c r="S216" s="241"/>
      <c r="T216" s="242"/>
      <c r="AT216" s="243" t="s">
        <v>281</v>
      </c>
      <c r="AU216" s="243" t="s">
        <v>84</v>
      </c>
      <c r="AV216" s="15" t="s">
        <v>92</v>
      </c>
      <c r="AW216" s="15" t="s">
        <v>38</v>
      </c>
      <c r="AX216" s="15" t="s">
        <v>77</v>
      </c>
      <c r="AY216" s="243" t="s">
        <v>273</v>
      </c>
    </row>
    <row r="217" spans="1:65" s="13" customFormat="1" ht="11.25">
      <c r="B217" s="212"/>
      <c r="C217" s="213"/>
      <c r="D217" s="208" t="s">
        <v>281</v>
      </c>
      <c r="E217" s="214" t="s">
        <v>22</v>
      </c>
      <c r="F217" s="215" t="s">
        <v>3658</v>
      </c>
      <c r="G217" s="213"/>
      <c r="H217" s="214" t="s">
        <v>22</v>
      </c>
      <c r="I217" s="216"/>
      <c r="J217" s="213"/>
      <c r="K217" s="213"/>
      <c r="L217" s="217"/>
      <c r="M217" s="218"/>
      <c r="N217" s="219"/>
      <c r="O217" s="219"/>
      <c r="P217" s="219"/>
      <c r="Q217" s="219"/>
      <c r="R217" s="219"/>
      <c r="S217" s="219"/>
      <c r="T217" s="220"/>
      <c r="AT217" s="221" t="s">
        <v>281</v>
      </c>
      <c r="AU217" s="221" t="s">
        <v>84</v>
      </c>
      <c r="AV217" s="13" t="s">
        <v>23</v>
      </c>
      <c r="AW217" s="13" t="s">
        <v>38</v>
      </c>
      <c r="AX217" s="13" t="s">
        <v>77</v>
      </c>
      <c r="AY217" s="221" t="s">
        <v>273</v>
      </c>
    </row>
    <row r="218" spans="1:65" s="14" customFormat="1" ht="11.25">
      <c r="B218" s="222"/>
      <c r="C218" s="223"/>
      <c r="D218" s="208" t="s">
        <v>281</v>
      </c>
      <c r="E218" s="224" t="s">
        <v>22</v>
      </c>
      <c r="F218" s="225" t="s">
        <v>3659</v>
      </c>
      <c r="G218" s="223"/>
      <c r="H218" s="226">
        <v>-247.92699999999999</v>
      </c>
      <c r="I218" s="227"/>
      <c r="J218" s="223"/>
      <c r="K218" s="223"/>
      <c r="L218" s="228"/>
      <c r="M218" s="229"/>
      <c r="N218" s="230"/>
      <c r="O218" s="230"/>
      <c r="P218" s="230"/>
      <c r="Q218" s="230"/>
      <c r="R218" s="230"/>
      <c r="S218" s="230"/>
      <c r="T218" s="231"/>
      <c r="AT218" s="232" t="s">
        <v>281</v>
      </c>
      <c r="AU218" s="232" t="s">
        <v>84</v>
      </c>
      <c r="AV218" s="14" t="s">
        <v>84</v>
      </c>
      <c r="AW218" s="14" t="s">
        <v>38</v>
      </c>
      <c r="AX218" s="14" t="s">
        <v>77</v>
      </c>
      <c r="AY218" s="232" t="s">
        <v>273</v>
      </c>
    </row>
    <row r="219" spans="1:65" s="15" customFormat="1" ht="11.25">
      <c r="B219" s="233"/>
      <c r="C219" s="234"/>
      <c r="D219" s="208" t="s">
        <v>281</v>
      </c>
      <c r="E219" s="235" t="s">
        <v>22</v>
      </c>
      <c r="F219" s="236" t="s">
        <v>286</v>
      </c>
      <c r="G219" s="234"/>
      <c r="H219" s="237">
        <v>-247.92699999999999</v>
      </c>
      <c r="I219" s="238"/>
      <c r="J219" s="234"/>
      <c r="K219" s="234"/>
      <c r="L219" s="239"/>
      <c r="M219" s="240"/>
      <c r="N219" s="241"/>
      <c r="O219" s="241"/>
      <c r="P219" s="241"/>
      <c r="Q219" s="241"/>
      <c r="R219" s="241"/>
      <c r="S219" s="241"/>
      <c r="T219" s="242"/>
      <c r="AT219" s="243" t="s">
        <v>281</v>
      </c>
      <c r="AU219" s="243" t="s">
        <v>84</v>
      </c>
      <c r="AV219" s="15" t="s">
        <v>92</v>
      </c>
      <c r="AW219" s="15" t="s">
        <v>38</v>
      </c>
      <c r="AX219" s="15" t="s">
        <v>77</v>
      </c>
      <c r="AY219" s="243" t="s">
        <v>273</v>
      </c>
    </row>
    <row r="220" spans="1:65" s="16" customFormat="1" ht="11.25">
      <c r="B220" s="244"/>
      <c r="C220" s="245"/>
      <c r="D220" s="208" t="s">
        <v>281</v>
      </c>
      <c r="E220" s="246" t="s">
        <v>22</v>
      </c>
      <c r="F220" s="247" t="s">
        <v>288</v>
      </c>
      <c r="G220" s="245"/>
      <c r="H220" s="248">
        <v>322.48</v>
      </c>
      <c r="I220" s="249"/>
      <c r="J220" s="245"/>
      <c r="K220" s="245"/>
      <c r="L220" s="250"/>
      <c r="M220" s="251"/>
      <c r="N220" s="252"/>
      <c r="O220" s="252"/>
      <c r="P220" s="252"/>
      <c r="Q220" s="252"/>
      <c r="R220" s="252"/>
      <c r="S220" s="252"/>
      <c r="T220" s="253"/>
      <c r="AT220" s="254" t="s">
        <v>281</v>
      </c>
      <c r="AU220" s="254" t="s">
        <v>84</v>
      </c>
      <c r="AV220" s="16" t="s">
        <v>99</v>
      </c>
      <c r="AW220" s="16" t="s">
        <v>38</v>
      </c>
      <c r="AX220" s="16" t="s">
        <v>23</v>
      </c>
      <c r="AY220" s="254" t="s">
        <v>273</v>
      </c>
    </row>
    <row r="221" spans="1:65" s="2" customFormat="1" ht="33" customHeight="1">
      <c r="A221" s="36"/>
      <c r="B221" s="37"/>
      <c r="C221" s="195" t="s">
        <v>404</v>
      </c>
      <c r="D221" s="195" t="s">
        <v>275</v>
      </c>
      <c r="E221" s="196" t="s">
        <v>3660</v>
      </c>
      <c r="F221" s="197" t="s">
        <v>3661</v>
      </c>
      <c r="G221" s="198" t="s">
        <v>314</v>
      </c>
      <c r="H221" s="199">
        <v>54.88</v>
      </c>
      <c r="I221" s="200"/>
      <c r="J221" s="201">
        <f>ROUND(I221*H221,2)</f>
        <v>0</v>
      </c>
      <c r="K221" s="197" t="s">
        <v>306</v>
      </c>
      <c r="L221" s="41"/>
      <c r="M221" s="202" t="s">
        <v>22</v>
      </c>
      <c r="N221" s="203" t="s">
        <v>48</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99</v>
      </c>
      <c r="AT221" s="206" t="s">
        <v>275</v>
      </c>
      <c r="AU221" s="206" t="s">
        <v>84</v>
      </c>
      <c r="AY221" s="19" t="s">
        <v>273</v>
      </c>
      <c r="BE221" s="207">
        <f>IF(N221="základní",J221,0)</f>
        <v>0</v>
      </c>
      <c r="BF221" s="207">
        <f>IF(N221="snížená",J221,0)</f>
        <v>0</v>
      </c>
      <c r="BG221" s="207">
        <f>IF(N221="zákl. přenesená",J221,0)</f>
        <v>0</v>
      </c>
      <c r="BH221" s="207">
        <f>IF(N221="sníž. přenesená",J221,0)</f>
        <v>0</v>
      </c>
      <c r="BI221" s="207">
        <f>IF(N221="nulová",J221,0)</f>
        <v>0</v>
      </c>
      <c r="BJ221" s="19" t="s">
        <v>23</v>
      </c>
      <c r="BK221" s="207">
        <f>ROUND(I221*H221,2)</f>
        <v>0</v>
      </c>
      <c r="BL221" s="19" t="s">
        <v>99</v>
      </c>
      <c r="BM221" s="206" t="s">
        <v>3662</v>
      </c>
    </row>
    <row r="222" spans="1:65" s="2" customFormat="1" ht="58.5">
      <c r="A222" s="36"/>
      <c r="B222" s="37"/>
      <c r="C222" s="38"/>
      <c r="D222" s="208" t="s">
        <v>299</v>
      </c>
      <c r="E222" s="38"/>
      <c r="F222" s="209" t="s">
        <v>3645</v>
      </c>
      <c r="G222" s="38"/>
      <c r="H222" s="38"/>
      <c r="I222" s="119"/>
      <c r="J222" s="38"/>
      <c r="K222" s="38"/>
      <c r="L222" s="41"/>
      <c r="M222" s="210"/>
      <c r="N222" s="211"/>
      <c r="O222" s="66"/>
      <c r="P222" s="66"/>
      <c r="Q222" s="66"/>
      <c r="R222" s="66"/>
      <c r="S222" s="66"/>
      <c r="T222" s="67"/>
      <c r="U222" s="36"/>
      <c r="V222" s="36"/>
      <c r="W222" s="36"/>
      <c r="X222" s="36"/>
      <c r="Y222" s="36"/>
      <c r="Z222" s="36"/>
      <c r="AA222" s="36"/>
      <c r="AB222" s="36"/>
      <c r="AC222" s="36"/>
      <c r="AD222" s="36"/>
      <c r="AE222" s="36"/>
      <c r="AT222" s="19" t="s">
        <v>299</v>
      </c>
      <c r="AU222" s="19" t="s">
        <v>84</v>
      </c>
    </row>
    <row r="223" spans="1:65" s="14" customFormat="1" ht="11.25">
      <c r="B223" s="222"/>
      <c r="C223" s="223"/>
      <c r="D223" s="208" t="s">
        <v>281</v>
      </c>
      <c r="E223" s="224" t="s">
        <v>22</v>
      </c>
      <c r="F223" s="225" t="s">
        <v>3663</v>
      </c>
      <c r="G223" s="223"/>
      <c r="H223" s="226">
        <v>54.88</v>
      </c>
      <c r="I223" s="227"/>
      <c r="J223" s="223"/>
      <c r="K223" s="223"/>
      <c r="L223" s="228"/>
      <c r="M223" s="229"/>
      <c r="N223" s="230"/>
      <c r="O223" s="230"/>
      <c r="P223" s="230"/>
      <c r="Q223" s="230"/>
      <c r="R223" s="230"/>
      <c r="S223" s="230"/>
      <c r="T223" s="231"/>
      <c r="AT223" s="232" t="s">
        <v>281</v>
      </c>
      <c r="AU223" s="232" t="s">
        <v>84</v>
      </c>
      <c r="AV223" s="14" t="s">
        <v>84</v>
      </c>
      <c r="AW223" s="14" t="s">
        <v>38</v>
      </c>
      <c r="AX223" s="14" t="s">
        <v>23</v>
      </c>
      <c r="AY223" s="232" t="s">
        <v>273</v>
      </c>
    </row>
    <row r="224" spans="1:65" s="2" customFormat="1" ht="33" customHeight="1">
      <c r="A224" s="36"/>
      <c r="B224" s="37"/>
      <c r="C224" s="195" t="s">
        <v>409</v>
      </c>
      <c r="D224" s="195" t="s">
        <v>275</v>
      </c>
      <c r="E224" s="196" t="s">
        <v>3664</v>
      </c>
      <c r="F224" s="197" t="s">
        <v>3665</v>
      </c>
      <c r="G224" s="198" t="s">
        <v>314</v>
      </c>
      <c r="H224" s="199">
        <v>3224.8</v>
      </c>
      <c r="I224" s="200"/>
      <c r="J224" s="201">
        <f>ROUND(I224*H224,2)</f>
        <v>0</v>
      </c>
      <c r="K224" s="197" t="s">
        <v>306</v>
      </c>
      <c r="L224" s="41"/>
      <c r="M224" s="202" t="s">
        <v>22</v>
      </c>
      <c r="N224" s="203" t="s">
        <v>48</v>
      </c>
      <c r="O224" s="66"/>
      <c r="P224" s="204">
        <f>O224*H224</f>
        <v>0</v>
      </c>
      <c r="Q224" s="204">
        <v>0</v>
      </c>
      <c r="R224" s="204">
        <f>Q224*H224</f>
        <v>0</v>
      </c>
      <c r="S224" s="204">
        <v>0</v>
      </c>
      <c r="T224" s="205">
        <f>S224*H224</f>
        <v>0</v>
      </c>
      <c r="U224" s="36"/>
      <c r="V224" s="36"/>
      <c r="W224" s="36"/>
      <c r="X224" s="36"/>
      <c r="Y224" s="36"/>
      <c r="Z224" s="36"/>
      <c r="AA224" s="36"/>
      <c r="AB224" s="36"/>
      <c r="AC224" s="36"/>
      <c r="AD224" s="36"/>
      <c r="AE224" s="36"/>
      <c r="AR224" s="206" t="s">
        <v>99</v>
      </c>
      <c r="AT224" s="206" t="s">
        <v>275</v>
      </c>
      <c r="AU224" s="206" t="s">
        <v>84</v>
      </c>
      <c r="AY224" s="19" t="s">
        <v>273</v>
      </c>
      <c r="BE224" s="207">
        <f>IF(N224="základní",J224,0)</f>
        <v>0</v>
      </c>
      <c r="BF224" s="207">
        <f>IF(N224="snížená",J224,0)</f>
        <v>0</v>
      </c>
      <c r="BG224" s="207">
        <f>IF(N224="zákl. přenesená",J224,0)</f>
        <v>0</v>
      </c>
      <c r="BH224" s="207">
        <f>IF(N224="sníž. přenesená",J224,0)</f>
        <v>0</v>
      </c>
      <c r="BI224" s="207">
        <f>IF(N224="nulová",J224,0)</f>
        <v>0</v>
      </c>
      <c r="BJ224" s="19" t="s">
        <v>23</v>
      </c>
      <c r="BK224" s="207">
        <f>ROUND(I224*H224,2)</f>
        <v>0</v>
      </c>
      <c r="BL224" s="19" t="s">
        <v>99</v>
      </c>
      <c r="BM224" s="206" t="s">
        <v>3666</v>
      </c>
    </row>
    <row r="225" spans="1:65" s="2" customFormat="1" ht="58.5">
      <c r="A225" s="36"/>
      <c r="B225" s="37"/>
      <c r="C225" s="38"/>
      <c r="D225" s="208" t="s">
        <v>299</v>
      </c>
      <c r="E225" s="38"/>
      <c r="F225" s="209" t="s">
        <v>3645</v>
      </c>
      <c r="G225" s="38"/>
      <c r="H225" s="38"/>
      <c r="I225" s="119"/>
      <c r="J225" s="38"/>
      <c r="K225" s="38"/>
      <c r="L225" s="41"/>
      <c r="M225" s="210"/>
      <c r="N225" s="211"/>
      <c r="O225" s="66"/>
      <c r="P225" s="66"/>
      <c r="Q225" s="66"/>
      <c r="R225" s="66"/>
      <c r="S225" s="66"/>
      <c r="T225" s="67"/>
      <c r="U225" s="36"/>
      <c r="V225" s="36"/>
      <c r="W225" s="36"/>
      <c r="X225" s="36"/>
      <c r="Y225" s="36"/>
      <c r="Z225" s="36"/>
      <c r="AA225" s="36"/>
      <c r="AB225" s="36"/>
      <c r="AC225" s="36"/>
      <c r="AD225" s="36"/>
      <c r="AE225" s="36"/>
      <c r="AT225" s="19" t="s">
        <v>299</v>
      </c>
      <c r="AU225" s="19" t="s">
        <v>84</v>
      </c>
    </row>
    <row r="226" spans="1:65" s="14" customFormat="1" ht="11.25">
      <c r="B226" s="222"/>
      <c r="C226" s="223"/>
      <c r="D226" s="208" t="s">
        <v>281</v>
      </c>
      <c r="E226" s="224" t="s">
        <v>22</v>
      </c>
      <c r="F226" s="225" t="s">
        <v>3667</v>
      </c>
      <c r="G226" s="223"/>
      <c r="H226" s="226">
        <v>322.48</v>
      </c>
      <c r="I226" s="227"/>
      <c r="J226" s="223"/>
      <c r="K226" s="223"/>
      <c r="L226" s="228"/>
      <c r="M226" s="229"/>
      <c r="N226" s="230"/>
      <c r="O226" s="230"/>
      <c r="P226" s="230"/>
      <c r="Q226" s="230"/>
      <c r="R226" s="230"/>
      <c r="S226" s="230"/>
      <c r="T226" s="231"/>
      <c r="AT226" s="232" t="s">
        <v>281</v>
      </c>
      <c r="AU226" s="232" t="s">
        <v>84</v>
      </c>
      <c r="AV226" s="14" t="s">
        <v>84</v>
      </c>
      <c r="AW226" s="14" t="s">
        <v>38</v>
      </c>
      <c r="AX226" s="14" t="s">
        <v>23</v>
      </c>
      <c r="AY226" s="232" t="s">
        <v>273</v>
      </c>
    </row>
    <row r="227" spans="1:65" s="14" customFormat="1" ht="11.25">
      <c r="B227" s="222"/>
      <c r="C227" s="223"/>
      <c r="D227" s="208" t="s">
        <v>281</v>
      </c>
      <c r="E227" s="223"/>
      <c r="F227" s="225" t="s">
        <v>3668</v>
      </c>
      <c r="G227" s="223"/>
      <c r="H227" s="226">
        <v>3224.8</v>
      </c>
      <c r="I227" s="227"/>
      <c r="J227" s="223"/>
      <c r="K227" s="223"/>
      <c r="L227" s="228"/>
      <c r="M227" s="229"/>
      <c r="N227" s="230"/>
      <c r="O227" s="230"/>
      <c r="P227" s="230"/>
      <c r="Q227" s="230"/>
      <c r="R227" s="230"/>
      <c r="S227" s="230"/>
      <c r="T227" s="231"/>
      <c r="AT227" s="232" t="s">
        <v>281</v>
      </c>
      <c r="AU227" s="232" t="s">
        <v>84</v>
      </c>
      <c r="AV227" s="14" t="s">
        <v>84</v>
      </c>
      <c r="AW227" s="14" t="s">
        <v>4</v>
      </c>
      <c r="AX227" s="14" t="s">
        <v>23</v>
      </c>
      <c r="AY227" s="232" t="s">
        <v>273</v>
      </c>
    </row>
    <row r="228" spans="1:65" s="2" customFormat="1" ht="33" customHeight="1">
      <c r="A228" s="36"/>
      <c r="B228" s="37"/>
      <c r="C228" s="195" t="s">
        <v>414</v>
      </c>
      <c r="D228" s="195" t="s">
        <v>275</v>
      </c>
      <c r="E228" s="196" t="s">
        <v>3669</v>
      </c>
      <c r="F228" s="197" t="s">
        <v>3670</v>
      </c>
      <c r="G228" s="198" t="s">
        <v>314</v>
      </c>
      <c r="H228" s="199">
        <v>548.79999999999995</v>
      </c>
      <c r="I228" s="200"/>
      <c r="J228" s="201">
        <f>ROUND(I228*H228,2)</f>
        <v>0</v>
      </c>
      <c r="K228" s="197" t="s">
        <v>306</v>
      </c>
      <c r="L228" s="41"/>
      <c r="M228" s="202" t="s">
        <v>22</v>
      </c>
      <c r="N228" s="203" t="s">
        <v>48</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99</v>
      </c>
      <c r="AT228" s="206" t="s">
        <v>275</v>
      </c>
      <c r="AU228" s="206" t="s">
        <v>84</v>
      </c>
      <c r="AY228" s="19" t="s">
        <v>273</v>
      </c>
      <c r="BE228" s="207">
        <f>IF(N228="základní",J228,0)</f>
        <v>0</v>
      </c>
      <c r="BF228" s="207">
        <f>IF(N228="snížená",J228,0)</f>
        <v>0</v>
      </c>
      <c r="BG228" s="207">
        <f>IF(N228="zákl. přenesená",J228,0)</f>
        <v>0</v>
      </c>
      <c r="BH228" s="207">
        <f>IF(N228="sníž. přenesená",J228,0)</f>
        <v>0</v>
      </c>
      <c r="BI228" s="207">
        <f>IF(N228="nulová",J228,0)</f>
        <v>0</v>
      </c>
      <c r="BJ228" s="19" t="s">
        <v>23</v>
      </c>
      <c r="BK228" s="207">
        <f>ROUND(I228*H228,2)</f>
        <v>0</v>
      </c>
      <c r="BL228" s="19" t="s">
        <v>99</v>
      </c>
      <c r="BM228" s="206" t="s">
        <v>3671</v>
      </c>
    </row>
    <row r="229" spans="1:65" s="2" customFormat="1" ht="58.5">
      <c r="A229" s="36"/>
      <c r="B229" s="37"/>
      <c r="C229" s="38"/>
      <c r="D229" s="208" t="s">
        <v>299</v>
      </c>
      <c r="E229" s="38"/>
      <c r="F229" s="209" t="s">
        <v>3645</v>
      </c>
      <c r="G229" s="38"/>
      <c r="H229" s="38"/>
      <c r="I229" s="119"/>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299</v>
      </c>
      <c r="AU229" s="19" t="s">
        <v>84</v>
      </c>
    </row>
    <row r="230" spans="1:65" s="14" customFormat="1" ht="11.25">
      <c r="B230" s="222"/>
      <c r="C230" s="223"/>
      <c r="D230" s="208" t="s">
        <v>281</v>
      </c>
      <c r="E230" s="224" t="s">
        <v>22</v>
      </c>
      <c r="F230" s="225" t="s">
        <v>3663</v>
      </c>
      <c r="G230" s="223"/>
      <c r="H230" s="226">
        <v>54.88</v>
      </c>
      <c r="I230" s="227"/>
      <c r="J230" s="223"/>
      <c r="K230" s="223"/>
      <c r="L230" s="228"/>
      <c r="M230" s="229"/>
      <c r="N230" s="230"/>
      <c r="O230" s="230"/>
      <c r="P230" s="230"/>
      <c r="Q230" s="230"/>
      <c r="R230" s="230"/>
      <c r="S230" s="230"/>
      <c r="T230" s="231"/>
      <c r="AT230" s="232" t="s">
        <v>281</v>
      </c>
      <c r="AU230" s="232" t="s">
        <v>84</v>
      </c>
      <c r="AV230" s="14" t="s">
        <v>84</v>
      </c>
      <c r="AW230" s="14" t="s">
        <v>38</v>
      </c>
      <c r="AX230" s="14" t="s">
        <v>23</v>
      </c>
      <c r="AY230" s="232" t="s">
        <v>273</v>
      </c>
    </row>
    <row r="231" spans="1:65" s="14" customFormat="1" ht="11.25">
      <c r="B231" s="222"/>
      <c r="C231" s="223"/>
      <c r="D231" s="208" t="s">
        <v>281</v>
      </c>
      <c r="E231" s="223"/>
      <c r="F231" s="225" t="s">
        <v>3672</v>
      </c>
      <c r="G231" s="223"/>
      <c r="H231" s="226">
        <v>548.79999999999995</v>
      </c>
      <c r="I231" s="227"/>
      <c r="J231" s="223"/>
      <c r="K231" s="223"/>
      <c r="L231" s="228"/>
      <c r="M231" s="229"/>
      <c r="N231" s="230"/>
      <c r="O231" s="230"/>
      <c r="P231" s="230"/>
      <c r="Q231" s="230"/>
      <c r="R231" s="230"/>
      <c r="S231" s="230"/>
      <c r="T231" s="231"/>
      <c r="AT231" s="232" t="s">
        <v>281</v>
      </c>
      <c r="AU231" s="232" t="s">
        <v>84</v>
      </c>
      <c r="AV231" s="14" t="s">
        <v>84</v>
      </c>
      <c r="AW231" s="14" t="s">
        <v>4</v>
      </c>
      <c r="AX231" s="14" t="s">
        <v>23</v>
      </c>
      <c r="AY231" s="232" t="s">
        <v>273</v>
      </c>
    </row>
    <row r="232" spans="1:65" s="2" customFormat="1" ht="21.75" customHeight="1">
      <c r="A232" s="36"/>
      <c r="B232" s="37"/>
      <c r="C232" s="195" t="s">
        <v>419</v>
      </c>
      <c r="D232" s="195" t="s">
        <v>275</v>
      </c>
      <c r="E232" s="196" t="s">
        <v>3673</v>
      </c>
      <c r="F232" s="197" t="s">
        <v>3674</v>
      </c>
      <c r="G232" s="198" t="s">
        <v>314</v>
      </c>
      <c r="H232" s="199">
        <v>247.92699999999999</v>
      </c>
      <c r="I232" s="200"/>
      <c r="J232" s="201">
        <f>ROUND(I232*H232,2)</f>
        <v>0</v>
      </c>
      <c r="K232" s="197" t="s">
        <v>306</v>
      </c>
      <c r="L232" s="41"/>
      <c r="M232" s="202" t="s">
        <v>22</v>
      </c>
      <c r="N232" s="203" t="s">
        <v>48</v>
      </c>
      <c r="O232" s="66"/>
      <c r="P232" s="204">
        <f>O232*H232</f>
        <v>0</v>
      </c>
      <c r="Q232" s="204">
        <v>0</v>
      </c>
      <c r="R232" s="204">
        <f>Q232*H232</f>
        <v>0</v>
      </c>
      <c r="S232" s="204">
        <v>0</v>
      </c>
      <c r="T232" s="205">
        <f>S232*H232</f>
        <v>0</v>
      </c>
      <c r="U232" s="36"/>
      <c r="V232" s="36"/>
      <c r="W232" s="36"/>
      <c r="X232" s="36"/>
      <c r="Y232" s="36"/>
      <c r="Z232" s="36"/>
      <c r="AA232" s="36"/>
      <c r="AB232" s="36"/>
      <c r="AC232" s="36"/>
      <c r="AD232" s="36"/>
      <c r="AE232" s="36"/>
      <c r="AR232" s="206" t="s">
        <v>99</v>
      </c>
      <c r="AT232" s="206" t="s">
        <v>275</v>
      </c>
      <c r="AU232" s="206" t="s">
        <v>84</v>
      </c>
      <c r="AY232" s="19" t="s">
        <v>273</v>
      </c>
      <c r="BE232" s="207">
        <f>IF(N232="základní",J232,0)</f>
        <v>0</v>
      </c>
      <c r="BF232" s="207">
        <f>IF(N232="snížená",J232,0)</f>
        <v>0</v>
      </c>
      <c r="BG232" s="207">
        <f>IF(N232="zákl. přenesená",J232,0)</f>
        <v>0</v>
      </c>
      <c r="BH232" s="207">
        <f>IF(N232="sníž. přenesená",J232,0)</f>
        <v>0</v>
      </c>
      <c r="BI232" s="207">
        <f>IF(N232="nulová",J232,0)</f>
        <v>0</v>
      </c>
      <c r="BJ232" s="19" t="s">
        <v>23</v>
      </c>
      <c r="BK232" s="207">
        <f>ROUND(I232*H232,2)</f>
        <v>0</v>
      </c>
      <c r="BL232" s="19" t="s">
        <v>99</v>
      </c>
      <c r="BM232" s="206" t="s">
        <v>3675</v>
      </c>
    </row>
    <row r="233" spans="1:65" s="2" customFormat="1" ht="87.75">
      <c r="A233" s="36"/>
      <c r="B233" s="37"/>
      <c r="C233" s="38"/>
      <c r="D233" s="208" t="s">
        <v>299</v>
      </c>
      <c r="E233" s="38"/>
      <c r="F233" s="209" t="s">
        <v>3676</v>
      </c>
      <c r="G233" s="38"/>
      <c r="H233" s="38"/>
      <c r="I233" s="119"/>
      <c r="J233" s="38"/>
      <c r="K233" s="38"/>
      <c r="L233" s="41"/>
      <c r="M233" s="210"/>
      <c r="N233" s="211"/>
      <c r="O233" s="66"/>
      <c r="P233" s="66"/>
      <c r="Q233" s="66"/>
      <c r="R233" s="66"/>
      <c r="S233" s="66"/>
      <c r="T233" s="67"/>
      <c r="U233" s="36"/>
      <c r="V233" s="36"/>
      <c r="W233" s="36"/>
      <c r="X233" s="36"/>
      <c r="Y233" s="36"/>
      <c r="Z233" s="36"/>
      <c r="AA233" s="36"/>
      <c r="AB233" s="36"/>
      <c r="AC233" s="36"/>
      <c r="AD233" s="36"/>
      <c r="AE233" s="36"/>
      <c r="AT233" s="19" t="s">
        <v>299</v>
      </c>
      <c r="AU233" s="19" t="s">
        <v>84</v>
      </c>
    </row>
    <row r="234" spans="1:65" s="14" customFormat="1" ht="11.25">
      <c r="B234" s="222"/>
      <c r="C234" s="223"/>
      <c r="D234" s="208" t="s">
        <v>281</v>
      </c>
      <c r="E234" s="224" t="s">
        <v>22</v>
      </c>
      <c r="F234" s="225" t="s">
        <v>3677</v>
      </c>
      <c r="G234" s="223"/>
      <c r="H234" s="226">
        <v>247.92699999999999</v>
      </c>
      <c r="I234" s="227"/>
      <c r="J234" s="223"/>
      <c r="K234" s="223"/>
      <c r="L234" s="228"/>
      <c r="M234" s="229"/>
      <c r="N234" s="230"/>
      <c r="O234" s="230"/>
      <c r="P234" s="230"/>
      <c r="Q234" s="230"/>
      <c r="R234" s="230"/>
      <c r="S234" s="230"/>
      <c r="T234" s="231"/>
      <c r="AT234" s="232" t="s">
        <v>281</v>
      </c>
      <c r="AU234" s="232" t="s">
        <v>84</v>
      </c>
      <c r="AV234" s="14" t="s">
        <v>84</v>
      </c>
      <c r="AW234" s="14" t="s">
        <v>38</v>
      </c>
      <c r="AX234" s="14" t="s">
        <v>23</v>
      </c>
      <c r="AY234" s="232" t="s">
        <v>273</v>
      </c>
    </row>
    <row r="235" spans="1:65" s="2" customFormat="1" ht="21.75" customHeight="1">
      <c r="A235" s="36"/>
      <c r="B235" s="37"/>
      <c r="C235" s="195" t="s">
        <v>7</v>
      </c>
      <c r="D235" s="195" t="s">
        <v>275</v>
      </c>
      <c r="E235" s="196" t="s">
        <v>3678</v>
      </c>
      <c r="F235" s="197" t="s">
        <v>3679</v>
      </c>
      <c r="G235" s="198" t="s">
        <v>314</v>
      </c>
      <c r="H235" s="199">
        <v>247.92699999999999</v>
      </c>
      <c r="I235" s="200"/>
      <c r="J235" s="201">
        <f>ROUND(I235*H235,2)</f>
        <v>0</v>
      </c>
      <c r="K235" s="197" t="s">
        <v>306</v>
      </c>
      <c r="L235" s="41"/>
      <c r="M235" s="202" t="s">
        <v>22</v>
      </c>
      <c r="N235" s="203" t="s">
        <v>48</v>
      </c>
      <c r="O235" s="66"/>
      <c r="P235" s="204">
        <f>O235*H235</f>
        <v>0</v>
      </c>
      <c r="Q235" s="204">
        <v>0</v>
      </c>
      <c r="R235" s="204">
        <f>Q235*H235</f>
        <v>0</v>
      </c>
      <c r="S235" s="204">
        <v>0</v>
      </c>
      <c r="T235" s="205">
        <f>S235*H235</f>
        <v>0</v>
      </c>
      <c r="U235" s="36"/>
      <c r="V235" s="36"/>
      <c r="W235" s="36"/>
      <c r="X235" s="36"/>
      <c r="Y235" s="36"/>
      <c r="Z235" s="36"/>
      <c r="AA235" s="36"/>
      <c r="AB235" s="36"/>
      <c r="AC235" s="36"/>
      <c r="AD235" s="36"/>
      <c r="AE235" s="36"/>
      <c r="AR235" s="206" t="s">
        <v>99</v>
      </c>
      <c r="AT235" s="206" t="s">
        <v>275</v>
      </c>
      <c r="AU235" s="206" t="s">
        <v>84</v>
      </c>
      <c r="AY235" s="19" t="s">
        <v>273</v>
      </c>
      <c r="BE235" s="207">
        <f>IF(N235="základní",J235,0)</f>
        <v>0</v>
      </c>
      <c r="BF235" s="207">
        <f>IF(N235="snížená",J235,0)</f>
        <v>0</v>
      </c>
      <c r="BG235" s="207">
        <f>IF(N235="zákl. přenesená",J235,0)</f>
        <v>0</v>
      </c>
      <c r="BH235" s="207">
        <f>IF(N235="sníž. přenesená",J235,0)</f>
        <v>0</v>
      </c>
      <c r="BI235" s="207">
        <f>IF(N235="nulová",J235,0)</f>
        <v>0</v>
      </c>
      <c r="BJ235" s="19" t="s">
        <v>23</v>
      </c>
      <c r="BK235" s="207">
        <f>ROUND(I235*H235,2)</f>
        <v>0</v>
      </c>
      <c r="BL235" s="19" t="s">
        <v>99</v>
      </c>
      <c r="BM235" s="206" t="s">
        <v>3680</v>
      </c>
    </row>
    <row r="236" spans="1:65" s="2" customFormat="1" ht="97.5">
      <c r="A236" s="36"/>
      <c r="B236" s="37"/>
      <c r="C236" s="38"/>
      <c r="D236" s="208" t="s">
        <v>299</v>
      </c>
      <c r="E236" s="38"/>
      <c r="F236" s="209" t="s">
        <v>3681</v>
      </c>
      <c r="G236" s="38"/>
      <c r="H236" s="38"/>
      <c r="I236" s="119"/>
      <c r="J236" s="38"/>
      <c r="K236" s="38"/>
      <c r="L236" s="41"/>
      <c r="M236" s="210"/>
      <c r="N236" s="211"/>
      <c r="O236" s="66"/>
      <c r="P236" s="66"/>
      <c r="Q236" s="66"/>
      <c r="R236" s="66"/>
      <c r="S236" s="66"/>
      <c r="T236" s="67"/>
      <c r="U236" s="36"/>
      <c r="V236" s="36"/>
      <c r="W236" s="36"/>
      <c r="X236" s="36"/>
      <c r="Y236" s="36"/>
      <c r="Z236" s="36"/>
      <c r="AA236" s="36"/>
      <c r="AB236" s="36"/>
      <c r="AC236" s="36"/>
      <c r="AD236" s="36"/>
      <c r="AE236" s="36"/>
      <c r="AT236" s="19" t="s">
        <v>299</v>
      </c>
      <c r="AU236" s="19" t="s">
        <v>84</v>
      </c>
    </row>
    <row r="237" spans="1:65" s="14" customFormat="1" ht="11.25">
      <c r="B237" s="222"/>
      <c r="C237" s="223"/>
      <c r="D237" s="208" t="s">
        <v>281</v>
      </c>
      <c r="E237" s="224" t="s">
        <v>22</v>
      </c>
      <c r="F237" s="225" t="s">
        <v>3682</v>
      </c>
      <c r="G237" s="223"/>
      <c r="H237" s="226">
        <v>247.92699999999999</v>
      </c>
      <c r="I237" s="227"/>
      <c r="J237" s="223"/>
      <c r="K237" s="223"/>
      <c r="L237" s="228"/>
      <c r="M237" s="229"/>
      <c r="N237" s="230"/>
      <c r="O237" s="230"/>
      <c r="P237" s="230"/>
      <c r="Q237" s="230"/>
      <c r="R237" s="230"/>
      <c r="S237" s="230"/>
      <c r="T237" s="231"/>
      <c r="AT237" s="232" t="s">
        <v>281</v>
      </c>
      <c r="AU237" s="232" t="s">
        <v>84</v>
      </c>
      <c r="AV237" s="14" t="s">
        <v>84</v>
      </c>
      <c r="AW237" s="14" t="s">
        <v>38</v>
      </c>
      <c r="AX237" s="14" t="s">
        <v>23</v>
      </c>
      <c r="AY237" s="232" t="s">
        <v>273</v>
      </c>
    </row>
    <row r="238" spans="1:65" s="2" customFormat="1" ht="21.75" customHeight="1">
      <c r="A238" s="36"/>
      <c r="B238" s="37"/>
      <c r="C238" s="195" t="s">
        <v>433</v>
      </c>
      <c r="D238" s="195" t="s">
        <v>275</v>
      </c>
      <c r="E238" s="196" t="s">
        <v>3683</v>
      </c>
      <c r="F238" s="197" t="s">
        <v>3684</v>
      </c>
      <c r="G238" s="198" t="s">
        <v>333</v>
      </c>
      <c r="H238" s="199">
        <v>580.46400000000006</v>
      </c>
      <c r="I238" s="200"/>
      <c r="J238" s="201">
        <f>ROUND(I238*H238,2)</f>
        <v>0</v>
      </c>
      <c r="K238" s="197" t="s">
        <v>306</v>
      </c>
      <c r="L238" s="41"/>
      <c r="M238" s="202" t="s">
        <v>22</v>
      </c>
      <c r="N238" s="203" t="s">
        <v>48</v>
      </c>
      <c r="O238" s="66"/>
      <c r="P238" s="204">
        <f>O238*H238</f>
        <v>0</v>
      </c>
      <c r="Q238" s="204">
        <v>0</v>
      </c>
      <c r="R238" s="204">
        <f>Q238*H238</f>
        <v>0</v>
      </c>
      <c r="S238" s="204">
        <v>0</v>
      </c>
      <c r="T238" s="205">
        <f>S238*H238</f>
        <v>0</v>
      </c>
      <c r="U238" s="36"/>
      <c r="V238" s="36"/>
      <c r="W238" s="36"/>
      <c r="X238" s="36"/>
      <c r="Y238" s="36"/>
      <c r="Z238" s="36"/>
      <c r="AA238" s="36"/>
      <c r="AB238" s="36"/>
      <c r="AC238" s="36"/>
      <c r="AD238" s="36"/>
      <c r="AE238" s="36"/>
      <c r="AR238" s="206" t="s">
        <v>99</v>
      </c>
      <c r="AT238" s="206" t="s">
        <v>275</v>
      </c>
      <c r="AU238" s="206" t="s">
        <v>84</v>
      </c>
      <c r="AY238" s="19" t="s">
        <v>273</v>
      </c>
      <c r="BE238" s="207">
        <f>IF(N238="základní",J238,0)</f>
        <v>0</v>
      </c>
      <c r="BF238" s="207">
        <f>IF(N238="snížená",J238,0)</f>
        <v>0</v>
      </c>
      <c r="BG238" s="207">
        <f>IF(N238="zákl. přenesená",J238,0)</f>
        <v>0</v>
      </c>
      <c r="BH238" s="207">
        <f>IF(N238="sníž. přenesená",J238,0)</f>
        <v>0</v>
      </c>
      <c r="BI238" s="207">
        <f>IF(N238="nulová",J238,0)</f>
        <v>0</v>
      </c>
      <c r="BJ238" s="19" t="s">
        <v>23</v>
      </c>
      <c r="BK238" s="207">
        <f>ROUND(I238*H238,2)</f>
        <v>0</v>
      </c>
      <c r="BL238" s="19" t="s">
        <v>99</v>
      </c>
      <c r="BM238" s="206" t="s">
        <v>3685</v>
      </c>
    </row>
    <row r="239" spans="1:65" s="2" customFormat="1" ht="39">
      <c r="A239" s="36"/>
      <c r="B239" s="37"/>
      <c r="C239" s="38"/>
      <c r="D239" s="208" t="s">
        <v>299</v>
      </c>
      <c r="E239" s="38"/>
      <c r="F239" s="209" t="s">
        <v>3686</v>
      </c>
      <c r="G239" s="38"/>
      <c r="H239" s="38"/>
      <c r="I239" s="119"/>
      <c r="J239" s="38"/>
      <c r="K239" s="38"/>
      <c r="L239" s="41"/>
      <c r="M239" s="210"/>
      <c r="N239" s="211"/>
      <c r="O239" s="66"/>
      <c r="P239" s="66"/>
      <c r="Q239" s="66"/>
      <c r="R239" s="66"/>
      <c r="S239" s="66"/>
      <c r="T239" s="67"/>
      <c r="U239" s="36"/>
      <c r="V239" s="36"/>
      <c r="W239" s="36"/>
      <c r="X239" s="36"/>
      <c r="Y239" s="36"/>
      <c r="Z239" s="36"/>
      <c r="AA239" s="36"/>
      <c r="AB239" s="36"/>
      <c r="AC239" s="36"/>
      <c r="AD239" s="36"/>
      <c r="AE239" s="36"/>
      <c r="AT239" s="19" t="s">
        <v>299</v>
      </c>
      <c r="AU239" s="19" t="s">
        <v>84</v>
      </c>
    </row>
    <row r="240" spans="1:65" s="14" customFormat="1" ht="11.25">
      <c r="B240" s="222"/>
      <c r="C240" s="223"/>
      <c r="D240" s="208" t="s">
        <v>281</v>
      </c>
      <c r="E240" s="224" t="s">
        <v>22</v>
      </c>
      <c r="F240" s="225" t="s">
        <v>3687</v>
      </c>
      <c r="G240" s="223"/>
      <c r="H240" s="226">
        <v>580.46400000000006</v>
      </c>
      <c r="I240" s="227"/>
      <c r="J240" s="223"/>
      <c r="K240" s="223"/>
      <c r="L240" s="228"/>
      <c r="M240" s="229"/>
      <c r="N240" s="230"/>
      <c r="O240" s="230"/>
      <c r="P240" s="230"/>
      <c r="Q240" s="230"/>
      <c r="R240" s="230"/>
      <c r="S240" s="230"/>
      <c r="T240" s="231"/>
      <c r="AT240" s="232" t="s">
        <v>281</v>
      </c>
      <c r="AU240" s="232" t="s">
        <v>84</v>
      </c>
      <c r="AV240" s="14" t="s">
        <v>84</v>
      </c>
      <c r="AW240" s="14" t="s">
        <v>38</v>
      </c>
      <c r="AX240" s="14" t="s">
        <v>23</v>
      </c>
      <c r="AY240" s="232" t="s">
        <v>273</v>
      </c>
    </row>
    <row r="241" spans="1:65" s="2" customFormat="1" ht="16.5" customHeight="1">
      <c r="A241" s="36"/>
      <c r="B241" s="37"/>
      <c r="C241" s="195" t="s">
        <v>441</v>
      </c>
      <c r="D241" s="195" t="s">
        <v>275</v>
      </c>
      <c r="E241" s="196" t="s">
        <v>3688</v>
      </c>
      <c r="F241" s="197" t="s">
        <v>3689</v>
      </c>
      <c r="G241" s="198" t="s">
        <v>314</v>
      </c>
      <c r="H241" s="199">
        <v>14.930999999999999</v>
      </c>
      <c r="I241" s="200"/>
      <c r="J241" s="201">
        <f>ROUND(I241*H241,2)</f>
        <v>0</v>
      </c>
      <c r="K241" s="197" t="s">
        <v>22</v>
      </c>
      <c r="L241" s="41"/>
      <c r="M241" s="202" t="s">
        <v>22</v>
      </c>
      <c r="N241" s="203" t="s">
        <v>48</v>
      </c>
      <c r="O241" s="66"/>
      <c r="P241" s="204">
        <f>O241*H241</f>
        <v>0</v>
      </c>
      <c r="Q241" s="204">
        <v>0</v>
      </c>
      <c r="R241" s="204">
        <f>Q241*H241</f>
        <v>0</v>
      </c>
      <c r="S241" s="204">
        <v>0</v>
      </c>
      <c r="T241" s="205">
        <f>S241*H241</f>
        <v>0</v>
      </c>
      <c r="U241" s="36"/>
      <c r="V241" s="36"/>
      <c r="W241" s="36"/>
      <c r="X241" s="36"/>
      <c r="Y241" s="36"/>
      <c r="Z241" s="36"/>
      <c r="AA241" s="36"/>
      <c r="AB241" s="36"/>
      <c r="AC241" s="36"/>
      <c r="AD241" s="36"/>
      <c r="AE241" s="36"/>
      <c r="AR241" s="206" t="s">
        <v>99</v>
      </c>
      <c r="AT241" s="206" t="s">
        <v>275</v>
      </c>
      <c r="AU241" s="206" t="s">
        <v>84</v>
      </c>
      <c r="AY241" s="19" t="s">
        <v>273</v>
      </c>
      <c r="BE241" s="207">
        <f>IF(N241="základní",J241,0)</f>
        <v>0</v>
      </c>
      <c r="BF241" s="207">
        <f>IF(N241="snížená",J241,0)</f>
        <v>0</v>
      </c>
      <c r="BG241" s="207">
        <f>IF(N241="zákl. přenesená",J241,0)</f>
        <v>0</v>
      </c>
      <c r="BH241" s="207">
        <f>IF(N241="sníž. přenesená",J241,0)</f>
        <v>0</v>
      </c>
      <c r="BI241" s="207">
        <f>IF(N241="nulová",J241,0)</f>
        <v>0</v>
      </c>
      <c r="BJ241" s="19" t="s">
        <v>23</v>
      </c>
      <c r="BK241" s="207">
        <f>ROUND(I241*H241,2)</f>
        <v>0</v>
      </c>
      <c r="BL241" s="19" t="s">
        <v>99</v>
      </c>
      <c r="BM241" s="206" t="s">
        <v>3690</v>
      </c>
    </row>
    <row r="242" spans="1:65" s="14" customFormat="1" ht="11.25">
      <c r="B242" s="222"/>
      <c r="C242" s="223"/>
      <c r="D242" s="208" t="s">
        <v>281</v>
      </c>
      <c r="E242" s="224" t="s">
        <v>22</v>
      </c>
      <c r="F242" s="225" t="s">
        <v>3691</v>
      </c>
      <c r="G242" s="223"/>
      <c r="H242" s="226">
        <v>14.22</v>
      </c>
      <c r="I242" s="227"/>
      <c r="J242" s="223"/>
      <c r="K242" s="223"/>
      <c r="L242" s="228"/>
      <c r="M242" s="229"/>
      <c r="N242" s="230"/>
      <c r="O242" s="230"/>
      <c r="P242" s="230"/>
      <c r="Q242" s="230"/>
      <c r="R242" s="230"/>
      <c r="S242" s="230"/>
      <c r="T242" s="231"/>
      <c r="AT242" s="232" t="s">
        <v>281</v>
      </c>
      <c r="AU242" s="232" t="s">
        <v>84</v>
      </c>
      <c r="AV242" s="14" t="s">
        <v>84</v>
      </c>
      <c r="AW242" s="14" t="s">
        <v>38</v>
      </c>
      <c r="AX242" s="14" t="s">
        <v>77</v>
      </c>
      <c r="AY242" s="232" t="s">
        <v>273</v>
      </c>
    </row>
    <row r="243" spans="1:65" s="15" customFormat="1" ht="11.25">
      <c r="B243" s="233"/>
      <c r="C243" s="234"/>
      <c r="D243" s="208" t="s">
        <v>281</v>
      </c>
      <c r="E243" s="235" t="s">
        <v>22</v>
      </c>
      <c r="F243" s="236" t="s">
        <v>286</v>
      </c>
      <c r="G243" s="234"/>
      <c r="H243" s="237">
        <v>14.22</v>
      </c>
      <c r="I243" s="238"/>
      <c r="J243" s="234"/>
      <c r="K243" s="234"/>
      <c r="L243" s="239"/>
      <c r="M243" s="240"/>
      <c r="N243" s="241"/>
      <c r="O243" s="241"/>
      <c r="P243" s="241"/>
      <c r="Q243" s="241"/>
      <c r="R243" s="241"/>
      <c r="S243" s="241"/>
      <c r="T243" s="242"/>
      <c r="AT243" s="243" t="s">
        <v>281</v>
      </c>
      <c r="AU243" s="243" t="s">
        <v>84</v>
      </c>
      <c r="AV243" s="15" t="s">
        <v>92</v>
      </c>
      <c r="AW243" s="15" t="s">
        <v>38</v>
      </c>
      <c r="AX243" s="15" t="s">
        <v>77</v>
      </c>
      <c r="AY243" s="243" t="s">
        <v>273</v>
      </c>
    </row>
    <row r="244" spans="1:65" s="14" customFormat="1" ht="11.25">
      <c r="B244" s="222"/>
      <c r="C244" s="223"/>
      <c r="D244" s="208" t="s">
        <v>281</v>
      </c>
      <c r="E244" s="224" t="s">
        <v>22</v>
      </c>
      <c r="F244" s="225" t="s">
        <v>3692</v>
      </c>
      <c r="G244" s="223"/>
      <c r="H244" s="226">
        <v>0.71099999999999997</v>
      </c>
      <c r="I244" s="227"/>
      <c r="J244" s="223"/>
      <c r="K244" s="223"/>
      <c r="L244" s="228"/>
      <c r="M244" s="229"/>
      <c r="N244" s="230"/>
      <c r="O244" s="230"/>
      <c r="P244" s="230"/>
      <c r="Q244" s="230"/>
      <c r="R244" s="230"/>
      <c r="S244" s="230"/>
      <c r="T244" s="231"/>
      <c r="AT244" s="232" t="s">
        <v>281</v>
      </c>
      <c r="AU244" s="232" t="s">
        <v>84</v>
      </c>
      <c r="AV244" s="14" t="s">
        <v>84</v>
      </c>
      <c r="AW244" s="14" t="s">
        <v>38</v>
      </c>
      <c r="AX244" s="14" t="s">
        <v>77</v>
      </c>
      <c r="AY244" s="232" t="s">
        <v>273</v>
      </c>
    </row>
    <row r="245" spans="1:65" s="16" customFormat="1" ht="11.25">
      <c r="B245" s="244"/>
      <c r="C245" s="245"/>
      <c r="D245" s="208" t="s">
        <v>281</v>
      </c>
      <c r="E245" s="246" t="s">
        <v>22</v>
      </c>
      <c r="F245" s="247" t="s">
        <v>288</v>
      </c>
      <c r="G245" s="245"/>
      <c r="H245" s="248">
        <v>14.930999999999999</v>
      </c>
      <c r="I245" s="249"/>
      <c r="J245" s="245"/>
      <c r="K245" s="245"/>
      <c r="L245" s="250"/>
      <c r="M245" s="251"/>
      <c r="N245" s="252"/>
      <c r="O245" s="252"/>
      <c r="P245" s="252"/>
      <c r="Q245" s="252"/>
      <c r="R245" s="252"/>
      <c r="S245" s="252"/>
      <c r="T245" s="253"/>
      <c r="AT245" s="254" t="s">
        <v>281</v>
      </c>
      <c r="AU245" s="254" t="s">
        <v>84</v>
      </c>
      <c r="AV245" s="16" t="s">
        <v>99</v>
      </c>
      <c r="AW245" s="16" t="s">
        <v>38</v>
      </c>
      <c r="AX245" s="16" t="s">
        <v>23</v>
      </c>
      <c r="AY245" s="254" t="s">
        <v>273</v>
      </c>
    </row>
    <row r="246" spans="1:65" s="2" customFormat="1" ht="21.75" customHeight="1">
      <c r="A246" s="36"/>
      <c r="B246" s="37"/>
      <c r="C246" s="195" t="s">
        <v>446</v>
      </c>
      <c r="D246" s="195" t="s">
        <v>275</v>
      </c>
      <c r="E246" s="196" t="s">
        <v>3693</v>
      </c>
      <c r="F246" s="197" t="s">
        <v>3694</v>
      </c>
      <c r="G246" s="198" t="s">
        <v>314</v>
      </c>
      <c r="H246" s="199">
        <v>205.47900000000001</v>
      </c>
      <c r="I246" s="200"/>
      <c r="J246" s="201">
        <f>ROUND(I246*H246,2)</f>
        <v>0</v>
      </c>
      <c r="K246" s="197" t="s">
        <v>306</v>
      </c>
      <c r="L246" s="41"/>
      <c r="M246" s="202" t="s">
        <v>22</v>
      </c>
      <c r="N246" s="203" t="s">
        <v>48</v>
      </c>
      <c r="O246" s="66"/>
      <c r="P246" s="204">
        <f>O246*H246</f>
        <v>0</v>
      </c>
      <c r="Q246" s="204">
        <v>0</v>
      </c>
      <c r="R246" s="204">
        <f>Q246*H246</f>
        <v>0</v>
      </c>
      <c r="S246" s="204">
        <v>0</v>
      </c>
      <c r="T246" s="205">
        <f>S246*H246</f>
        <v>0</v>
      </c>
      <c r="U246" s="36"/>
      <c r="V246" s="36"/>
      <c r="W246" s="36"/>
      <c r="X246" s="36"/>
      <c r="Y246" s="36"/>
      <c r="Z246" s="36"/>
      <c r="AA246" s="36"/>
      <c r="AB246" s="36"/>
      <c r="AC246" s="36"/>
      <c r="AD246" s="36"/>
      <c r="AE246" s="36"/>
      <c r="AR246" s="206" t="s">
        <v>99</v>
      </c>
      <c r="AT246" s="206" t="s">
        <v>275</v>
      </c>
      <c r="AU246" s="206" t="s">
        <v>84</v>
      </c>
      <c r="AY246" s="19" t="s">
        <v>273</v>
      </c>
      <c r="BE246" s="207">
        <f>IF(N246="základní",J246,0)</f>
        <v>0</v>
      </c>
      <c r="BF246" s="207">
        <f>IF(N246="snížená",J246,0)</f>
        <v>0</v>
      </c>
      <c r="BG246" s="207">
        <f>IF(N246="zákl. přenesená",J246,0)</f>
        <v>0</v>
      </c>
      <c r="BH246" s="207">
        <f>IF(N246="sníž. přenesená",J246,0)</f>
        <v>0</v>
      </c>
      <c r="BI246" s="207">
        <f>IF(N246="nulová",J246,0)</f>
        <v>0</v>
      </c>
      <c r="BJ246" s="19" t="s">
        <v>23</v>
      </c>
      <c r="BK246" s="207">
        <f>ROUND(I246*H246,2)</f>
        <v>0</v>
      </c>
      <c r="BL246" s="19" t="s">
        <v>99</v>
      </c>
      <c r="BM246" s="206" t="s">
        <v>3695</v>
      </c>
    </row>
    <row r="247" spans="1:65" s="2" customFormat="1" ht="126.75">
      <c r="A247" s="36"/>
      <c r="B247" s="37"/>
      <c r="C247" s="38"/>
      <c r="D247" s="208" t="s">
        <v>299</v>
      </c>
      <c r="E247" s="38"/>
      <c r="F247" s="209" t="s">
        <v>3696</v>
      </c>
      <c r="G247" s="38"/>
      <c r="H247" s="38"/>
      <c r="I247" s="119"/>
      <c r="J247" s="38"/>
      <c r="K247" s="38"/>
      <c r="L247" s="41"/>
      <c r="M247" s="210"/>
      <c r="N247" s="211"/>
      <c r="O247" s="66"/>
      <c r="P247" s="66"/>
      <c r="Q247" s="66"/>
      <c r="R247" s="66"/>
      <c r="S247" s="66"/>
      <c r="T247" s="67"/>
      <c r="U247" s="36"/>
      <c r="V247" s="36"/>
      <c r="W247" s="36"/>
      <c r="X247" s="36"/>
      <c r="Y247" s="36"/>
      <c r="Z247" s="36"/>
      <c r="AA247" s="36"/>
      <c r="AB247" s="36"/>
      <c r="AC247" s="36"/>
      <c r="AD247" s="36"/>
      <c r="AE247" s="36"/>
      <c r="AT247" s="19" t="s">
        <v>299</v>
      </c>
      <c r="AU247" s="19" t="s">
        <v>84</v>
      </c>
    </row>
    <row r="248" spans="1:65" s="13" customFormat="1" ht="11.25">
      <c r="B248" s="212"/>
      <c r="C248" s="213"/>
      <c r="D248" s="208" t="s">
        <v>281</v>
      </c>
      <c r="E248" s="214" t="s">
        <v>22</v>
      </c>
      <c r="F248" s="215" t="s">
        <v>3697</v>
      </c>
      <c r="G248" s="213"/>
      <c r="H248" s="214" t="s">
        <v>22</v>
      </c>
      <c r="I248" s="216"/>
      <c r="J248" s="213"/>
      <c r="K248" s="213"/>
      <c r="L248" s="217"/>
      <c r="M248" s="218"/>
      <c r="N248" s="219"/>
      <c r="O248" s="219"/>
      <c r="P248" s="219"/>
      <c r="Q248" s="219"/>
      <c r="R248" s="219"/>
      <c r="S248" s="219"/>
      <c r="T248" s="220"/>
      <c r="AT248" s="221" t="s">
        <v>281</v>
      </c>
      <c r="AU248" s="221" t="s">
        <v>84</v>
      </c>
      <c r="AV248" s="13" t="s">
        <v>23</v>
      </c>
      <c r="AW248" s="13" t="s">
        <v>38</v>
      </c>
      <c r="AX248" s="13" t="s">
        <v>77</v>
      </c>
      <c r="AY248" s="221" t="s">
        <v>273</v>
      </c>
    </row>
    <row r="249" spans="1:65" s="14" customFormat="1" ht="11.25">
      <c r="B249" s="222"/>
      <c r="C249" s="223"/>
      <c r="D249" s="208" t="s">
        <v>281</v>
      </c>
      <c r="E249" s="224" t="s">
        <v>22</v>
      </c>
      <c r="F249" s="225" t="s">
        <v>3597</v>
      </c>
      <c r="G249" s="223"/>
      <c r="H249" s="226">
        <v>37.92</v>
      </c>
      <c r="I249" s="227"/>
      <c r="J249" s="223"/>
      <c r="K249" s="223"/>
      <c r="L249" s="228"/>
      <c r="M249" s="229"/>
      <c r="N249" s="230"/>
      <c r="O249" s="230"/>
      <c r="P249" s="230"/>
      <c r="Q249" s="230"/>
      <c r="R249" s="230"/>
      <c r="S249" s="230"/>
      <c r="T249" s="231"/>
      <c r="AT249" s="232" t="s">
        <v>281</v>
      </c>
      <c r="AU249" s="232" t="s">
        <v>84</v>
      </c>
      <c r="AV249" s="14" t="s">
        <v>84</v>
      </c>
      <c r="AW249" s="14" t="s">
        <v>38</v>
      </c>
      <c r="AX249" s="14" t="s">
        <v>77</v>
      </c>
      <c r="AY249" s="232" t="s">
        <v>273</v>
      </c>
    </row>
    <row r="250" spans="1:65" s="14" customFormat="1" ht="11.25">
      <c r="B250" s="222"/>
      <c r="C250" s="223"/>
      <c r="D250" s="208" t="s">
        <v>281</v>
      </c>
      <c r="E250" s="224" t="s">
        <v>22</v>
      </c>
      <c r="F250" s="225" t="s">
        <v>3698</v>
      </c>
      <c r="G250" s="223"/>
      <c r="H250" s="226">
        <v>-14.930999999999999</v>
      </c>
      <c r="I250" s="227"/>
      <c r="J250" s="223"/>
      <c r="K250" s="223"/>
      <c r="L250" s="228"/>
      <c r="M250" s="229"/>
      <c r="N250" s="230"/>
      <c r="O250" s="230"/>
      <c r="P250" s="230"/>
      <c r="Q250" s="230"/>
      <c r="R250" s="230"/>
      <c r="S250" s="230"/>
      <c r="T250" s="231"/>
      <c r="AT250" s="232" t="s">
        <v>281</v>
      </c>
      <c r="AU250" s="232" t="s">
        <v>84</v>
      </c>
      <c r="AV250" s="14" t="s">
        <v>84</v>
      </c>
      <c r="AW250" s="14" t="s">
        <v>38</v>
      </c>
      <c r="AX250" s="14" t="s">
        <v>77</v>
      </c>
      <c r="AY250" s="232" t="s">
        <v>273</v>
      </c>
    </row>
    <row r="251" spans="1:65" s="15" customFormat="1" ht="11.25">
      <c r="B251" s="233"/>
      <c r="C251" s="234"/>
      <c r="D251" s="208" t="s">
        <v>281</v>
      </c>
      <c r="E251" s="235" t="s">
        <v>22</v>
      </c>
      <c r="F251" s="236" t="s">
        <v>286</v>
      </c>
      <c r="G251" s="234"/>
      <c r="H251" s="237">
        <v>22.989000000000001</v>
      </c>
      <c r="I251" s="238"/>
      <c r="J251" s="234"/>
      <c r="K251" s="234"/>
      <c r="L251" s="239"/>
      <c r="M251" s="240"/>
      <c r="N251" s="241"/>
      <c r="O251" s="241"/>
      <c r="P251" s="241"/>
      <c r="Q251" s="241"/>
      <c r="R251" s="241"/>
      <c r="S251" s="241"/>
      <c r="T251" s="242"/>
      <c r="AT251" s="243" t="s">
        <v>281</v>
      </c>
      <c r="AU251" s="243" t="s">
        <v>84</v>
      </c>
      <c r="AV251" s="15" t="s">
        <v>92</v>
      </c>
      <c r="AW251" s="15" t="s">
        <v>38</v>
      </c>
      <c r="AX251" s="15" t="s">
        <v>77</v>
      </c>
      <c r="AY251" s="243" t="s">
        <v>273</v>
      </c>
    </row>
    <row r="252" spans="1:65" s="13" customFormat="1" ht="11.25">
      <c r="B252" s="212"/>
      <c r="C252" s="213"/>
      <c r="D252" s="208" t="s">
        <v>281</v>
      </c>
      <c r="E252" s="214" t="s">
        <v>22</v>
      </c>
      <c r="F252" s="215" t="s">
        <v>3699</v>
      </c>
      <c r="G252" s="213"/>
      <c r="H252" s="214" t="s">
        <v>22</v>
      </c>
      <c r="I252" s="216"/>
      <c r="J252" s="213"/>
      <c r="K252" s="213"/>
      <c r="L252" s="217"/>
      <c r="M252" s="218"/>
      <c r="N252" s="219"/>
      <c r="O252" s="219"/>
      <c r="P252" s="219"/>
      <c r="Q252" s="219"/>
      <c r="R252" s="219"/>
      <c r="S252" s="219"/>
      <c r="T252" s="220"/>
      <c r="AT252" s="221" t="s">
        <v>281</v>
      </c>
      <c r="AU252" s="221" t="s">
        <v>84</v>
      </c>
      <c r="AV252" s="13" t="s">
        <v>23</v>
      </c>
      <c r="AW252" s="13" t="s">
        <v>38</v>
      </c>
      <c r="AX252" s="13" t="s">
        <v>77</v>
      </c>
      <c r="AY252" s="221" t="s">
        <v>273</v>
      </c>
    </row>
    <row r="253" spans="1:65" s="14" customFormat="1" ht="11.25">
      <c r="B253" s="222"/>
      <c r="C253" s="223"/>
      <c r="D253" s="208" t="s">
        <v>281</v>
      </c>
      <c r="E253" s="224" t="s">
        <v>22</v>
      </c>
      <c r="F253" s="225" t="s">
        <v>3700</v>
      </c>
      <c r="G253" s="223"/>
      <c r="H253" s="226">
        <v>2</v>
      </c>
      <c r="I253" s="227"/>
      <c r="J253" s="223"/>
      <c r="K253" s="223"/>
      <c r="L253" s="228"/>
      <c r="M253" s="229"/>
      <c r="N253" s="230"/>
      <c r="O253" s="230"/>
      <c r="P253" s="230"/>
      <c r="Q253" s="230"/>
      <c r="R253" s="230"/>
      <c r="S253" s="230"/>
      <c r="T253" s="231"/>
      <c r="AT253" s="232" t="s">
        <v>281</v>
      </c>
      <c r="AU253" s="232" t="s">
        <v>84</v>
      </c>
      <c r="AV253" s="14" t="s">
        <v>84</v>
      </c>
      <c r="AW253" s="14" t="s">
        <v>38</v>
      </c>
      <c r="AX253" s="14" t="s">
        <v>77</v>
      </c>
      <c r="AY253" s="232" t="s">
        <v>273</v>
      </c>
    </row>
    <row r="254" spans="1:65" s="14" customFormat="1" ht="11.25">
      <c r="B254" s="222"/>
      <c r="C254" s="223"/>
      <c r="D254" s="208" t="s">
        <v>281</v>
      </c>
      <c r="E254" s="224" t="s">
        <v>22</v>
      </c>
      <c r="F254" s="225" t="s">
        <v>3701</v>
      </c>
      <c r="G254" s="223"/>
      <c r="H254" s="226">
        <v>-0.8</v>
      </c>
      <c r="I254" s="227"/>
      <c r="J254" s="223"/>
      <c r="K254" s="223"/>
      <c r="L254" s="228"/>
      <c r="M254" s="229"/>
      <c r="N254" s="230"/>
      <c r="O254" s="230"/>
      <c r="P254" s="230"/>
      <c r="Q254" s="230"/>
      <c r="R254" s="230"/>
      <c r="S254" s="230"/>
      <c r="T254" s="231"/>
      <c r="AT254" s="232" t="s">
        <v>281</v>
      </c>
      <c r="AU254" s="232" t="s">
        <v>84</v>
      </c>
      <c r="AV254" s="14" t="s">
        <v>84</v>
      </c>
      <c r="AW254" s="14" t="s">
        <v>38</v>
      </c>
      <c r="AX254" s="14" t="s">
        <v>77</v>
      </c>
      <c r="AY254" s="232" t="s">
        <v>273</v>
      </c>
    </row>
    <row r="255" spans="1:65" s="15" customFormat="1" ht="11.25">
      <c r="B255" s="233"/>
      <c r="C255" s="234"/>
      <c r="D255" s="208" t="s">
        <v>281</v>
      </c>
      <c r="E255" s="235" t="s">
        <v>22</v>
      </c>
      <c r="F255" s="236" t="s">
        <v>286</v>
      </c>
      <c r="G255" s="234"/>
      <c r="H255" s="237">
        <v>1.2</v>
      </c>
      <c r="I255" s="238"/>
      <c r="J255" s="234"/>
      <c r="K255" s="234"/>
      <c r="L255" s="239"/>
      <c r="M255" s="240"/>
      <c r="N255" s="241"/>
      <c r="O255" s="241"/>
      <c r="P255" s="241"/>
      <c r="Q255" s="241"/>
      <c r="R255" s="241"/>
      <c r="S255" s="241"/>
      <c r="T255" s="242"/>
      <c r="AT255" s="243" t="s">
        <v>281</v>
      </c>
      <c r="AU255" s="243" t="s">
        <v>84</v>
      </c>
      <c r="AV255" s="15" t="s">
        <v>92</v>
      </c>
      <c r="AW255" s="15" t="s">
        <v>38</v>
      </c>
      <c r="AX255" s="15" t="s">
        <v>77</v>
      </c>
      <c r="AY255" s="243" t="s">
        <v>273</v>
      </c>
    </row>
    <row r="256" spans="1:65" s="13" customFormat="1" ht="11.25">
      <c r="B256" s="212"/>
      <c r="C256" s="213"/>
      <c r="D256" s="208" t="s">
        <v>281</v>
      </c>
      <c r="E256" s="214" t="s">
        <v>22</v>
      </c>
      <c r="F256" s="215" t="s">
        <v>3702</v>
      </c>
      <c r="G256" s="213"/>
      <c r="H256" s="214" t="s">
        <v>22</v>
      </c>
      <c r="I256" s="216"/>
      <c r="J256" s="213"/>
      <c r="K256" s="213"/>
      <c r="L256" s="217"/>
      <c r="M256" s="218"/>
      <c r="N256" s="219"/>
      <c r="O256" s="219"/>
      <c r="P256" s="219"/>
      <c r="Q256" s="219"/>
      <c r="R256" s="219"/>
      <c r="S256" s="219"/>
      <c r="T256" s="220"/>
      <c r="AT256" s="221" t="s">
        <v>281</v>
      </c>
      <c r="AU256" s="221" t="s">
        <v>84</v>
      </c>
      <c r="AV256" s="13" t="s">
        <v>23</v>
      </c>
      <c r="AW256" s="13" t="s">
        <v>38</v>
      </c>
      <c r="AX256" s="13" t="s">
        <v>77</v>
      </c>
      <c r="AY256" s="221" t="s">
        <v>273</v>
      </c>
    </row>
    <row r="257" spans="1:65" s="14" customFormat="1" ht="11.25">
      <c r="B257" s="222"/>
      <c r="C257" s="223"/>
      <c r="D257" s="208" t="s">
        <v>281</v>
      </c>
      <c r="E257" s="224" t="s">
        <v>22</v>
      </c>
      <c r="F257" s="225" t="s">
        <v>3703</v>
      </c>
      <c r="G257" s="223"/>
      <c r="H257" s="226">
        <v>95.4</v>
      </c>
      <c r="I257" s="227"/>
      <c r="J257" s="223"/>
      <c r="K257" s="223"/>
      <c r="L257" s="228"/>
      <c r="M257" s="229"/>
      <c r="N257" s="230"/>
      <c r="O257" s="230"/>
      <c r="P257" s="230"/>
      <c r="Q257" s="230"/>
      <c r="R257" s="230"/>
      <c r="S257" s="230"/>
      <c r="T257" s="231"/>
      <c r="AT257" s="232" t="s">
        <v>281</v>
      </c>
      <c r="AU257" s="232" t="s">
        <v>84</v>
      </c>
      <c r="AV257" s="14" t="s">
        <v>84</v>
      </c>
      <c r="AW257" s="14" t="s">
        <v>38</v>
      </c>
      <c r="AX257" s="14" t="s">
        <v>77</v>
      </c>
      <c r="AY257" s="232" t="s">
        <v>273</v>
      </c>
    </row>
    <row r="258" spans="1:65" s="14" customFormat="1" ht="11.25">
      <c r="B258" s="222"/>
      <c r="C258" s="223"/>
      <c r="D258" s="208" t="s">
        <v>281</v>
      </c>
      <c r="E258" s="224" t="s">
        <v>22</v>
      </c>
      <c r="F258" s="225" t="s">
        <v>3704</v>
      </c>
      <c r="G258" s="223"/>
      <c r="H258" s="226">
        <v>53.55</v>
      </c>
      <c r="I258" s="227"/>
      <c r="J258" s="223"/>
      <c r="K258" s="223"/>
      <c r="L258" s="228"/>
      <c r="M258" s="229"/>
      <c r="N258" s="230"/>
      <c r="O258" s="230"/>
      <c r="P258" s="230"/>
      <c r="Q258" s="230"/>
      <c r="R258" s="230"/>
      <c r="S258" s="230"/>
      <c r="T258" s="231"/>
      <c r="AT258" s="232" t="s">
        <v>281</v>
      </c>
      <c r="AU258" s="232" t="s">
        <v>84</v>
      </c>
      <c r="AV258" s="14" t="s">
        <v>84</v>
      </c>
      <c r="AW258" s="14" t="s">
        <v>38</v>
      </c>
      <c r="AX258" s="14" t="s">
        <v>77</v>
      </c>
      <c r="AY258" s="232" t="s">
        <v>273</v>
      </c>
    </row>
    <row r="259" spans="1:65" s="14" customFormat="1" ht="11.25">
      <c r="B259" s="222"/>
      <c r="C259" s="223"/>
      <c r="D259" s="208" t="s">
        <v>281</v>
      </c>
      <c r="E259" s="224" t="s">
        <v>22</v>
      </c>
      <c r="F259" s="225" t="s">
        <v>3606</v>
      </c>
      <c r="G259" s="223"/>
      <c r="H259" s="226">
        <v>27.72</v>
      </c>
      <c r="I259" s="227"/>
      <c r="J259" s="223"/>
      <c r="K259" s="223"/>
      <c r="L259" s="228"/>
      <c r="M259" s="229"/>
      <c r="N259" s="230"/>
      <c r="O259" s="230"/>
      <c r="P259" s="230"/>
      <c r="Q259" s="230"/>
      <c r="R259" s="230"/>
      <c r="S259" s="230"/>
      <c r="T259" s="231"/>
      <c r="AT259" s="232" t="s">
        <v>281</v>
      </c>
      <c r="AU259" s="232" t="s">
        <v>84</v>
      </c>
      <c r="AV259" s="14" t="s">
        <v>84</v>
      </c>
      <c r="AW259" s="14" t="s">
        <v>38</v>
      </c>
      <c r="AX259" s="14" t="s">
        <v>77</v>
      </c>
      <c r="AY259" s="232" t="s">
        <v>273</v>
      </c>
    </row>
    <row r="260" spans="1:65" s="14" customFormat="1" ht="11.25">
      <c r="B260" s="222"/>
      <c r="C260" s="223"/>
      <c r="D260" s="208" t="s">
        <v>281</v>
      </c>
      <c r="E260" s="224" t="s">
        <v>22</v>
      </c>
      <c r="F260" s="225" t="s">
        <v>3607</v>
      </c>
      <c r="G260" s="223"/>
      <c r="H260" s="226">
        <v>4.62</v>
      </c>
      <c r="I260" s="227"/>
      <c r="J260" s="223"/>
      <c r="K260" s="223"/>
      <c r="L260" s="228"/>
      <c r="M260" s="229"/>
      <c r="N260" s="230"/>
      <c r="O260" s="230"/>
      <c r="P260" s="230"/>
      <c r="Q260" s="230"/>
      <c r="R260" s="230"/>
      <c r="S260" s="230"/>
      <c r="T260" s="231"/>
      <c r="AT260" s="232" t="s">
        <v>281</v>
      </c>
      <c r="AU260" s="232" t="s">
        <v>84</v>
      </c>
      <c r="AV260" s="14" t="s">
        <v>84</v>
      </c>
      <c r="AW260" s="14" t="s">
        <v>38</v>
      </c>
      <c r="AX260" s="14" t="s">
        <v>77</v>
      </c>
      <c r="AY260" s="232" t="s">
        <v>273</v>
      </c>
    </row>
    <row r="261" spans="1:65" s="15" customFormat="1" ht="11.25">
      <c r="B261" s="233"/>
      <c r="C261" s="234"/>
      <c r="D261" s="208" t="s">
        <v>281</v>
      </c>
      <c r="E261" s="235" t="s">
        <v>22</v>
      </c>
      <c r="F261" s="236" t="s">
        <v>286</v>
      </c>
      <c r="G261" s="234"/>
      <c r="H261" s="237">
        <v>181.29</v>
      </c>
      <c r="I261" s="238"/>
      <c r="J261" s="234"/>
      <c r="K261" s="234"/>
      <c r="L261" s="239"/>
      <c r="M261" s="240"/>
      <c r="N261" s="241"/>
      <c r="O261" s="241"/>
      <c r="P261" s="241"/>
      <c r="Q261" s="241"/>
      <c r="R261" s="241"/>
      <c r="S261" s="241"/>
      <c r="T261" s="242"/>
      <c r="AT261" s="243" t="s">
        <v>281</v>
      </c>
      <c r="AU261" s="243" t="s">
        <v>84</v>
      </c>
      <c r="AV261" s="15" t="s">
        <v>92</v>
      </c>
      <c r="AW261" s="15" t="s">
        <v>38</v>
      </c>
      <c r="AX261" s="15" t="s">
        <v>77</v>
      </c>
      <c r="AY261" s="243" t="s">
        <v>273</v>
      </c>
    </row>
    <row r="262" spans="1:65" s="16" customFormat="1" ht="11.25">
      <c r="B262" s="244"/>
      <c r="C262" s="245"/>
      <c r="D262" s="208" t="s">
        <v>281</v>
      </c>
      <c r="E262" s="246" t="s">
        <v>22</v>
      </c>
      <c r="F262" s="247" t="s">
        <v>288</v>
      </c>
      <c r="G262" s="245"/>
      <c r="H262" s="248">
        <v>205.47900000000001</v>
      </c>
      <c r="I262" s="249"/>
      <c r="J262" s="245"/>
      <c r="K262" s="245"/>
      <c r="L262" s="250"/>
      <c r="M262" s="251"/>
      <c r="N262" s="252"/>
      <c r="O262" s="252"/>
      <c r="P262" s="252"/>
      <c r="Q262" s="252"/>
      <c r="R262" s="252"/>
      <c r="S262" s="252"/>
      <c r="T262" s="253"/>
      <c r="AT262" s="254" t="s">
        <v>281</v>
      </c>
      <c r="AU262" s="254" t="s">
        <v>84</v>
      </c>
      <c r="AV262" s="16" t="s">
        <v>99</v>
      </c>
      <c r="AW262" s="16" t="s">
        <v>38</v>
      </c>
      <c r="AX262" s="16" t="s">
        <v>23</v>
      </c>
      <c r="AY262" s="254" t="s">
        <v>273</v>
      </c>
    </row>
    <row r="263" spans="1:65" s="2" customFormat="1" ht="21.75" customHeight="1">
      <c r="A263" s="36"/>
      <c r="B263" s="37"/>
      <c r="C263" s="195" t="s">
        <v>456</v>
      </c>
      <c r="D263" s="195" t="s">
        <v>275</v>
      </c>
      <c r="E263" s="196" t="s">
        <v>3705</v>
      </c>
      <c r="F263" s="197" t="s">
        <v>3706</v>
      </c>
      <c r="G263" s="198" t="s">
        <v>314</v>
      </c>
      <c r="H263" s="199">
        <v>42.448</v>
      </c>
      <c r="I263" s="200"/>
      <c r="J263" s="201">
        <f>ROUND(I263*H263,2)</f>
        <v>0</v>
      </c>
      <c r="K263" s="197" t="s">
        <v>306</v>
      </c>
      <c r="L263" s="41"/>
      <c r="M263" s="202" t="s">
        <v>22</v>
      </c>
      <c r="N263" s="203" t="s">
        <v>48</v>
      </c>
      <c r="O263" s="66"/>
      <c r="P263" s="204">
        <f>O263*H263</f>
        <v>0</v>
      </c>
      <c r="Q263" s="204">
        <v>0</v>
      </c>
      <c r="R263" s="204">
        <f>Q263*H263</f>
        <v>0</v>
      </c>
      <c r="S263" s="204">
        <v>0</v>
      </c>
      <c r="T263" s="205">
        <f>S263*H263</f>
        <v>0</v>
      </c>
      <c r="U263" s="36"/>
      <c r="V263" s="36"/>
      <c r="W263" s="36"/>
      <c r="X263" s="36"/>
      <c r="Y263" s="36"/>
      <c r="Z263" s="36"/>
      <c r="AA263" s="36"/>
      <c r="AB263" s="36"/>
      <c r="AC263" s="36"/>
      <c r="AD263" s="36"/>
      <c r="AE263" s="36"/>
      <c r="AR263" s="206" t="s">
        <v>99</v>
      </c>
      <c r="AT263" s="206" t="s">
        <v>275</v>
      </c>
      <c r="AU263" s="206" t="s">
        <v>84</v>
      </c>
      <c r="AY263" s="19" t="s">
        <v>273</v>
      </c>
      <c r="BE263" s="207">
        <f>IF(N263="základní",J263,0)</f>
        <v>0</v>
      </c>
      <c r="BF263" s="207">
        <f>IF(N263="snížená",J263,0)</f>
        <v>0</v>
      </c>
      <c r="BG263" s="207">
        <f>IF(N263="zákl. přenesená",J263,0)</f>
        <v>0</v>
      </c>
      <c r="BH263" s="207">
        <f>IF(N263="sníž. přenesená",J263,0)</f>
        <v>0</v>
      </c>
      <c r="BI263" s="207">
        <f>IF(N263="nulová",J263,0)</f>
        <v>0</v>
      </c>
      <c r="BJ263" s="19" t="s">
        <v>23</v>
      </c>
      <c r="BK263" s="207">
        <f>ROUND(I263*H263,2)</f>
        <v>0</v>
      </c>
      <c r="BL263" s="19" t="s">
        <v>99</v>
      </c>
      <c r="BM263" s="206" t="s">
        <v>3707</v>
      </c>
    </row>
    <row r="264" spans="1:65" s="2" customFormat="1" ht="126.75">
      <c r="A264" s="36"/>
      <c r="B264" s="37"/>
      <c r="C264" s="38"/>
      <c r="D264" s="208" t="s">
        <v>299</v>
      </c>
      <c r="E264" s="38"/>
      <c r="F264" s="209" t="s">
        <v>3696</v>
      </c>
      <c r="G264" s="38"/>
      <c r="H264" s="38"/>
      <c r="I264" s="119"/>
      <c r="J264" s="38"/>
      <c r="K264" s="38"/>
      <c r="L264" s="41"/>
      <c r="M264" s="210"/>
      <c r="N264" s="211"/>
      <c r="O264" s="66"/>
      <c r="P264" s="66"/>
      <c r="Q264" s="66"/>
      <c r="R264" s="66"/>
      <c r="S264" s="66"/>
      <c r="T264" s="67"/>
      <c r="U264" s="36"/>
      <c r="V264" s="36"/>
      <c r="W264" s="36"/>
      <c r="X264" s="36"/>
      <c r="Y264" s="36"/>
      <c r="Z264" s="36"/>
      <c r="AA264" s="36"/>
      <c r="AB264" s="36"/>
      <c r="AC264" s="36"/>
      <c r="AD264" s="36"/>
      <c r="AE264" s="36"/>
      <c r="AT264" s="19" t="s">
        <v>299</v>
      </c>
      <c r="AU264" s="19" t="s">
        <v>84</v>
      </c>
    </row>
    <row r="265" spans="1:65" s="14" customFormat="1" ht="11.25">
      <c r="B265" s="222"/>
      <c r="C265" s="223"/>
      <c r="D265" s="208" t="s">
        <v>281</v>
      </c>
      <c r="E265" s="224" t="s">
        <v>22</v>
      </c>
      <c r="F265" s="225" t="s">
        <v>3708</v>
      </c>
      <c r="G265" s="223"/>
      <c r="H265" s="226">
        <v>15.928000000000001</v>
      </c>
      <c r="I265" s="227"/>
      <c r="J265" s="223"/>
      <c r="K265" s="223"/>
      <c r="L265" s="228"/>
      <c r="M265" s="229"/>
      <c r="N265" s="230"/>
      <c r="O265" s="230"/>
      <c r="P265" s="230"/>
      <c r="Q265" s="230"/>
      <c r="R265" s="230"/>
      <c r="S265" s="230"/>
      <c r="T265" s="231"/>
      <c r="AT265" s="232" t="s">
        <v>281</v>
      </c>
      <c r="AU265" s="232" t="s">
        <v>84</v>
      </c>
      <c r="AV265" s="14" t="s">
        <v>84</v>
      </c>
      <c r="AW265" s="14" t="s">
        <v>38</v>
      </c>
      <c r="AX265" s="14" t="s">
        <v>77</v>
      </c>
      <c r="AY265" s="232" t="s">
        <v>273</v>
      </c>
    </row>
    <row r="266" spans="1:65" s="13" customFormat="1" ht="11.25">
      <c r="B266" s="212"/>
      <c r="C266" s="213"/>
      <c r="D266" s="208" t="s">
        <v>281</v>
      </c>
      <c r="E266" s="214" t="s">
        <v>22</v>
      </c>
      <c r="F266" s="215" t="s">
        <v>3709</v>
      </c>
      <c r="G266" s="213"/>
      <c r="H266" s="214" t="s">
        <v>22</v>
      </c>
      <c r="I266" s="216"/>
      <c r="J266" s="213"/>
      <c r="K266" s="213"/>
      <c r="L266" s="217"/>
      <c r="M266" s="218"/>
      <c r="N266" s="219"/>
      <c r="O266" s="219"/>
      <c r="P266" s="219"/>
      <c r="Q266" s="219"/>
      <c r="R266" s="219"/>
      <c r="S266" s="219"/>
      <c r="T266" s="220"/>
      <c r="AT266" s="221" t="s">
        <v>281</v>
      </c>
      <c r="AU266" s="221" t="s">
        <v>84</v>
      </c>
      <c r="AV266" s="13" t="s">
        <v>23</v>
      </c>
      <c r="AW266" s="13" t="s">
        <v>38</v>
      </c>
      <c r="AX266" s="13" t="s">
        <v>77</v>
      </c>
      <c r="AY266" s="221" t="s">
        <v>273</v>
      </c>
    </row>
    <row r="267" spans="1:65" s="14" customFormat="1" ht="11.25">
      <c r="B267" s="222"/>
      <c r="C267" s="223"/>
      <c r="D267" s="208" t="s">
        <v>281</v>
      </c>
      <c r="E267" s="224" t="s">
        <v>22</v>
      </c>
      <c r="F267" s="225" t="s">
        <v>3710</v>
      </c>
      <c r="G267" s="223"/>
      <c r="H267" s="226">
        <v>19.649999999999999</v>
      </c>
      <c r="I267" s="227"/>
      <c r="J267" s="223"/>
      <c r="K267" s="223"/>
      <c r="L267" s="228"/>
      <c r="M267" s="229"/>
      <c r="N267" s="230"/>
      <c r="O267" s="230"/>
      <c r="P267" s="230"/>
      <c r="Q267" s="230"/>
      <c r="R267" s="230"/>
      <c r="S267" s="230"/>
      <c r="T267" s="231"/>
      <c r="AT267" s="232" t="s">
        <v>281</v>
      </c>
      <c r="AU267" s="232" t="s">
        <v>84</v>
      </c>
      <c r="AV267" s="14" t="s">
        <v>84</v>
      </c>
      <c r="AW267" s="14" t="s">
        <v>38</v>
      </c>
      <c r="AX267" s="14" t="s">
        <v>77</v>
      </c>
      <c r="AY267" s="232" t="s">
        <v>273</v>
      </c>
    </row>
    <row r="268" spans="1:65" s="14" customFormat="1" ht="11.25">
      <c r="B268" s="222"/>
      <c r="C268" s="223"/>
      <c r="D268" s="208" t="s">
        <v>281</v>
      </c>
      <c r="E268" s="224" t="s">
        <v>22</v>
      </c>
      <c r="F268" s="225" t="s">
        <v>3711</v>
      </c>
      <c r="G268" s="223"/>
      <c r="H268" s="226">
        <v>6.87</v>
      </c>
      <c r="I268" s="227"/>
      <c r="J268" s="223"/>
      <c r="K268" s="223"/>
      <c r="L268" s="228"/>
      <c r="M268" s="229"/>
      <c r="N268" s="230"/>
      <c r="O268" s="230"/>
      <c r="P268" s="230"/>
      <c r="Q268" s="230"/>
      <c r="R268" s="230"/>
      <c r="S268" s="230"/>
      <c r="T268" s="231"/>
      <c r="AT268" s="232" t="s">
        <v>281</v>
      </c>
      <c r="AU268" s="232" t="s">
        <v>84</v>
      </c>
      <c r="AV268" s="14" t="s">
        <v>84</v>
      </c>
      <c r="AW268" s="14" t="s">
        <v>38</v>
      </c>
      <c r="AX268" s="14" t="s">
        <v>77</v>
      </c>
      <c r="AY268" s="232" t="s">
        <v>273</v>
      </c>
    </row>
    <row r="269" spans="1:65" s="15" customFormat="1" ht="11.25">
      <c r="B269" s="233"/>
      <c r="C269" s="234"/>
      <c r="D269" s="208" t="s">
        <v>281</v>
      </c>
      <c r="E269" s="235" t="s">
        <v>22</v>
      </c>
      <c r="F269" s="236" t="s">
        <v>286</v>
      </c>
      <c r="G269" s="234"/>
      <c r="H269" s="237">
        <v>42.448</v>
      </c>
      <c r="I269" s="238"/>
      <c r="J269" s="234"/>
      <c r="K269" s="234"/>
      <c r="L269" s="239"/>
      <c r="M269" s="240"/>
      <c r="N269" s="241"/>
      <c r="O269" s="241"/>
      <c r="P269" s="241"/>
      <c r="Q269" s="241"/>
      <c r="R269" s="241"/>
      <c r="S269" s="241"/>
      <c r="T269" s="242"/>
      <c r="AT269" s="243" t="s">
        <v>281</v>
      </c>
      <c r="AU269" s="243" t="s">
        <v>84</v>
      </c>
      <c r="AV269" s="15" t="s">
        <v>92</v>
      </c>
      <c r="AW269" s="15" t="s">
        <v>38</v>
      </c>
      <c r="AX269" s="15" t="s">
        <v>23</v>
      </c>
      <c r="AY269" s="243" t="s">
        <v>273</v>
      </c>
    </row>
    <row r="270" spans="1:65" s="12" customFormat="1" ht="22.9" customHeight="1">
      <c r="B270" s="179"/>
      <c r="C270" s="180"/>
      <c r="D270" s="181" t="s">
        <v>76</v>
      </c>
      <c r="E270" s="193" t="s">
        <v>84</v>
      </c>
      <c r="F270" s="193" t="s">
        <v>3712</v>
      </c>
      <c r="G270" s="180"/>
      <c r="H270" s="180"/>
      <c r="I270" s="183"/>
      <c r="J270" s="194">
        <f>BK270</f>
        <v>0</v>
      </c>
      <c r="K270" s="180"/>
      <c r="L270" s="185"/>
      <c r="M270" s="186"/>
      <c r="N270" s="187"/>
      <c r="O270" s="187"/>
      <c r="P270" s="188">
        <f>SUM(P271:P337)</f>
        <v>0</v>
      </c>
      <c r="Q270" s="187"/>
      <c r="R270" s="188">
        <f>SUM(R271:R337)</f>
        <v>420.41459589999999</v>
      </c>
      <c r="S270" s="187"/>
      <c r="T270" s="189">
        <f>SUM(T271:T337)</f>
        <v>0</v>
      </c>
      <c r="AR270" s="190" t="s">
        <v>23</v>
      </c>
      <c r="AT270" s="191" t="s">
        <v>76</v>
      </c>
      <c r="AU270" s="191" t="s">
        <v>23</v>
      </c>
      <c r="AY270" s="190" t="s">
        <v>273</v>
      </c>
      <c r="BK270" s="192">
        <f>SUM(BK271:BK337)</f>
        <v>0</v>
      </c>
    </row>
    <row r="271" spans="1:65" s="2" customFormat="1" ht="21.75" customHeight="1">
      <c r="A271" s="36"/>
      <c r="B271" s="37"/>
      <c r="C271" s="195" t="s">
        <v>465</v>
      </c>
      <c r="D271" s="195" t="s">
        <v>275</v>
      </c>
      <c r="E271" s="196" t="s">
        <v>3713</v>
      </c>
      <c r="F271" s="197" t="s">
        <v>3714</v>
      </c>
      <c r="G271" s="198" t="s">
        <v>224</v>
      </c>
      <c r="H271" s="199">
        <v>102.4</v>
      </c>
      <c r="I271" s="200"/>
      <c r="J271" s="201">
        <f>ROUND(I271*H271,2)</f>
        <v>0</v>
      </c>
      <c r="K271" s="197" t="s">
        <v>306</v>
      </c>
      <c r="L271" s="41"/>
      <c r="M271" s="202" t="s">
        <v>22</v>
      </c>
      <c r="N271" s="203" t="s">
        <v>48</v>
      </c>
      <c r="O271" s="66"/>
      <c r="P271" s="204">
        <f>O271*H271</f>
        <v>0</v>
      </c>
      <c r="Q271" s="204">
        <v>3.1E-4</v>
      </c>
      <c r="R271" s="204">
        <f>Q271*H271</f>
        <v>3.1744000000000001E-2</v>
      </c>
      <c r="S271" s="204">
        <v>0</v>
      </c>
      <c r="T271" s="205">
        <f>S271*H271</f>
        <v>0</v>
      </c>
      <c r="U271" s="36"/>
      <c r="V271" s="36"/>
      <c r="W271" s="36"/>
      <c r="X271" s="36"/>
      <c r="Y271" s="36"/>
      <c r="Z271" s="36"/>
      <c r="AA271" s="36"/>
      <c r="AB271" s="36"/>
      <c r="AC271" s="36"/>
      <c r="AD271" s="36"/>
      <c r="AE271" s="36"/>
      <c r="AR271" s="206" t="s">
        <v>99</v>
      </c>
      <c r="AT271" s="206" t="s">
        <v>275</v>
      </c>
      <c r="AU271" s="206" t="s">
        <v>84</v>
      </c>
      <c r="AY271" s="19" t="s">
        <v>273</v>
      </c>
      <c r="BE271" s="207">
        <f>IF(N271="základní",J271,0)</f>
        <v>0</v>
      </c>
      <c r="BF271" s="207">
        <f>IF(N271="snížená",J271,0)</f>
        <v>0</v>
      </c>
      <c r="BG271" s="207">
        <f>IF(N271="zákl. přenesená",J271,0)</f>
        <v>0</v>
      </c>
      <c r="BH271" s="207">
        <f>IF(N271="sníž. přenesená",J271,0)</f>
        <v>0</v>
      </c>
      <c r="BI271" s="207">
        <f>IF(N271="nulová",J271,0)</f>
        <v>0</v>
      </c>
      <c r="BJ271" s="19" t="s">
        <v>23</v>
      </c>
      <c r="BK271" s="207">
        <f>ROUND(I271*H271,2)</f>
        <v>0</v>
      </c>
      <c r="BL271" s="19" t="s">
        <v>99</v>
      </c>
      <c r="BM271" s="206" t="s">
        <v>3715</v>
      </c>
    </row>
    <row r="272" spans="1:65" s="2" customFormat="1" ht="175.5">
      <c r="A272" s="36"/>
      <c r="B272" s="37"/>
      <c r="C272" s="38"/>
      <c r="D272" s="208" t="s">
        <v>299</v>
      </c>
      <c r="E272" s="38"/>
      <c r="F272" s="209" t="s">
        <v>3716</v>
      </c>
      <c r="G272" s="38"/>
      <c r="H272" s="38"/>
      <c r="I272" s="119"/>
      <c r="J272" s="38"/>
      <c r="K272" s="38"/>
      <c r="L272" s="41"/>
      <c r="M272" s="210"/>
      <c r="N272" s="211"/>
      <c r="O272" s="66"/>
      <c r="P272" s="66"/>
      <c r="Q272" s="66"/>
      <c r="R272" s="66"/>
      <c r="S272" s="66"/>
      <c r="T272" s="67"/>
      <c r="U272" s="36"/>
      <c r="V272" s="36"/>
      <c r="W272" s="36"/>
      <c r="X272" s="36"/>
      <c r="Y272" s="36"/>
      <c r="Z272" s="36"/>
      <c r="AA272" s="36"/>
      <c r="AB272" s="36"/>
      <c r="AC272" s="36"/>
      <c r="AD272" s="36"/>
      <c r="AE272" s="36"/>
      <c r="AT272" s="19" t="s">
        <v>299</v>
      </c>
      <c r="AU272" s="19" t="s">
        <v>84</v>
      </c>
    </row>
    <row r="273" spans="1:65" s="14" customFormat="1" ht="11.25">
      <c r="B273" s="222"/>
      <c r="C273" s="223"/>
      <c r="D273" s="208" t="s">
        <v>281</v>
      </c>
      <c r="E273" s="224" t="s">
        <v>22</v>
      </c>
      <c r="F273" s="225" t="s">
        <v>3717</v>
      </c>
      <c r="G273" s="223"/>
      <c r="H273" s="226">
        <v>94.4</v>
      </c>
      <c r="I273" s="227"/>
      <c r="J273" s="223"/>
      <c r="K273" s="223"/>
      <c r="L273" s="228"/>
      <c r="M273" s="229"/>
      <c r="N273" s="230"/>
      <c r="O273" s="230"/>
      <c r="P273" s="230"/>
      <c r="Q273" s="230"/>
      <c r="R273" s="230"/>
      <c r="S273" s="230"/>
      <c r="T273" s="231"/>
      <c r="AT273" s="232" t="s">
        <v>281</v>
      </c>
      <c r="AU273" s="232" t="s">
        <v>84</v>
      </c>
      <c r="AV273" s="14" t="s">
        <v>84</v>
      </c>
      <c r="AW273" s="14" t="s">
        <v>38</v>
      </c>
      <c r="AX273" s="14" t="s">
        <v>77</v>
      </c>
      <c r="AY273" s="232" t="s">
        <v>273</v>
      </c>
    </row>
    <row r="274" spans="1:65" s="14" customFormat="1" ht="11.25">
      <c r="B274" s="222"/>
      <c r="C274" s="223"/>
      <c r="D274" s="208" t="s">
        <v>281</v>
      </c>
      <c r="E274" s="224" t="s">
        <v>22</v>
      </c>
      <c r="F274" s="225" t="s">
        <v>3718</v>
      </c>
      <c r="G274" s="223"/>
      <c r="H274" s="226">
        <v>8</v>
      </c>
      <c r="I274" s="227"/>
      <c r="J274" s="223"/>
      <c r="K274" s="223"/>
      <c r="L274" s="228"/>
      <c r="M274" s="229"/>
      <c r="N274" s="230"/>
      <c r="O274" s="230"/>
      <c r="P274" s="230"/>
      <c r="Q274" s="230"/>
      <c r="R274" s="230"/>
      <c r="S274" s="230"/>
      <c r="T274" s="231"/>
      <c r="AT274" s="232" t="s">
        <v>281</v>
      </c>
      <c r="AU274" s="232" t="s">
        <v>84</v>
      </c>
      <c r="AV274" s="14" t="s">
        <v>84</v>
      </c>
      <c r="AW274" s="14" t="s">
        <v>38</v>
      </c>
      <c r="AX274" s="14" t="s">
        <v>77</v>
      </c>
      <c r="AY274" s="232" t="s">
        <v>273</v>
      </c>
    </row>
    <row r="275" spans="1:65" s="15" customFormat="1" ht="11.25">
      <c r="B275" s="233"/>
      <c r="C275" s="234"/>
      <c r="D275" s="208" t="s">
        <v>281</v>
      </c>
      <c r="E275" s="235" t="s">
        <v>22</v>
      </c>
      <c r="F275" s="236" t="s">
        <v>286</v>
      </c>
      <c r="G275" s="234"/>
      <c r="H275" s="237">
        <v>102.4</v>
      </c>
      <c r="I275" s="238"/>
      <c r="J275" s="234"/>
      <c r="K275" s="234"/>
      <c r="L275" s="239"/>
      <c r="M275" s="240"/>
      <c r="N275" s="241"/>
      <c r="O275" s="241"/>
      <c r="P275" s="241"/>
      <c r="Q275" s="241"/>
      <c r="R275" s="241"/>
      <c r="S275" s="241"/>
      <c r="T275" s="242"/>
      <c r="AT275" s="243" t="s">
        <v>281</v>
      </c>
      <c r="AU275" s="243" t="s">
        <v>84</v>
      </c>
      <c r="AV275" s="15" t="s">
        <v>92</v>
      </c>
      <c r="AW275" s="15" t="s">
        <v>38</v>
      </c>
      <c r="AX275" s="15" t="s">
        <v>23</v>
      </c>
      <c r="AY275" s="243" t="s">
        <v>273</v>
      </c>
    </row>
    <row r="276" spans="1:65" s="2" customFormat="1" ht="21.75" customHeight="1">
      <c r="A276" s="36"/>
      <c r="B276" s="37"/>
      <c r="C276" s="255" t="s">
        <v>471</v>
      </c>
      <c r="D276" s="255" t="s">
        <v>568</v>
      </c>
      <c r="E276" s="256" t="s">
        <v>3719</v>
      </c>
      <c r="F276" s="257" t="s">
        <v>3720</v>
      </c>
      <c r="G276" s="258" t="s">
        <v>224</v>
      </c>
      <c r="H276" s="259">
        <v>112.64</v>
      </c>
      <c r="I276" s="260"/>
      <c r="J276" s="261">
        <f>ROUND(I276*H276,2)</f>
        <v>0</v>
      </c>
      <c r="K276" s="257" t="s">
        <v>22</v>
      </c>
      <c r="L276" s="262"/>
      <c r="M276" s="263" t="s">
        <v>22</v>
      </c>
      <c r="N276" s="264" t="s">
        <v>48</v>
      </c>
      <c r="O276" s="66"/>
      <c r="P276" s="204">
        <f>O276*H276</f>
        <v>0</v>
      </c>
      <c r="Q276" s="204">
        <v>2.0000000000000001E-4</v>
      </c>
      <c r="R276" s="204">
        <f>Q276*H276</f>
        <v>2.2528000000000003E-2</v>
      </c>
      <c r="S276" s="204">
        <v>0</v>
      </c>
      <c r="T276" s="205">
        <f>S276*H276</f>
        <v>0</v>
      </c>
      <c r="U276" s="36"/>
      <c r="V276" s="36"/>
      <c r="W276" s="36"/>
      <c r="X276" s="36"/>
      <c r="Y276" s="36"/>
      <c r="Z276" s="36"/>
      <c r="AA276" s="36"/>
      <c r="AB276" s="36"/>
      <c r="AC276" s="36"/>
      <c r="AD276" s="36"/>
      <c r="AE276" s="36"/>
      <c r="AR276" s="206" t="s">
        <v>330</v>
      </c>
      <c r="AT276" s="206" t="s">
        <v>568</v>
      </c>
      <c r="AU276" s="206" t="s">
        <v>84</v>
      </c>
      <c r="AY276" s="19" t="s">
        <v>273</v>
      </c>
      <c r="BE276" s="207">
        <f>IF(N276="základní",J276,0)</f>
        <v>0</v>
      </c>
      <c r="BF276" s="207">
        <f>IF(N276="snížená",J276,0)</f>
        <v>0</v>
      </c>
      <c r="BG276" s="207">
        <f>IF(N276="zákl. přenesená",J276,0)</f>
        <v>0</v>
      </c>
      <c r="BH276" s="207">
        <f>IF(N276="sníž. přenesená",J276,0)</f>
        <v>0</v>
      </c>
      <c r="BI276" s="207">
        <f>IF(N276="nulová",J276,0)</f>
        <v>0</v>
      </c>
      <c r="BJ276" s="19" t="s">
        <v>23</v>
      </c>
      <c r="BK276" s="207">
        <f>ROUND(I276*H276,2)</f>
        <v>0</v>
      </c>
      <c r="BL276" s="19" t="s">
        <v>99</v>
      </c>
      <c r="BM276" s="206" t="s">
        <v>3721</v>
      </c>
    </row>
    <row r="277" spans="1:65" s="14" customFormat="1" ht="11.25">
      <c r="B277" s="222"/>
      <c r="C277" s="223"/>
      <c r="D277" s="208" t="s">
        <v>281</v>
      </c>
      <c r="E277" s="223"/>
      <c r="F277" s="225" t="s">
        <v>3722</v>
      </c>
      <c r="G277" s="223"/>
      <c r="H277" s="226">
        <v>112.64</v>
      </c>
      <c r="I277" s="227"/>
      <c r="J277" s="223"/>
      <c r="K277" s="223"/>
      <c r="L277" s="228"/>
      <c r="M277" s="229"/>
      <c r="N277" s="230"/>
      <c r="O277" s="230"/>
      <c r="P277" s="230"/>
      <c r="Q277" s="230"/>
      <c r="R277" s="230"/>
      <c r="S277" s="230"/>
      <c r="T277" s="231"/>
      <c r="AT277" s="232" t="s">
        <v>281</v>
      </c>
      <c r="AU277" s="232" t="s">
        <v>84</v>
      </c>
      <c r="AV277" s="14" t="s">
        <v>84</v>
      </c>
      <c r="AW277" s="14" t="s">
        <v>4</v>
      </c>
      <c r="AX277" s="14" t="s">
        <v>23</v>
      </c>
      <c r="AY277" s="232" t="s">
        <v>273</v>
      </c>
    </row>
    <row r="278" spans="1:65" s="2" customFormat="1" ht="22.5" customHeight="1">
      <c r="A278" s="36"/>
      <c r="B278" s="37"/>
      <c r="C278" s="195" t="s">
        <v>493</v>
      </c>
      <c r="D278" s="195" t="s">
        <v>275</v>
      </c>
      <c r="E278" s="196" t="s">
        <v>3723</v>
      </c>
      <c r="F278" s="197" t="s">
        <v>3724</v>
      </c>
      <c r="G278" s="198" t="s">
        <v>765</v>
      </c>
      <c r="H278" s="199">
        <v>3</v>
      </c>
      <c r="I278" s="200"/>
      <c r="J278" s="201">
        <f>ROUND(I278*H278,2)</f>
        <v>0</v>
      </c>
      <c r="K278" s="197" t="s">
        <v>22</v>
      </c>
      <c r="L278" s="41"/>
      <c r="M278" s="202" t="s">
        <v>22</v>
      </c>
      <c r="N278" s="203" t="s">
        <v>48</v>
      </c>
      <c r="O278" s="66"/>
      <c r="P278" s="204">
        <f>O278*H278</f>
        <v>0</v>
      </c>
      <c r="Q278" s="204">
        <v>0</v>
      </c>
      <c r="R278" s="204">
        <f>Q278*H278</f>
        <v>0</v>
      </c>
      <c r="S278" s="204">
        <v>0</v>
      </c>
      <c r="T278" s="205">
        <f>S278*H278</f>
        <v>0</v>
      </c>
      <c r="U278" s="36"/>
      <c r="V278" s="36"/>
      <c r="W278" s="36"/>
      <c r="X278" s="36"/>
      <c r="Y278" s="36"/>
      <c r="Z278" s="36"/>
      <c r="AA278" s="36"/>
      <c r="AB278" s="36"/>
      <c r="AC278" s="36"/>
      <c r="AD278" s="36"/>
      <c r="AE278" s="36"/>
      <c r="AR278" s="206" t="s">
        <v>99</v>
      </c>
      <c r="AT278" s="206" t="s">
        <v>275</v>
      </c>
      <c r="AU278" s="206" t="s">
        <v>84</v>
      </c>
      <c r="AY278" s="19" t="s">
        <v>273</v>
      </c>
      <c r="BE278" s="207">
        <f>IF(N278="základní",J278,0)</f>
        <v>0</v>
      </c>
      <c r="BF278" s="207">
        <f>IF(N278="snížená",J278,0)</f>
        <v>0</v>
      </c>
      <c r="BG278" s="207">
        <f>IF(N278="zákl. přenesená",J278,0)</f>
        <v>0</v>
      </c>
      <c r="BH278" s="207">
        <f>IF(N278="sníž. přenesená",J278,0)</f>
        <v>0</v>
      </c>
      <c r="BI278" s="207">
        <f>IF(N278="nulová",J278,0)</f>
        <v>0</v>
      </c>
      <c r="BJ278" s="19" t="s">
        <v>23</v>
      </c>
      <c r="BK278" s="207">
        <f>ROUND(I278*H278,2)</f>
        <v>0</v>
      </c>
      <c r="BL278" s="19" t="s">
        <v>99</v>
      </c>
      <c r="BM278" s="206" t="s">
        <v>3725</v>
      </c>
    </row>
    <row r="279" spans="1:65" s="14" customFormat="1" ht="11.25">
      <c r="B279" s="222"/>
      <c r="C279" s="223"/>
      <c r="D279" s="208" t="s">
        <v>281</v>
      </c>
      <c r="E279" s="224" t="s">
        <v>22</v>
      </c>
      <c r="F279" s="225" t="s">
        <v>92</v>
      </c>
      <c r="G279" s="223"/>
      <c r="H279" s="226">
        <v>3</v>
      </c>
      <c r="I279" s="227"/>
      <c r="J279" s="223"/>
      <c r="K279" s="223"/>
      <c r="L279" s="228"/>
      <c r="M279" s="229"/>
      <c r="N279" s="230"/>
      <c r="O279" s="230"/>
      <c r="P279" s="230"/>
      <c r="Q279" s="230"/>
      <c r="R279" s="230"/>
      <c r="S279" s="230"/>
      <c r="T279" s="231"/>
      <c r="AT279" s="232" t="s">
        <v>281</v>
      </c>
      <c r="AU279" s="232" t="s">
        <v>84</v>
      </c>
      <c r="AV279" s="14" t="s">
        <v>84</v>
      </c>
      <c r="AW279" s="14" t="s">
        <v>38</v>
      </c>
      <c r="AX279" s="14" t="s">
        <v>23</v>
      </c>
      <c r="AY279" s="232" t="s">
        <v>273</v>
      </c>
    </row>
    <row r="280" spans="1:65" s="2" customFormat="1" ht="33" customHeight="1">
      <c r="A280" s="36"/>
      <c r="B280" s="37"/>
      <c r="C280" s="195" t="s">
        <v>501</v>
      </c>
      <c r="D280" s="195" t="s">
        <v>275</v>
      </c>
      <c r="E280" s="196" t="s">
        <v>3726</v>
      </c>
      <c r="F280" s="197" t="s">
        <v>3727</v>
      </c>
      <c r="G280" s="198" t="s">
        <v>305</v>
      </c>
      <c r="H280" s="199">
        <v>64</v>
      </c>
      <c r="I280" s="200"/>
      <c r="J280" s="201">
        <f>ROUND(I280*H280,2)</f>
        <v>0</v>
      </c>
      <c r="K280" s="197" t="s">
        <v>306</v>
      </c>
      <c r="L280" s="41"/>
      <c r="M280" s="202" t="s">
        <v>22</v>
      </c>
      <c r="N280" s="203" t="s">
        <v>48</v>
      </c>
      <c r="O280" s="66"/>
      <c r="P280" s="204">
        <f>O280*H280</f>
        <v>0</v>
      </c>
      <c r="Q280" s="204">
        <v>0.28736</v>
      </c>
      <c r="R280" s="204">
        <f>Q280*H280</f>
        <v>18.39104</v>
      </c>
      <c r="S280" s="204">
        <v>0</v>
      </c>
      <c r="T280" s="205">
        <f>S280*H280</f>
        <v>0</v>
      </c>
      <c r="U280" s="36"/>
      <c r="V280" s="36"/>
      <c r="W280" s="36"/>
      <c r="X280" s="36"/>
      <c r="Y280" s="36"/>
      <c r="Z280" s="36"/>
      <c r="AA280" s="36"/>
      <c r="AB280" s="36"/>
      <c r="AC280" s="36"/>
      <c r="AD280" s="36"/>
      <c r="AE280" s="36"/>
      <c r="AR280" s="206" t="s">
        <v>99</v>
      </c>
      <c r="AT280" s="206" t="s">
        <v>275</v>
      </c>
      <c r="AU280" s="206" t="s">
        <v>84</v>
      </c>
      <c r="AY280" s="19" t="s">
        <v>273</v>
      </c>
      <c r="BE280" s="207">
        <f>IF(N280="základní",J280,0)</f>
        <v>0</v>
      </c>
      <c r="BF280" s="207">
        <f>IF(N280="snížená",J280,0)</f>
        <v>0</v>
      </c>
      <c r="BG280" s="207">
        <f>IF(N280="zákl. přenesená",J280,0)</f>
        <v>0</v>
      </c>
      <c r="BH280" s="207">
        <f>IF(N280="sníž. přenesená",J280,0)</f>
        <v>0</v>
      </c>
      <c r="BI280" s="207">
        <f>IF(N280="nulová",J280,0)</f>
        <v>0</v>
      </c>
      <c r="BJ280" s="19" t="s">
        <v>23</v>
      </c>
      <c r="BK280" s="207">
        <f>ROUND(I280*H280,2)</f>
        <v>0</v>
      </c>
      <c r="BL280" s="19" t="s">
        <v>99</v>
      </c>
      <c r="BM280" s="206" t="s">
        <v>3728</v>
      </c>
    </row>
    <row r="281" spans="1:65" s="2" customFormat="1" ht="68.25">
      <c r="A281" s="36"/>
      <c r="B281" s="37"/>
      <c r="C281" s="38"/>
      <c r="D281" s="208" t="s">
        <v>299</v>
      </c>
      <c r="E281" s="38"/>
      <c r="F281" s="209" t="s">
        <v>3729</v>
      </c>
      <c r="G281" s="38"/>
      <c r="H281" s="38"/>
      <c r="I281" s="119"/>
      <c r="J281" s="38"/>
      <c r="K281" s="38"/>
      <c r="L281" s="41"/>
      <c r="M281" s="210"/>
      <c r="N281" s="211"/>
      <c r="O281" s="66"/>
      <c r="P281" s="66"/>
      <c r="Q281" s="66"/>
      <c r="R281" s="66"/>
      <c r="S281" s="66"/>
      <c r="T281" s="67"/>
      <c r="U281" s="36"/>
      <c r="V281" s="36"/>
      <c r="W281" s="36"/>
      <c r="X281" s="36"/>
      <c r="Y281" s="36"/>
      <c r="Z281" s="36"/>
      <c r="AA281" s="36"/>
      <c r="AB281" s="36"/>
      <c r="AC281" s="36"/>
      <c r="AD281" s="36"/>
      <c r="AE281" s="36"/>
      <c r="AT281" s="19" t="s">
        <v>299</v>
      </c>
      <c r="AU281" s="19" t="s">
        <v>84</v>
      </c>
    </row>
    <row r="282" spans="1:65" s="14" customFormat="1" ht="11.25">
      <c r="B282" s="222"/>
      <c r="C282" s="223"/>
      <c r="D282" s="208" t="s">
        <v>281</v>
      </c>
      <c r="E282" s="224" t="s">
        <v>22</v>
      </c>
      <c r="F282" s="225" t="s">
        <v>3730</v>
      </c>
      <c r="G282" s="223"/>
      <c r="H282" s="226">
        <v>59</v>
      </c>
      <c r="I282" s="227"/>
      <c r="J282" s="223"/>
      <c r="K282" s="223"/>
      <c r="L282" s="228"/>
      <c r="M282" s="229"/>
      <c r="N282" s="230"/>
      <c r="O282" s="230"/>
      <c r="P282" s="230"/>
      <c r="Q282" s="230"/>
      <c r="R282" s="230"/>
      <c r="S282" s="230"/>
      <c r="T282" s="231"/>
      <c r="AT282" s="232" t="s">
        <v>281</v>
      </c>
      <c r="AU282" s="232" t="s">
        <v>84</v>
      </c>
      <c r="AV282" s="14" t="s">
        <v>84</v>
      </c>
      <c r="AW282" s="14" t="s">
        <v>38</v>
      </c>
      <c r="AX282" s="14" t="s">
        <v>77</v>
      </c>
      <c r="AY282" s="232" t="s">
        <v>273</v>
      </c>
    </row>
    <row r="283" spans="1:65" s="14" customFormat="1" ht="11.25">
      <c r="B283" s="222"/>
      <c r="C283" s="223"/>
      <c r="D283" s="208" t="s">
        <v>281</v>
      </c>
      <c r="E283" s="224" t="s">
        <v>22</v>
      </c>
      <c r="F283" s="225" t="s">
        <v>3731</v>
      </c>
      <c r="G283" s="223"/>
      <c r="H283" s="226">
        <v>5</v>
      </c>
      <c r="I283" s="227"/>
      <c r="J283" s="223"/>
      <c r="K283" s="223"/>
      <c r="L283" s="228"/>
      <c r="M283" s="229"/>
      <c r="N283" s="230"/>
      <c r="O283" s="230"/>
      <c r="P283" s="230"/>
      <c r="Q283" s="230"/>
      <c r="R283" s="230"/>
      <c r="S283" s="230"/>
      <c r="T283" s="231"/>
      <c r="AT283" s="232" t="s">
        <v>281</v>
      </c>
      <c r="AU283" s="232" t="s">
        <v>84</v>
      </c>
      <c r="AV283" s="14" t="s">
        <v>84</v>
      </c>
      <c r="AW283" s="14" t="s">
        <v>38</v>
      </c>
      <c r="AX283" s="14" t="s">
        <v>77</v>
      </c>
      <c r="AY283" s="232" t="s">
        <v>273</v>
      </c>
    </row>
    <row r="284" spans="1:65" s="15" customFormat="1" ht="11.25">
      <c r="B284" s="233"/>
      <c r="C284" s="234"/>
      <c r="D284" s="208" t="s">
        <v>281</v>
      </c>
      <c r="E284" s="235" t="s">
        <v>22</v>
      </c>
      <c r="F284" s="236" t="s">
        <v>286</v>
      </c>
      <c r="G284" s="234"/>
      <c r="H284" s="237">
        <v>64</v>
      </c>
      <c r="I284" s="238"/>
      <c r="J284" s="234"/>
      <c r="K284" s="234"/>
      <c r="L284" s="239"/>
      <c r="M284" s="240"/>
      <c r="N284" s="241"/>
      <c r="O284" s="241"/>
      <c r="P284" s="241"/>
      <c r="Q284" s="241"/>
      <c r="R284" s="241"/>
      <c r="S284" s="241"/>
      <c r="T284" s="242"/>
      <c r="AT284" s="243" t="s">
        <v>281</v>
      </c>
      <c r="AU284" s="243" t="s">
        <v>84</v>
      </c>
      <c r="AV284" s="15" t="s">
        <v>92</v>
      </c>
      <c r="AW284" s="15" t="s">
        <v>38</v>
      </c>
      <c r="AX284" s="15" t="s">
        <v>23</v>
      </c>
      <c r="AY284" s="243" t="s">
        <v>273</v>
      </c>
    </row>
    <row r="285" spans="1:65" s="2" customFormat="1" ht="16.5" customHeight="1">
      <c r="A285" s="36"/>
      <c r="B285" s="37"/>
      <c r="C285" s="195" t="s">
        <v>508</v>
      </c>
      <c r="D285" s="195" t="s">
        <v>275</v>
      </c>
      <c r="E285" s="196" t="s">
        <v>3732</v>
      </c>
      <c r="F285" s="197" t="s">
        <v>3733</v>
      </c>
      <c r="G285" s="198" t="s">
        <v>314</v>
      </c>
      <c r="H285" s="199">
        <v>57.75</v>
      </c>
      <c r="I285" s="200"/>
      <c r="J285" s="201">
        <f>ROUND(I285*H285,2)</f>
        <v>0</v>
      </c>
      <c r="K285" s="197" t="s">
        <v>306</v>
      </c>
      <c r="L285" s="41"/>
      <c r="M285" s="202" t="s">
        <v>22</v>
      </c>
      <c r="N285" s="203" t="s">
        <v>48</v>
      </c>
      <c r="O285" s="66"/>
      <c r="P285" s="204">
        <f>O285*H285</f>
        <v>0</v>
      </c>
      <c r="Q285" s="204">
        <v>2.45329</v>
      </c>
      <c r="R285" s="204">
        <f>Q285*H285</f>
        <v>141.67749749999999</v>
      </c>
      <c r="S285" s="204">
        <v>0</v>
      </c>
      <c r="T285" s="205">
        <f>S285*H285</f>
        <v>0</v>
      </c>
      <c r="U285" s="36"/>
      <c r="V285" s="36"/>
      <c r="W285" s="36"/>
      <c r="X285" s="36"/>
      <c r="Y285" s="36"/>
      <c r="Z285" s="36"/>
      <c r="AA285" s="36"/>
      <c r="AB285" s="36"/>
      <c r="AC285" s="36"/>
      <c r="AD285" s="36"/>
      <c r="AE285" s="36"/>
      <c r="AR285" s="206" t="s">
        <v>99</v>
      </c>
      <c r="AT285" s="206" t="s">
        <v>275</v>
      </c>
      <c r="AU285" s="206" t="s">
        <v>84</v>
      </c>
      <c r="AY285" s="19" t="s">
        <v>273</v>
      </c>
      <c r="BE285" s="207">
        <f>IF(N285="základní",J285,0)</f>
        <v>0</v>
      </c>
      <c r="BF285" s="207">
        <f>IF(N285="snížená",J285,0)</f>
        <v>0</v>
      </c>
      <c r="BG285" s="207">
        <f>IF(N285="zákl. přenesená",J285,0)</f>
        <v>0</v>
      </c>
      <c r="BH285" s="207">
        <f>IF(N285="sníž. přenesená",J285,0)</f>
        <v>0</v>
      </c>
      <c r="BI285" s="207">
        <f>IF(N285="nulová",J285,0)</f>
        <v>0</v>
      </c>
      <c r="BJ285" s="19" t="s">
        <v>23</v>
      </c>
      <c r="BK285" s="207">
        <f>ROUND(I285*H285,2)</f>
        <v>0</v>
      </c>
      <c r="BL285" s="19" t="s">
        <v>99</v>
      </c>
      <c r="BM285" s="206" t="s">
        <v>3734</v>
      </c>
    </row>
    <row r="286" spans="1:65" s="2" customFormat="1" ht="87.75">
      <c r="A286" s="36"/>
      <c r="B286" s="37"/>
      <c r="C286" s="38"/>
      <c r="D286" s="208" t="s">
        <v>299</v>
      </c>
      <c r="E286" s="38"/>
      <c r="F286" s="209" t="s">
        <v>3735</v>
      </c>
      <c r="G286" s="38"/>
      <c r="H286" s="38"/>
      <c r="I286" s="119"/>
      <c r="J286" s="38"/>
      <c r="K286" s="38"/>
      <c r="L286" s="41"/>
      <c r="M286" s="210"/>
      <c r="N286" s="211"/>
      <c r="O286" s="66"/>
      <c r="P286" s="66"/>
      <c r="Q286" s="66"/>
      <c r="R286" s="66"/>
      <c r="S286" s="66"/>
      <c r="T286" s="67"/>
      <c r="U286" s="36"/>
      <c r="V286" s="36"/>
      <c r="W286" s="36"/>
      <c r="X286" s="36"/>
      <c r="Y286" s="36"/>
      <c r="Z286" s="36"/>
      <c r="AA286" s="36"/>
      <c r="AB286" s="36"/>
      <c r="AC286" s="36"/>
      <c r="AD286" s="36"/>
      <c r="AE286" s="36"/>
      <c r="AT286" s="19" t="s">
        <v>299</v>
      </c>
      <c r="AU286" s="19" t="s">
        <v>84</v>
      </c>
    </row>
    <row r="287" spans="1:65" s="13" customFormat="1" ht="11.25">
      <c r="B287" s="212"/>
      <c r="C287" s="213"/>
      <c r="D287" s="208" t="s">
        <v>281</v>
      </c>
      <c r="E287" s="214" t="s">
        <v>22</v>
      </c>
      <c r="F287" s="215" t="s">
        <v>3736</v>
      </c>
      <c r="G287" s="213"/>
      <c r="H287" s="214" t="s">
        <v>22</v>
      </c>
      <c r="I287" s="216"/>
      <c r="J287" s="213"/>
      <c r="K287" s="213"/>
      <c r="L287" s="217"/>
      <c r="M287" s="218"/>
      <c r="N287" s="219"/>
      <c r="O287" s="219"/>
      <c r="P287" s="219"/>
      <c r="Q287" s="219"/>
      <c r="R287" s="219"/>
      <c r="S287" s="219"/>
      <c r="T287" s="220"/>
      <c r="AT287" s="221" t="s">
        <v>281</v>
      </c>
      <c r="AU287" s="221" t="s">
        <v>84</v>
      </c>
      <c r="AV287" s="13" t="s">
        <v>23</v>
      </c>
      <c r="AW287" s="13" t="s">
        <v>38</v>
      </c>
      <c r="AX287" s="13" t="s">
        <v>77</v>
      </c>
      <c r="AY287" s="221" t="s">
        <v>273</v>
      </c>
    </row>
    <row r="288" spans="1:65" s="14" customFormat="1" ht="11.25">
      <c r="B288" s="222"/>
      <c r="C288" s="223"/>
      <c r="D288" s="208" t="s">
        <v>281</v>
      </c>
      <c r="E288" s="224" t="s">
        <v>22</v>
      </c>
      <c r="F288" s="225" t="s">
        <v>3737</v>
      </c>
      <c r="G288" s="223"/>
      <c r="H288" s="226">
        <v>57.75</v>
      </c>
      <c r="I288" s="227"/>
      <c r="J288" s="223"/>
      <c r="K288" s="223"/>
      <c r="L288" s="228"/>
      <c r="M288" s="229"/>
      <c r="N288" s="230"/>
      <c r="O288" s="230"/>
      <c r="P288" s="230"/>
      <c r="Q288" s="230"/>
      <c r="R288" s="230"/>
      <c r="S288" s="230"/>
      <c r="T288" s="231"/>
      <c r="AT288" s="232" t="s">
        <v>281</v>
      </c>
      <c r="AU288" s="232" t="s">
        <v>84</v>
      </c>
      <c r="AV288" s="14" t="s">
        <v>84</v>
      </c>
      <c r="AW288" s="14" t="s">
        <v>38</v>
      </c>
      <c r="AX288" s="14" t="s">
        <v>23</v>
      </c>
      <c r="AY288" s="232" t="s">
        <v>273</v>
      </c>
    </row>
    <row r="289" spans="1:65" s="2" customFormat="1" ht="16.5" customHeight="1">
      <c r="A289" s="36"/>
      <c r="B289" s="37"/>
      <c r="C289" s="195" t="s">
        <v>513</v>
      </c>
      <c r="D289" s="195" t="s">
        <v>275</v>
      </c>
      <c r="E289" s="196" t="s">
        <v>3738</v>
      </c>
      <c r="F289" s="197" t="s">
        <v>3739</v>
      </c>
      <c r="G289" s="198" t="s">
        <v>224</v>
      </c>
      <c r="H289" s="199">
        <v>13.349</v>
      </c>
      <c r="I289" s="200"/>
      <c r="J289" s="201">
        <f>ROUND(I289*H289,2)</f>
        <v>0</v>
      </c>
      <c r="K289" s="197" t="s">
        <v>306</v>
      </c>
      <c r="L289" s="41"/>
      <c r="M289" s="202" t="s">
        <v>22</v>
      </c>
      <c r="N289" s="203" t="s">
        <v>48</v>
      </c>
      <c r="O289" s="66"/>
      <c r="P289" s="204">
        <f>O289*H289</f>
        <v>0</v>
      </c>
      <c r="Q289" s="204">
        <v>2.47E-3</v>
      </c>
      <c r="R289" s="204">
        <f>Q289*H289</f>
        <v>3.2972029999999999E-2</v>
      </c>
      <c r="S289" s="204">
        <v>0</v>
      </c>
      <c r="T289" s="205">
        <f>S289*H289</f>
        <v>0</v>
      </c>
      <c r="U289" s="36"/>
      <c r="V289" s="36"/>
      <c r="W289" s="36"/>
      <c r="X289" s="36"/>
      <c r="Y289" s="36"/>
      <c r="Z289" s="36"/>
      <c r="AA289" s="36"/>
      <c r="AB289" s="36"/>
      <c r="AC289" s="36"/>
      <c r="AD289" s="36"/>
      <c r="AE289" s="36"/>
      <c r="AR289" s="206" t="s">
        <v>99</v>
      </c>
      <c r="AT289" s="206" t="s">
        <v>275</v>
      </c>
      <c r="AU289" s="206" t="s">
        <v>84</v>
      </c>
      <c r="AY289" s="19" t="s">
        <v>273</v>
      </c>
      <c r="BE289" s="207">
        <f>IF(N289="základní",J289,0)</f>
        <v>0</v>
      </c>
      <c r="BF289" s="207">
        <f>IF(N289="snížená",J289,0)</f>
        <v>0</v>
      </c>
      <c r="BG289" s="207">
        <f>IF(N289="zákl. přenesená",J289,0)</f>
        <v>0</v>
      </c>
      <c r="BH289" s="207">
        <f>IF(N289="sníž. přenesená",J289,0)</f>
        <v>0</v>
      </c>
      <c r="BI289" s="207">
        <f>IF(N289="nulová",J289,0)</f>
        <v>0</v>
      </c>
      <c r="BJ289" s="19" t="s">
        <v>23</v>
      </c>
      <c r="BK289" s="207">
        <f>ROUND(I289*H289,2)</f>
        <v>0</v>
      </c>
      <c r="BL289" s="19" t="s">
        <v>99</v>
      </c>
      <c r="BM289" s="206" t="s">
        <v>3740</v>
      </c>
    </row>
    <row r="290" spans="1:65" s="2" customFormat="1" ht="39">
      <c r="A290" s="36"/>
      <c r="B290" s="37"/>
      <c r="C290" s="38"/>
      <c r="D290" s="208" t="s">
        <v>299</v>
      </c>
      <c r="E290" s="38"/>
      <c r="F290" s="209" t="s">
        <v>3741</v>
      </c>
      <c r="G290" s="38"/>
      <c r="H290" s="38"/>
      <c r="I290" s="119"/>
      <c r="J290" s="38"/>
      <c r="K290" s="38"/>
      <c r="L290" s="41"/>
      <c r="M290" s="210"/>
      <c r="N290" s="211"/>
      <c r="O290" s="66"/>
      <c r="P290" s="66"/>
      <c r="Q290" s="66"/>
      <c r="R290" s="66"/>
      <c r="S290" s="66"/>
      <c r="T290" s="67"/>
      <c r="U290" s="36"/>
      <c r="V290" s="36"/>
      <c r="W290" s="36"/>
      <c r="X290" s="36"/>
      <c r="Y290" s="36"/>
      <c r="Z290" s="36"/>
      <c r="AA290" s="36"/>
      <c r="AB290" s="36"/>
      <c r="AC290" s="36"/>
      <c r="AD290" s="36"/>
      <c r="AE290" s="36"/>
      <c r="AT290" s="19" t="s">
        <v>299</v>
      </c>
      <c r="AU290" s="19" t="s">
        <v>84</v>
      </c>
    </row>
    <row r="291" spans="1:65" s="13" customFormat="1" ht="11.25">
      <c r="B291" s="212"/>
      <c r="C291" s="213"/>
      <c r="D291" s="208" t="s">
        <v>281</v>
      </c>
      <c r="E291" s="214" t="s">
        <v>22</v>
      </c>
      <c r="F291" s="215" t="s">
        <v>3736</v>
      </c>
      <c r="G291" s="213"/>
      <c r="H291" s="214" t="s">
        <v>22</v>
      </c>
      <c r="I291" s="216"/>
      <c r="J291" s="213"/>
      <c r="K291" s="213"/>
      <c r="L291" s="217"/>
      <c r="M291" s="218"/>
      <c r="N291" s="219"/>
      <c r="O291" s="219"/>
      <c r="P291" s="219"/>
      <c r="Q291" s="219"/>
      <c r="R291" s="219"/>
      <c r="S291" s="219"/>
      <c r="T291" s="220"/>
      <c r="AT291" s="221" t="s">
        <v>281</v>
      </c>
      <c r="AU291" s="221" t="s">
        <v>84</v>
      </c>
      <c r="AV291" s="13" t="s">
        <v>23</v>
      </c>
      <c r="AW291" s="13" t="s">
        <v>38</v>
      </c>
      <c r="AX291" s="13" t="s">
        <v>77</v>
      </c>
      <c r="AY291" s="221" t="s">
        <v>273</v>
      </c>
    </row>
    <row r="292" spans="1:65" s="14" customFormat="1" ht="11.25">
      <c r="B292" s="222"/>
      <c r="C292" s="223"/>
      <c r="D292" s="208" t="s">
        <v>281</v>
      </c>
      <c r="E292" s="224" t="s">
        <v>22</v>
      </c>
      <c r="F292" s="225" t="s">
        <v>3742</v>
      </c>
      <c r="G292" s="223"/>
      <c r="H292" s="226">
        <v>12.135</v>
      </c>
      <c r="I292" s="227"/>
      <c r="J292" s="223"/>
      <c r="K292" s="223"/>
      <c r="L292" s="228"/>
      <c r="M292" s="229"/>
      <c r="N292" s="230"/>
      <c r="O292" s="230"/>
      <c r="P292" s="230"/>
      <c r="Q292" s="230"/>
      <c r="R292" s="230"/>
      <c r="S292" s="230"/>
      <c r="T292" s="231"/>
      <c r="AT292" s="232" t="s">
        <v>281</v>
      </c>
      <c r="AU292" s="232" t="s">
        <v>84</v>
      </c>
      <c r="AV292" s="14" t="s">
        <v>84</v>
      </c>
      <c r="AW292" s="14" t="s">
        <v>38</v>
      </c>
      <c r="AX292" s="14" t="s">
        <v>77</v>
      </c>
      <c r="AY292" s="232" t="s">
        <v>273</v>
      </c>
    </row>
    <row r="293" spans="1:65" s="15" customFormat="1" ht="11.25">
      <c r="B293" s="233"/>
      <c r="C293" s="234"/>
      <c r="D293" s="208" t="s">
        <v>281</v>
      </c>
      <c r="E293" s="235" t="s">
        <v>22</v>
      </c>
      <c r="F293" s="236" t="s">
        <v>286</v>
      </c>
      <c r="G293" s="234"/>
      <c r="H293" s="237">
        <v>12.135</v>
      </c>
      <c r="I293" s="238"/>
      <c r="J293" s="234"/>
      <c r="K293" s="234"/>
      <c r="L293" s="239"/>
      <c r="M293" s="240"/>
      <c r="N293" s="241"/>
      <c r="O293" s="241"/>
      <c r="P293" s="241"/>
      <c r="Q293" s="241"/>
      <c r="R293" s="241"/>
      <c r="S293" s="241"/>
      <c r="T293" s="242"/>
      <c r="AT293" s="243" t="s">
        <v>281</v>
      </c>
      <c r="AU293" s="243" t="s">
        <v>84</v>
      </c>
      <c r="AV293" s="15" t="s">
        <v>92</v>
      </c>
      <c r="AW293" s="15" t="s">
        <v>38</v>
      </c>
      <c r="AX293" s="15" t="s">
        <v>77</v>
      </c>
      <c r="AY293" s="243" t="s">
        <v>273</v>
      </c>
    </row>
    <row r="294" spans="1:65" s="14" customFormat="1" ht="11.25">
      <c r="B294" s="222"/>
      <c r="C294" s="223"/>
      <c r="D294" s="208" t="s">
        <v>281</v>
      </c>
      <c r="E294" s="224" t="s">
        <v>22</v>
      </c>
      <c r="F294" s="225" t="s">
        <v>3743</v>
      </c>
      <c r="G294" s="223"/>
      <c r="H294" s="226">
        <v>1.214</v>
      </c>
      <c r="I294" s="227"/>
      <c r="J294" s="223"/>
      <c r="K294" s="223"/>
      <c r="L294" s="228"/>
      <c r="M294" s="229"/>
      <c r="N294" s="230"/>
      <c r="O294" s="230"/>
      <c r="P294" s="230"/>
      <c r="Q294" s="230"/>
      <c r="R294" s="230"/>
      <c r="S294" s="230"/>
      <c r="T294" s="231"/>
      <c r="AT294" s="232" t="s">
        <v>281</v>
      </c>
      <c r="AU294" s="232" t="s">
        <v>84</v>
      </c>
      <c r="AV294" s="14" t="s">
        <v>84</v>
      </c>
      <c r="AW294" s="14" t="s">
        <v>38</v>
      </c>
      <c r="AX294" s="14" t="s">
        <v>77</v>
      </c>
      <c r="AY294" s="232" t="s">
        <v>273</v>
      </c>
    </row>
    <row r="295" spans="1:65" s="16" customFormat="1" ht="11.25">
      <c r="B295" s="244"/>
      <c r="C295" s="245"/>
      <c r="D295" s="208" t="s">
        <v>281</v>
      </c>
      <c r="E295" s="246" t="s">
        <v>22</v>
      </c>
      <c r="F295" s="247" t="s">
        <v>288</v>
      </c>
      <c r="G295" s="245"/>
      <c r="H295" s="248">
        <v>13.349</v>
      </c>
      <c r="I295" s="249"/>
      <c r="J295" s="245"/>
      <c r="K295" s="245"/>
      <c r="L295" s="250"/>
      <c r="M295" s="251"/>
      <c r="N295" s="252"/>
      <c r="O295" s="252"/>
      <c r="P295" s="252"/>
      <c r="Q295" s="252"/>
      <c r="R295" s="252"/>
      <c r="S295" s="252"/>
      <c r="T295" s="253"/>
      <c r="AT295" s="254" t="s">
        <v>281</v>
      </c>
      <c r="AU295" s="254" t="s">
        <v>84</v>
      </c>
      <c r="AV295" s="16" t="s">
        <v>99</v>
      </c>
      <c r="AW295" s="16" t="s">
        <v>38</v>
      </c>
      <c r="AX295" s="16" t="s">
        <v>23</v>
      </c>
      <c r="AY295" s="254" t="s">
        <v>273</v>
      </c>
    </row>
    <row r="296" spans="1:65" s="2" customFormat="1" ht="16.5" customHeight="1">
      <c r="A296" s="36"/>
      <c r="B296" s="37"/>
      <c r="C296" s="195" t="s">
        <v>528</v>
      </c>
      <c r="D296" s="195" t="s">
        <v>275</v>
      </c>
      <c r="E296" s="196" t="s">
        <v>3744</v>
      </c>
      <c r="F296" s="197" t="s">
        <v>3745</v>
      </c>
      <c r="G296" s="198" t="s">
        <v>224</v>
      </c>
      <c r="H296" s="199">
        <v>13.349</v>
      </c>
      <c r="I296" s="200"/>
      <c r="J296" s="201">
        <f>ROUND(I296*H296,2)</f>
        <v>0</v>
      </c>
      <c r="K296" s="197" t="s">
        <v>306</v>
      </c>
      <c r="L296" s="41"/>
      <c r="M296" s="202" t="s">
        <v>22</v>
      </c>
      <c r="N296" s="203" t="s">
        <v>48</v>
      </c>
      <c r="O296" s="66"/>
      <c r="P296" s="204">
        <f>O296*H296</f>
        <v>0</v>
      </c>
      <c r="Q296" s="204">
        <v>0</v>
      </c>
      <c r="R296" s="204">
        <f>Q296*H296</f>
        <v>0</v>
      </c>
      <c r="S296" s="204">
        <v>0</v>
      </c>
      <c r="T296" s="205">
        <f>S296*H296</f>
        <v>0</v>
      </c>
      <c r="U296" s="36"/>
      <c r="V296" s="36"/>
      <c r="W296" s="36"/>
      <c r="X296" s="36"/>
      <c r="Y296" s="36"/>
      <c r="Z296" s="36"/>
      <c r="AA296" s="36"/>
      <c r="AB296" s="36"/>
      <c r="AC296" s="36"/>
      <c r="AD296" s="36"/>
      <c r="AE296" s="36"/>
      <c r="AR296" s="206" t="s">
        <v>99</v>
      </c>
      <c r="AT296" s="206" t="s">
        <v>275</v>
      </c>
      <c r="AU296" s="206" t="s">
        <v>84</v>
      </c>
      <c r="AY296" s="19" t="s">
        <v>273</v>
      </c>
      <c r="BE296" s="207">
        <f>IF(N296="základní",J296,0)</f>
        <v>0</v>
      </c>
      <c r="BF296" s="207">
        <f>IF(N296="snížená",J296,0)</f>
        <v>0</v>
      </c>
      <c r="BG296" s="207">
        <f>IF(N296="zákl. přenesená",J296,0)</f>
        <v>0</v>
      </c>
      <c r="BH296" s="207">
        <f>IF(N296="sníž. přenesená",J296,0)</f>
        <v>0</v>
      </c>
      <c r="BI296" s="207">
        <f>IF(N296="nulová",J296,0)</f>
        <v>0</v>
      </c>
      <c r="BJ296" s="19" t="s">
        <v>23</v>
      </c>
      <c r="BK296" s="207">
        <f>ROUND(I296*H296,2)</f>
        <v>0</v>
      </c>
      <c r="BL296" s="19" t="s">
        <v>99</v>
      </c>
      <c r="BM296" s="206" t="s">
        <v>3746</v>
      </c>
    </row>
    <row r="297" spans="1:65" s="2" customFormat="1" ht="39">
      <c r="A297" s="36"/>
      <c r="B297" s="37"/>
      <c r="C297" s="38"/>
      <c r="D297" s="208" t="s">
        <v>299</v>
      </c>
      <c r="E297" s="38"/>
      <c r="F297" s="209" t="s">
        <v>3741</v>
      </c>
      <c r="G297" s="38"/>
      <c r="H297" s="38"/>
      <c r="I297" s="119"/>
      <c r="J297" s="38"/>
      <c r="K297" s="38"/>
      <c r="L297" s="41"/>
      <c r="M297" s="210"/>
      <c r="N297" s="211"/>
      <c r="O297" s="66"/>
      <c r="P297" s="66"/>
      <c r="Q297" s="66"/>
      <c r="R297" s="66"/>
      <c r="S297" s="66"/>
      <c r="T297" s="67"/>
      <c r="U297" s="36"/>
      <c r="V297" s="36"/>
      <c r="W297" s="36"/>
      <c r="X297" s="36"/>
      <c r="Y297" s="36"/>
      <c r="Z297" s="36"/>
      <c r="AA297" s="36"/>
      <c r="AB297" s="36"/>
      <c r="AC297" s="36"/>
      <c r="AD297" s="36"/>
      <c r="AE297" s="36"/>
      <c r="AT297" s="19" t="s">
        <v>299</v>
      </c>
      <c r="AU297" s="19" t="s">
        <v>84</v>
      </c>
    </row>
    <row r="298" spans="1:65" s="14" customFormat="1" ht="11.25">
      <c r="B298" s="222"/>
      <c r="C298" s="223"/>
      <c r="D298" s="208" t="s">
        <v>281</v>
      </c>
      <c r="E298" s="224" t="s">
        <v>22</v>
      </c>
      <c r="F298" s="225" t="s">
        <v>3747</v>
      </c>
      <c r="G298" s="223"/>
      <c r="H298" s="226">
        <v>13.349</v>
      </c>
      <c r="I298" s="227"/>
      <c r="J298" s="223"/>
      <c r="K298" s="223"/>
      <c r="L298" s="228"/>
      <c r="M298" s="229"/>
      <c r="N298" s="230"/>
      <c r="O298" s="230"/>
      <c r="P298" s="230"/>
      <c r="Q298" s="230"/>
      <c r="R298" s="230"/>
      <c r="S298" s="230"/>
      <c r="T298" s="231"/>
      <c r="AT298" s="232" t="s">
        <v>281</v>
      </c>
      <c r="AU298" s="232" t="s">
        <v>84</v>
      </c>
      <c r="AV298" s="14" t="s">
        <v>84</v>
      </c>
      <c r="AW298" s="14" t="s">
        <v>38</v>
      </c>
      <c r="AX298" s="14" t="s">
        <v>23</v>
      </c>
      <c r="AY298" s="232" t="s">
        <v>273</v>
      </c>
    </row>
    <row r="299" spans="1:65" s="2" customFormat="1" ht="16.5" customHeight="1">
      <c r="A299" s="36"/>
      <c r="B299" s="37"/>
      <c r="C299" s="195" t="s">
        <v>533</v>
      </c>
      <c r="D299" s="195" t="s">
        <v>275</v>
      </c>
      <c r="E299" s="196" t="s">
        <v>3748</v>
      </c>
      <c r="F299" s="197" t="s">
        <v>3749</v>
      </c>
      <c r="G299" s="198" t="s">
        <v>333</v>
      </c>
      <c r="H299" s="199">
        <v>3.8250000000000002</v>
      </c>
      <c r="I299" s="200"/>
      <c r="J299" s="201">
        <f>ROUND(I299*H299,2)</f>
        <v>0</v>
      </c>
      <c r="K299" s="197" t="s">
        <v>306</v>
      </c>
      <c r="L299" s="41"/>
      <c r="M299" s="202" t="s">
        <v>22</v>
      </c>
      <c r="N299" s="203" t="s">
        <v>48</v>
      </c>
      <c r="O299" s="66"/>
      <c r="P299" s="204">
        <f>O299*H299</f>
        <v>0</v>
      </c>
      <c r="Q299" s="204">
        <v>1.06277</v>
      </c>
      <c r="R299" s="204">
        <f>Q299*H299</f>
        <v>4.0650952500000006</v>
      </c>
      <c r="S299" s="204">
        <v>0</v>
      </c>
      <c r="T299" s="205">
        <f>S299*H299</f>
        <v>0</v>
      </c>
      <c r="U299" s="36"/>
      <c r="V299" s="36"/>
      <c r="W299" s="36"/>
      <c r="X299" s="36"/>
      <c r="Y299" s="36"/>
      <c r="Z299" s="36"/>
      <c r="AA299" s="36"/>
      <c r="AB299" s="36"/>
      <c r="AC299" s="36"/>
      <c r="AD299" s="36"/>
      <c r="AE299" s="36"/>
      <c r="AR299" s="206" t="s">
        <v>99</v>
      </c>
      <c r="AT299" s="206" t="s">
        <v>275</v>
      </c>
      <c r="AU299" s="206" t="s">
        <v>84</v>
      </c>
      <c r="AY299" s="19" t="s">
        <v>273</v>
      </c>
      <c r="BE299" s="207">
        <f>IF(N299="základní",J299,0)</f>
        <v>0</v>
      </c>
      <c r="BF299" s="207">
        <f>IF(N299="snížená",J299,0)</f>
        <v>0</v>
      </c>
      <c r="BG299" s="207">
        <f>IF(N299="zákl. přenesená",J299,0)</f>
        <v>0</v>
      </c>
      <c r="BH299" s="207">
        <f>IF(N299="sníž. přenesená",J299,0)</f>
        <v>0</v>
      </c>
      <c r="BI299" s="207">
        <f>IF(N299="nulová",J299,0)</f>
        <v>0</v>
      </c>
      <c r="BJ299" s="19" t="s">
        <v>23</v>
      </c>
      <c r="BK299" s="207">
        <f>ROUND(I299*H299,2)</f>
        <v>0</v>
      </c>
      <c r="BL299" s="19" t="s">
        <v>99</v>
      </c>
      <c r="BM299" s="206" t="s">
        <v>3750</v>
      </c>
    </row>
    <row r="300" spans="1:65" s="2" customFormat="1" ht="29.25">
      <c r="A300" s="36"/>
      <c r="B300" s="37"/>
      <c r="C300" s="38"/>
      <c r="D300" s="208" t="s">
        <v>299</v>
      </c>
      <c r="E300" s="38"/>
      <c r="F300" s="209" t="s">
        <v>3751</v>
      </c>
      <c r="G300" s="38"/>
      <c r="H300" s="38"/>
      <c r="I300" s="119"/>
      <c r="J300" s="38"/>
      <c r="K300" s="38"/>
      <c r="L300" s="41"/>
      <c r="M300" s="210"/>
      <c r="N300" s="211"/>
      <c r="O300" s="66"/>
      <c r="P300" s="66"/>
      <c r="Q300" s="66"/>
      <c r="R300" s="66"/>
      <c r="S300" s="66"/>
      <c r="T300" s="67"/>
      <c r="U300" s="36"/>
      <c r="V300" s="36"/>
      <c r="W300" s="36"/>
      <c r="X300" s="36"/>
      <c r="Y300" s="36"/>
      <c r="Z300" s="36"/>
      <c r="AA300" s="36"/>
      <c r="AB300" s="36"/>
      <c r="AC300" s="36"/>
      <c r="AD300" s="36"/>
      <c r="AE300" s="36"/>
      <c r="AT300" s="19" t="s">
        <v>299</v>
      </c>
      <c r="AU300" s="19" t="s">
        <v>84</v>
      </c>
    </row>
    <row r="301" spans="1:65" s="13" customFormat="1" ht="11.25">
      <c r="B301" s="212"/>
      <c r="C301" s="213"/>
      <c r="D301" s="208" t="s">
        <v>281</v>
      </c>
      <c r="E301" s="214" t="s">
        <v>22</v>
      </c>
      <c r="F301" s="215" t="s">
        <v>3752</v>
      </c>
      <c r="G301" s="213"/>
      <c r="H301" s="214" t="s">
        <v>22</v>
      </c>
      <c r="I301" s="216"/>
      <c r="J301" s="213"/>
      <c r="K301" s="213"/>
      <c r="L301" s="217"/>
      <c r="M301" s="218"/>
      <c r="N301" s="219"/>
      <c r="O301" s="219"/>
      <c r="P301" s="219"/>
      <c r="Q301" s="219"/>
      <c r="R301" s="219"/>
      <c r="S301" s="219"/>
      <c r="T301" s="220"/>
      <c r="AT301" s="221" t="s">
        <v>281</v>
      </c>
      <c r="AU301" s="221" t="s">
        <v>84</v>
      </c>
      <c r="AV301" s="13" t="s">
        <v>23</v>
      </c>
      <c r="AW301" s="13" t="s">
        <v>38</v>
      </c>
      <c r="AX301" s="13" t="s">
        <v>77</v>
      </c>
      <c r="AY301" s="221" t="s">
        <v>273</v>
      </c>
    </row>
    <row r="302" spans="1:65" s="14" customFormat="1" ht="11.25">
      <c r="B302" s="222"/>
      <c r="C302" s="223"/>
      <c r="D302" s="208" t="s">
        <v>281</v>
      </c>
      <c r="E302" s="224" t="s">
        <v>22</v>
      </c>
      <c r="F302" s="225" t="s">
        <v>3753</v>
      </c>
      <c r="G302" s="223"/>
      <c r="H302" s="226">
        <v>3.5419999999999998</v>
      </c>
      <c r="I302" s="227"/>
      <c r="J302" s="223"/>
      <c r="K302" s="223"/>
      <c r="L302" s="228"/>
      <c r="M302" s="229"/>
      <c r="N302" s="230"/>
      <c r="O302" s="230"/>
      <c r="P302" s="230"/>
      <c r="Q302" s="230"/>
      <c r="R302" s="230"/>
      <c r="S302" s="230"/>
      <c r="T302" s="231"/>
      <c r="AT302" s="232" t="s">
        <v>281</v>
      </c>
      <c r="AU302" s="232" t="s">
        <v>84</v>
      </c>
      <c r="AV302" s="14" t="s">
        <v>84</v>
      </c>
      <c r="AW302" s="14" t="s">
        <v>38</v>
      </c>
      <c r="AX302" s="14" t="s">
        <v>77</v>
      </c>
      <c r="AY302" s="232" t="s">
        <v>273</v>
      </c>
    </row>
    <row r="303" spans="1:65" s="15" customFormat="1" ht="11.25">
      <c r="B303" s="233"/>
      <c r="C303" s="234"/>
      <c r="D303" s="208" t="s">
        <v>281</v>
      </c>
      <c r="E303" s="235" t="s">
        <v>22</v>
      </c>
      <c r="F303" s="236" t="s">
        <v>286</v>
      </c>
      <c r="G303" s="234"/>
      <c r="H303" s="237">
        <v>3.5419999999999998</v>
      </c>
      <c r="I303" s="238"/>
      <c r="J303" s="234"/>
      <c r="K303" s="234"/>
      <c r="L303" s="239"/>
      <c r="M303" s="240"/>
      <c r="N303" s="241"/>
      <c r="O303" s="241"/>
      <c r="P303" s="241"/>
      <c r="Q303" s="241"/>
      <c r="R303" s="241"/>
      <c r="S303" s="241"/>
      <c r="T303" s="242"/>
      <c r="AT303" s="243" t="s">
        <v>281</v>
      </c>
      <c r="AU303" s="243" t="s">
        <v>84</v>
      </c>
      <c r="AV303" s="15" t="s">
        <v>92</v>
      </c>
      <c r="AW303" s="15" t="s">
        <v>38</v>
      </c>
      <c r="AX303" s="15" t="s">
        <v>77</v>
      </c>
      <c r="AY303" s="243" t="s">
        <v>273</v>
      </c>
    </row>
    <row r="304" spans="1:65" s="14" customFormat="1" ht="11.25">
      <c r="B304" s="222"/>
      <c r="C304" s="223"/>
      <c r="D304" s="208" t="s">
        <v>281</v>
      </c>
      <c r="E304" s="224" t="s">
        <v>22</v>
      </c>
      <c r="F304" s="225" t="s">
        <v>3754</v>
      </c>
      <c r="G304" s="223"/>
      <c r="H304" s="226">
        <v>0.28299999999999997</v>
      </c>
      <c r="I304" s="227"/>
      <c r="J304" s="223"/>
      <c r="K304" s="223"/>
      <c r="L304" s="228"/>
      <c r="M304" s="229"/>
      <c r="N304" s="230"/>
      <c r="O304" s="230"/>
      <c r="P304" s="230"/>
      <c r="Q304" s="230"/>
      <c r="R304" s="230"/>
      <c r="S304" s="230"/>
      <c r="T304" s="231"/>
      <c r="AT304" s="232" t="s">
        <v>281</v>
      </c>
      <c r="AU304" s="232" t="s">
        <v>84</v>
      </c>
      <c r="AV304" s="14" t="s">
        <v>84</v>
      </c>
      <c r="AW304" s="14" t="s">
        <v>38</v>
      </c>
      <c r="AX304" s="14" t="s">
        <v>77</v>
      </c>
      <c r="AY304" s="232" t="s">
        <v>273</v>
      </c>
    </row>
    <row r="305" spans="1:65" s="16" customFormat="1" ht="11.25">
      <c r="B305" s="244"/>
      <c r="C305" s="245"/>
      <c r="D305" s="208" t="s">
        <v>281</v>
      </c>
      <c r="E305" s="246" t="s">
        <v>22</v>
      </c>
      <c r="F305" s="247" t="s">
        <v>288</v>
      </c>
      <c r="G305" s="245"/>
      <c r="H305" s="248">
        <v>3.8250000000000002</v>
      </c>
      <c r="I305" s="249"/>
      <c r="J305" s="245"/>
      <c r="K305" s="245"/>
      <c r="L305" s="250"/>
      <c r="M305" s="251"/>
      <c r="N305" s="252"/>
      <c r="O305" s="252"/>
      <c r="P305" s="252"/>
      <c r="Q305" s="252"/>
      <c r="R305" s="252"/>
      <c r="S305" s="252"/>
      <c r="T305" s="253"/>
      <c r="AT305" s="254" t="s">
        <v>281</v>
      </c>
      <c r="AU305" s="254" t="s">
        <v>84</v>
      </c>
      <c r="AV305" s="16" t="s">
        <v>99</v>
      </c>
      <c r="AW305" s="16" t="s">
        <v>38</v>
      </c>
      <c r="AX305" s="16" t="s">
        <v>23</v>
      </c>
      <c r="AY305" s="254" t="s">
        <v>273</v>
      </c>
    </row>
    <row r="306" spans="1:65" s="2" customFormat="1" ht="16.5" customHeight="1">
      <c r="A306" s="36"/>
      <c r="B306" s="37"/>
      <c r="C306" s="195" t="s">
        <v>539</v>
      </c>
      <c r="D306" s="195" t="s">
        <v>275</v>
      </c>
      <c r="E306" s="196" t="s">
        <v>3755</v>
      </c>
      <c r="F306" s="197" t="s">
        <v>3756</v>
      </c>
      <c r="G306" s="198" t="s">
        <v>314</v>
      </c>
      <c r="H306" s="199">
        <v>0.96</v>
      </c>
      <c r="I306" s="200"/>
      <c r="J306" s="201">
        <f>ROUND(I306*H306,2)</f>
        <v>0</v>
      </c>
      <c r="K306" s="197" t="s">
        <v>306</v>
      </c>
      <c r="L306" s="41"/>
      <c r="M306" s="202" t="s">
        <v>22</v>
      </c>
      <c r="N306" s="203" t="s">
        <v>48</v>
      </c>
      <c r="O306" s="66"/>
      <c r="P306" s="204">
        <f>O306*H306</f>
        <v>0</v>
      </c>
      <c r="Q306" s="204">
        <v>2.45329</v>
      </c>
      <c r="R306" s="204">
        <f>Q306*H306</f>
        <v>2.3551584000000001</v>
      </c>
      <c r="S306" s="204">
        <v>0</v>
      </c>
      <c r="T306" s="205">
        <f>S306*H306</f>
        <v>0</v>
      </c>
      <c r="U306" s="36"/>
      <c r="V306" s="36"/>
      <c r="W306" s="36"/>
      <c r="X306" s="36"/>
      <c r="Y306" s="36"/>
      <c r="Z306" s="36"/>
      <c r="AA306" s="36"/>
      <c r="AB306" s="36"/>
      <c r="AC306" s="36"/>
      <c r="AD306" s="36"/>
      <c r="AE306" s="36"/>
      <c r="AR306" s="206" t="s">
        <v>99</v>
      </c>
      <c r="AT306" s="206" t="s">
        <v>275</v>
      </c>
      <c r="AU306" s="206" t="s">
        <v>84</v>
      </c>
      <c r="AY306" s="19" t="s">
        <v>273</v>
      </c>
      <c r="BE306" s="207">
        <f>IF(N306="základní",J306,0)</f>
        <v>0</v>
      </c>
      <c r="BF306" s="207">
        <f>IF(N306="snížená",J306,0)</f>
        <v>0</v>
      </c>
      <c r="BG306" s="207">
        <f>IF(N306="zákl. přenesená",J306,0)</f>
        <v>0</v>
      </c>
      <c r="BH306" s="207">
        <f>IF(N306="sníž. přenesená",J306,0)</f>
        <v>0</v>
      </c>
      <c r="BI306" s="207">
        <f>IF(N306="nulová",J306,0)</f>
        <v>0</v>
      </c>
      <c r="BJ306" s="19" t="s">
        <v>23</v>
      </c>
      <c r="BK306" s="207">
        <f>ROUND(I306*H306,2)</f>
        <v>0</v>
      </c>
      <c r="BL306" s="19" t="s">
        <v>99</v>
      </c>
      <c r="BM306" s="206" t="s">
        <v>3757</v>
      </c>
    </row>
    <row r="307" spans="1:65" s="2" customFormat="1" ht="58.5">
      <c r="A307" s="36"/>
      <c r="B307" s="37"/>
      <c r="C307" s="38"/>
      <c r="D307" s="208" t="s">
        <v>299</v>
      </c>
      <c r="E307" s="38"/>
      <c r="F307" s="209" t="s">
        <v>3758</v>
      </c>
      <c r="G307" s="38"/>
      <c r="H307" s="38"/>
      <c r="I307" s="119"/>
      <c r="J307" s="38"/>
      <c r="K307" s="38"/>
      <c r="L307" s="41"/>
      <c r="M307" s="210"/>
      <c r="N307" s="211"/>
      <c r="O307" s="66"/>
      <c r="P307" s="66"/>
      <c r="Q307" s="66"/>
      <c r="R307" s="66"/>
      <c r="S307" s="66"/>
      <c r="T307" s="67"/>
      <c r="U307" s="36"/>
      <c r="V307" s="36"/>
      <c r="W307" s="36"/>
      <c r="X307" s="36"/>
      <c r="Y307" s="36"/>
      <c r="Z307" s="36"/>
      <c r="AA307" s="36"/>
      <c r="AB307" s="36"/>
      <c r="AC307" s="36"/>
      <c r="AD307" s="36"/>
      <c r="AE307" s="36"/>
      <c r="AT307" s="19" t="s">
        <v>299</v>
      </c>
      <c r="AU307" s="19" t="s">
        <v>84</v>
      </c>
    </row>
    <row r="308" spans="1:65" s="14" customFormat="1" ht="11.25">
      <c r="B308" s="222"/>
      <c r="C308" s="223"/>
      <c r="D308" s="208" t="s">
        <v>281</v>
      </c>
      <c r="E308" s="224" t="s">
        <v>22</v>
      </c>
      <c r="F308" s="225" t="s">
        <v>3759</v>
      </c>
      <c r="G308" s="223"/>
      <c r="H308" s="226">
        <v>0.96</v>
      </c>
      <c r="I308" s="227"/>
      <c r="J308" s="223"/>
      <c r="K308" s="223"/>
      <c r="L308" s="228"/>
      <c r="M308" s="229"/>
      <c r="N308" s="230"/>
      <c r="O308" s="230"/>
      <c r="P308" s="230"/>
      <c r="Q308" s="230"/>
      <c r="R308" s="230"/>
      <c r="S308" s="230"/>
      <c r="T308" s="231"/>
      <c r="AT308" s="232" t="s">
        <v>281</v>
      </c>
      <c r="AU308" s="232" t="s">
        <v>84</v>
      </c>
      <c r="AV308" s="14" t="s">
        <v>84</v>
      </c>
      <c r="AW308" s="14" t="s">
        <v>38</v>
      </c>
      <c r="AX308" s="14" t="s">
        <v>23</v>
      </c>
      <c r="AY308" s="232" t="s">
        <v>273</v>
      </c>
    </row>
    <row r="309" spans="1:65" s="2" customFormat="1" ht="16.5" customHeight="1">
      <c r="A309" s="36"/>
      <c r="B309" s="37"/>
      <c r="C309" s="195" t="s">
        <v>547</v>
      </c>
      <c r="D309" s="195" t="s">
        <v>275</v>
      </c>
      <c r="E309" s="196" t="s">
        <v>3760</v>
      </c>
      <c r="F309" s="197" t="s">
        <v>3761</v>
      </c>
      <c r="G309" s="198" t="s">
        <v>314</v>
      </c>
      <c r="H309" s="199">
        <v>91.825999999999993</v>
      </c>
      <c r="I309" s="200"/>
      <c r="J309" s="201">
        <f>ROUND(I309*H309,2)</f>
        <v>0</v>
      </c>
      <c r="K309" s="197" t="s">
        <v>306</v>
      </c>
      <c r="L309" s="41"/>
      <c r="M309" s="202" t="s">
        <v>22</v>
      </c>
      <c r="N309" s="203" t="s">
        <v>48</v>
      </c>
      <c r="O309" s="66"/>
      <c r="P309" s="204">
        <f>O309*H309</f>
        <v>0</v>
      </c>
      <c r="Q309" s="204">
        <v>2.45329</v>
      </c>
      <c r="R309" s="204">
        <f>Q309*H309</f>
        <v>225.27580753999999</v>
      </c>
      <c r="S309" s="204">
        <v>0</v>
      </c>
      <c r="T309" s="205">
        <f>S309*H309</f>
        <v>0</v>
      </c>
      <c r="U309" s="36"/>
      <c r="V309" s="36"/>
      <c r="W309" s="36"/>
      <c r="X309" s="36"/>
      <c r="Y309" s="36"/>
      <c r="Z309" s="36"/>
      <c r="AA309" s="36"/>
      <c r="AB309" s="36"/>
      <c r="AC309" s="36"/>
      <c r="AD309" s="36"/>
      <c r="AE309" s="36"/>
      <c r="AR309" s="206" t="s">
        <v>99</v>
      </c>
      <c r="AT309" s="206" t="s">
        <v>275</v>
      </c>
      <c r="AU309" s="206" t="s">
        <v>84</v>
      </c>
      <c r="AY309" s="19" t="s">
        <v>273</v>
      </c>
      <c r="BE309" s="207">
        <f>IF(N309="základní",J309,0)</f>
        <v>0</v>
      </c>
      <c r="BF309" s="207">
        <f>IF(N309="snížená",J309,0)</f>
        <v>0</v>
      </c>
      <c r="BG309" s="207">
        <f>IF(N309="zákl. přenesená",J309,0)</f>
        <v>0</v>
      </c>
      <c r="BH309" s="207">
        <f>IF(N309="sníž. přenesená",J309,0)</f>
        <v>0</v>
      </c>
      <c r="BI309" s="207">
        <f>IF(N309="nulová",J309,0)</f>
        <v>0</v>
      </c>
      <c r="BJ309" s="19" t="s">
        <v>23</v>
      </c>
      <c r="BK309" s="207">
        <f>ROUND(I309*H309,2)</f>
        <v>0</v>
      </c>
      <c r="BL309" s="19" t="s">
        <v>99</v>
      </c>
      <c r="BM309" s="206" t="s">
        <v>3762</v>
      </c>
    </row>
    <row r="310" spans="1:65" s="2" customFormat="1" ht="87.75">
      <c r="A310" s="36"/>
      <c r="B310" s="37"/>
      <c r="C310" s="38"/>
      <c r="D310" s="208" t="s">
        <v>299</v>
      </c>
      <c r="E310" s="38"/>
      <c r="F310" s="209" t="s">
        <v>3735</v>
      </c>
      <c r="G310" s="38"/>
      <c r="H310" s="38"/>
      <c r="I310" s="119"/>
      <c r="J310" s="38"/>
      <c r="K310" s="38"/>
      <c r="L310" s="41"/>
      <c r="M310" s="210"/>
      <c r="N310" s="211"/>
      <c r="O310" s="66"/>
      <c r="P310" s="66"/>
      <c r="Q310" s="66"/>
      <c r="R310" s="66"/>
      <c r="S310" s="66"/>
      <c r="T310" s="67"/>
      <c r="U310" s="36"/>
      <c r="V310" s="36"/>
      <c r="W310" s="36"/>
      <c r="X310" s="36"/>
      <c r="Y310" s="36"/>
      <c r="Z310" s="36"/>
      <c r="AA310" s="36"/>
      <c r="AB310" s="36"/>
      <c r="AC310" s="36"/>
      <c r="AD310" s="36"/>
      <c r="AE310" s="36"/>
      <c r="AT310" s="19" t="s">
        <v>299</v>
      </c>
      <c r="AU310" s="19" t="s">
        <v>84</v>
      </c>
    </row>
    <row r="311" spans="1:65" s="13" customFormat="1" ht="11.25">
      <c r="B311" s="212"/>
      <c r="C311" s="213"/>
      <c r="D311" s="208" t="s">
        <v>281</v>
      </c>
      <c r="E311" s="214" t="s">
        <v>22</v>
      </c>
      <c r="F311" s="215" t="s">
        <v>3736</v>
      </c>
      <c r="G311" s="213"/>
      <c r="H311" s="214" t="s">
        <v>22</v>
      </c>
      <c r="I311" s="216"/>
      <c r="J311" s="213"/>
      <c r="K311" s="213"/>
      <c r="L311" s="217"/>
      <c r="M311" s="218"/>
      <c r="N311" s="219"/>
      <c r="O311" s="219"/>
      <c r="P311" s="219"/>
      <c r="Q311" s="219"/>
      <c r="R311" s="219"/>
      <c r="S311" s="219"/>
      <c r="T311" s="220"/>
      <c r="AT311" s="221" t="s">
        <v>281</v>
      </c>
      <c r="AU311" s="221" t="s">
        <v>84</v>
      </c>
      <c r="AV311" s="13" t="s">
        <v>23</v>
      </c>
      <c r="AW311" s="13" t="s">
        <v>38</v>
      </c>
      <c r="AX311" s="13" t="s">
        <v>77</v>
      </c>
      <c r="AY311" s="221" t="s">
        <v>273</v>
      </c>
    </row>
    <row r="312" spans="1:65" s="14" customFormat="1" ht="11.25">
      <c r="B312" s="222"/>
      <c r="C312" s="223"/>
      <c r="D312" s="208" t="s">
        <v>281</v>
      </c>
      <c r="E312" s="224" t="s">
        <v>22</v>
      </c>
      <c r="F312" s="225" t="s">
        <v>3763</v>
      </c>
      <c r="G312" s="223"/>
      <c r="H312" s="226">
        <v>41.326999999999998</v>
      </c>
      <c r="I312" s="227"/>
      <c r="J312" s="223"/>
      <c r="K312" s="223"/>
      <c r="L312" s="228"/>
      <c r="M312" s="229"/>
      <c r="N312" s="230"/>
      <c r="O312" s="230"/>
      <c r="P312" s="230"/>
      <c r="Q312" s="230"/>
      <c r="R312" s="230"/>
      <c r="S312" s="230"/>
      <c r="T312" s="231"/>
      <c r="AT312" s="232" t="s">
        <v>281</v>
      </c>
      <c r="AU312" s="232" t="s">
        <v>84</v>
      </c>
      <c r="AV312" s="14" t="s">
        <v>84</v>
      </c>
      <c r="AW312" s="14" t="s">
        <v>38</v>
      </c>
      <c r="AX312" s="14" t="s">
        <v>77</v>
      </c>
      <c r="AY312" s="232" t="s">
        <v>273</v>
      </c>
    </row>
    <row r="313" spans="1:65" s="13" customFormat="1" ht="11.25">
      <c r="B313" s="212"/>
      <c r="C313" s="213"/>
      <c r="D313" s="208" t="s">
        <v>281</v>
      </c>
      <c r="E313" s="214" t="s">
        <v>22</v>
      </c>
      <c r="F313" s="215" t="s">
        <v>3764</v>
      </c>
      <c r="G313" s="213"/>
      <c r="H313" s="214" t="s">
        <v>22</v>
      </c>
      <c r="I313" s="216"/>
      <c r="J313" s="213"/>
      <c r="K313" s="213"/>
      <c r="L313" s="217"/>
      <c r="M313" s="218"/>
      <c r="N313" s="219"/>
      <c r="O313" s="219"/>
      <c r="P313" s="219"/>
      <c r="Q313" s="219"/>
      <c r="R313" s="219"/>
      <c r="S313" s="219"/>
      <c r="T313" s="220"/>
      <c r="AT313" s="221" t="s">
        <v>281</v>
      </c>
      <c r="AU313" s="221" t="s">
        <v>84</v>
      </c>
      <c r="AV313" s="13" t="s">
        <v>23</v>
      </c>
      <c r="AW313" s="13" t="s">
        <v>38</v>
      </c>
      <c r="AX313" s="13" t="s">
        <v>77</v>
      </c>
      <c r="AY313" s="221" t="s">
        <v>273</v>
      </c>
    </row>
    <row r="314" spans="1:65" s="14" customFormat="1" ht="11.25">
      <c r="B314" s="222"/>
      <c r="C314" s="223"/>
      <c r="D314" s="208" t="s">
        <v>281</v>
      </c>
      <c r="E314" s="224" t="s">
        <v>22</v>
      </c>
      <c r="F314" s="225" t="s">
        <v>3765</v>
      </c>
      <c r="G314" s="223"/>
      <c r="H314" s="226">
        <v>40.015999999999998</v>
      </c>
      <c r="I314" s="227"/>
      <c r="J314" s="223"/>
      <c r="K314" s="223"/>
      <c r="L314" s="228"/>
      <c r="M314" s="229"/>
      <c r="N314" s="230"/>
      <c r="O314" s="230"/>
      <c r="P314" s="230"/>
      <c r="Q314" s="230"/>
      <c r="R314" s="230"/>
      <c r="S314" s="230"/>
      <c r="T314" s="231"/>
      <c r="AT314" s="232" t="s">
        <v>281</v>
      </c>
      <c r="AU314" s="232" t="s">
        <v>84</v>
      </c>
      <c r="AV314" s="14" t="s">
        <v>84</v>
      </c>
      <c r="AW314" s="14" t="s">
        <v>38</v>
      </c>
      <c r="AX314" s="14" t="s">
        <v>77</v>
      </c>
      <c r="AY314" s="232" t="s">
        <v>273</v>
      </c>
    </row>
    <row r="315" spans="1:65" s="14" customFormat="1" ht="11.25">
      <c r="B315" s="222"/>
      <c r="C315" s="223"/>
      <c r="D315" s="208" t="s">
        <v>281</v>
      </c>
      <c r="E315" s="224" t="s">
        <v>22</v>
      </c>
      <c r="F315" s="225" t="s">
        <v>3766</v>
      </c>
      <c r="G315" s="223"/>
      <c r="H315" s="226">
        <v>10.483000000000001</v>
      </c>
      <c r="I315" s="227"/>
      <c r="J315" s="223"/>
      <c r="K315" s="223"/>
      <c r="L315" s="228"/>
      <c r="M315" s="229"/>
      <c r="N315" s="230"/>
      <c r="O315" s="230"/>
      <c r="P315" s="230"/>
      <c r="Q315" s="230"/>
      <c r="R315" s="230"/>
      <c r="S315" s="230"/>
      <c r="T315" s="231"/>
      <c r="AT315" s="232" t="s">
        <v>281</v>
      </c>
      <c r="AU315" s="232" t="s">
        <v>84</v>
      </c>
      <c r="AV315" s="14" t="s">
        <v>84</v>
      </c>
      <c r="AW315" s="14" t="s">
        <v>38</v>
      </c>
      <c r="AX315" s="14" t="s">
        <v>77</v>
      </c>
      <c r="AY315" s="232" t="s">
        <v>273</v>
      </c>
    </row>
    <row r="316" spans="1:65" s="15" customFormat="1" ht="11.25">
      <c r="B316" s="233"/>
      <c r="C316" s="234"/>
      <c r="D316" s="208" t="s">
        <v>281</v>
      </c>
      <c r="E316" s="235" t="s">
        <v>22</v>
      </c>
      <c r="F316" s="236" t="s">
        <v>286</v>
      </c>
      <c r="G316" s="234"/>
      <c r="H316" s="237">
        <v>91.825999999999993</v>
      </c>
      <c r="I316" s="238"/>
      <c r="J316" s="234"/>
      <c r="K316" s="234"/>
      <c r="L316" s="239"/>
      <c r="M316" s="240"/>
      <c r="N316" s="241"/>
      <c r="O316" s="241"/>
      <c r="P316" s="241"/>
      <c r="Q316" s="241"/>
      <c r="R316" s="241"/>
      <c r="S316" s="241"/>
      <c r="T316" s="242"/>
      <c r="AT316" s="243" t="s">
        <v>281</v>
      </c>
      <c r="AU316" s="243" t="s">
        <v>84</v>
      </c>
      <c r="AV316" s="15" t="s">
        <v>92</v>
      </c>
      <c r="AW316" s="15" t="s">
        <v>38</v>
      </c>
      <c r="AX316" s="15" t="s">
        <v>23</v>
      </c>
      <c r="AY316" s="243" t="s">
        <v>273</v>
      </c>
    </row>
    <row r="317" spans="1:65" s="2" customFormat="1" ht="16.5" customHeight="1">
      <c r="A317" s="36"/>
      <c r="B317" s="37"/>
      <c r="C317" s="195" t="s">
        <v>556</v>
      </c>
      <c r="D317" s="195" t="s">
        <v>275</v>
      </c>
      <c r="E317" s="196" t="s">
        <v>3767</v>
      </c>
      <c r="F317" s="197" t="s">
        <v>3768</v>
      </c>
      <c r="G317" s="198" t="s">
        <v>224</v>
      </c>
      <c r="H317" s="199">
        <v>150.738</v>
      </c>
      <c r="I317" s="200"/>
      <c r="J317" s="201">
        <f>ROUND(I317*H317,2)</f>
        <v>0</v>
      </c>
      <c r="K317" s="197" t="s">
        <v>306</v>
      </c>
      <c r="L317" s="41"/>
      <c r="M317" s="202" t="s">
        <v>22</v>
      </c>
      <c r="N317" s="203" t="s">
        <v>48</v>
      </c>
      <c r="O317" s="66"/>
      <c r="P317" s="204">
        <f>O317*H317</f>
        <v>0</v>
      </c>
      <c r="Q317" s="204">
        <v>3.5099999999999999E-2</v>
      </c>
      <c r="R317" s="204">
        <f>Q317*H317</f>
        <v>5.2909037999999997</v>
      </c>
      <c r="S317" s="204">
        <v>0</v>
      </c>
      <c r="T317" s="205">
        <f>S317*H317</f>
        <v>0</v>
      </c>
      <c r="U317" s="36"/>
      <c r="V317" s="36"/>
      <c r="W317" s="36"/>
      <c r="X317" s="36"/>
      <c r="Y317" s="36"/>
      <c r="Z317" s="36"/>
      <c r="AA317" s="36"/>
      <c r="AB317" s="36"/>
      <c r="AC317" s="36"/>
      <c r="AD317" s="36"/>
      <c r="AE317" s="36"/>
      <c r="AR317" s="206" t="s">
        <v>99</v>
      </c>
      <c r="AT317" s="206" t="s">
        <v>275</v>
      </c>
      <c r="AU317" s="206" t="s">
        <v>84</v>
      </c>
      <c r="AY317" s="19" t="s">
        <v>273</v>
      </c>
      <c r="BE317" s="207">
        <f>IF(N317="základní",J317,0)</f>
        <v>0</v>
      </c>
      <c r="BF317" s="207">
        <f>IF(N317="snížená",J317,0)</f>
        <v>0</v>
      </c>
      <c r="BG317" s="207">
        <f>IF(N317="zákl. přenesená",J317,0)</f>
        <v>0</v>
      </c>
      <c r="BH317" s="207">
        <f>IF(N317="sníž. přenesená",J317,0)</f>
        <v>0</v>
      </c>
      <c r="BI317" s="207">
        <f>IF(N317="nulová",J317,0)</f>
        <v>0</v>
      </c>
      <c r="BJ317" s="19" t="s">
        <v>23</v>
      </c>
      <c r="BK317" s="207">
        <f>ROUND(I317*H317,2)</f>
        <v>0</v>
      </c>
      <c r="BL317" s="19" t="s">
        <v>99</v>
      </c>
      <c r="BM317" s="206" t="s">
        <v>3769</v>
      </c>
    </row>
    <row r="318" spans="1:65" s="2" customFormat="1" ht="58.5">
      <c r="A318" s="36"/>
      <c r="B318" s="37"/>
      <c r="C318" s="38"/>
      <c r="D318" s="208" t="s">
        <v>299</v>
      </c>
      <c r="E318" s="38"/>
      <c r="F318" s="209" t="s">
        <v>3770</v>
      </c>
      <c r="G318" s="38"/>
      <c r="H318" s="38"/>
      <c r="I318" s="119"/>
      <c r="J318" s="38"/>
      <c r="K318" s="38"/>
      <c r="L318" s="41"/>
      <c r="M318" s="210"/>
      <c r="N318" s="211"/>
      <c r="O318" s="66"/>
      <c r="P318" s="66"/>
      <c r="Q318" s="66"/>
      <c r="R318" s="66"/>
      <c r="S318" s="66"/>
      <c r="T318" s="67"/>
      <c r="U318" s="36"/>
      <c r="V318" s="36"/>
      <c r="W318" s="36"/>
      <c r="X318" s="36"/>
      <c r="Y318" s="36"/>
      <c r="Z318" s="36"/>
      <c r="AA318" s="36"/>
      <c r="AB318" s="36"/>
      <c r="AC318" s="36"/>
      <c r="AD318" s="36"/>
      <c r="AE318" s="36"/>
      <c r="AT318" s="19" t="s">
        <v>299</v>
      </c>
      <c r="AU318" s="19" t="s">
        <v>84</v>
      </c>
    </row>
    <row r="319" spans="1:65" s="13" customFormat="1" ht="11.25">
      <c r="B319" s="212"/>
      <c r="C319" s="213"/>
      <c r="D319" s="208" t="s">
        <v>281</v>
      </c>
      <c r="E319" s="214" t="s">
        <v>22</v>
      </c>
      <c r="F319" s="215" t="s">
        <v>3736</v>
      </c>
      <c r="G319" s="213"/>
      <c r="H319" s="214" t="s">
        <v>22</v>
      </c>
      <c r="I319" s="216"/>
      <c r="J319" s="213"/>
      <c r="K319" s="213"/>
      <c r="L319" s="217"/>
      <c r="M319" s="218"/>
      <c r="N319" s="219"/>
      <c r="O319" s="219"/>
      <c r="P319" s="219"/>
      <c r="Q319" s="219"/>
      <c r="R319" s="219"/>
      <c r="S319" s="219"/>
      <c r="T319" s="220"/>
      <c r="AT319" s="221" t="s">
        <v>281</v>
      </c>
      <c r="AU319" s="221" t="s">
        <v>84</v>
      </c>
      <c r="AV319" s="13" t="s">
        <v>23</v>
      </c>
      <c r="AW319" s="13" t="s">
        <v>38</v>
      </c>
      <c r="AX319" s="13" t="s">
        <v>77</v>
      </c>
      <c r="AY319" s="221" t="s">
        <v>273</v>
      </c>
    </row>
    <row r="320" spans="1:65" s="14" customFormat="1" ht="11.25">
      <c r="B320" s="222"/>
      <c r="C320" s="223"/>
      <c r="D320" s="208" t="s">
        <v>281</v>
      </c>
      <c r="E320" s="224" t="s">
        <v>22</v>
      </c>
      <c r="F320" s="225" t="s">
        <v>3771</v>
      </c>
      <c r="G320" s="223"/>
      <c r="H320" s="226">
        <v>31.79</v>
      </c>
      <c r="I320" s="227"/>
      <c r="J320" s="223"/>
      <c r="K320" s="223"/>
      <c r="L320" s="228"/>
      <c r="M320" s="229"/>
      <c r="N320" s="230"/>
      <c r="O320" s="230"/>
      <c r="P320" s="230"/>
      <c r="Q320" s="230"/>
      <c r="R320" s="230"/>
      <c r="S320" s="230"/>
      <c r="T320" s="231"/>
      <c r="AT320" s="232" t="s">
        <v>281</v>
      </c>
      <c r="AU320" s="232" t="s">
        <v>84</v>
      </c>
      <c r="AV320" s="14" t="s">
        <v>84</v>
      </c>
      <c r="AW320" s="14" t="s">
        <v>38</v>
      </c>
      <c r="AX320" s="14" t="s">
        <v>77</v>
      </c>
      <c r="AY320" s="232" t="s">
        <v>273</v>
      </c>
    </row>
    <row r="321" spans="1:65" s="13" customFormat="1" ht="11.25">
      <c r="B321" s="212"/>
      <c r="C321" s="213"/>
      <c r="D321" s="208" t="s">
        <v>281</v>
      </c>
      <c r="E321" s="214" t="s">
        <v>22</v>
      </c>
      <c r="F321" s="215" t="s">
        <v>3764</v>
      </c>
      <c r="G321" s="213"/>
      <c r="H321" s="214" t="s">
        <v>22</v>
      </c>
      <c r="I321" s="216"/>
      <c r="J321" s="213"/>
      <c r="K321" s="213"/>
      <c r="L321" s="217"/>
      <c r="M321" s="218"/>
      <c r="N321" s="219"/>
      <c r="O321" s="219"/>
      <c r="P321" s="219"/>
      <c r="Q321" s="219"/>
      <c r="R321" s="219"/>
      <c r="S321" s="219"/>
      <c r="T321" s="220"/>
      <c r="AT321" s="221" t="s">
        <v>281</v>
      </c>
      <c r="AU321" s="221" t="s">
        <v>84</v>
      </c>
      <c r="AV321" s="13" t="s">
        <v>23</v>
      </c>
      <c r="AW321" s="13" t="s">
        <v>38</v>
      </c>
      <c r="AX321" s="13" t="s">
        <v>77</v>
      </c>
      <c r="AY321" s="221" t="s">
        <v>273</v>
      </c>
    </row>
    <row r="322" spans="1:65" s="14" customFormat="1" ht="11.25">
      <c r="B322" s="222"/>
      <c r="C322" s="223"/>
      <c r="D322" s="208" t="s">
        <v>281</v>
      </c>
      <c r="E322" s="224" t="s">
        <v>22</v>
      </c>
      <c r="F322" s="225" t="s">
        <v>3772</v>
      </c>
      <c r="G322" s="223"/>
      <c r="H322" s="226">
        <v>59.76</v>
      </c>
      <c r="I322" s="227"/>
      <c r="J322" s="223"/>
      <c r="K322" s="223"/>
      <c r="L322" s="228"/>
      <c r="M322" s="229"/>
      <c r="N322" s="230"/>
      <c r="O322" s="230"/>
      <c r="P322" s="230"/>
      <c r="Q322" s="230"/>
      <c r="R322" s="230"/>
      <c r="S322" s="230"/>
      <c r="T322" s="231"/>
      <c r="AT322" s="232" t="s">
        <v>281</v>
      </c>
      <c r="AU322" s="232" t="s">
        <v>84</v>
      </c>
      <c r="AV322" s="14" t="s">
        <v>84</v>
      </c>
      <c r="AW322" s="14" t="s">
        <v>38</v>
      </c>
      <c r="AX322" s="14" t="s">
        <v>77</v>
      </c>
      <c r="AY322" s="232" t="s">
        <v>273</v>
      </c>
    </row>
    <row r="323" spans="1:65" s="14" customFormat="1" ht="11.25">
      <c r="B323" s="222"/>
      <c r="C323" s="223"/>
      <c r="D323" s="208" t="s">
        <v>281</v>
      </c>
      <c r="E323" s="224" t="s">
        <v>22</v>
      </c>
      <c r="F323" s="225" t="s">
        <v>3773</v>
      </c>
      <c r="G323" s="223"/>
      <c r="H323" s="226">
        <v>41.93</v>
      </c>
      <c r="I323" s="227"/>
      <c r="J323" s="223"/>
      <c r="K323" s="223"/>
      <c r="L323" s="228"/>
      <c r="M323" s="229"/>
      <c r="N323" s="230"/>
      <c r="O323" s="230"/>
      <c r="P323" s="230"/>
      <c r="Q323" s="230"/>
      <c r="R323" s="230"/>
      <c r="S323" s="230"/>
      <c r="T323" s="231"/>
      <c r="AT323" s="232" t="s">
        <v>281</v>
      </c>
      <c r="AU323" s="232" t="s">
        <v>84</v>
      </c>
      <c r="AV323" s="14" t="s">
        <v>84</v>
      </c>
      <c r="AW323" s="14" t="s">
        <v>38</v>
      </c>
      <c r="AX323" s="14" t="s">
        <v>77</v>
      </c>
      <c r="AY323" s="232" t="s">
        <v>273</v>
      </c>
    </row>
    <row r="324" spans="1:65" s="14" customFormat="1" ht="11.25">
      <c r="B324" s="222"/>
      <c r="C324" s="223"/>
      <c r="D324" s="208" t="s">
        <v>281</v>
      </c>
      <c r="E324" s="224" t="s">
        <v>22</v>
      </c>
      <c r="F324" s="225" t="s">
        <v>3774</v>
      </c>
      <c r="G324" s="223"/>
      <c r="H324" s="226">
        <v>10.08</v>
      </c>
      <c r="I324" s="227"/>
      <c r="J324" s="223"/>
      <c r="K324" s="223"/>
      <c r="L324" s="228"/>
      <c r="M324" s="229"/>
      <c r="N324" s="230"/>
      <c r="O324" s="230"/>
      <c r="P324" s="230"/>
      <c r="Q324" s="230"/>
      <c r="R324" s="230"/>
      <c r="S324" s="230"/>
      <c r="T324" s="231"/>
      <c r="AT324" s="232" t="s">
        <v>281</v>
      </c>
      <c r="AU324" s="232" t="s">
        <v>84</v>
      </c>
      <c r="AV324" s="14" t="s">
        <v>84</v>
      </c>
      <c r="AW324" s="14" t="s">
        <v>38</v>
      </c>
      <c r="AX324" s="14" t="s">
        <v>77</v>
      </c>
      <c r="AY324" s="232" t="s">
        <v>273</v>
      </c>
    </row>
    <row r="325" spans="1:65" s="15" customFormat="1" ht="11.25">
      <c r="B325" s="233"/>
      <c r="C325" s="234"/>
      <c r="D325" s="208" t="s">
        <v>281</v>
      </c>
      <c r="E325" s="235" t="s">
        <v>22</v>
      </c>
      <c r="F325" s="236" t="s">
        <v>286</v>
      </c>
      <c r="G325" s="234"/>
      <c r="H325" s="237">
        <v>143.56</v>
      </c>
      <c r="I325" s="238"/>
      <c r="J325" s="234"/>
      <c r="K325" s="234"/>
      <c r="L325" s="239"/>
      <c r="M325" s="240"/>
      <c r="N325" s="241"/>
      <c r="O325" s="241"/>
      <c r="P325" s="241"/>
      <c r="Q325" s="241"/>
      <c r="R325" s="241"/>
      <c r="S325" s="241"/>
      <c r="T325" s="242"/>
      <c r="AT325" s="243" t="s">
        <v>281</v>
      </c>
      <c r="AU325" s="243" t="s">
        <v>84</v>
      </c>
      <c r="AV325" s="15" t="s">
        <v>92</v>
      </c>
      <c r="AW325" s="15" t="s">
        <v>38</v>
      </c>
      <c r="AX325" s="15" t="s">
        <v>77</v>
      </c>
      <c r="AY325" s="243" t="s">
        <v>273</v>
      </c>
    </row>
    <row r="326" spans="1:65" s="14" customFormat="1" ht="11.25">
      <c r="B326" s="222"/>
      <c r="C326" s="223"/>
      <c r="D326" s="208" t="s">
        <v>281</v>
      </c>
      <c r="E326" s="224" t="s">
        <v>22</v>
      </c>
      <c r="F326" s="225" t="s">
        <v>3775</v>
      </c>
      <c r="G326" s="223"/>
      <c r="H326" s="226">
        <v>7.1779999999999999</v>
      </c>
      <c r="I326" s="227"/>
      <c r="J326" s="223"/>
      <c r="K326" s="223"/>
      <c r="L326" s="228"/>
      <c r="M326" s="229"/>
      <c r="N326" s="230"/>
      <c r="O326" s="230"/>
      <c r="P326" s="230"/>
      <c r="Q326" s="230"/>
      <c r="R326" s="230"/>
      <c r="S326" s="230"/>
      <c r="T326" s="231"/>
      <c r="AT326" s="232" t="s">
        <v>281</v>
      </c>
      <c r="AU326" s="232" t="s">
        <v>84</v>
      </c>
      <c r="AV326" s="14" t="s">
        <v>84</v>
      </c>
      <c r="AW326" s="14" t="s">
        <v>38</v>
      </c>
      <c r="AX326" s="14" t="s">
        <v>77</v>
      </c>
      <c r="AY326" s="232" t="s">
        <v>273</v>
      </c>
    </row>
    <row r="327" spans="1:65" s="16" customFormat="1" ht="11.25">
      <c r="B327" s="244"/>
      <c r="C327" s="245"/>
      <c r="D327" s="208" t="s">
        <v>281</v>
      </c>
      <c r="E327" s="246" t="s">
        <v>22</v>
      </c>
      <c r="F327" s="247" t="s">
        <v>288</v>
      </c>
      <c r="G327" s="245"/>
      <c r="H327" s="248">
        <v>150.738</v>
      </c>
      <c r="I327" s="249"/>
      <c r="J327" s="245"/>
      <c r="K327" s="245"/>
      <c r="L327" s="250"/>
      <c r="M327" s="251"/>
      <c r="N327" s="252"/>
      <c r="O327" s="252"/>
      <c r="P327" s="252"/>
      <c r="Q327" s="252"/>
      <c r="R327" s="252"/>
      <c r="S327" s="252"/>
      <c r="T327" s="253"/>
      <c r="AT327" s="254" t="s">
        <v>281</v>
      </c>
      <c r="AU327" s="254" t="s">
        <v>84</v>
      </c>
      <c r="AV327" s="16" t="s">
        <v>99</v>
      </c>
      <c r="AW327" s="16" t="s">
        <v>38</v>
      </c>
      <c r="AX327" s="16" t="s">
        <v>23</v>
      </c>
      <c r="AY327" s="254" t="s">
        <v>273</v>
      </c>
    </row>
    <row r="328" spans="1:65" s="2" customFormat="1" ht="16.5" customHeight="1">
      <c r="A328" s="36"/>
      <c r="B328" s="37"/>
      <c r="C328" s="195" t="s">
        <v>567</v>
      </c>
      <c r="D328" s="195" t="s">
        <v>275</v>
      </c>
      <c r="E328" s="196" t="s">
        <v>3776</v>
      </c>
      <c r="F328" s="197" t="s">
        <v>3777</v>
      </c>
      <c r="G328" s="198" t="s">
        <v>333</v>
      </c>
      <c r="H328" s="199">
        <v>3.9940000000000002</v>
      </c>
      <c r="I328" s="200"/>
      <c r="J328" s="201">
        <f>ROUND(I328*H328,2)</f>
        <v>0</v>
      </c>
      <c r="K328" s="197" t="s">
        <v>306</v>
      </c>
      <c r="L328" s="41"/>
      <c r="M328" s="202" t="s">
        <v>22</v>
      </c>
      <c r="N328" s="203" t="s">
        <v>48</v>
      </c>
      <c r="O328" s="66"/>
      <c r="P328" s="204">
        <f>O328*H328</f>
        <v>0</v>
      </c>
      <c r="Q328" s="204">
        <v>1.0601700000000001</v>
      </c>
      <c r="R328" s="204">
        <f>Q328*H328</f>
        <v>4.2343189800000003</v>
      </c>
      <c r="S328" s="204">
        <v>0</v>
      </c>
      <c r="T328" s="205">
        <f>S328*H328</f>
        <v>0</v>
      </c>
      <c r="U328" s="36"/>
      <c r="V328" s="36"/>
      <c r="W328" s="36"/>
      <c r="X328" s="36"/>
      <c r="Y328" s="36"/>
      <c r="Z328" s="36"/>
      <c r="AA328" s="36"/>
      <c r="AB328" s="36"/>
      <c r="AC328" s="36"/>
      <c r="AD328" s="36"/>
      <c r="AE328" s="36"/>
      <c r="AR328" s="206" t="s">
        <v>99</v>
      </c>
      <c r="AT328" s="206" t="s">
        <v>275</v>
      </c>
      <c r="AU328" s="206" t="s">
        <v>84</v>
      </c>
      <c r="AY328" s="19" t="s">
        <v>273</v>
      </c>
      <c r="BE328" s="207">
        <f>IF(N328="základní",J328,0)</f>
        <v>0</v>
      </c>
      <c r="BF328" s="207">
        <f>IF(N328="snížená",J328,0)</f>
        <v>0</v>
      </c>
      <c r="BG328" s="207">
        <f>IF(N328="zákl. přenesená",J328,0)</f>
        <v>0</v>
      </c>
      <c r="BH328" s="207">
        <f>IF(N328="sníž. přenesená",J328,0)</f>
        <v>0</v>
      </c>
      <c r="BI328" s="207">
        <f>IF(N328="nulová",J328,0)</f>
        <v>0</v>
      </c>
      <c r="BJ328" s="19" t="s">
        <v>23</v>
      </c>
      <c r="BK328" s="207">
        <f>ROUND(I328*H328,2)</f>
        <v>0</v>
      </c>
      <c r="BL328" s="19" t="s">
        <v>99</v>
      </c>
      <c r="BM328" s="206" t="s">
        <v>3778</v>
      </c>
    </row>
    <row r="329" spans="1:65" s="2" customFormat="1" ht="29.25">
      <c r="A329" s="36"/>
      <c r="B329" s="37"/>
      <c r="C329" s="38"/>
      <c r="D329" s="208" t="s">
        <v>299</v>
      </c>
      <c r="E329" s="38"/>
      <c r="F329" s="209" t="s">
        <v>3751</v>
      </c>
      <c r="G329" s="38"/>
      <c r="H329" s="38"/>
      <c r="I329" s="119"/>
      <c r="J329" s="38"/>
      <c r="K329" s="38"/>
      <c r="L329" s="41"/>
      <c r="M329" s="210"/>
      <c r="N329" s="211"/>
      <c r="O329" s="66"/>
      <c r="P329" s="66"/>
      <c r="Q329" s="66"/>
      <c r="R329" s="66"/>
      <c r="S329" s="66"/>
      <c r="T329" s="67"/>
      <c r="U329" s="36"/>
      <c r="V329" s="36"/>
      <c r="W329" s="36"/>
      <c r="X329" s="36"/>
      <c r="Y329" s="36"/>
      <c r="Z329" s="36"/>
      <c r="AA329" s="36"/>
      <c r="AB329" s="36"/>
      <c r="AC329" s="36"/>
      <c r="AD329" s="36"/>
      <c r="AE329" s="36"/>
      <c r="AT329" s="19" t="s">
        <v>299</v>
      </c>
      <c r="AU329" s="19" t="s">
        <v>84</v>
      </c>
    </row>
    <row r="330" spans="1:65" s="13" customFormat="1" ht="11.25">
      <c r="B330" s="212"/>
      <c r="C330" s="213"/>
      <c r="D330" s="208" t="s">
        <v>281</v>
      </c>
      <c r="E330" s="214" t="s">
        <v>22</v>
      </c>
      <c r="F330" s="215" t="s">
        <v>317</v>
      </c>
      <c r="G330" s="213"/>
      <c r="H330" s="214" t="s">
        <v>22</v>
      </c>
      <c r="I330" s="216"/>
      <c r="J330" s="213"/>
      <c r="K330" s="213"/>
      <c r="L330" s="217"/>
      <c r="M330" s="218"/>
      <c r="N330" s="219"/>
      <c r="O330" s="219"/>
      <c r="P330" s="219"/>
      <c r="Q330" s="219"/>
      <c r="R330" s="219"/>
      <c r="S330" s="219"/>
      <c r="T330" s="220"/>
      <c r="AT330" s="221" t="s">
        <v>281</v>
      </c>
      <c r="AU330" s="221" t="s">
        <v>84</v>
      </c>
      <c r="AV330" s="13" t="s">
        <v>23</v>
      </c>
      <c r="AW330" s="13" t="s">
        <v>38</v>
      </c>
      <c r="AX330" s="13" t="s">
        <v>77</v>
      </c>
      <c r="AY330" s="221" t="s">
        <v>273</v>
      </c>
    </row>
    <row r="331" spans="1:65" s="14" customFormat="1" ht="11.25">
      <c r="B331" s="222"/>
      <c r="C331" s="223"/>
      <c r="D331" s="208" t="s">
        <v>281</v>
      </c>
      <c r="E331" s="224" t="s">
        <v>22</v>
      </c>
      <c r="F331" s="225" t="s">
        <v>3779</v>
      </c>
      <c r="G331" s="223"/>
      <c r="H331" s="226">
        <v>2.48</v>
      </c>
      <c r="I331" s="227"/>
      <c r="J331" s="223"/>
      <c r="K331" s="223"/>
      <c r="L331" s="228"/>
      <c r="M331" s="229"/>
      <c r="N331" s="230"/>
      <c r="O331" s="230"/>
      <c r="P331" s="230"/>
      <c r="Q331" s="230"/>
      <c r="R331" s="230"/>
      <c r="S331" s="230"/>
      <c r="T331" s="231"/>
      <c r="AT331" s="232" t="s">
        <v>281</v>
      </c>
      <c r="AU331" s="232" t="s">
        <v>84</v>
      </c>
      <c r="AV331" s="14" t="s">
        <v>84</v>
      </c>
      <c r="AW331" s="14" t="s">
        <v>38</v>
      </c>
      <c r="AX331" s="14" t="s">
        <v>77</v>
      </c>
      <c r="AY331" s="232" t="s">
        <v>273</v>
      </c>
    </row>
    <row r="332" spans="1:65" s="13" customFormat="1" ht="11.25">
      <c r="B332" s="212"/>
      <c r="C332" s="213"/>
      <c r="D332" s="208" t="s">
        <v>281</v>
      </c>
      <c r="E332" s="214" t="s">
        <v>22</v>
      </c>
      <c r="F332" s="215" t="s">
        <v>3780</v>
      </c>
      <c r="G332" s="213"/>
      <c r="H332" s="214" t="s">
        <v>22</v>
      </c>
      <c r="I332" s="216"/>
      <c r="J332" s="213"/>
      <c r="K332" s="213"/>
      <c r="L332" s="217"/>
      <c r="M332" s="218"/>
      <c r="N332" s="219"/>
      <c r="O332" s="219"/>
      <c r="P332" s="219"/>
      <c r="Q332" s="219"/>
      <c r="R332" s="219"/>
      <c r="S332" s="219"/>
      <c r="T332" s="220"/>
      <c r="AT332" s="221" t="s">
        <v>281</v>
      </c>
      <c r="AU332" s="221" t="s">
        <v>84</v>
      </c>
      <c r="AV332" s="13" t="s">
        <v>23</v>
      </c>
      <c r="AW332" s="13" t="s">
        <v>38</v>
      </c>
      <c r="AX332" s="13" t="s">
        <v>77</v>
      </c>
      <c r="AY332" s="221" t="s">
        <v>273</v>
      </c>
    </row>
    <row r="333" spans="1:65" s="14" customFormat="1" ht="11.25">
      <c r="B333" s="222"/>
      <c r="C333" s="223"/>
      <c r="D333" s="208" t="s">
        <v>281</v>
      </c>
      <c r="E333" s="224" t="s">
        <v>22</v>
      </c>
      <c r="F333" s="225" t="s">
        <v>3781</v>
      </c>
      <c r="G333" s="223"/>
      <c r="H333" s="226">
        <v>1.2</v>
      </c>
      <c r="I333" s="227"/>
      <c r="J333" s="223"/>
      <c r="K333" s="223"/>
      <c r="L333" s="228"/>
      <c r="M333" s="229"/>
      <c r="N333" s="230"/>
      <c r="O333" s="230"/>
      <c r="P333" s="230"/>
      <c r="Q333" s="230"/>
      <c r="R333" s="230"/>
      <c r="S333" s="230"/>
      <c r="T333" s="231"/>
      <c r="AT333" s="232" t="s">
        <v>281</v>
      </c>
      <c r="AU333" s="232" t="s">
        <v>84</v>
      </c>
      <c r="AV333" s="14" t="s">
        <v>84</v>
      </c>
      <c r="AW333" s="14" t="s">
        <v>38</v>
      </c>
      <c r="AX333" s="14" t="s">
        <v>77</v>
      </c>
      <c r="AY333" s="232" t="s">
        <v>273</v>
      </c>
    </row>
    <row r="334" spans="1:65" s="14" customFormat="1" ht="11.25">
      <c r="B334" s="222"/>
      <c r="C334" s="223"/>
      <c r="D334" s="208" t="s">
        <v>281</v>
      </c>
      <c r="E334" s="224" t="s">
        <v>22</v>
      </c>
      <c r="F334" s="225" t="s">
        <v>3782</v>
      </c>
      <c r="G334" s="223"/>
      <c r="H334" s="226">
        <v>0.314</v>
      </c>
      <c r="I334" s="227"/>
      <c r="J334" s="223"/>
      <c r="K334" s="223"/>
      <c r="L334" s="228"/>
      <c r="M334" s="229"/>
      <c r="N334" s="230"/>
      <c r="O334" s="230"/>
      <c r="P334" s="230"/>
      <c r="Q334" s="230"/>
      <c r="R334" s="230"/>
      <c r="S334" s="230"/>
      <c r="T334" s="231"/>
      <c r="AT334" s="232" t="s">
        <v>281</v>
      </c>
      <c r="AU334" s="232" t="s">
        <v>84</v>
      </c>
      <c r="AV334" s="14" t="s">
        <v>84</v>
      </c>
      <c r="AW334" s="14" t="s">
        <v>38</v>
      </c>
      <c r="AX334" s="14" t="s">
        <v>77</v>
      </c>
      <c r="AY334" s="232" t="s">
        <v>273</v>
      </c>
    </row>
    <row r="335" spans="1:65" s="15" customFormat="1" ht="11.25">
      <c r="B335" s="233"/>
      <c r="C335" s="234"/>
      <c r="D335" s="208" t="s">
        <v>281</v>
      </c>
      <c r="E335" s="235" t="s">
        <v>22</v>
      </c>
      <c r="F335" s="236" t="s">
        <v>286</v>
      </c>
      <c r="G335" s="234"/>
      <c r="H335" s="237">
        <v>3.9940000000000002</v>
      </c>
      <c r="I335" s="238"/>
      <c r="J335" s="234"/>
      <c r="K335" s="234"/>
      <c r="L335" s="239"/>
      <c r="M335" s="240"/>
      <c r="N335" s="241"/>
      <c r="O335" s="241"/>
      <c r="P335" s="241"/>
      <c r="Q335" s="241"/>
      <c r="R335" s="241"/>
      <c r="S335" s="241"/>
      <c r="T335" s="242"/>
      <c r="AT335" s="243" t="s">
        <v>281</v>
      </c>
      <c r="AU335" s="243" t="s">
        <v>84</v>
      </c>
      <c r="AV335" s="15" t="s">
        <v>92</v>
      </c>
      <c r="AW335" s="15" t="s">
        <v>38</v>
      </c>
      <c r="AX335" s="15" t="s">
        <v>23</v>
      </c>
      <c r="AY335" s="243" t="s">
        <v>273</v>
      </c>
    </row>
    <row r="336" spans="1:65" s="2" customFormat="1" ht="21.75" customHeight="1">
      <c r="A336" s="36"/>
      <c r="B336" s="37"/>
      <c r="C336" s="195" t="s">
        <v>573</v>
      </c>
      <c r="D336" s="195" t="s">
        <v>275</v>
      </c>
      <c r="E336" s="196" t="s">
        <v>3783</v>
      </c>
      <c r="F336" s="197" t="s">
        <v>3784</v>
      </c>
      <c r="G336" s="198" t="s">
        <v>314</v>
      </c>
      <c r="H336" s="199">
        <v>7.76</v>
      </c>
      <c r="I336" s="200"/>
      <c r="J336" s="201">
        <f>ROUND(I336*H336,2)</f>
        <v>0</v>
      </c>
      <c r="K336" s="197" t="s">
        <v>306</v>
      </c>
      <c r="L336" s="41"/>
      <c r="M336" s="202" t="s">
        <v>22</v>
      </c>
      <c r="N336" s="203" t="s">
        <v>48</v>
      </c>
      <c r="O336" s="66"/>
      <c r="P336" s="204">
        <f>O336*H336</f>
        <v>0</v>
      </c>
      <c r="Q336" s="204">
        <v>2.45329</v>
      </c>
      <c r="R336" s="204">
        <f>Q336*H336</f>
        <v>19.037530399999998</v>
      </c>
      <c r="S336" s="204">
        <v>0</v>
      </c>
      <c r="T336" s="205">
        <f>S336*H336</f>
        <v>0</v>
      </c>
      <c r="U336" s="36"/>
      <c r="V336" s="36"/>
      <c r="W336" s="36"/>
      <c r="X336" s="36"/>
      <c r="Y336" s="36"/>
      <c r="Z336" s="36"/>
      <c r="AA336" s="36"/>
      <c r="AB336" s="36"/>
      <c r="AC336" s="36"/>
      <c r="AD336" s="36"/>
      <c r="AE336" s="36"/>
      <c r="AR336" s="206" t="s">
        <v>99</v>
      </c>
      <c r="AT336" s="206" t="s">
        <v>275</v>
      </c>
      <c r="AU336" s="206" t="s">
        <v>84</v>
      </c>
      <c r="AY336" s="19" t="s">
        <v>273</v>
      </c>
      <c r="BE336" s="207">
        <f>IF(N336="základní",J336,0)</f>
        <v>0</v>
      </c>
      <c r="BF336" s="207">
        <f>IF(N336="snížená",J336,0)</f>
        <v>0</v>
      </c>
      <c r="BG336" s="207">
        <f>IF(N336="zákl. přenesená",J336,0)</f>
        <v>0</v>
      </c>
      <c r="BH336" s="207">
        <f>IF(N336="sníž. přenesená",J336,0)</f>
        <v>0</v>
      </c>
      <c r="BI336" s="207">
        <f>IF(N336="nulová",J336,0)</f>
        <v>0</v>
      </c>
      <c r="BJ336" s="19" t="s">
        <v>23</v>
      </c>
      <c r="BK336" s="207">
        <f>ROUND(I336*H336,2)</f>
        <v>0</v>
      </c>
      <c r="BL336" s="19" t="s">
        <v>99</v>
      </c>
      <c r="BM336" s="206" t="s">
        <v>3785</v>
      </c>
    </row>
    <row r="337" spans="1:65" s="14" customFormat="1" ht="11.25">
      <c r="B337" s="222"/>
      <c r="C337" s="223"/>
      <c r="D337" s="208" t="s">
        <v>281</v>
      </c>
      <c r="E337" s="224" t="s">
        <v>22</v>
      </c>
      <c r="F337" s="225" t="s">
        <v>3786</v>
      </c>
      <c r="G337" s="223"/>
      <c r="H337" s="226">
        <v>7.76</v>
      </c>
      <c r="I337" s="227"/>
      <c r="J337" s="223"/>
      <c r="K337" s="223"/>
      <c r="L337" s="228"/>
      <c r="M337" s="229"/>
      <c r="N337" s="230"/>
      <c r="O337" s="230"/>
      <c r="P337" s="230"/>
      <c r="Q337" s="230"/>
      <c r="R337" s="230"/>
      <c r="S337" s="230"/>
      <c r="T337" s="231"/>
      <c r="AT337" s="232" t="s">
        <v>281</v>
      </c>
      <c r="AU337" s="232" t="s">
        <v>84</v>
      </c>
      <c r="AV337" s="14" t="s">
        <v>84</v>
      </c>
      <c r="AW337" s="14" t="s">
        <v>38</v>
      </c>
      <c r="AX337" s="14" t="s">
        <v>23</v>
      </c>
      <c r="AY337" s="232" t="s">
        <v>273</v>
      </c>
    </row>
    <row r="338" spans="1:65" s="12" customFormat="1" ht="22.9" customHeight="1">
      <c r="B338" s="179"/>
      <c r="C338" s="180"/>
      <c r="D338" s="181" t="s">
        <v>76</v>
      </c>
      <c r="E338" s="193" t="s">
        <v>92</v>
      </c>
      <c r="F338" s="193" t="s">
        <v>274</v>
      </c>
      <c r="G338" s="180"/>
      <c r="H338" s="180"/>
      <c r="I338" s="183"/>
      <c r="J338" s="194">
        <f>BK338</f>
        <v>0</v>
      </c>
      <c r="K338" s="180"/>
      <c r="L338" s="185"/>
      <c r="M338" s="186"/>
      <c r="N338" s="187"/>
      <c r="O338" s="187"/>
      <c r="P338" s="188">
        <f>SUM(P339:P388)</f>
        <v>0</v>
      </c>
      <c r="Q338" s="187"/>
      <c r="R338" s="188">
        <f>SUM(R339:R388)</f>
        <v>6.1654246399999995</v>
      </c>
      <c r="S338" s="187"/>
      <c r="T338" s="189">
        <f>SUM(T339:T388)</f>
        <v>0</v>
      </c>
      <c r="AR338" s="190" t="s">
        <v>23</v>
      </c>
      <c r="AT338" s="191" t="s">
        <v>76</v>
      </c>
      <c r="AU338" s="191" t="s">
        <v>23</v>
      </c>
      <c r="AY338" s="190" t="s">
        <v>273</v>
      </c>
      <c r="BK338" s="192">
        <f>SUM(BK339:BK388)</f>
        <v>0</v>
      </c>
    </row>
    <row r="339" spans="1:65" s="2" customFormat="1" ht="21.75" customHeight="1">
      <c r="A339" s="36"/>
      <c r="B339" s="37"/>
      <c r="C339" s="195" t="s">
        <v>584</v>
      </c>
      <c r="D339" s="195" t="s">
        <v>275</v>
      </c>
      <c r="E339" s="196" t="s">
        <v>3787</v>
      </c>
      <c r="F339" s="197" t="s">
        <v>3788</v>
      </c>
      <c r="G339" s="198" t="s">
        <v>314</v>
      </c>
      <c r="H339" s="199">
        <v>2.5379999999999998</v>
      </c>
      <c r="I339" s="200"/>
      <c r="J339" s="201">
        <f>ROUND(I339*H339,2)</f>
        <v>0</v>
      </c>
      <c r="K339" s="197" t="s">
        <v>306</v>
      </c>
      <c r="L339" s="41"/>
      <c r="M339" s="202" t="s">
        <v>22</v>
      </c>
      <c r="N339" s="203" t="s">
        <v>48</v>
      </c>
      <c r="O339" s="66"/>
      <c r="P339" s="204">
        <f>O339*H339</f>
        <v>0</v>
      </c>
      <c r="Q339" s="204">
        <v>1.8774999999999999</v>
      </c>
      <c r="R339" s="204">
        <f>Q339*H339</f>
        <v>4.7650949999999996</v>
      </c>
      <c r="S339" s="204">
        <v>0</v>
      </c>
      <c r="T339" s="205">
        <f>S339*H339</f>
        <v>0</v>
      </c>
      <c r="U339" s="36"/>
      <c r="V339" s="36"/>
      <c r="W339" s="36"/>
      <c r="X339" s="36"/>
      <c r="Y339" s="36"/>
      <c r="Z339" s="36"/>
      <c r="AA339" s="36"/>
      <c r="AB339" s="36"/>
      <c r="AC339" s="36"/>
      <c r="AD339" s="36"/>
      <c r="AE339" s="36"/>
      <c r="AR339" s="206" t="s">
        <v>99</v>
      </c>
      <c r="AT339" s="206" t="s">
        <v>275</v>
      </c>
      <c r="AU339" s="206" t="s">
        <v>84</v>
      </c>
      <c r="AY339" s="19" t="s">
        <v>273</v>
      </c>
      <c r="BE339" s="207">
        <f>IF(N339="základní",J339,0)</f>
        <v>0</v>
      </c>
      <c r="BF339" s="207">
        <f>IF(N339="snížená",J339,0)</f>
        <v>0</v>
      </c>
      <c r="BG339" s="207">
        <f>IF(N339="zákl. přenesená",J339,0)</f>
        <v>0</v>
      </c>
      <c r="BH339" s="207">
        <f>IF(N339="sníž. přenesená",J339,0)</f>
        <v>0</v>
      </c>
      <c r="BI339" s="207">
        <f>IF(N339="nulová",J339,0)</f>
        <v>0</v>
      </c>
      <c r="BJ339" s="19" t="s">
        <v>23</v>
      </c>
      <c r="BK339" s="207">
        <f>ROUND(I339*H339,2)</f>
        <v>0</v>
      </c>
      <c r="BL339" s="19" t="s">
        <v>99</v>
      </c>
      <c r="BM339" s="206" t="s">
        <v>3789</v>
      </c>
    </row>
    <row r="340" spans="1:65" s="13" customFormat="1" ht="11.25">
      <c r="B340" s="212"/>
      <c r="C340" s="213"/>
      <c r="D340" s="208" t="s">
        <v>281</v>
      </c>
      <c r="E340" s="214" t="s">
        <v>22</v>
      </c>
      <c r="F340" s="215" t="s">
        <v>3790</v>
      </c>
      <c r="G340" s="213"/>
      <c r="H340" s="214" t="s">
        <v>22</v>
      </c>
      <c r="I340" s="216"/>
      <c r="J340" s="213"/>
      <c r="K340" s="213"/>
      <c r="L340" s="217"/>
      <c r="M340" s="218"/>
      <c r="N340" s="219"/>
      <c r="O340" s="219"/>
      <c r="P340" s="219"/>
      <c r="Q340" s="219"/>
      <c r="R340" s="219"/>
      <c r="S340" s="219"/>
      <c r="T340" s="220"/>
      <c r="AT340" s="221" t="s">
        <v>281</v>
      </c>
      <c r="AU340" s="221" t="s">
        <v>84</v>
      </c>
      <c r="AV340" s="13" t="s">
        <v>23</v>
      </c>
      <c r="AW340" s="13" t="s">
        <v>38</v>
      </c>
      <c r="AX340" s="13" t="s">
        <v>77</v>
      </c>
      <c r="AY340" s="221" t="s">
        <v>273</v>
      </c>
    </row>
    <row r="341" spans="1:65" s="14" customFormat="1" ht="11.25">
      <c r="B341" s="222"/>
      <c r="C341" s="223"/>
      <c r="D341" s="208" t="s">
        <v>281</v>
      </c>
      <c r="E341" s="224" t="s">
        <v>22</v>
      </c>
      <c r="F341" s="225" t="s">
        <v>3791</v>
      </c>
      <c r="G341" s="223"/>
      <c r="H341" s="226">
        <v>0.495</v>
      </c>
      <c r="I341" s="227"/>
      <c r="J341" s="223"/>
      <c r="K341" s="223"/>
      <c r="L341" s="228"/>
      <c r="M341" s="229"/>
      <c r="N341" s="230"/>
      <c r="O341" s="230"/>
      <c r="P341" s="230"/>
      <c r="Q341" s="230"/>
      <c r="R341" s="230"/>
      <c r="S341" s="230"/>
      <c r="T341" s="231"/>
      <c r="AT341" s="232" t="s">
        <v>281</v>
      </c>
      <c r="AU341" s="232" t="s">
        <v>84</v>
      </c>
      <c r="AV341" s="14" t="s">
        <v>84</v>
      </c>
      <c r="AW341" s="14" t="s">
        <v>38</v>
      </c>
      <c r="AX341" s="14" t="s">
        <v>77</v>
      </c>
      <c r="AY341" s="232" t="s">
        <v>273</v>
      </c>
    </row>
    <row r="342" spans="1:65" s="14" customFormat="1" ht="11.25">
      <c r="B342" s="222"/>
      <c r="C342" s="223"/>
      <c r="D342" s="208" t="s">
        <v>281</v>
      </c>
      <c r="E342" s="224" t="s">
        <v>22</v>
      </c>
      <c r="F342" s="225" t="s">
        <v>3792</v>
      </c>
      <c r="G342" s="223"/>
      <c r="H342" s="226">
        <v>1.1339999999999999</v>
      </c>
      <c r="I342" s="227"/>
      <c r="J342" s="223"/>
      <c r="K342" s="223"/>
      <c r="L342" s="228"/>
      <c r="M342" s="229"/>
      <c r="N342" s="230"/>
      <c r="O342" s="230"/>
      <c r="P342" s="230"/>
      <c r="Q342" s="230"/>
      <c r="R342" s="230"/>
      <c r="S342" s="230"/>
      <c r="T342" s="231"/>
      <c r="AT342" s="232" t="s">
        <v>281</v>
      </c>
      <c r="AU342" s="232" t="s">
        <v>84</v>
      </c>
      <c r="AV342" s="14" t="s">
        <v>84</v>
      </c>
      <c r="AW342" s="14" t="s">
        <v>38</v>
      </c>
      <c r="AX342" s="14" t="s">
        <v>77</v>
      </c>
      <c r="AY342" s="232" t="s">
        <v>273</v>
      </c>
    </row>
    <row r="343" spans="1:65" s="14" customFormat="1" ht="11.25">
      <c r="B343" s="222"/>
      <c r="C343" s="223"/>
      <c r="D343" s="208" t="s">
        <v>281</v>
      </c>
      <c r="E343" s="224" t="s">
        <v>22</v>
      </c>
      <c r="F343" s="225" t="s">
        <v>3793</v>
      </c>
      <c r="G343" s="223"/>
      <c r="H343" s="226">
        <v>0.48599999999999999</v>
      </c>
      <c r="I343" s="227"/>
      <c r="J343" s="223"/>
      <c r="K343" s="223"/>
      <c r="L343" s="228"/>
      <c r="M343" s="229"/>
      <c r="N343" s="230"/>
      <c r="O343" s="230"/>
      <c r="P343" s="230"/>
      <c r="Q343" s="230"/>
      <c r="R343" s="230"/>
      <c r="S343" s="230"/>
      <c r="T343" s="231"/>
      <c r="AT343" s="232" t="s">
        <v>281</v>
      </c>
      <c r="AU343" s="232" t="s">
        <v>84</v>
      </c>
      <c r="AV343" s="14" t="s">
        <v>84</v>
      </c>
      <c r="AW343" s="14" t="s">
        <v>38</v>
      </c>
      <c r="AX343" s="14" t="s">
        <v>77</v>
      </c>
      <c r="AY343" s="232" t="s">
        <v>273</v>
      </c>
    </row>
    <row r="344" spans="1:65" s="15" customFormat="1" ht="11.25">
      <c r="B344" s="233"/>
      <c r="C344" s="234"/>
      <c r="D344" s="208" t="s">
        <v>281</v>
      </c>
      <c r="E344" s="235" t="s">
        <v>22</v>
      </c>
      <c r="F344" s="236" t="s">
        <v>286</v>
      </c>
      <c r="G344" s="234"/>
      <c r="H344" s="237">
        <v>2.1150000000000002</v>
      </c>
      <c r="I344" s="238"/>
      <c r="J344" s="234"/>
      <c r="K344" s="234"/>
      <c r="L344" s="239"/>
      <c r="M344" s="240"/>
      <c r="N344" s="241"/>
      <c r="O344" s="241"/>
      <c r="P344" s="241"/>
      <c r="Q344" s="241"/>
      <c r="R344" s="241"/>
      <c r="S344" s="241"/>
      <c r="T344" s="242"/>
      <c r="AT344" s="243" t="s">
        <v>281</v>
      </c>
      <c r="AU344" s="243" t="s">
        <v>84</v>
      </c>
      <c r="AV344" s="15" t="s">
        <v>92</v>
      </c>
      <c r="AW344" s="15" t="s">
        <v>38</v>
      </c>
      <c r="AX344" s="15" t="s">
        <v>77</v>
      </c>
      <c r="AY344" s="243" t="s">
        <v>273</v>
      </c>
    </row>
    <row r="345" spans="1:65" s="14" customFormat="1" ht="11.25">
      <c r="B345" s="222"/>
      <c r="C345" s="223"/>
      <c r="D345" s="208" t="s">
        <v>281</v>
      </c>
      <c r="E345" s="224" t="s">
        <v>22</v>
      </c>
      <c r="F345" s="225" t="s">
        <v>3794</v>
      </c>
      <c r="G345" s="223"/>
      <c r="H345" s="226">
        <v>0.42299999999999999</v>
      </c>
      <c r="I345" s="227"/>
      <c r="J345" s="223"/>
      <c r="K345" s="223"/>
      <c r="L345" s="228"/>
      <c r="M345" s="229"/>
      <c r="N345" s="230"/>
      <c r="O345" s="230"/>
      <c r="P345" s="230"/>
      <c r="Q345" s="230"/>
      <c r="R345" s="230"/>
      <c r="S345" s="230"/>
      <c r="T345" s="231"/>
      <c r="AT345" s="232" t="s">
        <v>281</v>
      </c>
      <c r="AU345" s="232" t="s">
        <v>84</v>
      </c>
      <c r="AV345" s="14" t="s">
        <v>84</v>
      </c>
      <c r="AW345" s="14" t="s">
        <v>38</v>
      </c>
      <c r="AX345" s="14" t="s">
        <v>77</v>
      </c>
      <c r="AY345" s="232" t="s">
        <v>273</v>
      </c>
    </row>
    <row r="346" spans="1:65" s="16" customFormat="1" ht="11.25">
      <c r="B346" s="244"/>
      <c r="C346" s="245"/>
      <c r="D346" s="208" t="s">
        <v>281</v>
      </c>
      <c r="E346" s="246" t="s">
        <v>22</v>
      </c>
      <c r="F346" s="247" t="s">
        <v>288</v>
      </c>
      <c r="G346" s="245"/>
      <c r="H346" s="248">
        <v>2.5379999999999998</v>
      </c>
      <c r="I346" s="249"/>
      <c r="J346" s="245"/>
      <c r="K346" s="245"/>
      <c r="L346" s="250"/>
      <c r="M346" s="251"/>
      <c r="N346" s="252"/>
      <c r="O346" s="252"/>
      <c r="P346" s="252"/>
      <c r="Q346" s="252"/>
      <c r="R346" s="252"/>
      <c r="S346" s="252"/>
      <c r="T346" s="253"/>
      <c r="AT346" s="254" t="s">
        <v>281</v>
      </c>
      <c r="AU346" s="254" t="s">
        <v>84</v>
      </c>
      <c r="AV346" s="16" t="s">
        <v>99</v>
      </c>
      <c r="AW346" s="16" t="s">
        <v>38</v>
      </c>
      <c r="AX346" s="16" t="s">
        <v>23</v>
      </c>
      <c r="AY346" s="254" t="s">
        <v>273</v>
      </c>
    </row>
    <row r="347" spans="1:65" s="2" customFormat="1" ht="16.5" customHeight="1">
      <c r="A347" s="36"/>
      <c r="B347" s="37"/>
      <c r="C347" s="195" t="s">
        <v>589</v>
      </c>
      <c r="D347" s="195" t="s">
        <v>275</v>
      </c>
      <c r="E347" s="196" t="s">
        <v>3795</v>
      </c>
      <c r="F347" s="197" t="s">
        <v>3796</v>
      </c>
      <c r="G347" s="198" t="s">
        <v>333</v>
      </c>
      <c r="H347" s="199">
        <v>0.19400000000000001</v>
      </c>
      <c r="I347" s="200"/>
      <c r="J347" s="201">
        <f>ROUND(I347*H347,2)</f>
        <v>0</v>
      </c>
      <c r="K347" s="197" t="s">
        <v>306</v>
      </c>
      <c r="L347" s="41"/>
      <c r="M347" s="202" t="s">
        <v>22</v>
      </c>
      <c r="N347" s="203" t="s">
        <v>48</v>
      </c>
      <c r="O347" s="66"/>
      <c r="P347" s="204">
        <f>O347*H347</f>
        <v>0</v>
      </c>
      <c r="Q347" s="204">
        <v>1.0900000000000001</v>
      </c>
      <c r="R347" s="204">
        <f>Q347*H347</f>
        <v>0.21146000000000001</v>
      </c>
      <c r="S347" s="204">
        <v>0</v>
      </c>
      <c r="T347" s="205">
        <f>S347*H347</f>
        <v>0</v>
      </c>
      <c r="U347" s="36"/>
      <c r="V347" s="36"/>
      <c r="W347" s="36"/>
      <c r="X347" s="36"/>
      <c r="Y347" s="36"/>
      <c r="Z347" s="36"/>
      <c r="AA347" s="36"/>
      <c r="AB347" s="36"/>
      <c r="AC347" s="36"/>
      <c r="AD347" s="36"/>
      <c r="AE347" s="36"/>
      <c r="AR347" s="206" t="s">
        <v>99</v>
      </c>
      <c r="AT347" s="206" t="s">
        <v>275</v>
      </c>
      <c r="AU347" s="206" t="s">
        <v>84</v>
      </c>
      <c r="AY347" s="19" t="s">
        <v>273</v>
      </c>
      <c r="BE347" s="207">
        <f>IF(N347="základní",J347,0)</f>
        <v>0</v>
      </c>
      <c r="BF347" s="207">
        <f>IF(N347="snížená",J347,0)</f>
        <v>0</v>
      </c>
      <c r="BG347" s="207">
        <f>IF(N347="zákl. přenesená",J347,0)</f>
        <v>0</v>
      </c>
      <c r="BH347" s="207">
        <f>IF(N347="sníž. přenesená",J347,0)</f>
        <v>0</v>
      </c>
      <c r="BI347" s="207">
        <f>IF(N347="nulová",J347,0)</f>
        <v>0</v>
      </c>
      <c r="BJ347" s="19" t="s">
        <v>23</v>
      </c>
      <c r="BK347" s="207">
        <f>ROUND(I347*H347,2)</f>
        <v>0</v>
      </c>
      <c r="BL347" s="19" t="s">
        <v>99</v>
      </c>
      <c r="BM347" s="206" t="s">
        <v>3797</v>
      </c>
    </row>
    <row r="348" spans="1:65" s="2" customFormat="1" ht="39">
      <c r="A348" s="36"/>
      <c r="B348" s="37"/>
      <c r="C348" s="38"/>
      <c r="D348" s="208" t="s">
        <v>299</v>
      </c>
      <c r="E348" s="38"/>
      <c r="F348" s="209" t="s">
        <v>3798</v>
      </c>
      <c r="G348" s="38"/>
      <c r="H348" s="38"/>
      <c r="I348" s="119"/>
      <c r="J348" s="38"/>
      <c r="K348" s="38"/>
      <c r="L348" s="41"/>
      <c r="M348" s="210"/>
      <c r="N348" s="211"/>
      <c r="O348" s="66"/>
      <c r="P348" s="66"/>
      <c r="Q348" s="66"/>
      <c r="R348" s="66"/>
      <c r="S348" s="66"/>
      <c r="T348" s="67"/>
      <c r="U348" s="36"/>
      <c r="V348" s="36"/>
      <c r="W348" s="36"/>
      <c r="X348" s="36"/>
      <c r="Y348" s="36"/>
      <c r="Z348" s="36"/>
      <c r="AA348" s="36"/>
      <c r="AB348" s="36"/>
      <c r="AC348" s="36"/>
      <c r="AD348" s="36"/>
      <c r="AE348" s="36"/>
      <c r="AT348" s="19" t="s">
        <v>299</v>
      </c>
      <c r="AU348" s="19" t="s">
        <v>84</v>
      </c>
    </row>
    <row r="349" spans="1:65" s="13" customFormat="1" ht="11.25">
      <c r="B349" s="212"/>
      <c r="C349" s="213"/>
      <c r="D349" s="208" t="s">
        <v>281</v>
      </c>
      <c r="E349" s="214" t="s">
        <v>22</v>
      </c>
      <c r="F349" s="215" t="s">
        <v>3799</v>
      </c>
      <c r="G349" s="213"/>
      <c r="H349" s="214" t="s">
        <v>22</v>
      </c>
      <c r="I349" s="216"/>
      <c r="J349" s="213"/>
      <c r="K349" s="213"/>
      <c r="L349" s="217"/>
      <c r="M349" s="218"/>
      <c r="N349" s="219"/>
      <c r="O349" s="219"/>
      <c r="P349" s="219"/>
      <c r="Q349" s="219"/>
      <c r="R349" s="219"/>
      <c r="S349" s="219"/>
      <c r="T349" s="220"/>
      <c r="AT349" s="221" t="s">
        <v>281</v>
      </c>
      <c r="AU349" s="221" t="s">
        <v>84</v>
      </c>
      <c r="AV349" s="13" t="s">
        <v>23</v>
      </c>
      <c r="AW349" s="13" t="s">
        <v>38</v>
      </c>
      <c r="AX349" s="13" t="s">
        <v>77</v>
      </c>
      <c r="AY349" s="221" t="s">
        <v>273</v>
      </c>
    </row>
    <row r="350" spans="1:65" s="13" customFormat="1" ht="11.25">
      <c r="B350" s="212"/>
      <c r="C350" s="213"/>
      <c r="D350" s="208" t="s">
        <v>281</v>
      </c>
      <c r="E350" s="214" t="s">
        <v>22</v>
      </c>
      <c r="F350" s="215" t="s">
        <v>2285</v>
      </c>
      <c r="G350" s="213"/>
      <c r="H350" s="214" t="s">
        <v>22</v>
      </c>
      <c r="I350" s="216"/>
      <c r="J350" s="213"/>
      <c r="K350" s="213"/>
      <c r="L350" s="217"/>
      <c r="M350" s="218"/>
      <c r="N350" s="219"/>
      <c r="O350" s="219"/>
      <c r="P350" s="219"/>
      <c r="Q350" s="219"/>
      <c r="R350" s="219"/>
      <c r="S350" s="219"/>
      <c r="T350" s="220"/>
      <c r="AT350" s="221" t="s">
        <v>281</v>
      </c>
      <c r="AU350" s="221" t="s">
        <v>84</v>
      </c>
      <c r="AV350" s="13" t="s">
        <v>23</v>
      </c>
      <c r="AW350" s="13" t="s">
        <v>38</v>
      </c>
      <c r="AX350" s="13" t="s">
        <v>77</v>
      </c>
      <c r="AY350" s="221" t="s">
        <v>273</v>
      </c>
    </row>
    <row r="351" spans="1:65" s="14" customFormat="1" ht="11.25">
      <c r="B351" s="222"/>
      <c r="C351" s="223"/>
      <c r="D351" s="208" t="s">
        <v>281</v>
      </c>
      <c r="E351" s="224" t="s">
        <v>22</v>
      </c>
      <c r="F351" s="225" t="s">
        <v>3800</v>
      </c>
      <c r="G351" s="223"/>
      <c r="H351" s="226">
        <v>4.3999999999999997E-2</v>
      </c>
      <c r="I351" s="227"/>
      <c r="J351" s="223"/>
      <c r="K351" s="223"/>
      <c r="L351" s="228"/>
      <c r="M351" s="229"/>
      <c r="N351" s="230"/>
      <c r="O351" s="230"/>
      <c r="P351" s="230"/>
      <c r="Q351" s="230"/>
      <c r="R351" s="230"/>
      <c r="S351" s="230"/>
      <c r="T351" s="231"/>
      <c r="AT351" s="232" t="s">
        <v>281</v>
      </c>
      <c r="AU351" s="232" t="s">
        <v>84</v>
      </c>
      <c r="AV351" s="14" t="s">
        <v>84</v>
      </c>
      <c r="AW351" s="14" t="s">
        <v>38</v>
      </c>
      <c r="AX351" s="14" t="s">
        <v>77</v>
      </c>
      <c r="AY351" s="232" t="s">
        <v>273</v>
      </c>
    </row>
    <row r="352" spans="1:65" s="14" customFormat="1" ht="11.25">
      <c r="B352" s="222"/>
      <c r="C352" s="223"/>
      <c r="D352" s="208" t="s">
        <v>281</v>
      </c>
      <c r="E352" s="224" t="s">
        <v>22</v>
      </c>
      <c r="F352" s="225" t="s">
        <v>3801</v>
      </c>
      <c r="G352" s="223"/>
      <c r="H352" s="226">
        <v>5.2999999999999999E-2</v>
      </c>
      <c r="I352" s="227"/>
      <c r="J352" s="223"/>
      <c r="K352" s="223"/>
      <c r="L352" s="228"/>
      <c r="M352" s="229"/>
      <c r="N352" s="230"/>
      <c r="O352" s="230"/>
      <c r="P352" s="230"/>
      <c r="Q352" s="230"/>
      <c r="R352" s="230"/>
      <c r="S352" s="230"/>
      <c r="T352" s="231"/>
      <c r="AT352" s="232" t="s">
        <v>281</v>
      </c>
      <c r="AU352" s="232" t="s">
        <v>84</v>
      </c>
      <c r="AV352" s="14" t="s">
        <v>84</v>
      </c>
      <c r="AW352" s="14" t="s">
        <v>38</v>
      </c>
      <c r="AX352" s="14" t="s">
        <v>77</v>
      </c>
      <c r="AY352" s="232" t="s">
        <v>273</v>
      </c>
    </row>
    <row r="353" spans="1:65" s="13" customFormat="1" ht="11.25">
      <c r="B353" s="212"/>
      <c r="C353" s="213"/>
      <c r="D353" s="208" t="s">
        <v>281</v>
      </c>
      <c r="E353" s="214" t="s">
        <v>22</v>
      </c>
      <c r="F353" s="215" t="s">
        <v>282</v>
      </c>
      <c r="G353" s="213"/>
      <c r="H353" s="214" t="s">
        <v>22</v>
      </c>
      <c r="I353" s="216"/>
      <c r="J353" s="213"/>
      <c r="K353" s="213"/>
      <c r="L353" s="217"/>
      <c r="M353" s="218"/>
      <c r="N353" s="219"/>
      <c r="O353" s="219"/>
      <c r="P353" s="219"/>
      <c r="Q353" s="219"/>
      <c r="R353" s="219"/>
      <c r="S353" s="219"/>
      <c r="T353" s="220"/>
      <c r="AT353" s="221" t="s">
        <v>281</v>
      </c>
      <c r="AU353" s="221" t="s">
        <v>84</v>
      </c>
      <c r="AV353" s="13" t="s">
        <v>23</v>
      </c>
      <c r="AW353" s="13" t="s">
        <v>38</v>
      </c>
      <c r="AX353" s="13" t="s">
        <v>77</v>
      </c>
      <c r="AY353" s="221" t="s">
        <v>273</v>
      </c>
    </row>
    <row r="354" spans="1:65" s="14" customFormat="1" ht="11.25">
      <c r="B354" s="222"/>
      <c r="C354" s="223"/>
      <c r="D354" s="208" t="s">
        <v>281</v>
      </c>
      <c r="E354" s="224" t="s">
        <v>22</v>
      </c>
      <c r="F354" s="225" t="s">
        <v>3802</v>
      </c>
      <c r="G354" s="223"/>
      <c r="H354" s="226">
        <v>8.3000000000000004E-2</v>
      </c>
      <c r="I354" s="227"/>
      <c r="J354" s="223"/>
      <c r="K354" s="223"/>
      <c r="L354" s="228"/>
      <c r="M354" s="229"/>
      <c r="N354" s="230"/>
      <c r="O354" s="230"/>
      <c r="P354" s="230"/>
      <c r="Q354" s="230"/>
      <c r="R354" s="230"/>
      <c r="S354" s="230"/>
      <c r="T354" s="231"/>
      <c r="AT354" s="232" t="s">
        <v>281</v>
      </c>
      <c r="AU354" s="232" t="s">
        <v>84</v>
      </c>
      <c r="AV354" s="14" t="s">
        <v>84</v>
      </c>
      <c r="AW354" s="14" t="s">
        <v>38</v>
      </c>
      <c r="AX354" s="14" t="s">
        <v>77</v>
      </c>
      <c r="AY354" s="232" t="s">
        <v>273</v>
      </c>
    </row>
    <row r="355" spans="1:65" s="15" customFormat="1" ht="11.25">
      <c r="B355" s="233"/>
      <c r="C355" s="234"/>
      <c r="D355" s="208" t="s">
        <v>281</v>
      </c>
      <c r="E355" s="235" t="s">
        <v>22</v>
      </c>
      <c r="F355" s="236" t="s">
        <v>286</v>
      </c>
      <c r="G355" s="234"/>
      <c r="H355" s="237">
        <v>0.18</v>
      </c>
      <c r="I355" s="238"/>
      <c r="J355" s="234"/>
      <c r="K355" s="234"/>
      <c r="L355" s="239"/>
      <c r="M355" s="240"/>
      <c r="N355" s="241"/>
      <c r="O355" s="241"/>
      <c r="P355" s="241"/>
      <c r="Q355" s="241"/>
      <c r="R355" s="241"/>
      <c r="S355" s="241"/>
      <c r="T355" s="242"/>
      <c r="AT355" s="243" t="s">
        <v>281</v>
      </c>
      <c r="AU355" s="243" t="s">
        <v>84</v>
      </c>
      <c r="AV355" s="15" t="s">
        <v>92</v>
      </c>
      <c r="AW355" s="15" t="s">
        <v>38</v>
      </c>
      <c r="AX355" s="15" t="s">
        <v>77</v>
      </c>
      <c r="AY355" s="243" t="s">
        <v>273</v>
      </c>
    </row>
    <row r="356" spans="1:65" s="14" customFormat="1" ht="11.25">
      <c r="B356" s="222"/>
      <c r="C356" s="223"/>
      <c r="D356" s="208" t="s">
        <v>281</v>
      </c>
      <c r="E356" s="224" t="s">
        <v>22</v>
      </c>
      <c r="F356" s="225" t="s">
        <v>3803</v>
      </c>
      <c r="G356" s="223"/>
      <c r="H356" s="226">
        <v>1.4E-2</v>
      </c>
      <c r="I356" s="227"/>
      <c r="J356" s="223"/>
      <c r="K356" s="223"/>
      <c r="L356" s="228"/>
      <c r="M356" s="229"/>
      <c r="N356" s="230"/>
      <c r="O356" s="230"/>
      <c r="P356" s="230"/>
      <c r="Q356" s="230"/>
      <c r="R356" s="230"/>
      <c r="S356" s="230"/>
      <c r="T356" s="231"/>
      <c r="AT356" s="232" t="s">
        <v>281</v>
      </c>
      <c r="AU356" s="232" t="s">
        <v>84</v>
      </c>
      <c r="AV356" s="14" t="s">
        <v>84</v>
      </c>
      <c r="AW356" s="14" t="s">
        <v>38</v>
      </c>
      <c r="AX356" s="14" t="s">
        <v>77</v>
      </c>
      <c r="AY356" s="232" t="s">
        <v>273</v>
      </c>
    </row>
    <row r="357" spans="1:65" s="16" customFormat="1" ht="11.25">
      <c r="B357" s="244"/>
      <c r="C357" s="245"/>
      <c r="D357" s="208" t="s">
        <v>281</v>
      </c>
      <c r="E357" s="246" t="s">
        <v>22</v>
      </c>
      <c r="F357" s="247" t="s">
        <v>288</v>
      </c>
      <c r="G357" s="245"/>
      <c r="H357" s="248">
        <v>0.19400000000000001</v>
      </c>
      <c r="I357" s="249"/>
      <c r="J357" s="245"/>
      <c r="K357" s="245"/>
      <c r="L357" s="250"/>
      <c r="M357" s="251"/>
      <c r="N357" s="252"/>
      <c r="O357" s="252"/>
      <c r="P357" s="252"/>
      <c r="Q357" s="252"/>
      <c r="R357" s="252"/>
      <c r="S357" s="252"/>
      <c r="T357" s="253"/>
      <c r="AT357" s="254" t="s">
        <v>281</v>
      </c>
      <c r="AU357" s="254" t="s">
        <v>84</v>
      </c>
      <c r="AV357" s="16" t="s">
        <v>99</v>
      </c>
      <c r="AW357" s="16" t="s">
        <v>38</v>
      </c>
      <c r="AX357" s="16" t="s">
        <v>23</v>
      </c>
      <c r="AY357" s="254" t="s">
        <v>273</v>
      </c>
    </row>
    <row r="358" spans="1:65" s="2" customFormat="1" ht="16.5" customHeight="1">
      <c r="A358" s="36"/>
      <c r="B358" s="37"/>
      <c r="C358" s="195" t="s">
        <v>595</v>
      </c>
      <c r="D358" s="195" t="s">
        <v>275</v>
      </c>
      <c r="E358" s="196" t="s">
        <v>3804</v>
      </c>
      <c r="F358" s="197" t="s">
        <v>3805</v>
      </c>
      <c r="G358" s="198" t="s">
        <v>333</v>
      </c>
      <c r="H358" s="199">
        <v>0.24099999999999999</v>
      </c>
      <c r="I358" s="200"/>
      <c r="J358" s="201">
        <f>ROUND(I358*H358,2)</f>
        <v>0</v>
      </c>
      <c r="K358" s="197" t="s">
        <v>306</v>
      </c>
      <c r="L358" s="41"/>
      <c r="M358" s="202" t="s">
        <v>22</v>
      </c>
      <c r="N358" s="203" t="s">
        <v>48</v>
      </c>
      <c r="O358" s="66"/>
      <c r="P358" s="204">
        <f>O358*H358</f>
        <v>0</v>
      </c>
      <c r="Q358" s="204">
        <v>1.0900000000000001</v>
      </c>
      <c r="R358" s="204">
        <f>Q358*H358</f>
        <v>0.26269000000000003</v>
      </c>
      <c r="S358" s="204">
        <v>0</v>
      </c>
      <c r="T358" s="205">
        <f>S358*H358</f>
        <v>0</v>
      </c>
      <c r="U358" s="36"/>
      <c r="V358" s="36"/>
      <c r="W358" s="36"/>
      <c r="X358" s="36"/>
      <c r="Y358" s="36"/>
      <c r="Z358" s="36"/>
      <c r="AA358" s="36"/>
      <c r="AB358" s="36"/>
      <c r="AC358" s="36"/>
      <c r="AD358" s="36"/>
      <c r="AE358" s="36"/>
      <c r="AR358" s="206" t="s">
        <v>99</v>
      </c>
      <c r="AT358" s="206" t="s">
        <v>275</v>
      </c>
      <c r="AU358" s="206" t="s">
        <v>84</v>
      </c>
      <c r="AY358" s="19" t="s">
        <v>273</v>
      </c>
      <c r="BE358" s="207">
        <f>IF(N358="základní",J358,0)</f>
        <v>0</v>
      </c>
      <c r="BF358" s="207">
        <f>IF(N358="snížená",J358,0)</f>
        <v>0</v>
      </c>
      <c r="BG358" s="207">
        <f>IF(N358="zákl. přenesená",J358,0)</f>
        <v>0</v>
      </c>
      <c r="BH358" s="207">
        <f>IF(N358="sníž. přenesená",J358,0)</f>
        <v>0</v>
      </c>
      <c r="BI358" s="207">
        <f>IF(N358="nulová",J358,0)</f>
        <v>0</v>
      </c>
      <c r="BJ358" s="19" t="s">
        <v>23</v>
      </c>
      <c r="BK358" s="207">
        <f>ROUND(I358*H358,2)</f>
        <v>0</v>
      </c>
      <c r="BL358" s="19" t="s">
        <v>99</v>
      </c>
      <c r="BM358" s="206" t="s">
        <v>3806</v>
      </c>
    </row>
    <row r="359" spans="1:65" s="2" customFormat="1" ht="39">
      <c r="A359" s="36"/>
      <c r="B359" s="37"/>
      <c r="C359" s="38"/>
      <c r="D359" s="208" t="s">
        <v>299</v>
      </c>
      <c r="E359" s="38"/>
      <c r="F359" s="209" t="s">
        <v>3798</v>
      </c>
      <c r="G359" s="38"/>
      <c r="H359" s="38"/>
      <c r="I359" s="119"/>
      <c r="J359" s="38"/>
      <c r="K359" s="38"/>
      <c r="L359" s="41"/>
      <c r="M359" s="210"/>
      <c r="N359" s="211"/>
      <c r="O359" s="66"/>
      <c r="P359" s="66"/>
      <c r="Q359" s="66"/>
      <c r="R359" s="66"/>
      <c r="S359" s="66"/>
      <c r="T359" s="67"/>
      <c r="U359" s="36"/>
      <c r="V359" s="36"/>
      <c r="W359" s="36"/>
      <c r="X359" s="36"/>
      <c r="Y359" s="36"/>
      <c r="Z359" s="36"/>
      <c r="AA359" s="36"/>
      <c r="AB359" s="36"/>
      <c r="AC359" s="36"/>
      <c r="AD359" s="36"/>
      <c r="AE359" s="36"/>
      <c r="AT359" s="19" t="s">
        <v>299</v>
      </c>
      <c r="AU359" s="19" t="s">
        <v>84</v>
      </c>
    </row>
    <row r="360" spans="1:65" s="13" customFormat="1" ht="11.25">
      <c r="B360" s="212"/>
      <c r="C360" s="213"/>
      <c r="D360" s="208" t="s">
        <v>281</v>
      </c>
      <c r="E360" s="214" t="s">
        <v>22</v>
      </c>
      <c r="F360" s="215" t="s">
        <v>3799</v>
      </c>
      <c r="G360" s="213"/>
      <c r="H360" s="214" t="s">
        <v>22</v>
      </c>
      <c r="I360" s="216"/>
      <c r="J360" s="213"/>
      <c r="K360" s="213"/>
      <c r="L360" s="217"/>
      <c r="M360" s="218"/>
      <c r="N360" s="219"/>
      <c r="O360" s="219"/>
      <c r="P360" s="219"/>
      <c r="Q360" s="219"/>
      <c r="R360" s="219"/>
      <c r="S360" s="219"/>
      <c r="T360" s="220"/>
      <c r="AT360" s="221" t="s">
        <v>281</v>
      </c>
      <c r="AU360" s="221" t="s">
        <v>84</v>
      </c>
      <c r="AV360" s="13" t="s">
        <v>23</v>
      </c>
      <c r="AW360" s="13" t="s">
        <v>38</v>
      </c>
      <c r="AX360" s="13" t="s">
        <v>77</v>
      </c>
      <c r="AY360" s="221" t="s">
        <v>273</v>
      </c>
    </row>
    <row r="361" spans="1:65" s="13" customFormat="1" ht="11.25">
      <c r="B361" s="212"/>
      <c r="C361" s="213"/>
      <c r="D361" s="208" t="s">
        <v>281</v>
      </c>
      <c r="E361" s="214" t="s">
        <v>22</v>
      </c>
      <c r="F361" s="215" t="s">
        <v>292</v>
      </c>
      <c r="G361" s="213"/>
      <c r="H361" s="214" t="s">
        <v>22</v>
      </c>
      <c r="I361" s="216"/>
      <c r="J361" s="213"/>
      <c r="K361" s="213"/>
      <c r="L361" s="217"/>
      <c r="M361" s="218"/>
      <c r="N361" s="219"/>
      <c r="O361" s="219"/>
      <c r="P361" s="219"/>
      <c r="Q361" s="219"/>
      <c r="R361" s="219"/>
      <c r="S361" s="219"/>
      <c r="T361" s="220"/>
      <c r="AT361" s="221" t="s">
        <v>281</v>
      </c>
      <c r="AU361" s="221" t="s">
        <v>84</v>
      </c>
      <c r="AV361" s="13" t="s">
        <v>23</v>
      </c>
      <c r="AW361" s="13" t="s">
        <v>38</v>
      </c>
      <c r="AX361" s="13" t="s">
        <v>77</v>
      </c>
      <c r="AY361" s="221" t="s">
        <v>273</v>
      </c>
    </row>
    <row r="362" spans="1:65" s="14" customFormat="1" ht="11.25">
      <c r="B362" s="222"/>
      <c r="C362" s="223"/>
      <c r="D362" s="208" t="s">
        <v>281</v>
      </c>
      <c r="E362" s="224" t="s">
        <v>22</v>
      </c>
      <c r="F362" s="225" t="s">
        <v>3807</v>
      </c>
      <c r="G362" s="223"/>
      <c r="H362" s="226">
        <v>0.12</v>
      </c>
      <c r="I362" s="227"/>
      <c r="J362" s="223"/>
      <c r="K362" s="223"/>
      <c r="L362" s="228"/>
      <c r="M362" s="229"/>
      <c r="N362" s="230"/>
      <c r="O362" s="230"/>
      <c r="P362" s="230"/>
      <c r="Q362" s="230"/>
      <c r="R362" s="230"/>
      <c r="S362" s="230"/>
      <c r="T362" s="231"/>
      <c r="AT362" s="232" t="s">
        <v>281</v>
      </c>
      <c r="AU362" s="232" t="s">
        <v>84</v>
      </c>
      <c r="AV362" s="14" t="s">
        <v>84</v>
      </c>
      <c r="AW362" s="14" t="s">
        <v>38</v>
      </c>
      <c r="AX362" s="14" t="s">
        <v>77</v>
      </c>
      <c r="AY362" s="232" t="s">
        <v>273</v>
      </c>
    </row>
    <row r="363" spans="1:65" s="14" customFormat="1" ht="11.25">
      <c r="B363" s="222"/>
      <c r="C363" s="223"/>
      <c r="D363" s="208" t="s">
        <v>281</v>
      </c>
      <c r="E363" s="224" t="s">
        <v>22</v>
      </c>
      <c r="F363" s="225" t="s">
        <v>3808</v>
      </c>
      <c r="G363" s="223"/>
      <c r="H363" s="226">
        <v>0.10299999999999999</v>
      </c>
      <c r="I363" s="227"/>
      <c r="J363" s="223"/>
      <c r="K363" s="223"/>
      <c r="L363" s="228"/>
      <c r="M363" s="229"/>
      <c r="N363" s="230"/>
      <c r="O363" s="230"/>
      <c r="P363" s="230"/>
      <c r="Q363" s="230"/>
      <c r="R363" s="230"/>
      <c r="S363" s="230"/>
      <c r="T363" s="231"/>
      <c r="AT363" s="232" t="s">
        <v>281</v>
      </c>
      <c r="AU363" s="232" t="s">
        <v>84</v>
      </c>
      <c r="AV363" s="14" t="s">
        <v>84</v>
      </c>
      <c r="AW363" s="14" t="s">
        <v>38</v>
      </c>
      <c r="AX363" s="14" t="s">
        <v>77</v>
      </c>
      <c r="AY363" s="232" t="s">
        <v>273</v>
      </c>
    </row>
    <row r="364" spans="1:65" s="15" customFormat="1" ht="11.25">
      <c r="B364" s="233"/>
      <c r="C364" s="234"/>
      <c r="D364" s="208" t="s">
        <v>281</v>
      </c>
      <c r="E364" s="235" t="s">
        <v>22</v>
      </c>
      <c r="F364" s="236" t="s">
        <v>286</v>
      </c>
      <c r="G364" s="234"/>
      <c r="H364" s="237">
        <v>0.223</v>
      </c>
      <c r="I364" s="238"/>
      <c r="J364" s="234"/>
      <c r="K364" s="234"/>
      <c r="L364" s="239"/>
      <c r="M364" s="240"/>
      <c r="N364" s="241"/>
      <c r="O364" s="241"/>
      <c r="P364" s="241"/>
      <c r="Q364" s="241"/>
      <c r="R364" s="241"/>
      <c r="S364" s="241"/>
      <c r="T364" s="242"/>
      <c r="AT364" s="243" t="s">
        <v>281</v>
      </c>
      <c r="AU364" s="243" t="s">
        <v>84</v>
      </c>
      <c r="AV364" s="15" t="s">
        <v>92</v>
      </c>
      <c r="AW364" s="15" t="s">
        <v>38</v>
      </c>
      <c r="AX364" s="15" t="s">
        <v>77</v>
      </c>
      <c r="AY364" s="243" t="s">
        <v>273</v>
      </c>
    </row>
    <row r="365" spans="1:65" s="14" customFormat="1" ht="11.25">
      <c r="B365" s="222"/>
      <c r="C365" s="223"/>
      <c r="D365" s="208" t="s">
        <v>281</v>
      </c>
      <c r="E365" s="224" t="s">
        <v>22</v>
      </c>
      <c r="F365" s="225" t="s">
        <v>3809</v>
      </c>
      <c r="G365" s="223"/>
      <c r="H365" s="226">
        <v>1.7999999999999999E-2</v>
      </c>
      <c r="I365" s="227"/>
      <c r="J365" s="223"/>
      <c r="K365" s="223"/>
      <c r="L365" s="228"/>
      <c r="M365" s="229"/>
      <c r="N365" s="230"/>
      <c r="O365" s="230"/>
      <c r="P365" s="230"/>
      <c r="Q365" s="230"/>
      <c r="R365" s="230"/>
      <c r="S365" s="230"/>
      <c r="T365" s="231"/>
      <c r="AT365" s="232" t="s">
        <v>281</v>
      </c>
      <c r="AU365" s="232" t="s">
        <v>84</v>
      </c>
      <c r="AV365" s="14" t="s">
        <v>84</v>
      </c>
      <c r="AW365" s="14" t="s">
        <v>38</v>
      </c>
      <c r="AX365" s="14" t="s">
        <v>77</v>
      </c>
      <c r="AY365" s="232" t="s">
        <v>273</v>
      </c>
    </row>
    <row r="366" spans="1:65" s="16" customFormat="1" ht="11.25">
      <c r="B366" s="244"/>
      <c r="C366" s="245"/>
      <c r="D366" s="208" t="s">
        <v>281</v>
      </c>
      <c r="E366" s="246" t="s">
        <v>22</v>
      </c>
      <c r="F366" s="247" t="s">
        <v>288</v>
      </c>
      <c r="G366" s="245"/>
      <c r="H366" s="248">
        <v>0.24099999999999999</v>
      </c>
      <c r="I366" s="249"/>
      <c r="J366" s="245"/>
      <c r="K366" s="245"/>
      <c r="L366" s="250"/>
      <c r="M366" s="251"/>
      <c r="N366" s="252"/>
      <c r="O366" s="252"/>
      <c r="P366" s="252"/>
      <c r="Q366" s="252"/>
      <c r="R366" s="252"/>
      <c r="S366" s="252"/>
      <c r="T366" s="253"/>
      <c r="AT366" s="254" t="s">
        <v>281</v>
      </c>
      <c r="AU366" s="254" t="s">
        <v>84</v>
      </c>
      <c r="AV366" s="16" t="s">
        <v>99</v>
      </c>
      <c r="AW366" s="16" t="s">
        <v>38</v>
      </c>
      <c r="AX366" s="16" t="s">
        <v>23</v>
      </c>
      <c r="AY366" s="254" t="s">
        <v>273</v>
      </c>
    </row>
    <row r="367" spans="1:65" s="2" customFormat="1" ht="16.5" customHeight="1">
      <c r="A367" s="36"/>
      <c r="B367" s="37"/>
      <c r="C367" s="195" t="s">
        <v>600</v>
      </c>
      <c r="D367" s="195" t="s">
        <v>275</v>
      </c>
      <c r="E367" s="196" t="s">
        <v>3810</v>
      </c>
      <c r="F367" s="197" t="s">
        <v>3811</v>
      </c>
      <c r="G367" s="198" t="s">
        <v>305</v>
      </c>
      <c r="H367" s="199">
        <v>40.58</v>
      </c>
      <c r="I367" s="200"/>
      <c r="J367" s="201">
        <f>ROUND(I367*H367,2)</f>
        <v>0</v>
      </c>
      <c r="K367" s="197" t="s">
        <v>22</v>
      </c>
      <c r="L367" s="41"/>
      <c r="M367" s="202" t="s">
        <v>22</v>
      </c>
      <c r="N367" s="203" t="s">
        <v>48</v>
      </c>
      <c r="O367" s="66"/>
      <c r="P367" s="204">
        <f>O367*H367</f>
        <v>0</v>
      </c>
      <c r="Q367" s="204">
        <v>0</v>
      </c>
      <c r="R367" s="204">
        <f>Q367*H367</f>
        <v>0</v>
      </c>
      <c r="S367" s="204">
        <v>0</v>
      </c>
      <c r="T367" s="205">
        <f>S367*H367</f>
        <v>0</v>
      </c>
      <c r="U367" s="36"/>
      <c r="V367" s="36"/>
      <c r="W367" s="36"/>
      <c r="X367" s="36"/>
      <c r="Y367" s="36"/>
      <c r="Z367" s="36"/>
      <c r="AA367" s="36"/>
      <c r="AB367" s="36"/>
      <c r="AC367" s="36"/>
      <c r="AD367" s="36"/>
      <c r="AE367" s="36"/>
      <c r="AR367" s="206" t="s">
        <v>99</v>
      </c>
      <c r="AT367" s="206" t="s">
        <v>275</v>
      </c>
      <c r="AU367" s="206" t="s">
        <v>84</v>
      </c>
      <c r="AY367" s="19" t="s">
        <v>273</v>
      </c>
      <c r="BE367" s="207">
        <f>IF(N367="základní",J367,0)</f>
        <v>0</v>
      </c>
      <c r="BF367" s="207">
        <f>IF(N367="snížená",J367,0)</f>
        <v>0</v>
      </c>
      <c r="BG367" s="207">
        <f>IF(N367="zákl. přenesená",J367,0)</f>
        <v>0</v>
      </c>
      <c r="BH367" s="207">
        <f>IF(N367="sníž. přenesená",J367,0)</f>
        <v>0</v>
      </c>
      <c r="BI367" s="207">
        <f>IF(N367="nulová",J367,0)</f>
        <v>0</v>
      </c>
      <c r="BJ367" s="19" t="s">
        <v>23</v>
      </c>
      <c r="BK367" s="207">
        <f>ROUND(I367*H367,2)</f>
        <v>0</v>
      </c>
      <c r="BL367" s="19" t="s">
        <v>99</v>
      </c>
      <c r="BM367" s="206" t="s">
        <v>3812</v>
      </c>
    </row>
    <row r="368" spans="1:65" s="13" customFormat="1" ht="11.25">
      <c r="B368" s="212"/>
      <c r="C368" s="213"/>
      <c r="D368" s="208" t="s">
        <v>281</v>
      </c>
      <c r="E368" s="214" t="s">
        <v>22</v>
      </c>
      <c r="F368" s="215" t="s">
        <v>3813</v>
      </c>
      <c r="G368" s="213"/>
      <c r="H368" s="214" t="s">
        <v>22</v>
      </c>
      <c r="I368" s="216"/>
      <c r="J368" s="213"/>
      <c r="K368" s="213"/>
      <c r="L368" s="217"/>
      <c r="M368" s="218"/>
      <c r="N368" s="219"/>
      <c r="O368" s="219"/>
      <c r="P368" s="219"/>
      <c r="Q368" s="219"/>
      <c r="R368" s="219"/>
      <c r="S368" s="219"/>
      <c r="T368" s="220"/>
      <c r="AT368" s="221" t="s">
        <v>281</v>
      </c>
      <c r="AU368" s="221" t="s">
        <v>84</v>
      </c>
      <c r="AV368" s="13" t="s">
        <v>23</v>
      </c>
      <c r="AW368" s="13" t="s">
        <v>38</v>
      </c>
      <c r="AX368" s="13" t="s">
        <v>77</v>
      </c>
      <c r="AY368" s="221" t="s">
        <v>273</v>
      </c>
    </row>
    <row r="369" spans="1:65" s="14" customFormat="1" ht="11.25">
      <c r="B369" s="222"/>
      <c r="C369" s="223"/>
      <c r="D369" s="208" t="s">
        <v>281</v>
      </c>
      <c r="E369" s="224" t="s">
        <v>22</v>
      </c>
      <c r="F369" s="225" t="s">
        <v>3814</v>
      </c>
      <c r="G369" s="223"/>
      <c r="H369" s="226">
        <v>4.2</v>
      </c>
      <c r="I369" s="227"/>
      <c r="J369" s="223"/>
      <c r="K369" s="223"/>
      <c r="L369" s="228"/>
      <c r="M369" s="229"/>
      <c r="N369" s="230"/>
      <c r="O369" s="230"/>
      <c r="P369" s="230"/>
      <c r="Q369" s="230"/>
      <c r="R369" s="230"/>
      <c r="S369" s="230"/>
      <c r="T369" s="231"/>
      <c r="AT369" s="232" t="s">
        <v>281</v>
      </c>
      <c r="AU369" s="232" t="s">
        <v>84</v>
      </c>
      <c r="AV369" s="14" t="s">
        <v>84</v>
      </c>
      <c r="AW369" s="14" t="s">
        <v>38</v>
      </c>
      <c r="AX369" s="14" t="s">
        <v>77</v>
      </c>
      <c r="AY369" s="232" t="s">
        <v>273</v>
      </c>
    </row>
    <row r="370" spans="1:65" s="14" customFormat="1" ht="11.25">
      <c r="B370" s="222"/>
      <c r="C370" s="223"/>
      <c r="D370" s="208" t="s">
        <v>281</v>
      </c>
      <c r="E370" s="224" t="s">
        <v>22</v>
      </c>
      <c r="F370" s="225" t="s">
        <v>3815</v>
      </c>
      <c r="G370" s="223"/>
      <c r="H370" s="226">
        <v>8.4</v>
      </c>
      <c r="I370" s="227"/>
      <c r="J370" s="223"/>
      <c r="K370" s="223"/>
      <c r="L370" s="228"/>
      <c r="M370" s="229"/>
      <c r="N370" s="230"/>
      <c r="O370" s="230"/>
      <c r="P370" s="230"/>
      <c r="Q370" s="230"/>
      <c r="R370" s="230"/>
      <c r="S370" s="230"/>
      <c r="T370" s="231"/>
      <c r="AT370" s="232" t="s">
        <v>281</v>
      </c>
      <c r="AU370" s="232" t="s">
        <v>84</v>
      </c>
      <c r="AV370" s="14" t="s">
        <v>84</v>
      </c>
      <c r="AW370" s="14" t="s">
        <v>38</v>
      </c>
      <c r="AX370" s="14" t="s">
        <v>77</v>
      </c>
      <c r="AY370" s="232" t="s">
        <v>273</v>
      </c>
    </row>
    <row r="371" spans="1:65" s="14" customFormat="1" ht="11.25">
      <c r="B371" s="222"/>
      <c r="C371" s="223"/>
      <c r="D371" s="208" t="s">
        <v>281</v>
      </c>
      <c r="E371" s="224" t="s">
        <v>22</v>
      </c>
      <c r="F371" s="225" t="s">
        <v>3816</v>
      </c>
      <c r="G371" s="223"/>
      <c r="H371" s="226">
        <v>9.7799999999999994</v>
      </c>
      <c r="I371" s="227"/>
      <c r="J371" s="223"/>
      <c r="K371" s="223"/>
      <c r="L371" s="228"/>
      <c r="M371" s="229"/>
      <c r="N371" s="230"/>
      <c r="O371" s="230"/>
      <c r="P371" s="230"/>
      <c r="Q371" s="230"/>
      <c r="R371" s="230"/>
      <c r="S371" s="230"/>
      <c r="T371" s="231"/>
      <c r="AT371" s="232" t="s">
        <v>281</v>
      </c>
      <c r="AU371" s="232" t="s">
        <v>84</v>
      </c>
      <c r="AV371" s="14" t="s">
        <v>84</v>
      </c>
      <c r="AW371" s="14" t="s">
        <v>38</v>
      </c>
      <c r="AX371" s="14" t="s">
        <v>77</v>
      </c>
      <c r="AY371" s="232" t="s">
        <v>273</v>
      </c>
    </row>
    <row r="372" spans="1:65" s="14" customFormat="1" ht="11.25">
      <c r="B372" s="222"/>
      <c r="C372" s="223"/>
      <c r="D372" s="208" t="s">
        <v>281</v>
      </c>
      <c r="E372" s="224" t="s">
        <v>22</v>
      </c>
      <c r="F372" s="225" t="s">
        <v>3817</v>
      </c>
      <c r="G372" s="223"/>
      <c r="H372" s="226">
        <v>8.1999999999999993</v>
      </c>
      <c r="I372" s="227"/>
      <c r="J372" s="223"/>
      <c r="K372" s="223"/>
      <c r="L372" s="228"/>
      <c r="M372" s="229"/>
      <c r="N372" s="230"/>
      <c r="O372" s="230"/>
      <c r="P372" s="230"/>
      <c r="Q372" s="230"/>
      <c r="R372" s="230"/>
      <c r="S372" s="230"/>
      <c r="T372" s="231"/>
      <c r="AT372" s="232" t="s">
        <v>281</v>
      </c>
      <c r="AU372" s="232" t="s">
        <v>84</v>
      </c>
      <c r="AV372" s="14" t="s">
        <v>84</v>
      </c>
      <c r="AW372" s="14" t="s">
        <v>38</v>
      </c>
      <c r="AX372" s="14" t="s">
        <v>77</v>
      </c>
      <c r="AY372" s="232" t="s">
        <v>273</v>
      </c>
    </row>
    <row r="373" spans="1:65" s="15" customFormat="1" ht="11.25">
      <c r="B373" s="233"/>
      <c r="C373" s="234"/>
      <c r="D373" s="208" t="s">
        <v>281</v>
      </c>
      <c r="E373" s="235" t="s">
        <v>22</v>
      </c>
      <c r="F373" s="236" t="s">
        <v>286</v>
      </c>
      <c r="G373" s="234"/>
      <c r="H373" s="237">
        <v>30.58</v>
      </c>
      <c r="I373" s="238"/>
      <c r="J373" s="234"/>
      <c r="K373" s="234"/>
      <c r="L373" s="239"/>
      <c r="M373" s="240"/>
      <c r="N373" s="241"/>
      <c r="O373" s="241"/>
      <c r="P373" s="241"/>
      <c r="Q373" s="241"/>
      <c r="R373" s="241"/>
      <c r="S373" s="241"/>
      <c r="T373" s="242"/>
      <c r="AT373" s="243" t="s">
        <v>281</v>
      </c>
      <c r="AU373" s="243" t="s">
        <v>84</v>
      </c>
      <c r="AV373" s="15" t="s">
        <v>92</v>
      </c>
      <c r="AW373" s="15" t="s">
        <v>38</v>
      </c>
      <c r="AX373" s="15" t="s">
        <v>77</v>
      </c>
      <c r="AY373" s="243" t="s">
        <v>273</v>
      </c>
    </row>
    <row r="374" spans="1:65" s="14" customFormat="1" ht="11.25">
      <c r="B374" s="222"/>
      <c r="C374" s="223"/>
      <c r="D374" s="208" t="s">
        <v>281</v>
      </c>
      <c r="E374" s="224" t="s">
        <v>22</v>
      </c>
      <c r="F374" s="225" t="s">
        <v>28</v>
      </c>
      <c r="G374" s="223"/>
      <c r="H374" s="226">
        <v>10</v>
      </c>
      <c r="I374" s="227"/>
      <c r="J374" s="223"/>
      <c r="K374" s="223"/>
      <c r="L374" s="228"/>
      <c r="M374" s="229"/>
      <c r="N374" s="230"/>
      <c r="O374" s="230"/>
      <c r="P374" s="230"/>
      <c r="Q374" s="230"/>
      <c r="R374" s="230"/>
      <c r="S374" s="230"/>
      <c r="T374" s="231"/>
      <c r="AT374" s="232" t="s">
        <v>281</v>
      </c>
      <c r="AU374" s="232" t="s">
        <v>84</v>
      </c>
      <c r="AV374" s="14" t="s">
        <v>84</v>
      </c>
      <c r="AW374" s="14" t="s">
        <v>38</v>
      </c>
      <c r="AX374" s="14" t="s">
        <v>77</v>
      </c>
      <c r="AY374" s="232" t="s">
        <v>273</v>
      </c>
    </row>
    <row r="375" spans="1:65" s="16" customFormat="1" ht="11.25">
      <c r="B375" s="244"/>
      <c r="C375" s="245"/>
      <c r="D375" s="208" t="s">
        <v>281</v>
      </c>
      <c r="E375" s="246" t="s">
        <v>22</v>
      </c>
      <c r="F375" s="247" t="s">
        <v>288</v>
      </c>
      <c r="G375" s="245"/>
      <c r="H375" s="248">
        <v>40.58</v>
      </c>
      <c r="I375" s="249"/>
      <c r="J375" s="245"/>
      <c r="K375" s="245"/>
      <c r="L375" s="250"/>
      <c r="M375" s="251"/>
      <c r="N375" s="252"/>
      <c r="O375" s="252"/>
      <c r="P375" s="252"/>
      <c r="Q375" s="252"/>
      <c r="R375" s="252"/>
      <c r="S375" s="252"/>
      <c r="T375" s="253"/>
      <c r="AT375" s="254" t="s">
        <v>281</v>
      </c>
      <c r="AU375" s="254" t="s">
        <v>84</v>
      </c>
      <c r="AV375" s="16" t="s">
        <v>99</v>
      </c>
      <c r="AW375" s="16" t="s">
        <v>38</v>
      </c>
      <c r="AX375" s="16" t="s">
        <v>23</v>
      </c>
      <c r="AY375" s="254" t="s">
        <v>273</v>
      </c>
    </row>
    <row r="376" spans="1:65" s="2" customFormat="1" ht="16.5" customHeight="1">
      <c r="A376" s="36"/>
      <c r="B376" s="37"/>
      <c r="C376" s="195" t="s">
        <v>611</v>
      </c>
      <c r="D376" s="195" t="s">
        <v>275</v>
      </c>
      <c r="E376" s="196" t="s">
        <v>3818</v>
      </c>
      <c r="F376" s="197" t="s">
        <v>3819</v>
      </c>
      <c r="G376" s="198" t="s">
        <v>224</v>
      </c>
      <c r="H376" s="199">
        <v>5.1980000000000004</v>
      </c>
      <c r="I376" s="200"/>
      <c r="J376" s="201">
        <f>ROUND(I376*H376,2)</f>
        <v>0</v>
      </c>
      <c r="K376" s="197" t="s">
        <v>306</v>
      </c>
      <c r="L376" s="41"/>
      <c r="M376" s="202" t="s">
        <v>22</v>
      </c>
      <c r="N376" s="203" t="s">
        <v>48</v>
      </c>
      <c r="O376" s="66"/>
      <c r="P376" s="204">
        <f>O376*H376</f>
        <v>0</v>
      </c>
      <c r="Q376" s="204">
        <v>0.17818000000000001</v>
      </c>
      <c r="R376" s="204">
        <f>Q376*H376</f>
        <v>0.92617964000000008</v>
      </c>
      <c r="S376" s="204">
        <v>0</v>
      </c>
      <c r="T376" s="205">
        <f>S376*H376</f>
        <v>0</v>
      </c>
      <c r="U376" s="36"/>
      <c r="V376" s="36"/>
      <c r="W376" s="36"/>
      <c r="X376" s="36"/>
      <c r="Y376" s="36"/>
      <c r="Z376" s="36"/>
      <c r="AA376" s="36"/>
      <c r="AB376" s="36"/>
      <c r="AC376" s="36"/>
      <c r="AD376" s="36"/>
      <c r="AE376" s="36"/>
      <c r="AR376" s="206" t="s">
        <v>386</v>
      </c>
      <c r="AT376" s="206" t="s">
        <v>275</v>
      </c>
      <c r="AU376" s="206" t="s">
        <v>84</v>
      </c>
      <c r="AY376" s="19" t="s">
        <v>273</v>
      </c>
      <c r="BE376" s="207">
        <f>IF(N376="základní",J376,0)</f>
        <v>0</v>
      </c>
      <c r="BF376" s="207">
        <f>IF(N376="snížená",J376,0)</f>
        <v>0</v>
      </c>
      <c r="BG376" s="207">
        <f>IF(N376="zákl. přenesená",J376,0)</f>
        <v>0</v>
      </c>
      <c r="BH376" s="207">
        <f>IF(N376="sníž. přenesená",J376,0)</f>
        <v>0</v>
      </c>
      <c r="BI376" s="207">
        <f>IF(N376="nulová",J376,0)</f>
        <v>0</v>
      </c>
      <c r="BJ376" s="19" t="s">
        <v>23</v>
      </c>
      <c r="BK376" s="207">
        <f>ROUND(I376*H376,2)</f>
        <v>0</v>
      </c>
      <c r="BL376" s="19" t="s">
        <v>386</v>
      </c>
      <c r="BM376" s="206" t="s">
        <v>3820</v>
      </c>
    </row>
    <row r="377" spans="1:65" s="13" customFormat="1" ht="11.25">
      <c r="B377" s="212"/>
      <c r="C377" s="213"/>
      <c r="D377" s="208" t="s">
        <v>281</v>
      </c>
      <c r="E377" s="214" t="s">
        <v>22</v>
      </c>
      <c r="F377" s="215" t="s">
        <v>3799</v>
      </c>
      <c r="G377" s="213"/>
      <c r="H377" s="214" t="s">
        <v>22</v>
      </c>
      <c r="I377" s="216"/>
      <c r="J377" s="213"/>
      <c r="K377" s="213"/>
      <c r="L377" s="217"/>
      <c r="M377" s="218"/>
      <c r="N377" s="219"/>
      <c r="O377" s="219"/>
      <c r="P377" s="219"/>
      <c r="Q377" s="219"/>
      <c r="R377" s="219"/>
      <c r="S377" s="219"/>
      <c r="T377" s="220"/>
      <c r="AT377" s="221" t="s">
        <v>281</v>
      </c>
      <c r="AU377" s="221" t="s">
        <v>84</v>
      </c>
      <c r="AV377" s="13" t="s">
        <v>23</v>
      </c>
      <c r="AW377" s="13" t="s">
        <v>38</v>
      </c>
      <c r="AX377" s="13" t="s">
        <v>77</v>
      </c>
      <c r="AY377" s="221" t="s">
        <v>273</v>
      </c>
    </row>
    <row r="378" spans="1:65" s="13" customFormat="1" ht="11.25">
      <c r="B378" s="212"/>
      <c r="C378" s="213"/>
      <c r="D378" s="208" t="s">
        <v>281</v>
      </c>
      <c r="E378" s="214" t="s">
        <v>22</v>
      </c>
      <c r="F378" s="215" t="s">
        <v>2285</v>
      </c>
      <c r="G378" s="213"/>
      <c r="H378" s="214" t="s">
        <v>22</v>
      </c>
      <c r="I378" s="216"/>
      <c r="J378" s="213"/>
      <c r="K378" s="213"/>
      <c r="L378" s="217"/>
      <c r="M378" s="218"/>
      <c r="N378" s="219"/>
      <c r="O378" s="219"/>
      <c r="P378" s="219"/>
      <c r="Q378" s="219"/>
      <c r="R378" s="219"/>
      <c r="S378" s="219"/>
      <c r="T378" s="220"/>
      <c r="AT378" s="221" t="s">
        <v>281</v>
      </c>
      <c r="AU378" s="221" t="s">
        <v>84</v>
      </c>
      <c r="AV378" s="13" t="s">
        <v>23</v>
      </c>
      <c r="AW378" s="13" t="s">
        <v>38</v>
      </c>
      <c r="AX378" s="13" t="s">
        <v>77</v>
      </c>
      <c r="AY378" s="221" t="s">
        <v>273</v>
      </c>
    </row>
    <row r="379" spans="1:65" s="14" customFormat="1" ht="11.25">
      <c r="B379" s="222"/>
      <c r="C379" s="223"/>
      <c r="D379" s="208" t="s">
        <v>281</v>
      </c>
      <c r="E379" s="224" t="s">
        <v>22</v>
      </c>
      <c r="F379" s="225" t="s">
        <v>3821</v>
      </c>
      <c r="G379" s="223"/>
      <c r="H379" s="226">
        <v>0.8</v>
      </c>
      <c r="I379" s="227"/>
      <c r="J379" s="223"/>
      <c r="K379" s="223"/>
      <c r="L379" s="228"/>
      <c r="M379" s="229"/>
      <c r="N379" s="230"/>
      <c r="O379" s="230"/>
      <c r="P379" s="230"/>
      <c r="Q379" s="230"/>
      <c r="R379" s="230"/>
      <c r="S379" s="230"/>
      <c r="T379" s="231"/>
      <c r="AT379" s="232" t="s">
        <v>281</v>
      </c>
      <c r="AU379" s="232" t="s">
        <v>84</v>
      </c>
      <c r="AV379" s="14" t="s">
        <v>84</v>
      </c>
      <c r="AW379" s="14" t="s">
        <v>38</v>
      </c>
      <c r="AX379" s="14" t="s">
        <v>77</v>
      </c>
      <c r="AY379" s="232" t="s">
        <v>273</v>
      </c>
    </row>
    <row r="380" spans="1:65" s="14" customFormat="1" ht="11.25">
      <c r="B380" s="222"/>
      <c r="C380" s="223"/>
      <c r="D380" s="208" t="s">
        <v>281</v>
      </c>
      <c r="E380" s="224" t="s">
        <v>22</v>
      </c>
      <c r="F380" s="225" t="s">
        <v>3822</v>
      </c>
      <c r="G380" s="223"/>
      <c r="H380" s="226">
        <v>0.64</v>
      </c>
      <c r="I380" s="227"/>
      <c r="J380" s="223"/>
      <c r="K380" s="223"/>
      <c r="L380" s="228"/>
      <c r="M380" s="229"/>
      <c r="N380" s="230"/>
      <c r="O380" s="230"/>
      <c r="P380" s="230"/>
      <c r="Q380" s="230"/>
      <c r="R380" s="230"/>
      <c r="S380" s="230"/>
      <c r="T380" s="231"/>
      <c r="AT380" s="232" t="s">
        <v>281</v>
      </c>
      <c r="AU380" s="232" t="s">
        <v>84</v>
      </c>
      <c r="AV380" s="14" t="s">
        <v>84</v>
      </c>
      <c r="AW380" s="14" t="s">
        <v>38</v>
      </c>
      <c r="AX380" s="14" t="s">
        <v>77</v>
      </c>
      <c r="AY380" s="232" t="s">
        <v>273</v>
      </c>
    </row>
    <row r="381" spans="1:65" s="13" customFormat="1" ht="11.25">
      <c r="B381" s="212"/>
      <c r="C381" s="213"/>
      <c r="D381" s="208" t="s">
        <v>281</v>
      </c>
      <c r="E381" s="214" t="s">
        <v>22</v>
      </c>
      <c r="F381" s="215" t="s">
        <v>292</v>
      </c>
      <c r="G381" s="213"/>
      <c r="H381" s="214" t="s">
        <v>22</v>
      </c>
      <c r="I381" s="216"/>
      <c r="J381" s="213"/>
      <c r="K381" s="213"/>
      <c r="L381" s="217"/>
      <c r="M381" s="218"/>
      <c r="N381" s="219"/>
      <c r="O381" s="219"/>
      <c r="P381" s="219"/>
      <c r="Q381" s="219"/>
      <c r="R381" s="219"/>
      <c r="S381" s="219"/>
      <c r="T381" s="220"/>
      <c r="AT381" s="221" t="s">
        <v>281</v>
      </c>
      <c r="AU381" s="221" t="s">
        <v>84</v>
      </c>
      <c r="AV381" s="13" t="s">
        <v>23</v>
      </c>
      <c r="AW381" s="13" t="s">
        <v>38</v>
      </c>
      <c r="AX381" s="13" t="s">
        <v>77</v>
      </c>
      <c r="AY381" s="221" t="s">
        <v>273</v>
      </c>
    </row>
    <row r="382" spans="1:65" s="14" customFormat="1" ht="11.25">
      <c r="B382" s="222"/>
      <c r="C382" s="223"/>
      <c r="D382" s="208" t="s">
        <v>281</v>
      </c>
      <c r="E382" s="224" t="s">
        <v>22</v>
      </c>
      <c r="F382" s="225" t="s">
        <v>3823</v>
      </c>
      <c r="G382" s="223"/>
      <c r="H382" s="226">
        <v>1.1200000000000001</v>
      </c>
      <c r="I382" s="227"/>
      <c r="J382" s="223"/>
      <c r="K382" s="223"/>
      <c r="L382" s="228"/>
      <c r="M382" s="229"/>
      <c r="N382" s="230"/>
      <c r="O382" s="230"/>
      <c r="P382" s="230"/>
      <c r="Q382" s="230"/>
      <c r="R382" s="230"/>
      <c r="S382" s="230"/>
      <c r="T382" s="231"/>
      <c r="AT382" s="232" t="s">
        <v>281</v>
      </c>
      <c r="AU382" s="232" t="s">
        <v>84</v>
      </c>
      <c r="AV382" s="14" t="s">
        <v>84</v>
      </c>
      <c r="AW382" s="14" t="s">
        <v>38</v>
      </c>
      <c r="AX382" s="14" t="s">
        <v>77</v>
      </c>
      <c r="AY382" s="232" t="s">
        <v>273</v>
      </c>
    </row>
    <row r="383" spans="1:65" s="14" customFormat="1" ht="11.25">
      <c r="B383" s="222"/>
      <c r="C383" s="223"/>
      <c r="D383" s="208" t="s">
        <v>281</v>
      </c>
      <c r="E383" s="224" t="s">
        <v>22</v>
      </c>
      <c r="F383" s="225" t="s">
        <v>3824</v>
      </c>
      <c r="G383" s="223"/>
      <c r="H383" s="226">
        <v>0.96</v>
      </c>
      <c r="I383" s="227"/>
      <c r="J383" s="223"/>
      <c r="K383" s="223"/>
      <c r="L383" s="228"/>
      <c r="M383" s="229"/>
      <c r="N383" s="230"/>
      <c r="O383" s="230"/>
      <c r="P383" s="230"/>
      <c r="Q383" s="230"/>
      <c r="R383" s="230"/>
      <c r="S383" s="230"/>
      <c r="T383" s="231"/>
      <c r="AT383" s="232" t="s">
        <v>281</v>
      </c>
      <c r="AU383" s="232" t="s">
        <v>84</v>
      </c>
      <c r="AV383" s="14" t="s">
        <v>84</v>
      </c>
      <c r="AW383" s="14" t="s">
        <v>38</v>
      </c>
      <c r="AX383" s="14" t="s">
        <v>77</v>
      </c>
      <c r="AY383" s="232" t="s">
        <v>273</v>
      </c>
    </row>
    <row r="384" spans="1:65" s="13" customFormat="1" ht="11.25">
      <c r="B384" s="212"/>
      <c r="C384" s="213"/>
      <c r="D384" s="208" t="s">
        <v>281</v>
      </c>
      <c r="E384" s="214" t="s">
        <v>22</v>
      </c>
      <c r="F384" s="215" t="s">
        <v>282</v>
      </c>
      <c r="G384" s="213"/>
      <c r="H384" s="214" t="s">
        <v>22</v>
      </c>
      <c r="I384" s="216"/>
      <c r="J384" s="213"/>
      <c r="K384" s="213"/>
      <c r="L384" s="217"/>
      <c r="M384" s="218"/>
      <c r="N384" s="219"/>
      <c r="O384" s="219"/>
      <c r="P384" s="219"/>
      <c r="Q384" s="219"/>
      <c r="R384" s="219"/>
      <c r="S384" s="219"/>
      <c r="T384" s="220"/>
      <c r="AT384" s="221" t="s">
        <v>281</v>
      </c>
      <c r="AU384" s="221" t="s">
        <v>84</v>
      </c>
      <c r="AV384" s="13" t="s">
        <v>23</v>
      </c>
      <c r="AW384" s="13" t="s">
        <v>38</v>
      </c>
      <c r="AX384" s="13" t="s">
        <v>77</v>
      </c>
      <c r="AY384" s="221" t="s">
        <v>273</v>
      </c>
    </row>
    <row r="385" spans="1:65" s="14" customFormat="1" ht="11.25">
      <c r="B385" s="222"/>
      <c r="C385" s="223"/>
      <c r="D385" s="208" t="s">
        <v>281</v>
      </c>
      <c r="E385" s="224" t="s">
        <v>22</v>
      </c>
      <c r="F385" s="225" t="s">
        <v>3825</v>
      </c>
      <c r="G385" s="223"/>
      <c r="H385" s="226">
        <v>1</v>
      </c>
      <c r="I385" s="227"/>
      <c r="J385" s="223"/>
      <c r="K385" s="223"/>
      <c r="L385" s="228"/>
      <c r="M385" s="229"/>
      <c r="N385" s="230"/>
      <c r="O385" s="230"/>
      <c r="P385" s="230"/>
      <c r="Q385" s="230"/>
      <c r="R385" s="230"/>
      <c r="S385" s="230"/>
      <c r="T385" s="231"/>
      <c r="AT385" s="232" t="s">
        <v>281</v>
      </c>
      <c r="AU385" s="232" t="s">
        <v>84</v>
      </c>
      <c r="AV385" s="14" t="s">
        <v>84</v>
      </c>
      <c r="AW385" s="14" t="s">
        <v>38</v>
      </c>
      <c r="AX385" s="14" t="s">
        <v>77</v>
      </c>
      <c r="AY385" s="232" t="s">
        <v>273</v>
      </c>
    </row>
    <row r="386" spans="1:65" s="15" customFormat="1" ht="11.25">
      <c r="B386" s="233"/>
      <c r="C386" s="234"/>
      <c r="D386" s="208" t="s">
        <v>281</v>
      </c>
      <c r="E386" s="235" t="s">
        <v>22</v>
      </c>
      <c r="F386" s="236" t="s">
        <v>286</v>
      </c>
      <c r="G386" s="234"/>
      <c r="H386" s="237">
        <v>4.5199999999999996</v>
      </c>
      <c r="I386" s="238"/>
      <c r="J386" s="234"/>
      <c r="K386" s="234"/>
      <c r="L386" s="239"/>
      <c r="M386" s="240"/>
      <c r="N386" s="241"/>
      <c r="O386" s="241"/>
      <c r="P386" s="241"/>
      <c r="Q386" s="241"/>
      <c r="R386" s="241"/>
      <c r="S386" s="241"/>
      <c r="T386" s="242"/>
      <c r="AT386" s="243" t="s">
        <v>281</v>
      </c>
      <c r="AU386" s="243" t="s">
        <v>84</v>
      </c>
      <c r="AV386" s="15" t="s">
        <v>92</v>
      </c>
      <c r="AW386" s="15" t="s">
        <v>38</v>
      </c>
      <c r="AX386" s="15" t="s">
        <v>77</v>
      </c>
      <c r="AY386" s="243" t="s">
        <v>273</v>
      </c>
    </row>
    <row r="387" spans="1:65" s="14" customFormat="1" ht="11.25">
      <c r="B387" s="222"/>
      <c r="C387" s="223"/>
      <c r="D387" s="208" t="s">
        <v>281</v>
      </c>
      <c r="E387" s="224" t="s">
        <v>22</v>
      </c>
      <c r="F387" s="225" t="s">
        <v>3826</v>
      </c>
      <c r="G387" s="223"/>
      <c r="H387" s="226">
        <v>0.67800000000000005</v>
      </c>
      <c r="I387" s="227"/>
      <c r="J387" s="223"/>
      <c r="K387" s="223"/>
      <c r="L387" s="228"/>
      <c r="M387" s="229"/>
      <c r="N387" s="230"/>
      <c r="O387" s="230"/>
      <c r="P387" s="230"/>
      <c r="Q387" s="230"/>
      <c r="R387" s="230"/>
      <c r="S387" s="230"/>
      <c r="T387" s="231"/>
      <c r="AT387" s="232" t="s">
        <v>281</v>
      </c>
      <c r="AU387" s="232" t="s">
        <v>84</v>
      </c>
      <c r="AV387" s="14" t="s">
        <v>84</v>
      </c>
      <c r="AW387" s="14" t="s">
        <v>38</v>
      </c>
      <c r="AX387" s="14" t="s">
        <v>77</v>
      </c>
      <c r="AY387" s="232" t="s">
        <v>273</v>
      </c>
    </row>
    <row r="388" spans="1:65" s="16" customFormat="1" ht="11.25">
      <c r="B388" s="244"/>
      <c r="C388" s="245"/>
      <c r="D388" s="208" t="s">
        <v>281</v>
      </c>
      <c r="E388" s="246" t="s">
        <v>22</v>
      </c>
      <c r="F388" s="247" t="s">
        <v>288</v>
      </c>
      <c r="G388" s="245"/>
      <c r="H388" s="248">
        <v>5.1980000000000004</v>
      </c>
      <c r="I388" s="249"/>
      <c r="J388" s="245"/>
      <c r="K388" s="245"/>
      <c r="L388" s="250"/>
      <c r="M388" s="251"/>
      <c r="N388" s="252"/>
      <c r="O388" s="252"/>
      <c r="P388" s="252"/>
      <c r="Q388" s="252"/>
      <c r="R388" s="252"/>
      <c r="S388" s="252"/>
      <c r="T388" s="253"/>
      <c r="AT388" s="254" t="s">
        <v>281</v>
      </c>
      <c r="AU388" s="254" t="s">
        <v>84</v>
      </c>
      <c r="AV388" s="16" t="s">
        <v>99</v>
      </c>
      <c r="AW388" s="16" t="s">
        <v>38</v>
      </c>
      <c r="AX388" s="16" t="s">
        <v>23</v>
      </c>
      <c r="AY388" s="254" t="s">
        <v>273</v>
      </c>
    </row>
    <row r="389" spans="1:65" s="12" customFormat="1" ht="22.9" customHeight="1">
      <c r="B389" s="179"/>
      <c r="C389" s="180"/>
      <c r="D389" s="181" t="s">
        <v>76</v>
      </c>
      <c r="E389" s="193" t="s">
        <v>99</v>
      </c>
      <c r="F389" s="193" t="s">
        <v>336</v>
      </c>
      <c r="G389" s="180"/>
      <c r="H389" s="180"/>
      <c r="I389" s="183"/>
      <c r="J389" s="194">
        <f>BK389</f>
        <v>0</v>
      </c>
      <c r="K389" s="180"/>
      <c r="L389" s="185"/>
      <c r="M389" s="186"/>
      <c r="N389" s="187"/>
      <c r="O389" s="187"/>
      <c r="P389" s="188">
        <f>SUM(P390:P400)</f>
        <v>0</v>
      </c>
      <c r="Q389" s="187"/>
      <c r="R389" s="188">
        <f>SUM(R390:R400)</f>
        <v>0.63784000000000007</v>
      </c>
      <c r="S389" s="187"/>
      <c r="T389" s="189">
        <f>SUM(T390:T400)</f>
        <v>0</v>
      </c>
      <c r="AR389" s="190" t="s">
        <v>23</v>
      </c>
      <c r="AT389" s="191" t="s">
        <v>76</v>
      </c>
      <c r="AU389" s="191" t="s">
        <v>23</v>
      </c>
      <c r="AY389" s="190" t="s">
        <v>273</v>
      </c>
      <c r="BK389" s="192">
        <f>SUM(BK390:BK400)</f>
        <v>0</v>
      </c>
    </row>
    <row r="390" spans="1:65" s="2" customFormat="1" ht="21.75" customHeight="1">
      <c r="A390" s="36"/>
      <c r="B390" s="37"/>
      <c r="C390" s="195" t="s">
        <v>616</v>
      </c>
      <c r="D390" s="195" t="s">
        <v>275</v>
      </c>
      <c r="E390" s="196" t="s">
        <v>3827</v>
      </c>
      <c r="F390" s="197" t="s">
        <v>3828</v>
      </c>
      <c r="G390" s="198" t="s">
        <v>297</v>
      </c>
      <c r="H390" s="199">
        <v>28</v>
      </c>
      <c r="I390" s="200"/>
      <c r="J390" s="201">
        <f>ROUND(I390*H390,2)</f>
        <v>0</v>
      </c>
      <c r="K390" s="197" t="s">
        <v>306</v>
      </c>
      <c r="L390" s="41"/>
      <c r="M390" s="202" t="s">
        <v>22</v>
      </c>
      <c r="N390" s="203" t="s">
        <v>48</v>
      </c>
      <c r="O390" s="66"/>
      <c r="P390" s="204">
        <f>O390*H390</f>
        <v>0</v>
      </c>
      <c r="Q390" s="204">
        <v>2.2780000000000002E-2</v>
      </c>
      <c r="R390" s="204">
        <f>Q390*H390</f>
        <v>0.63784000000000007</v>
      </c>
      <c r="S390" s="204">
        <v>0</v>
      </c>
      <c r="T390" s="205">
        <f>S390*H390</f>
        <v>0</v>
      </c>
      <c r="U390" s="36"/>
      <c r="V390" s="36"/>
      <c r="W390" s="36"/>
      <c r="X390" s="36"/>
      <c r="Y390" s="36"/>
      <c r="Z390" s="36"/>
      <c r="AA390" s="36"/>
      <c r="AB390" s="36"/>
      <c r="AC390" s="36"/>
      <c r="AD390" s="36"/>
      <c r="AE390" s="36"/>
      <c r="AR390" s="206" t="s">
        <v>99</v>
      </c>
      <c r="AT390" s="206" t="s">
        <v>275</v>
      </c>
      <c r="AU390" s="206" t="s">
        <v>84</v>
      </c>
      <c r="AY390" s="19" t="s">
        <v>273</v>
      </c>
      <c r="BE390" s="207">
        <f>IF(N390="základní",J390,0)</f>
        <v>0</v>
      </c>
      <c r="BF390" s="207">
        <f>IF(N390="snížená",J390,0)</f>
        <v>0</v>
      </c>
      <c r="BG390" s="207">
        <f>IF(N390="zákl. přenesená",J390,0)</f>
        <v>0</v>
      </c>
      <c r="BH390" s="207">
        <f>IF(N390="sníž. přenesená",J390,0)</f>
        <v>0</v>
      </c>
      <c r="BI390" s="207">
        <f>IF(N390="nulová",J390,0)</f>
        <v>0</v>
      </c>
      <c r="BJ390" s="19" t="s">
        <v>23</v>
      </c>
      <c r="BK390" s="207">
        <f>ROUND(I390*H390,2)</f>
        <v>0</v>
      </c>
      <c r="BL390" s="19" t="s">
        <v>99</v>
      </c>
      <c r="BM390" s="206" t="s">
        <v>3829</v>
      </c>
    </row>
    <row r="391" spans="1:65" s="13" customFormat="1" ht="11.25">
      <c r="B391" s="212"/>
      <c r="C391" s="213"/>
      <c r="D391" s="208" t="s">
        <v>281</v>
      </c>
      <c r="E391" s="214" t="s">
        <v>22</v>
      </c>
      <c r="F391" s="215" t="s">
        <v>3799</v>
      </c>
      <c r="G391" s="213"/>
      <c r="H391" s="214" t="s">
        <v>22</v>
      </c>
      <c r="I391" s="216"/>
      <c r="J391" s="213"/>
      <c r="K391" s="213"/>
      <c r="L391" s="217"/>
      <c r="M391" s="218"/>
      <c r="N391" s="219"/>
      <c r="O391" s="219"/>
      <c r="P391" s="219"/>
      <c r="Q391" s="219"/>
      <c r="R391" s="219"/>
      <c r="S391" s="219"/>
      <c r="T391" s="220"/>
      <c r="AT391" s="221" t="s">
        <v>281</v>
      </c>
      <c r="AU391" s="221" t="s">
        <v>84</v>
      </c>
      <c r="AV391" s="13" t="s">
        <v>23</v>
      </c>
      <c r="AW391" s="13" t="s">
        <v>38</v>
      </c>
      <c r="AX391" s="13" t="s">
        <v>77</v>
      </c>
      <c r="AY391" s="221" t="s">
        <v>273</v>
      </c>
    </row>
    <row r="392" spans="1:65" s="13" customFormat="1" ht="11.25">
      <c r="B392" s="212"/>
      <c r="C392" s="213"/>
      <c r="D392" s="208" t="s">
        <v>281</v>
      </c>
      <c r="E392" s="214" t="s">
        <v>22</v>
      </c>
      <c r="F392" s="215" t="s">
        <v>2285</v>
      </c>
      <c r="G392" s="213"/>
      <c r="H392" s="214" t="s">
        <v>22</v>
      </c>
      <c r="I392" s="216"/>
      <c r="J392" s="213"/>
      <c r="K392" s="213"/>
      <c r="L392" s="217"/>
      <c r="M392" s="218"/>
      <c r="N392" s="219"/>
      <c r="O392" s="219"/>
      <c r="P392" s="219"/>
      <c r="Q392" s="219"/>
      <c r="R392" s="219"/>
      <c r="S392" s="219"/>
      <c r="T392" s="220"/>
      <c r="AT392" s="221" t="s">
        <v>281</v>
      </c>
      <c r="AU392" s="221" t="s">
        <v>84</v>
      </c>
      <c r="AV392" s="13" t="s">
        <v>23</v>
      </c>
      <c r="AW392" s="13" t="s">
        <v>38</v>
      </c>
      <c r="AX392" s="13" t="s">
        <v>77</v>
      </c>
      <c r="AY392" s="221" t="s">
        <v>273</v>
      </c>
    </row>
    <row r="393" spans="1:65" s="14" customFormat="1" ht="11.25">
      <c r="B393" s="222"/>
      <c r="C393" s="223"/>
      <c r="D393" s="208" t="s">
        <v>281</v>
      </c>
      <c r="E393" s="224" t="s">
        <v>22</v>
      </c>
      <c r="F393" s="225" t="s">
        <v>3830</v>
      </c>
      <c r="G393" s="223"/>
      <c r="H393" s="226">
        <v>4</v>
      </c>
      <c r="I393" s="227"/>
      <c r="J393" s="223"/>
      <c r="K393" s="223"/>
      <c r="L393" s="228"/>
      <c r="M393" s="229"/>
      <c r="N393" s="230"/>
      <c r="O393" s="230"/>
      <c r="P393" s="230"/>
      <c r="Q393" s="230"/>
      <c r="R393" s="230"/>
      <c r="S393" s="230"/>
      <c r="T393" s="231"/>
      <c r="AT393" s="232" t="s">
        <v>281</v>
      </c>
      <c r="AU393" s="232" t="s">
        <v>84</v>
      </c>
      <c r="AV393" s="14" t="s">
        <v>84</v>
      </c>
      <c r="AW393" s="14" t="s">
        <v>38</v>
      </c>
      <c r="AX393" s="14" t="s">
        <v>77</v>
      </c>
      <c r="AY393" s="232" t="s">
        <v>273</v>
      </c>
    </row>
    <row r="394" spans="1:65" s="14" customFormat="1" ht="11.25">
      <c r="B394" s="222"/>
      <c r="C394" s="223"/>
      <c r="D394" s="208" t="s">
        <v>281</v>
      </c>
      <c r="E394" s="224" t="s">
        <v>22</v>
      </c>
      <c r="F394" s="225" t="s">
        <v>3831</v>
      </c>
      <c r="G394" s="223"/>
      <c r="H394" s="226">
        <v>6</v>
      </c>
      <c r="I394" s="227"/>
      <c r="J394" s="223"/>
      <c r="K394" s="223"/>
      <c r="L394" s="228"/>
      <c r="M394" s="229"/>
      <c r="N394" s="230"/>
      <c r="O394" s="230"/>
      <c r="P394" s="230"/>
      <c r="Q394" s="230"/>
      <c r="R394" s="230"/>
      <c r="S394" s="230"/>
      <c r="T394" s="231"/>
      <c r="AT394" s="232" t="s">
        <v>281</v>
      </c>
      <c r="AU394" s="232" t="s">
        <v>84</v>
      </c>
      <c r="AV394" s="14" t="s">
        <v>84</v>
      </c>
      <c r="AW394" s="14" t="s">
        <v>38</v>
      </c>
      <c r="AX394" s="14" t="s">
        <v>77</v>
      </c>
      <c r="AY394" s="232" t="s">
        <v>273</v>
      </c>
    </row>
    <row r="395" spans="1:65" s="13" customFormat="1" ht="11.25">
      <c r="B395" s="212"/>
      <c r="C395" s="213"/>
      <c r="D395" s="208" t="s">
        <v>281</v>
      </c>
      <c r="E395" s="214" t="s">
        <v>22</v>
      </c>
      <c r="F395" s="215" t="s">
        <v>292</v>
      </c>
      <c r="G395" s="213"/>
      <c r="H395" s="214" t="s">
        <v>22</v>
      </c>
      <c r="I395" s="216"/>
      <c r="J395" s="213"/>
      <c r="K395" s="213"/>
      <c r="L395" s="217"/>
      <c r="M395" s="218"/>
      <c r="N395" s="219"/>
      <c r="O395" s="219"/>
      <c r="P395" s="219"/>
      <c r="Q395" s="219"/>
      <c r="R395" s="219"/>
      <c r="S395" s="219"/>
      <c r="T395" s="220"/>
      <c r="AT395" s="221" t="s">
        <v>281</v>
      </c>
      <c r="AU395" s="221" t="s">
        <v>84</v>
      </c>
      <c r="AV395" s="13" t="s">
        <v>23</v>
      </c>
      <c r="AW395" s="13" t="s">
        <v>38</v>
      </c>
      <c r="AX395" s="13" t="s">
        <v>77</v>
      </c>
      <c r="AY395" s="221" t="s">
        <v>273</v>
      </c>
    </row>
    <row r="396" spans="1:65" s="14" customFormat="1" ht="11.25">
      <c r="B396" s="222"/>
      <c r="C396" s="223"/>
      <c r="D396" s="208" t="s">
        <v>281</v>
      </c>
      <c r="E396" s="224" t="s">
        <v>22</v>
      </c>
      <c r="F396" s="225" t="s">
        <v>3832</v>
      </c>
      <c r="G396" s="223"/>
      <c r="H396" s="226">
        <v>6</v>
      </c>
      <c r="I396" s="227"/>
      <c r="J396" s="223"/>
      <c r="K396" s="223"/>
      <c r="L396" s="228"/>
      <c r="M396" s="229"/>
      <c r="N396" s="230"/>
      <c r="O396" s="230"/>
      <c r="P396" s="230"/>
      <c r="Q396" s="230"/>
      <c r="R396" s="230"/>
      <c r="S396" s="230"/>
      <c r="T396" s="231"/>
      <c r="AT396" s="232" t="s">
        <v>281</v>
      </c>
      <c r="AU396" s="232" t="s">
        <v>84</v>
      </c>
      <c r="AV396" s="14" t="s">
        <v>84</v>
      </c>
      <c r="AW396" s="14" t="s">
        <v>38</v>
      </c>
      <c r="AX396" s="14" t="s">
        <v>77</v>
      </c>
      <c r="AY396" s="232" t="s">
        <v>273</v>
      </c>
    </row>
    <row r="397" spans="1:65" s="14" customFormat="1" ht="11.25">
      <c r="B397" s="222"/>
      <c r="C397" s="223"/>
      <c r="D397" s="208" t="s">
        <v>281</v>
      </c>
      <c r="E397" s="224" t="s">
        <v>22</v>
      </c>
      <c r="F397" s="225" t="s">
        <v>3833</v>
      </c>
      <c r="G397" s="223"/>
      <c r="H397" s="226">
        <v>6</v>
      </c>
      <c r="I397" s="227"/>
      <c r="J397" s="223"/>
      <c r="K397" s="223"/>
      <c r="L397" s="228"/>
      <c r="M397" s="229"/>
      <c r="N397" s="230"/>
      <c r="O397" s="230"/>
      <c r="P397" s="230"/>
      <c r="Q397" s="230"/>
      <c r="R397" s="230"/>
      <c r="S397" s="230"/>
      <c r="T397" s="231"/>
      <c r="AT397" s="232" t="s">
        <v>281</v>
      </c>
      <c r="AU397" s="232" t="s">
        <v>84</v>
      </c>
      <c r="AV397" s="14" t="s">
        <v>84</v>
      </c>
      <c r="AW397" s="14" t="s">
        <v>38</v>
      </c>
      <c r="AX397" s="14" t="s">
        <v>77</v>
      </c>
      <c r="AY397" s="232" t="s">
        <v>273</v>
      </c>
    </row>
    <row r="398" spans="1:65" s="13" customFormat="1" ht="11.25">
      <c r="B398" s="212"/>
      <c r="C398" s="213"/>
      <c r="D398" s="208" t="s">
        <v>281</v>
      </c>
      <c r="E398" s="214" t="s">
        <v>22</v>
      </c>
      <c r="F398" s="215" t="s">
        <v>282</v>
      </c>
      <c r="G398" s="213"/>
      <c r="H398" s="214" t="s">
        <v>22</v>
      </c>
      <c r="I398" s="216"/>
      <c r="J398" s="213"/>
      <c r="K398" s="213"/>
      <c r="L398" s="217"/>
      <c r="M398" s="218"/>
      <c r="N398" s="219"/>
      <c r="O398" s="219"/>
      <c r="P398" s="219"/>
      <c r="Q398" s="219"/>
      <c r="R398" s="219"/>
      <c r="S398" s="219"/>
      <c r="T398" s="220"/>
      <c r="AT398" s="221" t="s">
        <v>281</v>
      </c>
      <c r="AU398" s="221" t="s">
        <v>84</v>
      </c>
      <c r="AV398" s="13" t="s">
        <v>23</v>
      </c>
      <c r="AW398" s="13" t="s">
        <v>38</v>
      </c>
      <c r="AX398" s="13" t="s">
        <v>77</v>
      </c>
      <c r="AY398" s="221" t="s">
        <v>273</v>
      </c>
    </row>
    <row r="399" spans="1:65" s="14" customFormat="1" ht="11.25">
      <c r="B399" s="222"/>
      <c r="C399" s="223"/>
      <c r="D399" s="208" t="s">
        <v>281</v>
      </c>
      <c r="E399" s="224" t="s">
        <v>22</v>
      </c>
      <c r="F399" s="225" t="s">
        <v>3834</v>
      </c>
      <c r="G399" s="223"/>
      <c r="H399" s="226">
        <v>6</v>
      </c>
      <c r="I399" s="227"/>
      <c r="J399" s="223"/>
      <c r="K399" s="223"/>
      <c r="L399" s="228"/>
      <c r="M399" s="229"/>
      <c r="N399" s="230"/>
      <c r="O399" s="230"/>
      <c r="P399" s="230"/>
      <c r="Q399" s="230"/>
      <c r="R399" s="230"/>
      <c r="S399" s="230"/>
      <c r="T399" s="231"/>
      <c r="AT399" s="232" t="s">
        <v>281</v>
      </c>
      <c r="AU399" s="232" t="s">
        <v>84</v>
      </c>
      <c r="AV399" s="14" t="s">
        <v>84</v>
      </c>
      <c r="AW399" s="14" t="s">
        <v>38</v>
      </c>
      <c r="AX399" s="14" t="s">
        <v>77</v>
      </c>
      <c r="AY399" s="232" t="s">
        <v>273</v>
      </c>
    </row>
    <row r="400" spans="1:65" s="15" customFormat="1" ht="11.25">
      <c r="B400" s="233"/>
      <c r="C400" s="234"/>
      <c r="D400" s="208" t="s">
        <v>281</v>
      </c>
      <c r="E400" s="235" t="s">
        <v>22</v>
      </c>
      <c r="F400" s="236" t="s">
        <v>286</v>
      </c>
      <c r="G400" s="234"/>
      <c r="H400" s="237">
        <v>28</v>
      </c>
      <c r="I400" s="238"/>
      <c r="J400" s="234"/>
      <c r="K400" s="234"/>
      <c r="L400" s="239"/>
      <c r="M400" s="240"/>
      <c r="N400" s="241"/>
      <c r="O400" s="241"/>
      <c r="P400" s="241"/>
      <c r="Q400" s="241"/>
      <c r="R400" s="241"/>
      <c r="S400" s="241"/>
      <c r="T400" s="242"/>
      <c r="AT400" s="243" t="s">
        <v>281</v>
      </c>
      <c r="AU400" s="243" t="s">
        <v>84</v>
      </c>
      <c r="AV400" s="15" t="s">
        <v>92</v>
      </c>
      <c r="AW400" s="15" t="s">
        <v>38</v>
      </c>
      <c r="AX400" s="15" t="s">
        <v>23</v>
      </c>
      <c r="AY400" s="243" t="s">
        <v>273</v>
      </c>
    </row>
    <row r="401" spans="1:65" s="12" customFormat="1" ht="22.9" customHeight="1">
      <c r="B401" s="179"/>
      <c r="C401" s="180"/>
      <c r="D401" s="181" t="s">
        <v>76</v>
      </c>
      <c r="E401" s="193" t="s">
        <v>319</v>
      </c>
      <c r="F401" s="193" t="s">
        <v>455</v>
      </c>
      <c r="G401" s="180"/>
      <c r="H401" s="180"/>
      <c r="I401" s="183"/>
      <c r="J401" s="194">
        <f>BK401</f>
        <v>0</v>
      </c>
      <c r="K401" s="180"/>
      <c r="L401" s="185"/>
      <c r="M401" s="186"/>
      <c r="N401" s="187"/>
      <c r="O401" s="187"/>
      <c r="P401" s="188">
        <f>SUM(P402:P511)</f>
        <v>0</v>
      </c>
      <c r="Q401" s="187"/>
      <c r="R401" s="188">
        <f>SUM(R402:R511)</f>
        <v>80.448393479999993</v>
      </c>
      <c r="S401" s="187"/>
      <c r="T401" s="189">
        <f>SUM(T402:T511)</f>
        <v>0</v>
      </c>
      <c r="AR401" s="190" t="s">
        <v>23</v>
      </c>
      <c r="AT401" s="191" t="s">
        <v>76</v>
      </c>
      <c r="AU401" s="191" t="s">
        <v>23</v>
      </c>
      <c r="AY401" s="190" t="s">
        <v>273</v>
      </c>
      <c r="BK401" s="192">
        <f>SUM(BK402:BK511)</f>
        <v>0</v>
      </c>
    </row>
    <row r="402" spans="1:65" s="2" customFormat="1" ht="21.75" customHeight="1">
      <c r="A402" s="36"/>
      <c r="B402" s="37"/>
      <c r="C402" s="195" t="s">
        <v>621</v>
      </c>
      <c r="D402" s="195" t="s">
        <v>275</v>
      </c>
      <c r="E402" s="196" t="s">
        <v>3835</v>
      </c>
      <c r="F402" s="197" t="s">
        <v>3836</v>
      </c>
      <c r="G402" s="198" t="s">
        <v>224</v>
      </c>
      <c r="H402" s="199">
        <v>119.977</v>
      </c>
      <c r="I402" s="200"/>
      <c r="J402" s="201">
        <f>ROUND(I402*H402,2)</f>
        <v>0</v>
      </c>
      <c r="K402" s="197" t="s">
        <v>306</v>
      </c>
      <c r="L402" s="41"/>
      <c r="M402" s="202" t="s">
        <v>22</v>
      </c>
      <c r="N402" s="203" t="s">
        <v>48</v>
      </c>
      <c r="O402" s="66"/>
      <c r="P402" s="204">
        <f>O402*H402</f>
        <v>0</v>
      </c>
      <c r="Q402" s="204">
        <v>5.7000000000000002E-3</v>
      </c>
      <c r="R402" s="204">
        <f>Q402*H402</f>
        <v>0.6838689</v>
      </c>
      <c r="S402" s="204">
        <v>0</v>
      </c>
      <c r="T402" s="205">
        <f>S402*H402</f>
        <v>0</v>
      </c>
      <c r="U402" s="36"/>
      <c r="V402" s="36"/>
      <c r="W402" s="36"/>
      <c r="X402" s="36"/>
      <c r="Y402" s="36"/>
      <c r="Z402" s="36"/>
      <c r="AA402" s="36"/>
      <c r="AB402" s="36"/>
      <c r="AC402" s="36"/>
      <c r="AD402" s="36"/>
      <c r="AE402" s="36"/>
      <c r="AR402" s="206" t="s">
        <v>99</v>
      </c>
      <c r="AT402" s="206" t="s">
        <v>275</v>
      </c>
      <c r="AU402" s="206" t="s">
        <v>84</v>
      </c>
      <c r="AY402" s="19" t="s">
        <v>273</v>
      </c>
      <c r="BE402" s="207">
        <f>IF(N402="základní",J402,0)</f>
        <v>0</v>
      </c>
      <c r="BF402" s="207">
        <f>IF(N402="snížená",J402,0)</f>
        <v>0</v>
      </c>
      <c r="BG402" s="207">
        <f>IF(N402="zákl. přenesená",J402,0)</f>
        <v>0</v>
      </c>
      <c r="BH402" s="207">
        <f>IF(N402="sníž. přenesená",J402,0)</f>
        <v>0</v>
      </c>
      <c r="BI402" s="207">
        <f>IF(N402="nulová",J402,0)</f>
        <v>0</v>
      </c>
      <c r="BJ402" s="19" t="s">
        <v>23</v>
      </c>
      <c r="BK402" s="207">
        <f>ROUND(I402*H402,2)</f>
        <v>0</v>
      </c>
      <c r="BL402" s="19" t="s">
        <v>99</v>
      </c>
      <c r="BM402" s="206" t="s">
        <v>3837</v>
      </c>
    </row>
    <row r="403" spans="1:65" s="2" customFormat="1" ht="29.25">
      <c r="A403" s="36"/>
      <c r="B403" s="37"/>
      <c r="C403" s="38"/>
      <c r="D403" s="208" t="s">
        <v>299</v>
      </c>
      <c r="E403" s="38"/>
      <c r="F403" s="209" t="s">
        <v>3838</v>
      </c>
      <c r="G403" s="38"/>
      <c r="H403" s="38"/>
      <c r="I403" s="119"/>
      <c r="J403" s="38"/>
      <c r="K403" s="38"/>
      <c r="L403" s="41"/>
      <c r="M403" s="210"/>
      <c r="N403" s="211"/>
      <c r="O403" s="66"/>
      <c r="P403" s="66"/>
      <c r="Q403" s="66"/>
      <c r="R403" s="66"/>
      <c r="S403" s="66"/>
      <c r="T403" s="67"/>
      <c r="U403" s="36"/>
      <c r="V403" s="36"/>
      <c r="W403" s="36"/>
      <c r="X403" s="36"/>
      <c r="Y403" s="36"/>
      <c r="Z403" s="36"/>
      <c r="AA403" s="36"/>
      <c r="AB403" s="36"/>
      <c r="AC403" s="36"/>
      <c r="AD403" s="36"/>
      <c r="AE403" s="36"/>
      <c r="AT403" s="19" t="s">
        <v>299</v>
      </c>
      <c r="AU403" s="19" t="s">
        <v>84</v>
      </c>
    </row>
    <row r="404" spans="1:65" s="13" customFormat="1" ht="11.25">
      <c r="B404" s="212"/>
      <c r="C404" s="213"/>
      <c r="D404" s="208" t="s">
        <v>281</v>
      </c>
      <c r="E404" s="214" t="s">
        <v>22</v>
      </c>
      <c r="F404" s="215" t="s">
        <v>3790</v>
      </c>
      <c r="G404" s="213"/>
      <c r="H404" s="214" t="s">
        <v>22</v>
      </c>
      <c r="I404" s="216"/>
      <c r="J404" s="213"/>
      <c r="K404" s="213"/>
      <c r="L404" s="217"/>
      <c r="M404" s="218"/>
      <c r="N404" s="219"/>
      <c r="O404" s="219"/>
      <c r="P404" s="219"/>
      <c r="Q404" s="219"/>
      <c r="R404" s="219"/>
      <c r="S404" s="219"/>
      <c r="T404" s="220"/>
      <c r="AT404" s="221" t="s">
        <v>281</v>
      </c>
      <c r="AU404" s="221" t="s">
        <v>84</v>
      </c>
      <c r="AV404" s="13" t="s">
        <v>23</v>
      </c>
      <c r="AW404" s="13" t="s">
        <v>38</v>
      </c>
      <c r="AX404" s="13" t="s">
        <v>77</v>
      </c>
      <c r="AY404" s="221" t="s">
        <v>273</v>
      </c>
    </row>
    <row r="405" spans="1:65" s="14" customFormat="1" ht="11.25">
      <c r="B405" s="222"/>
      <c r="C405" s="223"/>
      <c r="D405" s="208" t="s">
        <v>281</v>
      </c>
      <c r="E405" s="224" t="s">
        <v>22</v>
      </c>
      <c r="F405" s="225" t="s">
        <v>3839</v>
      </c>
      <c r="G405" s="223"/>
      <c r="H405" s="226">
        <v>38.36</v>
      </c>
      <c r="I405" s="227"/>
      <c r="J405" s="223"/>
      <c r="K405" s="223"/>
      <c r="L405" s="228"/>
      <c r="M405" s="229"/>
      <c r="N405" s="230"/>
      <c r="O405" s="230"/>
      <c r="P405" s="230"/>
      <c r="Q405" s="230"/>
      <c r="R405" s="230"/>
      <c r="S405" s="230"/>
      <c r="T405" s="231"/>
      <c r="AT405" s="232" t="s">
        <v>281</v>
      </c>
      <c r="AU405" s="232" t="s">
        <v>84</v>
      </c>
      <c r="AV405" s="14" t="s">
        <v>84</v>
      </c>
      <c r="AW405" s="14" t="s">
        <v>38</v>
      </c>
      <c r="AX405" s="14" t="s">
        <v>77</v>
      </c>
      <c r="AY405" s="232" t="s">
        <v>273</v>
      </c>
    </row>
    <row r="406" spans="1:65" s="14" customFormat="1" ht="11.25">
      <c r="B406" s="222"/>
      <c r="C406" s="223"/>
      <c r="D406" s="208" t="s">
        <v>281</v>
      </c>
      <c r="E406" s="224" t="s">
        <v>22</v>
      </c>
      <c r="F406" s="225" t="s">
        <v>3840</v>
      </c>
      <c r="G406" s="223"/>
      <c r="H406" s="226">
        <v>45.59</v>
      </c>
      <c r="I406" s="227"/>
      <c r="J406" s="223"/>
      <c r="K406" s="223"/>
      <c r="L406" s="228"/>
      <c r="M406" s="229"/>
      <c r="N406" s="230"/>
      <c r="O406" s="230"/>
      <c r="P406" s="230"/>
      <c r="Q406" s="230"/>
      <c r="R406" s="230"/>
      <c r="S406" s="230"/>
      <c r="T406" s="231"/>
      <c r="AT406" s="232" t="s">
        <v>281</v>
      </c>
      <c r="AU406" s="232" t="s">
        <v>84</v>
      </c>
      <c r="AV406" s="14" t="s">
        <v>84</v>
      </c>
      <c r="AW406" s="14" t="s">
        <v>38</v>
      </c>
      <c r="AX406" s="14" t="s">
        <v>77</v>
      </c>
      <c r="AY406" s="232" t="s">
        <v>273</v>
      </c>
    </row>
    <row r="407" spans="1:65" s="14" customFormat="1" ht="11.25">
      <c r="B407" s="222"/>
      <c r="C407" s="223"/>
      <c r="D407" s="208" t="s">
        <v>281</v>
      </c>
      <c r="E407" s="224" t="s">
        <v>22</v>
      </c>
      <c r="F407" s="225" t="s">
        <v>3841</v>
      </c>
      <c r="G407" s="223"/>
      <c r="H407" s="226">
        <v>25.12</v>
      </c>
      <c r="I407" s="227"/>
      <c r="J407" s="223"/>
      <c r="K407" s="223"/>
      <c r="L407" s="228"/>
      <c r="M407" s="229"/>
      <c r="N407" s="230"/>
      <c r="O407" s="230"/>
      <c r="P407" s="230"/>
      <c r="Q407" s="230"/>
      <c r="R407" s="230"/>
      <c r="S407" s="230"/>
      <c r="T407" s="231"/>
      <c r="AT407" s="232" t="s">
        <v>281</v>
      </c>
      <c r="AU407" s="232" t="s">
        <v>84</v>
      </c>
      <c r="AV407" s="14" t="s">
        <v>84</v>
      </c>
      <c r="AW407" s="14" t="s">
        <v>38</v>
      </c>
      <c r="AX407" s="14" t="s">
        <v>77</v>
      </c>
      <c r="AY407" s="232" t="s">
        <v>273</v>
      </c>
    </row>
    <row r="408" spans="1:65" s="15" customFormat="1" ht="11.25">
      <c r="B408" s="233"/>
      <c r="C408" s="234"/>
      <c r="D408" s="208" t="s">
        <v>281</v>
      </c>
      <c r="E408" s="235" t="s">
        <v>22</v>
      </c>
      <c r="F408" s="236" t="s">
        <v>286</v>
      </c>
      <c r="G408" s="234"/>
      <c r="H408" s="237">
        <v>109.07</v>
      </c>
      <c r="I408" s="238"/>
      <c r="J408" s="234"/>
      <c r="K408" s="234"/>
      <c r="L408" s="239"/>
      <c r="M408" s="240"/>
      <c r="N408" s="241"/>
      <c r="O408" s="241"/>
      <c r="P408" s="241"/>
      <c r="Q408" s="241"/>
      <c r="R408" s="241"/>
      <c r="S408" s="241"/>
      <c r="T408" s="242"/>
      <c r="AT408" s="243" t="s">
        <v>281</v>
      </c>
      <c r="AU408" s="243" t="s">
        <v>84</v>
      </c>
      <c r="AV408" s="15" t="s">
        <v>92</v>
      </c>
      <c r="AW408" s="15" t="s">
        <v>38</v>
      </c>
      <c r="AX408" s="15" t="s">
        <v>77</v>
      </c>
      <c r="AY408" s="243" t="s">
        <v>273</v>
      </c>
    </row>
    <row r="409" spans="1:65" s="14" customFormat="1" ht="11.25">
      <c r="B409" s="222"/>
      <c r="C409" s="223"/>
      <c r="D409" s="208" t="s">
        <v>281</v>
      </c>
      <c r="E409" s="224" t="s">
        <v>22</v>
      </c>
      <c r="F409" s="225" t="s">
        <v>3842</v>
      </c>
      <c r="G409" s="223"/>
      <c r="H409" s="226">
        <v>10.907</v>
      </c>
      <c r="I409" s="227"/>
      <c r="J409" s="223"/>
      <c r="K409" s="223"/>
      <c r="L409" s="228"/>
      <c r="M409" s="229"/>
      <c r="N409" s="230"/>
      <c r="O409" s="230"/>
      <c r="P409" s="230"/>
      <c r="Q409" s="230"/>
      <c r="R409" s="230"/>
      <c r="S409" s="230"/>
      <c r="T409" s="231"/>
      <c r="AT409" s="232" t="s">
        <v>281</v>
      </c>
      <c r="AU409" s="232" t="s">
        <v>84</v>
      </c>
      <c r="AV409" s="14" t="s">
        <v>84</v>
      </c>
      <c r="AW409" s="14" t="s">
        <v>38</v>
      </c>
      <c r="AX409" s="14" t="s">
        <v>77</v>
      </c>
      <c r="AY409" s="232" t="s">
        <v>273</v>
      </c>
    </row>
    <row r="410" spans="1:65" s="16" customFormat="1" ht="11.25">
      <c r="B410" s="244"/>
      <c r="C410" s="245"/>
      <c r="D410" s="208" t="s">
        <v>281</v>
      </c>
      <c r="E410" s="246" t="s">
        <v>22</v>
      </c>
      <c r="F410" s="247" t="s">
        <v>288</v>
      </c>
      <c r="G410" s="245"/>
      <c r="H410" s="248">
        <v>119.977</v>
      </c>
      <c r="I410" s="249"/>
      <c r="J410" s="245"/>
      <c r="K410" s="245"/>
      <c r="L410" s="250"/>
      <c r="M410" s="251"/>
      <c r="N410" s="252"/>
      <c r="O410" s="252"/>
      <c r="P410" s="252"/>
      <c r="Q410" s="252"/>
      <c r="R410" s="252"/>
      <c r="S410" s="252"/>
      <c r="T410" s="253"/>
      <c r="AT410" s="254" t="s">
        <v>281</v>
      </c>
      <c r="AU410" s="254" t="s">
        <v>84</v>
      </c>
      <c r="AV410" s="16" t="s">
        <v>99</v>
      </c>
      <c r="AW410" s="16" t="s">
        <v>38</v>
      </c>
      <c r="AX410" s="16" t="s">
        <v>23</v>
      </c>
      <c r="AY410" s="254" t="s">
        <v>273</v>
      </c>
    </row>
    <row r="411" spans="1:65" s="2" customFormat="1" ht="16.5" customHeight="1">
      <c r="A411" s="36"/>
      <c r="B411" s="37"/>
      <c r="C411" s="195" t="s">
        <v>629</v>
      </c>
      <c r="D411" s="195" t="s">
        <v>275</v>
      </c>
      <c r="E411" s="196" t="s">
        <v>3843</v>
      </c>
      <c r="F411" s="197" t="s">
        <v>3844</v>
      </c>
      <c r="G411" s="198" t="s">
        <v>224</v>
      </c>
      <c r="H411" s="199">
        <v>1</v>
      </c>
      <c r="I411" s="200"/>
      <c r="J411" s="201">
        <f>ROUND(I411*H411,2)</f>
        <v>0</v>
      </c>
      <c r="K411" s="197" t="s">
        <v>306</v>
      </c>
      <c r="L411" s="41"/>
      <c r="M411" s="202" t="s">
        <v>22</v>
      </c>
      <c r="N411" s="203" t="s">
        <v>48</v>
      </c>
      <c r="O411" s="66"/>
      <c r="P411" s="204">
        <f>O411*H411</f>
        <v>0</v>
      </c>
      <c r="Q411" s="204">
        <v>0.04</v>
      </c>
      <c r="R411" s="204">
        <f>Q411*H411</f>
        <v>0.04</v>
      </c>
      <c r="S411" s="204">
        <v>0</v>
      </c>
      <c r="T411" s="205">
        <f>S411*H411</f>
        <v>0</v>
      </c>
      <c r="U411" s="36"/>
      <c r="V411" s="36"/>
      <c r="W411" s="36"/>
      <c r="X411" s="36"/>
      <c r="Y411" s="36"/>
      <c r="Z411" s="36"/>
      <c r="AA411" s="36"/>
      <c r="AB411" s="36"/>
      <c r="AC411" s="36"/>
      <c r="AD411" s="36"/>
      <c r="AE411" s="36"/>
      <c r="AR411" s="206" t="s">
        <v>99</v>
      </c>
      <c r="AT411" s="206" t="s">
        <v>275</v>
      </c>
      <c r="AU411" s="206" t="s">
        <v>84</v>
      </c>
      <c r="AY411" s="19" t="s">
        <v>273</v>
      </c>
      <c r="BE411" s="207">
        <f>IF(N411="základní",J411,0)</f>
        <v>0</v>
      </c>
      <c r="BF411" s="207">
        <f>IF(N411="snížená",J411,0)</f>
        <v>0</v>
      </c>
      <c r="BG411" s="207">
        <f>IF(N411="zákl. přenesená",J411,0)</f>
        <v>0</v>
      </c>
      <c r="BH411" s="207">
        <f>IF(N411="sníž. přenesená",J411,0)</f>
        <v>0</v>
      </c>
      <c r="BI411" s="207">
        <f>IF(N411="nulová",J411,0)</f>
        <v>0</v>
      </c>
      <c r="BJ411" s="19" t="s">
        <v>23</v>
      </c>
      <c r="BK411" s="207">
        <f>ROUND(I411*H411,2)</f>
        <v>0</v>
      </c>
      <c r="BL411" s="19" t="s">
        <v>99</v>
      </c>
      <c r="BM411" s="206" t="s">
        <v>3845</v>
      </c>
    </row>
    <row r="412" spans="1:65" s="2" customFormat="1" ht="29.25">
      <c r="A412" s="36"/>
      <c r="B412" s="37"/>
      <c r="C412" s="38"/>
      <c r="D412" s="208" t="s">
        <v>299</v>
      </c>
      <c r="E412" s="38"/>
      <c r="F412" s="209" t="s">
        <v>3846</v>
      </c>
      <c r="G412" s="38"/>
      <c r="H412" s="38"/>
      <c r="I412" s="119"/>
      <c r="J412" s="38"/>
      <c r="K412" s="38"/>
      <c r="L412" s="41"/>
      <c r="M412" s="210"/>
      <c r="N412" s="211"/>
      <c r="O412" s="66"/>
      <c r="P412" s="66"/>
      <c r="Q412" s="66"/>
      <c r="R412" s="66"/>
      <c r="S412" s="66"/>
      <c r="T412" s="67"/>
      <c r="U412" s="36"/>
      <c r="V412" s="36"/>
      <c r="W412" s="36"/>
      <c r="X412" s="36"/>
      <c r="Y412" s="36"/>
      <c r="Z412" s="36"/>
      <c r="AA412" s="36"/>
      <c r="AB412" s="36"/>
      <c r="AC412" s="36"/>
      <c r="AD412" s="36"/>
      <c r="AE412" s="36"/>
      <c r="AT412" s="19" t="s">
        <v>299</v>
      </c>
      <c r="AU412" s="19" t="s">
        <v>84</v>
      </c>
    </row>
    <row r="413" spans="1:65" s="14" customFormat="1" ht="11.25">
      <c r="B413" s="222"/>
      <c r="C413" s="223"/>
      <c r="D413" s="208" t="s">
        <v>281</v>
      </c>
      <c r="E413" s="224" t="s">
        <v>22</v>
      </c>
      <c r="F413" s="225" t="s">
        <v>3847</v>
      </c>
      <c r="G413" s="223"/>
      <c r="H413" s="226">
        <v>1</v>
      </c>
      <c r="I413" s="227"/>
      <c r="J413" s="223"/>
      <c r="K413" s="223"/>
      <c r="L413" s="228"/>
      <c r="M413" s="229"/>
      <c r="N413" s="230"/>
      <c r="O413" s="230"/>
      <c r="P413" s="230"/>
      <c r="Q413" s="230"/>
      <c r="R413" s="230"/>
      <c r="S413" s="230"/>
      <c r="T413" s="231"/>
      <c r="AT413" s="232" t="s">
        <v>281</v>
      </c>
      <c r="AU413" s="232" t="s">
        <v>84</v>
      </c>
      <c r="AV413" s="14" t="s">
        <v>84</v>
      </c>
      <c r="AW413" s="14" t="s">
        <v>38</v>
      </c>
      <c r="AX413" s="14" t="s">
        <v>23</v>
      </c>
      <c r="AY413" s="232" t="s">
        <v>273</v>
      </c>
    </row>
    <row r="414" spans="1:65" s="2" customFormat="1" ht="21.75" customHeight="1">
      <c r="A414" s="36"/>
      <c r="B414" s="37"/>
      <c r="C414" s="195" t="s">
        <v>634</v>
      </c>
      <c r="D414" s="195" t="s">
        <v>275</v>
      </c>
      <c r="E414" s="196" t="s">
        <v>514</v>
      </c>
      <c r="F414" s="197" t="s">
        <v>515</v>
      </c>
      <c r="G414" s="198" t="s">
        <v>224</v>
      </c>
      <c r="H414" s="199">
        <v>10.396000000000001</v>
      </c>
      <c r="I414" s="200"/>
      <c r="J414" s="201">
        <f>ROUND(I414*H414,2)</f>
        <v>0</v>
      </c>
      <c r="K414" s="197" t="s">
        <v>306</v>
      </c>
      <c r="L414" s="41"/>
      <c r="M414" s="202" t="s">
        <v>22</v>
      </c>
      <c r="N414" s="203" t="s">
        <v>48</v>
      </c>
      <c r="O414" s="66"/>
      <c r="P414" s="204">
        <f>O414*H414</f>
        <v>0</v>
      </c>
      <c r="Q414" s="204">
        <v>4.3800000000000002E-3</v>
      </c>
      <c r="R414" s="204">
        <f>Q414*H414</f>
        <v>4.5534480000000009E-2</v>
      </c>
      <c r="S414" s="204">
        <v>0</v>
      </c>
      <c r="T414" s="205">
        <f>S414*H414</f>
        <v>0</v>
      </c>
      <c r="U414" s="36"/>
      <c r="V414" s="36"/>
      <c r="W414" s="36"/>
      <c r="X414" s="36"/>
      <c r="Y414" s="36"/>
      <c r="Z414" s="36"/>
      <c r="AA414" s="36"/>
      <c r="AB414" s="36"/>
      <c r="AC414" s="36"/>
      <c r="AD414" s="36"/>
      <c r="AE414" s="36"/>
      <c r="AR414" s="206" t="s">
        <v>99</v>
      </c>
      <c r="AT414" s="206" t="s">
        <v>275</v>
      </c>
      <c r="AU414" s="206" t="s">
        <v>84</v>
      </c>
      <c r="AY414" s="19" t="s">
        <v>273</v>
      </c>
      <c r="BE414" s="207">
        <f>IF(N414="základní",J414,0)</f>
        <v>0</v>
      </c>
      <c r="BF414" s="207">
        <f>IF(N414="snížená",J414,0)</f>
        <v>0</v>
      </c>
      <c r="BG414" s="207">
        <f>IF(N414="zákl. přenesená",J414,0)</f>
        <v>0</v>
      </c>
      <c r="BH414" s="207">
        <f>IF(N414="sníž. přenesená",J414,0)</f>
        <v>0</v>
      </c>
      <c r="BI414" s="207">
        <f>IF(N414="nulová",J414,0)</f>
        <v>0</v>
      </c>
      <c r="BJ414" s="19" t="s">
        <v>23</v>
      </c>
      <c r="BK414" s="207">
        <f>ROUND(I414*H414,2)</f>
        <v>0</v>
      </c>
      <c r="BL414" s="19" t="s">
        <v>99</v>
      </c>
      <c r="BM414" s="206" t="s">
        <v>3848</v>
      </c>
    </row>
    <row r="415" spans="1:65" s="2" customFormat="1" ht="29.25">
      <c r="A415" s="36"/>
      <c r="B415" s="37"/>
      <c r="C415" s="38"/>
      <c r="D415" s="208" t="s">
        <v>299</v>
      </c>
      <c r="E415" s="38"/>
      <c r="F415" s="209" t="s">
        <v>517</v>
      </c>
      <c r="G415" s="38"/>
      <c r="H415" s="38"/>
      <c r="I415" s="119"/>
      <c r="J415" s="38"/>
      <c r="K415" s="38"/>
      <c r="L415" s="41"/>
      <c r="M415" s="210"/>
      <c r="N415" s="211"/>
      <c r="O415" s="66"/>
      <c r="P415" s="66"/>
      <c r="Q415" s="66"/>
      <c r="R415" s="66"/>
      <c r="S415" s="66"/>
      <c r="T415" s="67"/>
      <c r="U415" s="36"/>
      <c r="V415" s="36"/>
      <c r="W415" s="36"/>
      <c r="X415" s="36"/>
      <c r="Y415" s="36"/>
      <c r="Z415" s="36"/>
      <c r="AA415" s="36"/>
      <c r="AB415" s="36"/>
      <c r="AC415" s="36"/>
      <c r="AD415" s="36"/>
      <c r="AE415" s="36"/>
      <c r="AT415" s="19" t="s">
        <v>299</v>
      </c>
      <c r="AU415" s="19" t="s">
        <v>84</v>
      </c>
    </row>
    <row r="416" spans="1:65" s="14" customFormat="1" ht="11.25">
      <c r="B416" s="222"/>
      <c r="C416" s="223"/>
      <c r="D416" s="208" t="s">
        <v>281</v>
      </c>
      <c r="E416" s="224" t="s">
        <v>22</v>
      </c>
      <c r="F416" s="225" t="s">
        <v>3849</v>
      </c>
      <c r="G416" s="223"/>
      <c r="H416" s="226">
        <v>10.396000000000001</v>
      </c>
      <c r="I416" s="227"/>
      <c r="J416" s="223"/>
      <c r="K416" s="223"/>
      <c r="L416" s="228"/>
      <c r="M416" s="229"/>
      <c r="N416" s="230"/>
      <c r="O416" s="230"/>
      <c r="P416" s="230"/>
      <c r="Q416" s="230"/>
      <c r="R416" s="230"/>
      <c r="S416" s="230"/>
      <c r="T416" s="231"/>
      <c r="AT416" s="232" t="s">
        <v>281</v>
      </c>
      <c r="AU416" s="232" t="s">
        <v>84</v>
      </c>
      <c r="AV416" s="14" t="s">
        <v>84</v>
      </c>
      <c r="AW416" s="14" t="s">
        <v>38</v>
      </c>
      <c r="AX416" s="14" t="s">
        <v>23</v>
      </c>
      <c r="AY416" s="232" t="s">
        <v>273</v>
      </c>
    </row>
    <row r="417" spans="1:65" s="2" customFormat="1" ht="16.5" customHeight="1">
      <c r="A417" s="36"/>
      <c r="B417" s="37"/>
      <c r="C417" s="195" t="s">
        <v>641</v>
      </c>
      <c r="D417" s="195" t="s">
        <v>275</v>
      </c>
      <c r="E417" s="196" t="s">
        <v>3850</v>
      </c>
      <c r="F417" s="197" t="s">
        <v>3851</v>
      </c>
      <c r="G417" s="198" t="s">
        <v>224</v>
      </c>
      <c r="H417" s="199">
        <v>1</v>
      </c>
      <c r="I417" s="200"/>
      <c r="J417" s="201">
        <f>ROUND(I417*H417,2)</f>
        <v>0</v>
      </c>
      <c r="K417" s="197" t="s">
        <v>306</v>
      </c>
      <c r="L417" s="41"/>
      <c r="M417" s="202" t="s">
        <v>22</v>
      </c>
      <c r="N417" s="203" t="s">
        <v>48</v>
      </c>
      <c r="O417" s="66"/>
      <c r="P417" s="204">
        <f>O417*H417</f>
        <v>0</v>
      </c>
      <c r="Q417" s="204">
        <v>4.1529999999999997E-2</v>
      </c>
      <c r="R417" s="204">
        <f>Q417*H417</f>
        <v>4.1529999999999997E-2</v>
      </c>
      <c r="S417" s="204">
        <v>0</v>
      </c>
      <c r="T417" s="205">
        <f>S417*H417</f>
        <v>0</v>
      </c>
      <c r="U417" s="36"/>
      <c r="V417" s="36"/>
      <c r="W417" s="36"/>
      <c r="X417" s="36"/>
      <c r="Y417" s="36"/>
      <c r="Z417" s="36"/>
      <c r="AA417" s="36"/>
      <c r="AB417" s="36"/>
      <c r="AC417" s="36"/>
      <c r="AD417" s="36"/>
      <c r="AE417" s="36"/>
      <c r="AR417" s="206" t="s">
        <v>99</v>
      </c>
      <c r="AT417" s="206" t="s">
        <v>275</v>
      </c>
      <c r="AU417" s="206" t="s">
        <v>84</v>
      </c>
      <c r="AY417" s="19" t="s">
        <v>273</v>
      </c>
      <c r="BE417" s="207">
        <f>IF(N417="základní",J417,0)</f>
        <v>0</v>
      </c>
      <c r="BF417" s="207">
        <f>IF(N417="snížená",J417,0)</f>
        <v>0</v>
      </c>
      <c r="BG417" s="207">
        <f>IF(N417="zákl. přenesená",J417,0)</f>
        <v>0</v>
      </c>
      <c r="BH417" s="207">
        <f>IF(N417="sníž. přenesená",J417,0)</f>
        <v>0</v>
      </c>
      <c r="BI417" s="207">
        <f>IF(N417="nulová",J417,0)</f>
        <v>0</v>
      </c>
      <c r="BJ417" s="19" t="s">
        <v>23</v>
      </c>
      <c r="BK417" s="207">
        <f>ROUND(I417*H417,2)</f>
        <v>0</v>
      </c>
      <c r="BL417" s="19" t="s">
        <v>99</v>
      </c>
      <c r="BM417" s="206" t="s">
        <v>3852</v>
      </c>
    </row>
    <row r="418" spans="1:65" s="14" customFormat="1" ht="11.25">
      <c r="B418" s="222"/>
      <c r="C418" s="223"/>
      <c r="D418" s="208" t="s">
        <v>281</v>
      </c>
      <c r="E418" s="224" t="s">
        <v>22</v>
      </c>
      <c r="F418" s="225" t="s">
        <v>3847</v>
      </c>
      <c r="G418" s="223"/>
      <c r="H418" s="226">
        <v>1</v>
      </c>
      <c r="I418" s="227"/>
      <c r="J418" s="223"/>
      <c r="K418" s="223"/>
      <c r="L418" s="228"/>
      <c r="M418" s="229"/>
      <c r="N418" s="230"/>
      <c r="O418" s="230"/>
      <c r="P418" s="230"/>
      <c r="Q418" s="230"/>
      <c r="R418" s="230"/>
      <c r="S418" s="230"/>
      <c r="T418" s="231"/>
      <c r="AT418" s="232" t="s">
        <v>281</v>
      </c>
      <c r="AU418" s="232" t="s">
        <v>84</v>
      </c>
      <c r="AV418" s="14" t="s">
        <v>84</v>
      </c>
      <c r="AW418" s="14" t="s">
        <v>38</v>
      </c>
      <c r="AX418" s="14" t="s">
        <v>23</v>
      </c>
      <c r="AY418" s="232" t="s">
        <v>273</v>
      </c>
    </row>
    <row r="419" spans="1:65" s="2" customFormat="1" ht="21.75" customHeight="1">
      <c r="A419" s="36"/>
      <c r="B419" s="37"/>
      <c r="C419" s="195" t="s">
        <v>648</v>
      </c>
      <c r="D419" s="195" t="s">
        <v>275</v>
      </c>
      <c r="E419" s="196" t="s">
        <v>3853</v>
      </c>
      <c r="F419" s="197" t="s">
        <v>3854</v>
      </c>
      <c r="G419" s="198" t="s">
        <v>297</v>
      </c>
      <c r="H419" s="199">
        <v>30</v>
      </c>
      <c r="I419" s="200"/>
      <c r="J419" s="201">
        <f>ROUND(I419*H419,2)</f>
        <v>0</v>
      </c>
      <c r="K419" s="197" t="s">
        <v>306</v>
      </c>
      <c r="L419" s="41"/>
      <c r="M419" s="202" t="s">
        <v>22</v>
      </c>
      <c r="N419" s="203" t="s">
        <v>48</v>
      </c>
      <c r="O419" s="66"/>
      <c r="P419" s="204">
        <f>O419*H419</f>
        <v>0</v>
      </c>
      <c r="Q419" s="204">
        <v>1.0200000000000001E-2</v>
      </c>
      <c r="R419" s="204">
        <f>Q419*H419</f>
        <v>0.30600000000000005</v>
      </c>
      <c r="S419" s="204">
        <v>0</v>
      </c>
      <c r="T419" s="205">
        <f>S419*H419</f>
        <v>0</v>
      </c>
      <c r="U419" s="36"/>
      <c r="V419" s="36"/>
      <c r="W419" s="36"/>
      <c r="X419" s="36"/>
      <c r="Y419" s="36"/>
      <c r="Z419" s="36"/>
      <c r="AA419" s="36"/>
      <c r="AB419" s="36"/>
      <c r="AC419" s="36"/>
      <c r="AD419" s="36"/>
      <c r="AE419" s="36"/>
      <c r="AR419" s="206" t="s">
        <v>99</v>
      </c>
      <c r="AT419" s="206" t="s">
        <v>275</v>
      </c>
      <c r="AU419" s="206" t="s">
        <v>84</v>
      </c>
      <c r="AY419" s="19" t="s">
        <v>273</v>
      </c>
      <c r="BE419" s="207">
        <f>IF(N419="základní",J419,0)</f>
        <v>0</v>
      </c>
      <c r="BF419" s="207">
        <f>IF(N419="snížená",J419,0)</f>
        <v>0</v>
      </c>
      <c r="BG419" s="207">
        <f>IF(N419="zákl. přenesená",J419,0)</f>
        <v>0</v>
      </c>
      <c r="BH419" s="207">
        <f>IF(N419="sníž. přenesená",J419,0)</f>
        <v>0</v>
      </c>
      <c r="BI419" s="207">
        <f>IF(N419="nulová",J419,0)</f>
        <v>0</v>
      </c>
      <c r="BJ419" s="19" t="s">
        <v>23</v>
      </c>
      <c r="BK419" s="207">
        <f>ROUND(I419*H419,2)</f>
        <v>0</v>
      </c>
      <c r="BL419" s="19" t="s">
        <v>99</v>
      </c>
      <c r="BM419" s="206" t="s">
        <v>3855</v>
      </c>
    </row>
    <row r="420" spans="1:65" s="14" customFormat="1" ht="11.25">
      <c r="B420" s="222"/>
      <c r="C420" s="223"/>
      <c r="D420" s="208" t="s">
        <v>281</v>
      </c>
      <c r="E420" s="224" t="s">
        <v>22</v>
      </c>
      <c r="F420" s="225" t="s">
        <v>3856</v>
      </c>
      <c r="G420" s="223"/>
      <c r="H420" s="226">
        <v>30</v>
      </c>
      <c r="I420" s="227"/>
      <c r="J420" s="223"/>
      <c r="K420" s="223"/>
      <c r="L420" s="228"/>
      <c r="M420" s="229"/>
      <c r="N420" s="230"/>
      <c r="O420" s="230"/>
      <c r="P420" s="230"/>
      <c r="Q420" s="230"/>
      <c r="R420" s="230"/>
      <c r="S420" s="230"/>
      <c r="T420" s="231"/>
      <c r="AT420" s="232" t="s">
        <v>281</v>
      </c>
      <c r="AU420" s="232" t="s">
        <v>84</v>
      </c>
      <c r="AV420" s="14" t="s">
        <v>84</v>
      </c>
      <c r="AW420" s="14" t="s">
        <v>38</v>
      </c>
      <c r="AX420" s="14" t="s">
        <v>23</v>
      </c>
      <c r="AY420" s="232" t="s">
        <v>273</v>
      </c>
    </row>
    <row r="421" spans="1:65" s="2" customFormat="1" ht="16.5" customHeight="1">
      <c r="A421" s="36"/>
      <c r="B421" s="37"/>
      <c r="C421" s="195" t="s">
        <v>654</v>
      </c>
      <c r="D421" s="195" t="s">
        <v>275</v>
      </c>
      <c r="E421" s="196" t="s">
        <v>3857</v>
      </c>
      <c r="F421" s="197" t="s">
        <v>3858</v>
      </c>
      <c r="G421" s="198" t="s">
        <v>297</v>
      </c>
      <c r="H421" s="199">
        <v>20</v>
      </c>
      <c r="I421" s="200"/>
      <c r="J421" s="201">
        <f>ROUND(I421*H421,2)</f>
        <v>0</v>
      </c>
      <c r="K421" s="197" t="s">
        <v>306</v>
      </c>
      <c r="L421" s="41"/>
      <c r="M421" s="202" t="s">
        <v>22</v>
      </c>
      <c r="N421" s="203" t="s">
        <v>48</v>
      </c>
      <c r="O421" s="66"/>
      <c r="P421" s="204">
        <f>O421*H421</f>
        <v>0</v>
      </c>
      <c r="Q421" s="204">
        <v>4.1500000000000002E-2</v>
      </c>
      <c r="R421" s="204">
        <f>Q421*H421</f>
        <v>0.83000000000000007</v>
      </c>
      <c r="S421" s="204">
        <v>0</v>
      </c>
      <c r="T421" s="205">
        <f>S421*H421</f>
        <v>0</v>
      </c>
      <c r="U421" s="36"/>
      <c r="V421" s="36"/>
      <c r="W421" s="36"/>
      <c r="X421" s="36"/>
      <c r="Y421" s="36"/>
      <c r="Z421" s="36"/>
      <c r="AA421" s="36"/>
      <c r="AB421" s="36"/>
      <c r="AC421" s="36"/>
      <c r="AD421" s="36"/>
      <c r="AE421" s="36"/>
      <c r="AR421" s="206" t="s">
        <v>99</v>
      </c>
      <c r="AT421" s="206" t="s">
        <v>275</v>
      </c>
      <c r="AU421" s="206" t="s">
        <v>84</v>
      </c>
      <c r="AY421" s="19" t="s">
        <v>273</v>
      </c>
      <c r="BE421" s="207">
        <f>IF(N421="základní",J421,0)</f>
        <v>0</v>
      </c>
      <c r="BF421" s="207">
        <f>IF(N421="snížená",J421,0)</f>
        <v>0</v>
      </c>
      <c r="BG421" s="207">
        <f>IF(N421="zákl. přenesená",J421,0)</f>
        <v>0</v>
      </c>
      <c r="BH421" s="207">
        <f>IF(N421="sníž. přenesená",J421,0)</f>
        <v>0</v>
      </c>
      <c r="BI421" s="207">
        <f>IF(N421="nulová",J421,0)</f>
        <v>0</v>
      </c>
      <c r="BJ421" s="19" t="s">
        <v>23</v>
      </c>
      <c r="BK421" s="207">
        <f>ROUND(I421*H421,2)</f>
        <v>0</v>
      </c>
      <c r="BL421" s="19" t="s">
        <v>99</v>
      </c>
      <c r="BM421" s="206" t="s">
        <v>3859</v>
      </c>
    </row>
    <row r="422" spans="1:65" s="14" customFormat="1" ht="11.25">
      <c r="B422" s="222"/>
      <c r="C422" s="223"/>
      <c r="D422" s="208" t="s">
        <v>281</v>
      </c>
      <c r="E422" s="224" t="s">
        <v>22</v>
      </c>
      <c r="F422" s="225" t="s">
        <v>3860</v>
      </c>
      <c r="G422" s="223"/>
      <c r="H422" s="226">
        <v>20</v>
      </c>
      <c r="I422" s="227"/>
      <c r="J422" s="223"/>
      <c r="K422" s="223"/>
      <c r="L422" s="228"/>
      <c r="M422" s="229"/>
      <c r="N422" s="230"/>
      <c r="O422" s="230"/>
      <c r="P422" s="230"/>
      <c r="Q422" s="230"/>
      <c r="R422" s="230"/>
      <c r="S422" s="230"/>
      <c r="T422" s="231"/>
      <c r="AT422" s="232" t="s">
        <v>281</v>
      </c>
      <c r="AU422" s="232" t="s">
        <v>84</v>
      </c>
      <c r="AV422" s="14" t="s">
        <v>84</v>
      </c>
      <c r="AW422" s="14" t="s">
        <v>38</v>
      </c>
      <c r="AX422" s="14" t="s">
        <v>23</v>
      </c>
      <c r="AY422" s="232" t="s">
        <v>273</v>
      </c>
    </row>
    <row r="423" spans="1:65" s="2" customFormat="1" ht="21.75" customHeight="1">
      <c r="A423" s="36"/>
      <c r="B423" s="37"/>
      <c r="C423" s="195" t="s">
        <v>660</v>
      </c>
      <c r="D423" s="195" t="s">
        <v>275</v>
      </c>
      <c r="E423" s="196" t="s">
        <v>3861</v>
      </c>
      <c r="F423" s="197" t="s">
        <v>3862</v>
      </c>
      <c r="G423" s="198" t="s">
        <v>224</v>
      </c>
      <c r="H423" s="199">
        <v>169.88800000000001</v>
      </c>
      <c r="I423" s="200"/>
      <c r="J423" s="201">
        <f>ROUND(I423*H423,2)</f>
        <v>0</v>
      </c>
      <c r="K423" s="197" t="s">
        <v>306</v>
      </c>
      <c r="L423" s="41"/>
      <c r="M423" s="202" t="s">
        <v>22</v>
      </c>
      <c r="N423" s="203" t="s">
        <v>48</v>
      </c>
      <c r="O423" s="66"/>
      <c r="P423" s="204">
        <f>O423*H423</f>
        <v>0</v>
      </c>
      <c r="Q423" s="204">
        <v>1.7000000000000001E-2</v>
      </c>
      <c r="R423" s="204">
        <f>Q423*H423</f>
        <v>2.8880960000000004</v>
      </c>
      <c r="S423" s="204">
        <v>0</v>
      </c>
      <c r="T423" s="205">
        <f>S423*H423</f>
        <v>0</v>
      </c>
      <c r="U423" s="36"/>
      <c r="V423" s="36"/>
      <c r="W423" s="36"/>
      <c r="X423" s="36"/>
      <c r="Y423" s="36"/>
      <c r="Z423" s="36"/>
      <c r="AA423" s="36"/>
      <c r="AB423" s="36"/>
      <c r="AC423" s="36"/>
      <c r="AD423" s="36"/>
      <c r="AE423" s="36"/>
      <c r="AR423" s="206" t="s">
        <v>99</v>
      </c>
      <c r="AT423" s="206" t="s">
        <v>275</v>
      </c>
      <c r="AU423" s="206" t="s">
        <v>84</v>
      </c>
      <c r="AY423" s="19" t="s">
        <v>273</v>
      </c>
      <c r="BE423" s="207">
        <f>IF(N423="základní",J423,0)</f>
        <v>0</v>
      </c>
      <c r="BF423" s="207">
        <f>IF(N423="snížená",J423,0)</f>
        <v>0</v>
      </c>
      <c r="BG423" s="207">
        <f>IF(N423="zákl. přenesená",J423,0)</f>
        <v>0</v>
      </c>
      <c r="BH423" s="207">
        <f>IF(N423="sníž. přenesená",J423,0)</f>
        <v>0</v>
      </c>
      <c r="BI423" s="207">
        <f>IF(N423="nulová",J423,0)</f>
        <v>0</v>
      </c>
      <c r="BJ423" s="19" t="s">
        <v>23</v>
      </c>
      <c r="BK423" s="207">
        <f>ROUND(I423*H423,2)</f>
        <v>0</v>
      </c>
      <c r="BL423" s="19" t="s">
        <v>99</v>
      </c>
      <c r="BM423" s="206" t="s">
        <v>3863</v>
      </c>
    </row>
    <row r="424" spans="1:65" s="2" customFormat="1" ht="29.25">
      <c r="A424" s="36"/>
      <c r="B424" s="37"/>
      <c r="C424" s="38"/>
      <c r="D424" s="208" t="s">
        <v>299</v>
      </c>
      <c r="E424" s="38"/>
      <c r="F424" s="209" t="s">
        <v>3838</v>
      </c>
      <c r="G424" s="38"/>
      <c r="H424" s="38"/>
      <c r="I424" s="119"/>
      <c r="J424" s="38"/>
      <c r="K424" s="38"/>
      <c r="L424" s="41"/>
      <c r="M424" s="210"/>
      <c r="N424" s="211"/>
      <c r="O424" s="66"/>
      <c r="P424" s="66"/>
      <c r="Q424" s="66"/>
      <c r="R424" s="66"/>
      <c r="S424" s="66"/>
      <c r="T424" s="67"/>
      <c r="U424" s="36"/>
      <c r="V424" s="36"/>
      <c r="W424" s="36"/>
      <c r="X424" s="36"/>
      <c r="Y424" s="36"/>
      <c r="Z424" s="36"/>
      <c r="AA424" s="36"/>
      <c r="AB424" s="36"/>
      <c r="AC424" s="36"/>
      <c r="AD424" s="36"/>
      <c r="AE424" s="36"/>
      <c r="AT424" s="19" t="s">
        <v>299</v>
      </c>
      <c r="AU424" s="19" t="s">
        <v>84</v>
      </c>
    </row>
    <row r="425" spans="1:65" s="13" customFormat="1" ht="11.25">
      <c r="B425" s="212"/>
      <c r="C425" s="213"/>
      <c r="D425" s="208" t="s">
        <v>281</v>
      </c>
      <c r="E425" s="214" t="s">
        <v>22</v>
      </c>
      <c r="F425" s="215" t="s">
        <v>3790</v>
      </c>
      <c r="G425" s="213"/>
      <c r="H425" s="214" t="s">
        <v>22</v>
      </c>
      <c r="I425" s="216"/>
      <c r="J425" s="213"/>
      <c r="K425" s="213"/>
      <c r="L425" s="217"/>
      <c r="M425" s="218"/>
      <c r="N425" s="219"/>
      <c r="O425" s="219"/>
      <c r="P425" s="219"/>
      <c r="Q425" s="219"/>
      <c r="R425" s="219"/>
      <c r="S425" s="219"/>
      <c r="T425" s="220"/>
      <c r="AT425" s="221" t="s">
        <v>281</v>
      </c>
      <c r="AU425" s="221" t="s">
        <v>84</v>
      </c>
      <c r="AV425" s="13" t="s">
        <v>23</v>
      </c>
      <c r="AW425" s="13" t="s">
        <v>38</v>
      </c>
      <c r="AX425" s="13" t="s">
        <v>77</v>
      </c>
      <c r="AY425" s="221" t="s">
        <v>273</v>
      </c>
    </row>
    <row r="426" spans="1:65" s="14" customFormat="1" ht="11.25">
      <c r="B426" s="222"/>
      <c r="C426" s="223"/>
      <c r="D426" s="208" t="s">
        <v>281</v>
      </c>
      <c r="E426" s="224" t="s">
        <v>22</v>
      </c>
      <c r="F426" s="225" t="s">
        <v>3864</v>
      </c>
      <c r="G426" s="223"/>
      <c r="H426" s="226">
        <v>42.12</v>
      </c>
      <c r="I426" s="227"/>
      <c r="J426" s="223"/>
      <c r="K426" s="223"/>
      <c r="L426" s="228"/>
      <c r="M426" s="229"/>
      <c r="N426" s="230"/>
      <c r="O426" s="230"/>
      <c r="P426" s="230"/>
      <c r="Q426" s="230"/>
      <c r="R426" s="230"/>
      <c r="S426" s="230"/>
      <c r="T426" s="231"/>
      <c r="AT426" s="232" t="s">
        <v>281</v>
      </c>
      <c r="AU426" s="232" t="s">
        <v>84</v>
      </c>
      <c r="AV426" s="14" t="s">
        <v>84</v>
      </c>
      <c r="AW426" s="14" t="s">
        <v>38</v>
      </c>
      <c r="AX426" s="14" t="s">
        <v>77</v>
      </c>
      <c r="AY426" s="232" t="s">
        <v>273</v>
      </c>
    </row>
    <row r="427" spans="1:65" s="14" customFormat="1" ht="11.25">
      <c r="B427" s="222"/>
      <c r="C427" s="223"/>
      <c r="D427" s="208" t="s">
        <v>281</v>
      </c>
      <c r="E427" s="224" t="s">
        <v>22</v>
      </c>
      <c r="F427" s="225" t="s">
        <v>3865</v>
      </c>
      <c r="G427" s="223"/>
      <c r="H427" s="226">
        <v>34.603999999999999</v>
      </c>
      <c r="I427" s="227"/>
      <c r="J427" s="223"/>
      <c r="K427" s="223"/>
      <c r="L427" s="228"/>
      <c r="M427" s="229"/>
      <c r="N427" s="230"/>
      <c r="O427" s="230"/>
      <c r="P427" s="230"/>
      <c r="Q427" s="230"/>
      <c r="R427" s="230"/>
      <c r="S427" s="230"/>
      <c r="T427" s="231"/>
      <c r="AT427" s="232" t="s">
        <v>281</v>
      </c>
      <c r="AU427" s="232" t="s">
        <v>84</v>
      </c>
      <c r="AV427" s="14" t="s">
        <v>84</v>
      </c>
      <c r="AW427" s="14" t="s">
        <v>38</v>
      </c>
      <c r="AX427" s="14" t="s">
        <v>77</v>
      </c>
      <c r="AY427" s="232" t="s">
        <v>273</v>
      </c>
    </row>
    <row r="428" spans="1:65" s="14" customFormat="1" ht="11.25">
      <c r="B428" s="222"/>
      <c r="C428" s="223"/>
      <c r="D428" s="208" t="s">
        <v>281</v>
      </c>
      <c r="E428" s="224" t="s">
        <v>22</v>
      </c>
      <c r="F428" s="225" t="s">
        <v>3866</v>
      </c>
      <c r="G428" s="223"/>
      <c r="H428" s="226">
        <v>45.463999999999999</v>
      </c>
      <c r="I428" s="227"/>
      <c r="J428" s="223"/>
      <c r="K428" s="223"/>
      <c r="L428" s="228"/>
      <c r="M428" s="229"/>
      <c r="N428" s="230"/>
      <c r="O428" s="230"/>
      <c r="P428" s="230"/>
      <c r="Q428" s="230"/>
      <c r="R428" s="230"/>
      <c r="S428" s="230"/>
      <c r="T428" s="231"/>
      <c r="AT428" s="232" t="s">
        <v>281</v>
      </c>
      <c r="AU428" s="232" t="s">
        <v>84</v>
      </c>
      <c r="AV428" s="14" t="s">
        <v>84</v>
      </c>
      <c r="AW428" s="14" t="s">
        <v>38</v>
      </c>
      <c r="AX428" s="14" t="s">
        <v>77</v>
      </c>
      <c r="AY428" s="232" t="s">
        <v>273</v>
      </c>
    </row>
    <row r="429" spans="1:65" s="14" customFormat="1" ht="11.25">
      <c r="B429" s="222"/>
      <c r="C429" s="223"/>
      <c r="D429" s="208" t="s">
        <v>281</v>
      </c>
      <c r="E429" s="224" t="s">
        <v>22</v>
      </c>
      <c r="F429" s="225" t="s">
        <v>3867</v>
      </c>
      <c r="G429" s="223"/>
      <c r="H429" s="226">
        <v>39.61</v>
      </c>
      <c r="I429" s="227"/>
      <c r="J429" s="223"/>
      <c r="K429" s="223"/>
      <c r="L429" s="228"/>
      <c r="M429" s="229"/>
      <c r="N429" s="230"/>
      <c r="O429" s="230"/>
      <c r="P429" s="230"/>
      <c r="Q429" s="230"/>
      <c r="R429" s="230"/>
      <c r="S429" s="230"/>
      <c r="T429" s="231"/>
      <c r="AT429" s="232" t="s">
        <v>281</v>
      </c>
      <c r="AU429" s="232" t="s">
        <v>84</v>
      </c>
      <c r="AV429" s="14" t="s">
        <v>84</v>
      </c>
      <c r="AW429" s="14" t="s">
        <v>38</v>
      </c>
      <c r="AX429" s="14" t="s">
        <v>77</v>
      </c>
      <c r="AY429" s="232" t="s">
        <v>273</v>
      </c>
    </row>
    <row r="430" spans="1:65" s="15" customFormat="1" ht="11.25">
      <c r="B430" s="233"/>
      <c r="C430" s="234"/>
      <c r="D430" s="208" t="s">
        <v>281</v>
      </c>
      <c r="E430" s="235" t="s">
        <v>22</v>
      </c>
      <c r="F430" s="236" t="s">
        <v>286</v>
      </c>
      <c r="G430" s="234"/>
      <c r="H430" s="237">
        <v>161.798</v>
      </c>
      <c r="I430" s="238"/>
      <c r="J430" s="234"/>
      <c r="K430" s="234"/>
      <c r="L430" s="239"/>
      <c r="M430" s="240"/>
      <c r="N430" s="241"/>
      <c r="O430" s="241"/>
      <c r="P430" s="241"/>
      <c r="Q430" s="241"/>
      <c r="R430" s="241"/>
      <c r="S430" s="241"/>
      <c r="T430" s="242"/>
      <c r="AT430" s="243" t="s">
        <v>281</v>
      </c>
      <c r="AU430" s="243" t="s">
        <v>84</v>
      </c>
      <c r="AV430" s="15" t="s">
        <v>92</v>
      </c>
      <c r="AW430" s="15" t="s">
        <v>38</v>
      </c>
      <c r="AX430" s="15" t="s">
        <v>77</v>
      </c>
      <c r="AY430" s="243" t="s">
        <v>273</v>
      </c>
    </row>
    <row r="431" spans="1:65" s="14" customFormat="1" ht="11.25">
      <c r="B431" s="222"/>
      <c r="C431" s="223"/>
      <c r="D431" s="208" t="s">
        <v>281</v>
      </c>
      <c r="E431" s="224" t="s">
        <v>22</v>
      </c>
      <c r="F431" s="225" t="s">
        <v>3868</v>
      </c>
      <c r="G431" s="223"/>
      <c r="H431" s="226">
        <v>8.09</v>
      </c>
      <c r="I431" s="227"/>
      <c r="J431" s="223"/>
      <c r="K431" s="223"/>
      <c r="L431" s="228"/>
      <c r="M431" s="229"/>
      <c r="N431" s="230"/>
      <c r="O431" s="230"/>
      <c r="P431" s="230"/>
      <c r="Q431" s="230"/>
      <c r="R431" s="230"/>
      <c r="S431" s="230"/>
      <c r="T431" s="231"/>
      <c r="AT431" s="232" t="s">
        <v>281</v>
      </c>
      <c r="AU431" s="232" t="s">
        <v>84</v>
      </c>
      <c r="AV431" s="14" t="s">
        <v>84</v>
      </c>
      <c r="AW431" s="14" t="s">
        <v>38</v>
      </c>
      <c r="AX431" s="14" t="s">
        <v>77</v>
      </c>
      <c r="AY431" s="232" t="s">
        <v>273</v>
      </c>
    </row>
    <row r="432" spans="1:65" s="16" customFormat="1" ht="11.25">
      <c r="B432" s="244"/>
      <c r="C432" s="245"/>
      <c r="D432" s="208" t="s">
        <v>281</v>
      </c>
      <c r="E432" s="246" t="s">
        <v>22</v>
      </c>
      <c r="F432" s="247" t="s">
        <v>288</v>
      </c>
      <c r="G432" s="245"/>
      <c r="H432" s="248">
        <v>169.88800000000001</v>
      </c>
      <c r="I432" s="249"/>
      <c r="J432" s="245"/>
      <c r="K432" s="245"/>
      <c r="L432" s="250"/>
      <c r="M432" s="251"/>
      <c r="N432" s="252"/>
      <c r="O432" s="252"/>
      <c r="P432" s="252"/>
      <c r="Q432" s="252"/>
      <c r="R432" s="252"/>
      <c r="S432" s="252"/>
      <c r="T432" s="253"/>
      <c r="AT432" s="254" t="s">
        <v>281</v>
      </c>
      <c r="AU432" s="254" t="s">
        <v>84</v>
      </c>
      <c r="AV432" s="16" t="s">
        <v>99</v>
      </c>
      <c r="AW432" s="16" t="s">
        <v>38</v>
      </c>
      <c r="AX432" s="16" t="s">
        <v>23</v>
      </c>
      <c r="AY432" s="254" t="s">
        <v>273</v>
      </c>
    </row>
    <row r="433" spans="1:65" s="2" customFormat="1" ht="21.75" customHeight="1">
      <c r="A433" s="36"/>
      <c r="B433" s="37"/>
      <c r="C433" s="195" t="s">
        <v>664</v>
      </c>
      <c r="D433" s="195" t="s">
        <v>275</v>
      </c>
      <c r="E433" s="196" t="s">
        <v>3869</v>
      </c>
      <c r="F433" s="197" t="s">
        <v>3870</v>
      </c>
      <c r="G433" s="198" t="s">
        <v>224</v>
      </c>
      <c r="H433" s="199">
        <v>140.91</v>
      </c>
      <c r="I433" s="200"/>
      <c r="J433" s="201">
        <f>ROUND(I433*H433,2)</f>
        <v>0</v>
      </c>
      <c r="K433" s="197" t="s">
        <v>306</v>
      </c>
      <c r="L433" s="41"/>
      <c r="M433" s="202" t="s">
        <v>22</v>
      </c>
      <c r="N433" s="203" t="s">
        <v>48</v>
      </c>
      <c r="O433" s="66"/>
      <c r="P433" s="204">
        <f>O433*H433</f>
        <v>0</v>
      </c>
      <c r="Q433" s="204">
        <v>2.8400000000000002E-2</v>
      </c>
      <c r="R433" s="204">
        <f>Q433*H433</f>
        <v>4.0018440000000002</v>
      </c>
      <c r="S433" s="204">
        <v>0</v>
      </c>
      <c r="T433" s="205">
        <f>S433*H433</f>
        <v>0</v>
      </c>
      <c r="U433" s="36"/>
      <c r="V433" s="36"/>
      <c r="W433" s="36"/>
      <c r="X433" s="36"/>
      <c r="Y433" s="36"/>
      <c r="Z433" s="36"/>
      <c r="AA433" s="36"/>
      <c r="AB433" s="36"/>
      <c r="AC433" s="36"/>
      <c r="AD433" s="36"/>
      <c r="AE433" s="36"/>
      <c r="AR433" s="206" t="s">
        <v>99</v>
      </c>
      <c r="AT433" s="206" t="s">
        <v>275</v>
      </c>
      <c r="AU433" s="206" t="s">
        <v>84</v>
      </c>
      <c r="AY433" s="19" t="s">
        <v>273</v>
      </c>
      <c r="BE433" s="207">
        <f>IF(N433="základní",J433,0)</f>
        <v>0</v>
      </c>
      <c r="BF433" s="207">
        <f>IF(N433="snížená",J433,0)</f>
        <v>0</v>
      </c>
      <c r="BG433" s="207">
        <f>IF(N433="zákl. přenesená",J433,0)</f>
        <v>0</v>
      </c>
      <c r="BH433" s="207">
        <f>IF(N433="sníž. přenesená",J433,0)</f>
        <v>0</v>
      </c>
      <c r="BI433" s="207">
        <f>IF(N433="nulová",J433,0)</f>
        <v>0</v>
      </c>
      <c r="BJ433" s="19" t="s">
        <v>23</v>
      </c>
      <c r="BK433" s="207">
        <f>ROUND(I433*H433,2)</f>
        <v>0</v>
      </c>
      <c r="BL433" s="19" t="s">
        <v>99</v>
      </c>
      <c r="BM433" s="206" t="s">
        <v>3871</v>
      </c>
    </row>
    <row r="434" spans="1:65" s="2" customFormat="1" ht="29.25">
      <c r="A434" s="36"/>
      <c r="B434" s="37"/>
      <c r="C434" s="38"/>
      <c r="D434" s="208" t="s">
        <v>299</v>
      </c>
      <c r="E434" s="38"/>
      <c r="F434" s="209" t="s">
        <v>3838</v>
      </c>
      <c r="G434" s="38"/>
      <c r="H434" s="38"/>
      <c r="I434" s="119"/>
      <c r="J434" s="38"/>
      <c r="K434" s="38"/>
      <c r="L434" s="41"/>
      <c r="M434" s="210"/>
      <c r="N434" s="211"/>
      <c r="O434" s="66"/>
      <c r="P434" s="66"/>
      <c r="Q434" s="66"/>
      <c r="R434" s="66"/>
      <c r="S434" s="66"/>
      <c r="T434" s="67"/>
      <c r="U434" s="36"/>
      <c r="V434" s="36"/>
      <c r="W434" s="36"/>
      <c r="X434" s="36"/>
      <c r="Y434" s="36"/>
      <c r="Z434" s="36"/>
      <c r="AA434" s="36"/>
      <c r="AB434" s="36"/>
      <c r="AC434" s="36"/>
      <c r="AD434" s="36"/>
      <c r="AE434" s="36"/>
      <c r="AT434" s="19" t="s">
        <v>299</v>
      </c>
      <c r="AU434" s="19" t="s">
        <v>84</v>
      </c>
    </row>
    <row r="435" spans="1:65" s="13" customFormat="1" ht="11.25">
      <c r="B435" s="212"/>
      <c r="C435" s="213"/>
      <c r="D435" s="208" t="s">
        <v>281</v>
      </c>
      <c r="E435" s="214" t="s">
        <v>22</v>
      </c>
      <c r="F435" s="215" t="s">
        <v>3790</v>
      </c>
      <c r="G435" s="213"/>
      <c r="H435" s="214" t="s">
        <v>22</v>
      </c>
      <c r="I435" s="216"/>
      <c r="J435" s="213"/>
      <c r="K435" s="213"/>
      <c r="L435" s="217"/>
      <c r="M435" s="218"/>
      <c r="N435" s="219"/>
      <c r="O435" s="219"/>
      <c r="P435" s="219"/>
      <c r="Q435" s="219"/>
      <c r="R435" s="219"/>
      <c r="S435" s="219"/>
      <c r="T435" s="220"/>
      <c r="AT435" s="221" t="s">
        <v>281</v>
      </c>
      <c r="AU435" s="221" t="s">
        <v>84</v>
      </c>
      <c r="AV435" s="13" t="s">
        <v>23</v>
      </c>
      <c r="AW435" s="13" t="s">
        <v>38</v>
      </c>
      <c r="AX435" s="13" t="s">
        <v>77</v>
      </c>
      <c r="AY435" s="221" t="s">
        <v>273</v>
      </c>
    </row>
    <row r="436" spans="1:65" s="14" customFormat="1" ht="11.25">
      <c r="B436" s="222"/>
      <c r="C436" s="223"/>
      <c r="D436" s="208" t="s">
        <v>281</v>
      </c>
      <c r="E436" s="224" t="s">
        <v>22</v>
      </c>
      <c r="F436" s="225" t="s">
        <v>3872</v>
      </c>
      <c r="G436" s="223"/>
      <c r="H436" s="226">
        <v>61.213000000000001</v>
      </c>
      <c r="I436" s="227"/>
      <c r="J436" s="223"/>
      <c r="K436" s="223"/>
      <c r="L436" s="228"/>
      <c r="M436" s="229"/>
      <c r="N436" s="230"/>
      <c r="O436" s="230"/>
      <c r="P436" s="230"/>
      <c r="Q436" s="230"/>
      <c r="R436" s="230"/>
      <c r="S436" s="230"/>
      <c r="T436" s="231"/>
      <c r="AT436" s="232" t="s">
        <v>281</v>
      </c>
      <c r="AU436" s="232" t="s">
        <v>84</v>
      </c>
      <c r="AV436" s="14" t="s">
        <v>84</v>
      </c>
      <c r="AW436" s="14" t="s">
        <v>38</v>
      </c>
      <c r="AX436" s="14" t="s">
        <v>77</v>
      </c>
      <c r="AY436" s="232" t="s">
        <v>273</v>
      </c>
    </row>
    <row r="437" spans="1:65" s="14" customFormat="1" ht="11.25">
      <c r="B437" s="222"/>
      <c r="C437" s="223"/>
      <c r="D437" s="208" t="s">
        <v>281</v>
      </c>
      <c r="E437" s="224" t="s">
        <v>22</v>
      </c>
      <c r="F437" s="225" t="s">
        <v>3873</v>
      </c>
      <c r="G437" s="223"/>
      <c r="H437" s="226">
        <v>72.986999999999995</v>
      </c>
      <c r="I437" s="227"/>
      <c r="J437" s="223"/>
      <c r="K437" s="223"/>
      <c r="L437" s="228"/>
      <c r="M437" s="229"/>
      <c r="N437" s="230"/>
      <c r="O437" s="230"/>
      <c r="P437" s="230"/>
      <c r="Q437" s="230"/>
      <c r="R437" s="230"/>
      <c r="S437" s="230"/>
      <c r="T437" s="231"/>
      <c r="AT437" s="232" t="s">
        <v>281</v>
      </c>
      <c r="AU437" s="232" t="s">
        <v>84</v>
      </c>
      <c r="AV437" s="14" t="s">
        <v>84</v>
      </c>
      <c r="AW437" s="14" t="s">
        <v>38</v>
      </c>
      <c r="AX437" s="14" t="s">
        <v>77</v>
      </c>
      <c r="AY437" s="232" t="s">
        <v>273</v>
      </c>
    </row>
    <row r="438" spans="1:65" s="15" customFormat="1" ht="11.25">
      <c r="B438" s="233"/>
      <c r="C438" s="234"/>
      <c r="D438" s="208" t="s">
        <v>281</v>
      </c>
      <c r="E438" s="235" t="s">
        <v>22</v>
      </c>
      <c r="F438" s="236" t="s">
        <v>286</v>
      </c>
      <c r="G438" s="234"/>
      <c r="H438" s="237">
        <v>134.19999999999999</v>
      </c>
      <c r="I438" s="238"/>
      <c r="J438" s="234"/>
      <c r="K438" s="234"/>
      <c r="L438" s="239"/>
      <c r="M438" s="240"/>
      <c r="N438" s="241"/>
      <c r="O438" s="241"/>
      <c r="P438" s="241"/>
      <c r="Q438" s="241"/>
      <c r="R438" s="241"/>
      <c r="S438" s="241"/>
      <c r="T438" s="242"/>
      <c r="AT438" s="243" t="s">
        <v>281</v>
      </c>
      <c r="AU438" s="243" t="s">
        <v>84</v>
      </c>
      <c r="AV438" s="15" t="s">
        <v>92</v>
      </c>
      <c r="AW438" s="15" t="s">
        <v>38</v>
      </c>
      <c r="AX438" s="15" t="s">
        <v>77</v>
      </c>
      <c r="AY438" s="243" t="s">
        <v>273</v>
      </c>
    </row>
    <row r="439" spans="1:65" s="14" customFormat="1" ht="11.25">
      <c r="B439" s="222"/>
      <c r="C439" s="223"/>
      <c r="D439" s="208" t="s">
        <v>281</v>
      </c>
      <c r="E439" s="224" t="s">
        <v>22</v>
      </c>
      <c r="F439" s="225" t="s">
        <v>3874</v>
      </c>
      <c r="G439" s="223"/>
      <c r="H439" s="226">
        <v>6.71</v>
      </c>
      <c r="I439" s="227"/>
      <c r="J439" s="223"/>
      <c r="K439" s="223"/>
      <c r="L439" s="228"/>
      <c r="M439" s="229"/>
      <c r="N439" s="230"/>
      <c r="O439" s="230"/>
      <c r="P439" s="230"/>
      <c r="Q439" s="230"/>
      <c r="R439" s="230"/>
      <c r="S439" s="230"/>
      <c r="T439" s="231"/>
      <c r="AT439" s="232" t="s">
        <v>281</v>
      </c>
      <c r="AU439" s="232" t="s">
        <v>84</v>
      </c>
      <c r="AV439" s="14" t="s">
        <v>84</v>
      </c>
      <c r="AW439" s="14" t="s">
        <v>38</v>
      </c>
      <c r="AX439" s="14" t="s">
        <v>77</v>
      </c>
      <c r="AY439" s="232" t="s">
        <v>273</v>
      </c>
    </row>
    <row r="440" spans="1:65" s="16" customFormat="1" ht="11.25">
      <c r="B440" s="244"/>
      <c r="C440" s="245"/>
      <c r="D440" s="208" t="s">
        <v>281</v>
      </c>
      <c r="E440" s="246" t="s">
        <v>22</v>
      </c>
      <c r="F440" s="247" t="s">
        <v>288</v>
      </c>
      <c r="G440" s="245"/>
      <c r="H440" s="248">
        <v>140.91</v>
      </c>
      <c r="I440" s="249"/>
      <c r="J440" s="245"/>
      <c r="K440" s="245"/>
      <c r="L440" s="250"/>
      <c r="M440" s="251"/>
      <c r="N440" s="252"/>
      <c r="O440" s="252"/>
      <c r="P440" s="252"/>
      <c r="Q440" s="252"/>
      <c r="R440" s="252"/>
      <c r="S440" s="252"/>
      <c r="T440" s="253"/>
      <c r="AT440" s="254" t="s">
        <v>281</v>
      </c>
      <c r="AU440" s="254" t="s">
        <v>84</v>
      </c>
      <c r="AV440" s="16" t="s">
        <v>99</v>
      </c>
      <c r="AW440" s="16" t="s">
        <v>38</v>
      </c>
      <c r="AX440" s="16" t="s">
        <v>23</v>
      </c>
      <c r="AY440" s="254" t="s">
        <v>273</v>
      </c>
    </row>
    <row r="441" spans="1:65" s="2" customFormat="1" ht="16.5" customHeight="1">
      <c r="A441" s="36"/>
      <c r="B441" s="37"/>
      <c r="C441" s="195" t="s">
        <v>671</v>
      </c>
      <c r="D441" s="195" t="s">
        <v>275</v>
      </c>
      <c r="E441" s="196" t="s">
        <v>540</v>
      </c>
      <c r="F441" s="197" t="s">
        <v>541</v>
      </c>
      <c r="G441" s="198" t="s">
        <v>224</v>
      </c>
      <c r="H441" s="199">
        <v>271.51</v>
      </c>
      <c r="I441" s="200"/>
      <c r="J441" s="201">
        <f>ROUND(I441*H441,2)</f>
        <v>0</v>
      </c>
      <c r="K441" s="197" t="s">
        <v>306</v>
      </c>
      <c r="L441" s="41"/>
      <c r="M441" s="202" t="s">
        <v>22</v>
      </c>
      <c r="N441" s="203" t="s">
        <v>48</v>
      </c>
      <c r="O441" s="66"/>
      <c r="P441" s="204">
        <f>O441*H441</f>
        <v>0</v>
      </c>
      <c r="Q441" s="204">
        <v>0</v>
      </c>
      <c r="R441" s="204">
        <f>Q441*H441</f>
        <v>0</v>
      </c>
      <c r="S441" s="204">
        <v>0</v>
      </c>
      <c r="T441" s="205">
        <f>S441*H441</f>
        <v>0</v>
      </c>
      <c r="U441" s="36"/>
      <c r="V441" s="36"/>
      <c r="W441" s="36"/>
      <c r="X441" s="36"/>
      <c r="Y441" s="36"/>
      <c r="Z441" s="36"/>
      <c r="AA441" s="36"/>
      <c r="AB441" s="36"/>
      <c r="AC441" s="36"/>
      <c r="AD441" s="36"/>
      <c r="AE441" s="36"/>
      <c r="AR441" s="206" t="s">
        <v>99</v>
      </c>
      <c r="AT441" s="206" t="s">
        <v>275</v>
      </c>
      <c r="AU441" s="206" t="s">
        <v>84</v>
      </c>
      <c r="AY441" s="19" t="s">
        <v>273</v>
      </c>
      <c r="BE441" s="207">
        <f>IF(N441="základní",J441,0)</f>
        <v>0</v>
      </c>
      <c r="BF441" s="207">
        <f>IF(N441="snížená",J441,0)</f>
        <v>0</v>
      </c>
      <c r="BG441" s="207">
        <f>IF(N441="zákl. přenesená",J441,0)</f>
        <v>0</v>
      </c>
      <c r="BH441" s="207">
        <f>IF(N441="sníž. přenesená",J441,0)</f>
        <v>0</v>
      </c>
      <c r="BI441" s="207">
        <f>IF(N441="nulová",J441,0)</f>
        <v>0</v>
      </c>
      <c r="BJ441" s="19" t="s">
        <v>23</v>
      </c>
      <c r="BK441" s="207">
        <f>ROUND(I441*H441,2)</f>
        <v>0</v>
      </c>
      <c r="BL441" s="19" t="s">
        <v>99</v>
      </c>
      <c r="BM441" s="206" t="s">
        <v>3875</v>
      </c>
    </row>
    <row r="442" spans="1:65" s="2" customFormat="1" ht="39">
      <c r="A442" s="36"/>
      <c r="B442" s="37"/>
      <c r="C442" s="38"/>
      <c r="D442" s="208" t="s">
        <v>299</v>
      </c>
      <c r="E442" s="38"/>
      <c r="F442" s="209" t="s">
        <v>543</v>
      </c>
      <c r="G442" s="38"/>
      <c r="H442" s="38"/>
      <c r="I442" s="119"/>
      <c r="J442" s="38"/>
      <c r="K442" s="38"/>
      <c r="L442" s="41"/>
      <c r="M442" s="210"/>
      <c r="N442" s="211"/>
      <c r="O442" s="66"/>
      <c r="P442" s="66"/>
      <c r="Q442" s="66"/>
      <c r="R442" s="66"/>
      <c r="S442" s="66"/>
      <c r="T442" s="67"/>
      <c r="U442" s="36"/>
      <c r="V442" s="36"/>
      <c r="W442" s="36"/>
      <c r="X442" s="36"/>
      <c r="Y442" s="36"/>
      <c r="Z442" s="36"/>
      <c r="AA442" s="36"/>
      <c r="AB442" s="36"/>
      <c r="AC442" s="36"/>
      <c r="AD442" s="36"/>
      <c r="AE442" s="36"/>
      <c r="AT442" s="19" t="s">
        <v>299</v>
      </c>
      <c r="AU442" s="19" t="s">
        <v>84</v>
      </c>
    </row>
    <row r="443" spans="1:65" s="14" customFormat="1" ht="11.25">
      <c r="B443" s="222"/>
      <c r="C443" s="223"/>
      <c r="D443" s="208" t="s">
        <v>281</v>
      </c>
      <c r="E443" s="224" t="s">
        <v>22</v>
      </c>
      <c r="F443" s="225" t="s">
        <v>3876</v>
      </c>
      <c r="G443" s="223"/>
      <c r="H443" s="226">
        <v>91.65</v>
      </c>
      <c r="I443" s="227"/>
      <c r="J443" s="223"/>
      <c r="K443" s="223"/>
      <c r="L443" s="228"/>
      <c r="M443" s="229"/>
      <c r="N443" s="230"/>
      <c r="O443" s="230"/>
      <c r="P443" s="230"/>
      <c r="Q443" s="230"/>
      <c r="R443" s="230"/>
      <c r="S443" s="230"/>
      <c r="T443" s="231"/>
      <c r="AT443" s="232" t="s">
        <v>281</v>
      </c>
      <c r="AU443" s="232" t="s">
        <v>84</v>
      </c>
      <c r="AV443" s="14" t="s">
        <v>84</v>
      </c>
      <c r="AW443" s="14" t="s">
        <v>38</v>
      </c>
      <c r="AX443" s="14" t="s">
        <v>77</v>
      </c>
      <c r="AY443" s="232" t="s">
        <v>273</v>
      </c>
    </row>
    <row r="444" spans="1:65" s="14" customFormat="1" ht="11.25">
      <c r="B444" s="222"/>
      <c r="C444" s="223"/>
      <c r="D444" s="208" t="s">
        <v>281</v>
      </c>
      <c r="E444" s="224" t="s">
        <v>22</v>
      </c>
      <c r="F444" s="225" t="s">
        <v>3877</v>
      </c>
      <c r="G444" s="223"/>
      <c r="H444" s="226">
        <v>15.06</v>
      </c>
      <c r="I444" s="227"/>
      <c r="J444" s="223"/>
      <c r="K444" s="223"/>
      <c r="L444" s="228"/>
      <c r="M444" s="229"/>
      <c r="N444" s="230"/>
      <c r="O444" s="230"/>
      <c r="P444" s="230"/>
      <c r="Q444" s="230"/>
      <c r="R444" s="230"/>
      <c r="S444" s="230"/>
      <c r="T444" s="231"/>
      <c r="AT444" s="232" t="s">
        <v>281</v>
      </c>
      <c r="AU444" s="232" t="s">
        <v>84</v>
      </c>
      <c r="AV444" s="14" t="s">
        <v>84</v>
      </c>
      <c r="AW444" s="14" t="s">
        <v>38</v>
      </c>
      <c r="AX444" s="14" t="s">
        <v>77</v>
      </c>
      <c r="AY444" s="232" t="s">
        <v>273</v>
      </c>
    </row>
    <row r="445" spans="1:65" s="14" customFormat="1" ht="11.25">
      <c r="B445" s="222"/>
      <c r="C445" s="223"/>
      <c r="D445" s="208" t="s">
        <v>281</v>
      </c>
      <c r="E445" s="224" t="s">
        <v>22</v>
      </c>
      <c r="F445" s="225" t="s">
        <v>3878</v>
      </c>
      <c r="G445" s="223"/>
      <c r="H445" s="226">
        <v>120</v>
      </c>
      <c r="I445" s="227"/>
      <c r="J445" s="223"/>
      <c r="K445" s="223"/>
      <c r="L445" s="228"/>
      <c r="M445" s="229"/>
      <c r="N445" s="230"/>
      <c r="O445" s="230"/>
      <c r="P445" s="230"/>
      <c r="Q445" s="230"/>
      <c r="R445" s="230"/>
      <c r="S445" s="230"/>
      <c r="T445" s="231"/>
      <c r="AT445" s="232" t="s">
        <v>281</v>
      </c>
      <c r="AU445" s="232" t="s">
        <v>84</v>
      </c>
      <c r="AV445" s="14" t="s">
        <v>84</v>
      </c>
      <c r="AW445" s="14" t="s">
        <v>38</v>
      </c>
      <c r="AX445" s="14" t="s">
        <v>77</v>
      </c>
      <c r="AY445" s="232" t="s">
        <v>273</v>
      </c>
    </row>
    <row r="446" spans="1:65" s="14" customFormat="1" ht="11.25">
      <c r="B446" s="222"/>
      <c r="C446" s="223"/>
      <c r="D446" s="208" t="s">
        <v>281</v>
      </c>
      <c r="E446" s="224" t="s">
        <v>22</v>
      </c>
      <c r="F446" s="225" t="s">
        <v>3879</v>
      </c>
      <c r="G446" s="223"/>
      <c r="H446" s="226">
        <v>44.8</v>
      </c>
      <c r="I446" s="227"/>
      <c r="J446" s="223"/>
      <c r="K446" s="223"/>
      <c r="L446" s="228"/>
      <c r="M446" s="229"/>
      <c r="N446" s="230"/>
      <c r="O446" s="230"/>
      <c r="P446" s="230"/>
      <c r="Q446" s="230"/>
      <c r="R446" s="230"/>
      <c r="S446" s="230"/>
      <c r="T446" s="231"/>
      <c r="AT446" s="232" t="s">
        <v>281</v>
      </c>
      <c r="AU446" s="232" t="s">
        <v>84</v>
      </c>
      <c r="AV446" s="14" t="s">
        <v>84</v>
      </c>
      <c r="AW446" s="14" t="s">
        <v>38</v>
      </c>
      <c r="AX446" s="14" t="s">
        <v>77</v>
      </c>
      <c r="AY446" s="232" t="s">
        <v>273</v>
      </c>
    </row>
    <row r="447" spans="1:65" s="15" customFormat="1" ht="11.25">
      <c r="B447" s="233"/>
      <c r="C447" s="234"/>
      <c r="D447" s="208" t="s">
        <v>281</v>
      </c>
      <c r="E447" s="235" t="s">
        <v>22</v>
      </c>
      <c r="F447" s="236" t="s">
        <v>286</v>
      </c>
      <c r="G447" s="234"/>
      <c r="H447" s="237">
        <v>271.51</v>
      </c>
      <c r="I447" s="238"/>
      <c r="J447" s="234"/>
      <c r="K447" s="234"/>
      <c r="L447" s="239"/>
      <c r="M447" s="240"/>
      <c r="N447" s="241"/>
      <c r="O447" s="241"/>
      <c r="P447" s="241"/>
      <c r="Q447" s="241"/>
      <c r="R447" s="241"/>
      <c r="S447" s="241"/>
      <c r="T447" s="242"/>
      <c r="AT447" s="243" t="s">
        <v>281</v>
      </c>
      <c r="AU447" s="243" t="s">
        <v>84</v>
      </c>
      <c r="AV447" s="15" t="s">
        <v>92</v>
      </c>
      <c r="AW447" s="15" t="s">
        <v>38</v>
      </c>
      <c r="AX447" s="15" t="s">
        <v>23</v>
      </c>
      <c r="AY447" s="243" t="s">
        <v>273</v>
      </c>
    </row>
    <row r="448" spans="1:65" s="2" customFormat="1" ht="21.75" customHeight="1">
      <c r="A448" s="36"/>
      <c r="B448" s="37"/>
      <c r="C448" s="195" t="s">
        <v>677</v>
      </c>
      <c r="D448" s="195" t="s">
        <v>275</v>
      </c>
      <c r="E448" s="196" t="s">
        <v>548</v>
      </c>
      <c r="F448" s="197" t="s">
        <v>549</v>
      </c>
      <c r="G448" s="198" t="s">
        <v>224</v>
      </c>
      <c r="H448" s="199">
        <v>240</v>
      </c>
      <c r="I448" s="200"/>
      <c r="J448" s="201">
        <f>ROUND(I448*H448,2)</f>
        <v>0</v>
      </c>
      <c r="K448" s="197" t="s">
        <v>306</v>
      </c>
      <c r="L448" s="41"/>
      <c r="M448" s="202" t="s">
        <v>22</v>
      </c>
      <c r="N448" s="203" t="s">
        <v>48</v>
      </c>
      <c r="O448" s="66"/>
      <c r="P448" s="204">
        <f>O448*H448</f>
        <v>0</v>
      </c>
      <c r="Q448" s="204">
        <v>0</v>
      </c>
      <c r="R448" s="204">
        <f>Q448*H448</f>
        <v>0</v>
      </c>
      <c r="S448" s="204">
        <v>0</v>
      </c>
      <c r="T448" s="205">
        <f>S448*H448</f>
        <v>0</v>
      </c>
      <c r="U448" s="36"/>
      <c r="V448" s="36"/>
      <c r="W448" s="36"/>
      <c r="X448" s="36"/>
      <c r="Y448" s="36"/>
      <c r="Z448" s="36"/>
      <c r="AA448" s="36"/>
      <c r="AB448" s="36"/>
      <c r="AC448" s="36"/>
      <c r="AD448" s="36"/>
      <c r="AE448" s="36"/>
      <c r="AR448" s="206" t="s">
        <v>99</v>
      </c>
      <c r="AT448" s="206" t="s">
        <v>275</v>
      </c>
      <c r="AU448" s="206" t="s">
        <v>84</v>
      </c>
      <c r="AY448" s="19" t="s">
        <v>273</v>
      </c>
      <c r="BE448" s="207">
        <f>IF(N448="základní",J448,0)</f>
        <v>0</v>
      </c>
      <c r="BF448" s="207">
        <f>IF(N448="snížená",J448,0)</f>
        <v>0</v>
      </c>
      <c r="BG448" s="207">
        <f>IF(N448="zákl. přenesená",J448,0)</f>
        <v>0</v>
      </c>
      <c r="BH448" s="207">
        <f>IF(N448="sníž. přenesená",J448,0)</f>
        <v>0</v>
      </c>
      <c r="BI448" s="207">
        <f>IF(N448="nulová",J448,0)</f>
        <v>0</v>
      </c>
      <c r="BJ448" s="19" t="s">
        <v>23</v>
      </c>
      <c r="BK448" s="207">
        <f>ROUND(I448*H448,2)</f>
        <v>0</v>
      </c>
      <c r="BL448" s="19" t="s">
        <v>99</v>
      </c>
      <c r="BM448" s="206" t="s">
        <v>3880</v>
      </c>
    </row>
    <row r="449" spans="1:65" s="2" customFormat="1" ht="39">
      <c r="A449" s="36"/>
      <c r="B449" s="37"/>
      <c r="C449" s="38"/>
      <c r="D449" s="208" t="s">
        <v>299</v>
      </c>
      <c r="E449" s="38"/>
      <c r="F449" s="209" t="s">
        <v>543</v>
      </c>
      <c r="G449" s="38"/>
      <c r="H449" s="38"/>
      <c r="I449" s="119"/>
      <c r="J449" s="38"/>
      <c r="K449" s="38"/>
      <c r="L449" s="41"/>
      <c r="M449" s="210"/>
      <c r="N449" s="211"/>
      <c r="O449" s="66"/>
      <c r="P449" s="66"/>
      <c r="Q449" s="66"/>
      <c r="R449" s="66"/>
      <c r="S449" s="66"/>
      <c r="T449" s="67"/>
      <c r="U449" s="36"/>
      <c r="V449" s="36"/>
      <c r="W449" s="36"/>
      <c r="X449" s="36"/>
      <c r="Y449" s="36"/>
      <c r="Z449" s="36"/>
      <c r="AA449" s="36"/>
      <c r="AB449" s="36"/>
      <c r="AC449" s="36"/>
      <c r="AD449" s="36"/>
      <c r="AE449" s="36"/>
      <c r="AT449" s="19" t="s">
        <v>299</v>
      </c>
      <c r="AU449" s="19" t="s">
        <v>84</v>
      </c>
    </row>
    <row r="450" spans="1:65" s="14" customFormat="1" ht="11.25">
      <c r="B450" s="222"/>
      <c r="C450" s="223"/>
      <c r="D450" s="208" t="s">
        <v>281</v>
      </c>
      <c r="E450" s="224" t="s">
        <v>22</v>
      </c>
      <c r="F450" s="225" t="s">
        <v>3881</v>
      </c>
      <c r="G450" s="223"/>
      <c r="H450" s="226">
        <v>240</v>
      </c>
      <c r="I450" s="227"/>
      <c r="J450" s="223"/>
      <c r="K450" s="223"/>
      <c r="L450" s="228"/>
      <c r="M450" s="229"/>
      <c r="N450" s="230"/>
      <c r="O450" s="230"/>
      <c r="P450" s="230"/>
      <c r="Q450" s="230"/>
      <c r="R450" s="230"/>
      <c r="S450" s="230"/>
      <c r="T450" s="231"/>
      <c r="AT450" s="232" t="s">
        <v>281</v>
      </c>
      <c r="AU450" s="232" t="s">
        <v>84</v>
      </c>
      <c r="AV450" s="14" t="s">
        <v>84</v>
      </c>
      <c r="AW450" s="14" t="s">
        <v>38</v>
      </c>
      <c r="AX450" s="14" t="s">
        <v>77</v>
      </c>
      <c r="AY450" s="232" t="s">
        <v>273</v>
      </c>
    </row>
    <row r="451" spans="1:65" s="15" customFormat="1" ht="11.25">
      <c r="B451" s="233"/>
      <c r="C451" s="234"/>
      <c r="D451" s="208" t="s">
        <v>281</v>
      </c>
      <c r="E451" s="235" t="s">
        <v>22</v>
      </c>
      <c r="F451" s="236" t="s">
        <v>286</v>
      </c>
      <c r="G451" s="234"/>
      <c r="H451" s="237">
        <v>240</v>
      </c>
      <c r="I451" s="238"/>
      <c r="J451" s="234"/>
      <c r="K451" s="234"/>
      <c r="L451" s="239"/>
      <c r="M451" s="240"/>
      <c r="N451" s="241"/>
      <c r="O451" s="241"/>
      <c r="P451" s="241"/>
      <c r="Q451" s="241"/>
      <c r="R451" s="241"/>
      <c r="S451" s="241"/>
      <c r="T451" s="242"/>
      <c r="AT451" s="243" t="s">
        <v>281</v>
      </c>
      <c r="AU451" s="243" t="s">
        <v>84</v>
      </c>
      <c r="AV451" s="15" t="s">
        <v>92</v>
      </c>
      <c r="AW451" s="15" t="s">
        <v>38</v>
      </c>
      <c r="AX451" s="15" t="s">
        <v>23</v>
      </c>
      <c r="AY451" s="243" t="s">
        <v>273</v>
      </c>
    </row>
    <row r="452" spans="1:65" s="2" customFormat="1" ht="16.5" customHeight="1">
      <c r="A452" s="36"/>
      <c r="B452" s="37"/>
      <c r="C452" s="195" t="s">
        <v>681</v>
      </c>
      <c r="D452" s="195" t="s">
        <v>275</v>
      </c>
      <c r="E452" s="196" t="s">
        <v>3882</v>
      </c>
      <c r="F452" s="197" t="s">
        <v>3883</v>
      </c>
      <c r="G452" s="198" t="s">
        <v>305</v>
      </c>
      <c r="H452" s="199">
        <v>58.234000000000002</v>
      </c>
      <c r="I452" s="200"/>
      <c r="J452" s="201">
        <f>ROUND(I452*H452,2)</f>
        <v>0</v>
      </c>
      <c r="K452" s="197" t="s">
        <v>306</v>
      </c>
      <c r="L452" s="41"/>
      <c r="M452" s="202" t="s">
        <v>22</v>
      </c>
      <c r="N452" s="203" t="s">
        <v>48</v>
      </c>
      <c r="O452" s="66"/>
      <c r="P452" s="204">
        <f>O452*H452</f>
        <v>0</v>
      </c>
      <c r="Q452" s="204">
        <v>1.5E-3</v>
      </c>
      <c r="R452" s="204">
        <f>Q452*H452</f>
        <v>8.7350999999999998E-2</v>
      </c>
      <c r="S452" s="204">
        <v>0</v>
      </c>
      <c r="T452" s="205">
        <f>S452*H452</f>
        <v>0</v>
      </c>
      <c r="U452" s="36"/>
      <c r="V452" s="36"/>
      <c r="W452" s="36"/>
      <c r="X452" s="36"/>
      <c r="Y452" s="36"/>
      <c r="Z452" s="36"/>
      <c r="AA452" s="36"/>
      <c r="AB452" s="36"/>
      <c r="AC452" s="36"/>
      <c r="AD452" s="36"/>
      <c r="AE452" s="36"/>
      <c r="AR452" s="206" t="s">
        <v>99</v>
      </c>
      <c r="AT452" s="206" t="s">
        <v>275</v>
      </c>
      <c r="AU452" s="206" t="s">
        <v>84</v>
      </c>
      <c r="AY452" s="19" t="s">
        <v>273</v>
      </c>
      <c r="BE452" s="207">
        <f>IF(N452="základní",J452,0)</f>
        <v>0</v>
      </c>
      <c r="BF452" s="207">
        <f>IF(N452="snížená",J452,0)</f>
        <v>0</v>
      </c>
      <c r="BG452" s="207">
        <f>IF(N452="zákl. přenesená",J452,0)</f>
        <v>0</v>
      </c>
      <c r="BH452" s="207">
        <f>IF(N452="sníž. přenesená",J452,0)</f>
        <v>0</v>
      </c>
      <c r="BI452" s="207">
        <f>IF(N452="nulová",J452,0)</f>
        <v>0</v>
      </c>
      <c r="BJ452" s="19" t="s">
        <v>23</v>
      </c>
      <c r="BK452" s="207">
        <f>ROUND(I452*H452,2)</f>
        <v>0</v>
      </c>
      <c r="BL452" s="19" t="s">
        <v>99</v>
      </c>
      <c r="BM452" s="206" t="s">
        <v>3884</v>
      </c>
    </row>
    <row r="453" spans="1:65" s="2" customFormat="1" ht="39">
      <c r="A453" s="36"/>
      <c r="B453" s="37"/>
      <c r="C453" s="38"/>
      <c r="D453" s="208" t="s">
        <v>299</v>
      </c>
      <c r="E453" s="38"/>
      <c r="F453" s="209" t="s">
        <v>3885</v>
      </c>
      <c r="G453" s="38"/>
      <c r="H453" s="38"/>
      <c r="I453" s="119"/>
      <c r="J453" s="38"/>
      <c r="K453" s="38"/>
      <c r="L453" s="41"/>
      <c r="M453" s="210"/>
      <c r="N453" s="211"/>
      <c r="O453" s="66"/>
      <c r="P453" s="66"/>
      <c r="Q453" s="66"/>
      <c r="R453" s="66"/>
      <c r="S453" s="66"/>
      <c r="T453" s="67"/>
      <c r="U453" s="36"/>
      <c r="V453" s="36"/>
      <c r="W453" s="36"/>
      <c r="X453" s="36"/>
      <c r="Y453" s="36"/>
      <c r="Z453" s="36"/>
      <c r="AA453" s="36"/>
      <c r="AB453" s="36"/>
      <c r="AC453" s="36"/>
      <c r="AD453" s="36"/>
      <c r="AE453" s="36"/>
      <c r="AT453" s="19" t="s">
        <v>299</v>
      </c>
      <c r="AU453" s="19" t="s">
        <v>84</v>
      </c>
    </row>
    <row r="454" spans="1:65" s="13" customFormat="1" ht="11.25">
      <c r="B454" s="212"/>
      <c r="C454" s="213"/>
      <c r="D454" s="208" t="s">
        <v>281</v>
      </c>
      <c r="E454" s="214" t="s">
        <v>22</v>
      </c>
      <c r="F454" s="215" t="s">
        <v>3790</v>
      </c>
      <c r="G454" s="213"/>
      <c r="H454" s="214" t="s">
        <v>22</v>
      </c>
      <c r="I454" s="216"/>
      <c r="J454" s="213"/>
      <c r="K454" s="213"/>
      <c r="L454" s="217"/>
      <c r="M454" s="218"/>
      <c r="N454" s="219"/>
      <c r="O454" s="219"/>
      <c r="P454" s="219"/>
      <c r="Q454" s="219"/>
      <c r="R454" s="219"/>
      <c r="S454" s="219"/>
      <c r="T454" s="220"/>
      <c r="AT454" s="221" t="s">
        <v>281</v>
      </c>
      <c r="AU454" s="221" t="s">
        <v>84</v>
      </c>
      <c r="AV454" s="13" t="s">
        <v>23</v>
      </c>
      <c r="AW454" s="13" t="s">
        <v>38</v>
      </c>
      <c r="AX454" s="13" t="s">
        <v>77</v>
      </c>
      <c r="AY454" s="221" t="s">
        <v>273</v>
      </c>
    </row>
    <row r="455" spans="1:65" s="14" customFormat="1" ht="11.25">
      <c r="B455" s="222"/>
      <c r="C455" s="223"/>
      <c r="D455" s="208" t="s">
        <v>281</v>
      </c>
      <c r="E455" s="224" t="s">
        <v>22</v>
      </c>
      <c r="F455" s="225" t="s">
        <v>3886</v>
      </c>
      <c r="G455" s="223"/>
      <c r="H455" s="226">
        <v>11.1</v>
      </c>
      <c r="I455" s="227"/>
      <c r="J455" s="223"/>
      <c r="K455" s="223"/>
      <c r="L455" s="228"/>
      <c r="M455" s="229"/>
      <c r="N455" s="230"/>
      <c r="O455" s="230"/>
      <c r="P455" s="230"/>
      <c r="Q455" s="230"/>
      <c r="R455" s="230"/>
      <c r="S455" s="230"/>
      <c r="T455" s="231"/>
      <c r="AT455" s="232" t="s">
        <v>281</v>
      </c>
      <c r="AU455" s="232" t="s">
        <v>84</v>
      </c>
      <c r="AV455" s="14" t="s">
        <v>84</v>
      </c>
      <c r="AW455" s="14" t="s">
        <v>38</v>
      </c>
      <c r="AX455" s="14" t="s">
        <v>77</v>
      </c>
      <c r="AY455" s="232" t="s">
        <v>273</v>
      </c>
    </row>
    <row r="456" spans="1:65" s="14" customFormat="1" ht="11.25">
      <c r="B456" s="222"/>
      <c r="C456" s="223"/>
      <c r="D456" s="208" t="s">
        <v>281</v>
      </c>
      <c r="E456" s="224" t="s">
        <v>22</v>
      </c>
      <c r="F456" s="225" t="s">
        <v>3887</v>
      </c>
      <c r="G456" s="223"/>
      <c r="H456" s="226">
        <v>11</v>
      </c>
      <c r="I456" s="227"/>
      <c r="J456" s="223"/>
      <c r="K456" s="223"/>
      <c r="L456" s="228"/>
      <c r="M456" s="229"/>
      <c r="N456" s="230"/>
      <c r="O456" s="230"/>
      <c r="P456" s="230"/>
      <c r="Q456" s="230"/>
      <c r="R456" s="230"/>
      <c r="S456" s="230"/>
      <c r="T456" s="231"/>
      <c r="AT456" s="232" t="s">
        <v>281</v>
      </c>
      <c r="AU456" s="232" t="s">
        <v>84</v>
      </c>
      <c r="AV456" s="14" t="s">
        <v>84</v>
      </c>
      <c r="AW456" s="14" t="s">
        <v>38</v>
      </c>
      <c r="AX456" s="14" t="s">
        <v>77</v>
      </c>
      <c r="AY456" s="232" t="s">
        <v>273</v>
      </c>
    </row>
    <row r="457" spans="1:65" s="14" customFormat="1" ht="11.25">
      <c r="B457" s="222"/>
      <c r="C457" s="223"/>
      <c r="D457" s="208" t="s">
        <v>281</v>
      </c>
      <c r="E457" s="224" t="s">
        <v>22</v>
      </c>
      <c r="F457" s="225" t="s">
        <v>3888</v>
      </c>
      <c r="G457" s="223"/>
      <c r="H457" s="226">
        <v>19.239999999999998</v>
      </c>
      <c r="I457" s="227"/>
      <c r="J457" s="223"/>
      <c r="K457" s="223"/>
      <c r="L457" s="228"/>
      <c r="M457" s="229"/>
      <c r="N457" s="230"/>
      <c r="O457" s="230"/>
      <c r="P457" s="230"/>
      <c r="Q457" s="230"/>
      <c r="R457" s="230"/>
      <c r="S457" s="230"/>
      <c r="T457" s="231"/>
      <c r="AT457" s="232" t="s">
        <v>281</v>
      </c>
      <c r="AU457" s="232" t="s">
        <v>84</v>
      </c>
      <c r="AV457" s="14" t="s">
        <v>84</v>
      </c>
      <c r="AW457" s="14" t="s">
        <v>38</v>
      </c>
      <c r="AX457" s="14" t="s">
        <v>77</v>
      </c>
      <c r="AY457" s="232" t="s">
        <v>273</v>
      </c>
    </row>
    <row r="458" spans="1:65" s="14" customFormat="1" ht="11.25">
      <c r="B458" s="222"/>
      <c r="C458" s="223"/>
      <c r="D458" s="208" t="s">
        <v>281</v>
      </c>
      <c r="E458" s="224" t="s">
        <v>22</v>
      </c>
      <c r="F458" s="225" t="s">
        <v>3889</v>
      </c>
      <c r="G458" s="223"/>
      <c r="H458" s="226">
        <v>11.6</v>
      </c>
      <c r="I458" s="227"/>
      <c r="J458" s="223"/>
      <c r="K458" s="223"/>
      <c r="L458" s="228"/>
      <c r="M458" s="229"/>
      <c r="N458" s="230"/>
      <c r="O458" s="230"/>
      <c r="P458" s="230"/>
      <c r="Q458" s="230"/>
      <c r="R458" s="230"/>
      <c r="S458" s="230"/>
      <c r="T458" s="231"/>
      <c r="AT458" s="232" t="s">
        <v>281</v>
      </c>
      <c r="AU458" s="232" t="s">
        <v>84</v>
      </c>
      <c r="AV458" s="14" t="s">
        <v>84</v>
      </c>
      <c r="AW458" s="14" t="s">
        <v>38</v>
      </c>
      <c r="AX458" s="14" t="s">
        <v>77</v>
      </c>
      <c r="AY458" s="232" t="s">
        <v>273</v>
      </c>
    </row>
    <row r="459" spans="1:65" s="15" customFormat="1" ht="11.25">
      <c r="B459" s="233"/>
      <c r="C459" s="234"/>
      <c r="D459" s="208" t="s">
        <v>281</v>
      </c>
      <c r="E459" s="235" t="s">
        <v>22</v>
      </c>
      <c r="F459" s="236" t="s">
        <v>286</v>
      </c>
      <c r="G459" s="234"/>
      <c r="H459" s="237">
        <v>52.94</v>
      </c>
      <c r="I459" s="238"/>
      <c r="J459" s="234"/>
      <c r="K459" s="234"/>
      <c r="L459" s="239"/>
      <c r="M459" s="240"/>
      <c r="N459" s="241"/>
      <c r="O459" s="241"/>
      <c r="P459" s="241"/>
      <c r="Q459" s="241"/>
      <c r="R459" s="241"/>
      <c r="S459" s="241"/>
      <c r="T459" s="242"/>
      <c r="AT459" s="243" t="s">
        <v>281</v>
      </c>
      <c r="AU459" s="243" t="s">
        <v>84</v>
      </c>
      <c r="AV459" s="15" t="s">
        <v>92</v>
      </c>
      <c r="AW459" s="15" t="s">
        <v>38</v>
      </c>
      <c r="AX459" s="15" t="s">
        <v>77</v>
      </c>
      <c r="AY459" s="243" t="s">
        <v>273</v>
      </c>
    </row>
    <row r="460" spans="1:65" s="14" customFormat="1" ht="11.25">
      <c r="B460" s="222"/>
      <c r="C460" s="223"/>
      <c r="D460" s="208" t="s">
        <v>281</v>
      </c>
      <c r="E460" s="224" t="s">
        <v>22</v>
      </c>
      <c r="F460" s="225" t="s">
        <v>3890</v>
      </c>
      <c r="G460" s="223"/>
      <c r="H460" s="226">
        <v>5.2939999999999996</v>
      </c>
      <c r="I460" s="227"/>
      <c r="J460" s="223"/>
      <c r="K460" s="223"/>
      <c r="L460" s="228"/>
      <c r="M460" s="229"/>
      <c r="N460" s="230"/>
      <c r="O460" s="230"/>
      <c r="P460" s="230"/>
      <c r="Q460" s="230"/>
      <c r="R460" s="230"/>
      <c r="S460" s="230"/>
      <c r="T460" s="231"/>
      <c r="AT460" s="232" t="s">
        <v>281</v>
      </c>
      <c r="AU460" s="232" t="s">
        <v>84</v>
      </c>
      <c r="AV460" s="14" t="s">
        <v>84</v>
      </c>
      <c r="AW460" s="14" t="s">
        <v>38</v>
      </c>
      <c r="AX460" s="14" t="s">
        <v>77</v>
      </c>
      <c r="AY460" s="232" t="s">
        <v>273</v>
      </c>
    </row>
    <row r="461" spans="1:65" s="16" customFormat="1" ht="11.25">
      <c r="B461" s="244"/>
      <c r="C461" s="245"/>
      <c r="D461" s="208" t="s">
        <v>281</v>
      </c>
      <c r="E461" s="246" t="s">
        <v>22</v>
      </c>
      <c r="F461" s="247" t="s">
        <v>288</v>
      </c>
      <c r="G461" s="245"/>
      <c r="H461" s="248">
        <v>58.234000000000002</v>
      </c>
      <c r="I461" s="249"/>
      <c r="J461" s="245"/>
      <c r="K461" s="245"/>
      <c r="L461" s="250"/>
      <c r="M461" s="251"/>
      <c r="N461" s="252"/>
      <c r="O461" s="252"/>
      <c r="P461" s="252"/>
      <c r="Q461" s="252"/>
      <c r="R461" s="252"/>
      <c r="S461" s="252"/>
      <c r="T461" s="253"/>
      <c r="AT461" s="254" t="s">
        <v>281</v>
      </c>
      <c r="AU461" s="254" t="s">
        <v>84</v>
      </c>
      <c r="AV461" s="16" t="s">
        <v>99</v>
      </c>
      <c r="AW461" s="16" t="s">
        <v>38</v>
      </c>
      <c r="AX461" s="16" t="s">
        <v>23</v>
      </c>
      <c r="AY461" s="254" t="s">
        <v>273</v>
      </c>
    </row>
    <row r="462" spans="1:65" s="2" customFormat="1" ht="21.75" customHeight="1">
      <c r="A462" s="36"/>
      <c r="B462" s="37"/>
      <c r="C462" s="195" t="s">
        <v>689</v>
      </c>
      <c r="D462" s="195" t="s">
        <v>275</v>
      </c>
      <c r="E462" s="196" t="s">
        <v>3891</v>
      </c>
      <c r="F462" s="197" t="s">
        <v>3892</v>
      </c>
      <c r="G462" s="198" t="s">
        <v>297</v>
      </c>
      <c r="H462" s="199">
        <v>11</v>
      </c>
      <c r="I462" s="200"/>
      <c r="J462" s="201">
        <f>ROUND(I462*H462,2)</f>
        <v>0</v>
      </c>
      <c r="K462" s="197" t="s">
        <v>306</v>
      </c>
      <c r="L462" s="41"/>
      <c r="M462" s="202" t="s">
        <v>22</v>
      </c>
      <c r="N462" s="203" t="s">
        <v>48</v>
      </c>
      <c r="O462" s="66"/>
      <c r="P462" s="204">
        <f>O462*H462</f>
        <v>0</v>
      </c>
      <c r="Q462" s="204">
        <v>1.137E-2</v>
      </c>
      <c r="R462" s="204">
        <f>Q462*H462</f>
        <v>0.12506999999999999</v>
      </c>
      <c r="S462" s="204">
        <v>0</v>
      </c>
      <c r="T462" s="205">
        <f>S462*H462</f>
        <v>0</v>
      </c>
      <c r="U462" s="36"/>
      <c r="V462" s="36"/>
      <c r="W462" s="36"/>
      <c r="X462" s="36"/>
      <c r="Y462" s="36"/>
      <c r="Z462" s="36"/>
      <c r="AA462" s="36"/>
      <c r="AB462" s="36"/>
      <c r="AC462" s="36"/>
      <c r="AD462" s="36"/>
      <c r="AE462" s="36"/>
      <c r="AR462" s="206" t="s">
        <v>99</v>
      </c>
      <c r="AT462" s="206" t="s">
        <v>275</v>
      </c>
      <c r="AU462" s="206" t="s">
        <v>84</v>
      </c>
      <c r="AY462" s="19" t="s">
        <v>273</v>
      </c>
      <c r="BE462" s="207">
        <f>IF(N462="základní",J462,0)</f>
        <v>0</v>
      </c>
      <c r="BF462" s="207">
        <f>IF(N462="snížená",J462,0)</f>
        <v>0</v>
      </c>
      <c r="BG462" s="207">
        <f>IF(N462="zákl. přenesená",J462,0)</f>
        <v>0</v>
      </c>
      <c r="BH462" s="207">
        <f>IF(N462="sníž. přenesená",J462,0)</f>
        <v>0</v>
      </c>
      <c r="BI462" s="207">
        <f>IF(N462="nulová",J462,0)</f>
        <v>0</v>
      </c>
      <c r="BJ462" s="19" t="s">
        <v>23</v>
      </c>
      <c r="BK462" s="207">
        <f>ROUND(I462*H462,2)</f>
        <v>0</v>
      </c>
      <c r="BL462" s="19" t="s">
        <v>99</v>
      </c>
      <c r="BM462" s="206" t="s">
        <v>3893</v>
      </c>
    </row>
    <row r="463" spans="1:65" s="2" customFormat="1" ht="87.75">
      <c r="A463" s="36"/>
      <c r="B463" s="37"/>
      <c r="C463" s="38"/>
      <c r="D463" s="208" t="s">
        <v>299</v>
      </c>
      <c r="E463" s="38"/>
      <c r="F463" s="209" t="s">
        <v>3894</v>
      </c>
      <c r="G463" s="38"/>
      <c r="H463" s="38"/>
      <c r="I463" s="119"/>
      <c r="J463" s="38"/>
      <c r="K463" s="38"/>
      <c r="L463" s="41"/>
      <c r="M463" s="210"/>
      <c r="N463" s="211"/>
      <c r="O463" s="66"/>
      <c r="P463" s="66"/>
      <c r="Q463" s="66"/>
      <c r="R463" s="66"/>
      <c r="S463" s="66"/>
      <c r="T463" s="67"/>
      <c r="U463" s="36"/>
      <c r="V463" s="36"/>
      <c r="W463" s="36"/>
      <c r="X463" s="36"/>
      <c r="Y463" s="36"/>
      <c r="Z463" s="36"/>
      <c r="AA463" s="36"/>
      <c r="AB463" s="36"/>
      <c r="AC463" s="36"/>
      <c r="AD463" s="36"/>
      <c r="AE463" s="36"/>
      <c r="AT463" s="19" t="s">
        <v>299</v>
      </c>
      <c r="AU463" s="19" t="s">
        <v>84</v>
      </c>
    </row>
    <row r="464" spans="1:65" s="14" customFormat="1" ht="11.25">
      <c r="B464" s="222"/>
      <c r="C464" s="223"/>
      <c r="D464" s="208" t="s">
        <v>281</v>
      </c>
      <c r="E464" s="224" t="s">
        <v>22</v>
      </c>
      <c r="F464" s="225" t="s">
        <v>3895</v>
      </c>
      <c r="G464" s="223"/>
      <c r="H464" s="226">
        <v>10</v>
      </c>
      <c r="I464" s="227"/>
      <c r="J464" s="223"/>
      <c r="K464" s="223"/>
      <c r="L464" s="228"/>
      <c r="M464" s="229"/>
      <c r="N464" s="230"/>
      <c r="O464" s="230"/>
      <c r="P464" s="230"/>
      <c r="Q464" s="230"/>
      <c r="R464" s="230"/>
      <c r="S464" s="230"/>
      <c r="T464" s="231"/>
      <c r="AT464" s="232" t="s">
        <v>281</v>
      </c>
      <c r="AU464" s="232" t="s">
        <v>84</v>
      </c>
      <c r="AV464" s="14" t="s">
        <v>84</v>
      </c>
      <c r="AW464" s="14" t="s">
        <v>38</v>
      </c>
      <c r="AX464" s="14" t="s">
        <v>77</v>
      </c>
      <c r="AY464" s="232" t="s">
        <v>273</v>
      </c>
    </row>
    <row r="465" spans="1:65" s="14" customFormat="1" ht="11.25">
      <c r="B465" s="222"/>
      <c r="C465" s="223"/>
      <c r="D465" s="208" t="s">
        <v>281</v>
      </c>
      <c r="E465" s="224" t="s">
        <v>22</v>
      </c>
      <c r="F465" s="225" t="s">
        <v>3896</v>
      </c>
      <c r="G465" s="223"/>
      <c r="H465" s="226">
        <v>1</v>
      </c>
      <c r="I465" s="227"/>
      <c r="J465" s="223"/>
      <c r="K465" s="223"/>
      <c r="L465" s="228"/>
      <c r="M465" s="229"/>
      <c r="N465" s="230"/>
      <c r="O465" s="230"/>
      <c r="P465" s="230"/>
      <c r="Q465" s="230"/>
      <c r="R465" s="230"/>
      <c r="S465" s="230"/>
      <c r="T465" s="231"/>
      <c r="AT465" s="232" t="s">
        <v>281</v>
      </c>
      <c r="AU465" s="232" t="s">
        <v>84</v>
      </c>
      <c r="AV465" s="14" t="s">
        <v>84</v>
      </c>
      <c r="AW465" s="14" t="s">
        <v>38</v>
      </c>
      <c r="AX465" s="14" t="s">
        <v>77</v>
      </c>
      <c r="AY465" s="232" t="s">
        <v>273</v>
      </c>
    </row>
    <row r="466" spans="1:65" s="15" customFormat="1" ht="11.25">
      <c r="B466" s="233"/>
      <c r="C466" s="234"/>
      <c r="D466" s="208" t="s">
        <v>281</v>
      </c>
      <c r="E466" s="235" t="s">
        <v>22</v>
      </c>
      <c r="F466" s="236" t="s">
        <v>286</v>
      </c>
      <c r="G466" s="234"/>
      <c r="H466" s="237">
        <v>11</v>
      </c>
      <c r="I466" s="238"/>
      <c r="J466" s="234"/>
      <c r="K466" s="234"/>
      <c r="L466" s="239"/>
      <c r="M466" s="240"/>
      <c r="N466" s="241"/>
      <c r="O466" s="241"/>
      <c r="P466" s="241"/>
      <c r="Q466" s="241"/>
      <c r="R466" s="241"/>
      <c r="S466" s="241"/>
      <c r="T466" s="242"/>
      <c r="AT466" s="243" t="s">
        <v>281</v>
      </c>
      <c r="AU466" s="243" t="s">
        <v>84</v>
      </c>
      <c r="AV466" s="15" t="s">
        <v>92</v>
      </c>
      <c r="AW466" s="15" t="s">
        <v>38</v>
      </c>
      <c r="AX466" s="15" t="s">
        <v>23</v>
      </c>
      <c r="AY466" s="243" t="s">
        <v>273</v>
      </c>
    </row>
    <row r="467" spans="1:65" s="2" customFormat="1" ht="21.75" customHeight="1">
      <c r="A467" s="36"/>
      <c r="B467" s="37"/>
      <c r="C467" s="195" t="s">
        <v>696</v>
      </c>
      <c r="D467" s="195" t="s">
        <v>275</v>
      </c>
      <c r="E467" s="196" t="s">
        <v>3897</v>
      </c>
      <c r="F467" s="197" t="s">
        <v>3898</v>
      </c>
      <c r="G467" s="198" t="s">
        <v>297</v>
      </c>
      <c r="H467" s="199">
        <v>11</v>
      </c>
      <c r="I467" s="200"/>
      <c r="J467" s="201">
        <f>ROUND(I467*H467,2)</f>
        <v>0</v>
      </c>
      <c r="K467" s="197" t="s">
        <v>306</v>
      </c>
      <c r="L467" s="41"/>
      <c r="M467" s="202" t="s">
        <v>22</v>
      </c>
      <c r="N467" s="203" t="s">
        <v>48</v>
      </c>
      <c r="O467" s="66"/>
      <c r="P467" s="204">
        <f>O467*H467</f>
        <v>0</v>
      </c>
      <c r="Q467" s="204">
        <v>1.4659999999999999E-2</v>
      </c>
      <c r="R467" s="204">
        <f>Q467*H467</f>
        <v>0.16125999999999999</v>
      </c>
      <c r="S467" s="204">
        <v>0</v>
      </c>
      <c r="T467" s="205">
        <f>S467*H467</f>
        <v>0</v>
      </c>
      <c r="U467" s="36"/>
      <c r="V467" s="36"/>
      <c r="W467" s="36"/>
      <c r="X467" s="36"/>
      <c r="Y467" s="36"/>
      <c r="Z467" s="36"/>
      <c r="AA467" s="36"/>
      <c r="AB467" s="36"/>
      <c r="AC467" s="36"/>
      <c r="AD467" s="36"/>
      <c r="AE467" s="36"/>
      <c r="AR467" s="206" t="s">
        <v>99</v>
      </c>
      <c r="AT467" s="206" t="s">
        <v>275</v>
      </c>
      <c r="AU467" s="206" t="s">
        <v>84</v>
      </c>
      <c r="AY467" s="19" t="s">
        <v>273</v>
      </c>
      <c r="BE467" s="207">
        <f>IF(N467="základní",J467,0)</f>
        <v>0</v>
      </c>
      <c r="BF467" s="207">
        <f>IF(N467="snížená",J467,0)</f>
        <v>0</v>
      </c>
      <c r="BG467" s="207">
        <f>IF(N467="zákl. přenesená",J467,0)</f>
        <v>0</v>
      </c>
      <c r="BH467" s="207">
        <f>IF(N467="sníž. přenesená",J467,0)</f>
        <v>0</v>
      </c>
      <c r="BI467" s="207">
        <f>IF(N467="nulová",J467,0)</f>
        <v>0</v>
      </c>
      <c r="BJ467" s="19" t="s">
        <v>23</v>
      </c>
      <c r="BK467" s="207">
        <f>ROUND(I467*H467,2)</f>
        <v>0</v>
      </c>
      <c r="BL467" s="19" t="s">
        <v>99</v>
      </c>
      <c r="BM467" s="206" t="s">
        <v>3899</v>
      </c>
    </row>
    <row r="468" spans="1:65" s="14" customFormat="1" ht="11.25">
      <c r="B468" s="222"/>
      <c r="C468" s="223"/>
      <c r="D468" s="208" t="s">
        <v>281</v>
      </c>
      <c r="E468" s="224" t="s">
        <v>22</v>
      </c>
      <c r="F468" s="225" t="s">
        <v>3895</v>
      </c>
      <c r="G468" s="223"/>
      <c r="H468" s="226">
        <v>10</v>
      </c>
      <c r="I468" s="227"/>
      <c r="J468" s="223"/>
      <c r="K468" s="223"/>
      <c r="L468" s="228"/>
      <c r="M468" s="229"/>
      <c r="N468" s="230"/>
      <c r="O468" s="230"/>
      <c r="P468" s="230"/>
      <c r="Q468" s="230"/>
      <c r="R468" s="230"/>
      <c r="S468" s="230"/>
      <c r="T468" s="231"/>
      <c r="AT468" s="232" t="s">
        <v>281</v>
      </c>
      <c r="AU468" s="232" t="s">
        <v>84</v>
      </c>
      <c r="AV468" s="14" t="s">
        <v>84</v>
      </c>
      <c r="AW468" s="14" t="s">
        <v>38</v>
      </c>
      <c r="AX468" s="14" t="s">
        <v>77</v>
      </c>
      <c r="AY468" s="232" t="s">
        <v>273</v>
      </c>
    </row>
    <row r="469" spans="1:65" s="14" customFormat="1" ht="11.25">
      <c r="B469" s="222"/>
      <c r="C469" s="223"/>
      <c r="D469" s="208" t="s">
        <v>281</v>
      </c>
      <c r="E469" s="224" t="s">
        <v>22</v>
      </c>
      <c r="F469" s="225" t="s">
        <v>3896</v>
      </c>
      <c r="G469" s="223"/>
      <c r="H469" s="226">
        <v>1</v>
      </c>
      <c r="I469" s="227"/>
      <c r="J469" s="223"/>
      <c r="K469" s="223"/>
      <c r="L469" s="228"/>
      <c r="M469" s="229"/>
      <c r="N469" s="230"/>
      <c r="O469" s="230"/>
      <c r="P469" s="230"/>
      <c r="Q469" s="230"/>
      <c r="R469" s="230"/>
      <c r="S469" s="230"/>
      <c r="T469" s="231"/>
      <c r="AT469" s="232" t="s">
        <v>281</v>
      </c>
      <c r="AU469" s="232" t="s">
        <v>84</v>
      </c>
      <c r="AV469" s="14" t="s">
        <v>84</v>
      </c>
      <c r="AW469" s="14" t="s">
        <v>38</v>
      </c>
      <c r="AX469" s="14" t="s">
        <v>77</v>
      </c>
      <c r="AY469" s="232" t="s">
        <v>273</v>
      </c>
    </row>
    <row r="470" spans="1:65" s="15" customFormat="1" ht="11.25">
      <c r="B470" s="233"/>
      <c r="C470" s="234"/>
      <c r="D470" s="208" t="s">
        <v>281</v>
      </c>
      <c r="E470" s="235" t="s">
        <v>22</v>
      </c>
      <c r="F470" s="236" t="s">
        <v>286</v>
      </c>
      <c r="G470" s="234"/>
      <c r="H470" s="237">
        <v>11</v>
      </c>
      <c r="I470" s="238"/>
      <c r="J470" s="234"/>
      <c r="K470" s="234"/>
      <c r="L470" s="239"/>
      <c r="M470" s="240"/>
      <c r="N470" s="241"/>
      <c r="O470" s="241"/>
      <c r="P470" s="241"/>
      <c r="Q470" s="241"/>
      <c r="R470" s="241"/>
      <c r="S470" s="241"/>
      <c r="T470" s="242"/>
      <c r="AT470" s="243" t="s">
        <v>281</v>
      </c>
      <c r="AU470" s="243" t="s">
        <v>84</v>
      </c>
      <c r="AV470" s="15" t="s">
        <v>92</v>
      </c>
      <c r="AW470" s="15" t="s">
        <v>38</v>
      </c>
      <c r="AX470" s="15" t="s">
        <v>23</v>
      </c>
      <c r="AY470" s="243" t="s">
        <v>273</v>
      </c>
    </row>
    <row r="471" spans="1:65" s="2" customFormat="1" ht="21.75" customHeight="1">
      <c r="A471" s="36"/>
      <c r="B471" s="37"/>
      <c r="C471" s="195" t="s">
        <v>701</v>
      </c>
      <c r="D471" s="195" t="s">
        <v>275</v>
      </c>
      <c r="E471" s="196" t="s">
        <v>672</v>
      </c>
      <c r="F471" s="197" t="s">
        <v>673</v>
      </c>
      <c r="G471" s="198" t="s">
        <v>224</v>
      </c>
      <c r="H471" s="199">
        <v>325.75</v>
      </c>
      <c r="I471" s="200"/>
      <c r="J471" s="201">
        <f>ROUND(I471*H471,2)</f>
        <v>0</v>
      </c>
      <c r="K471" s="197" t="s">
        <v>306</v>
      </c>
      <c r="L471" s="41"/>
      <c r="M471" s="202" t="s">
        <v>22</v>
      </c>
      <c r="N471" s="203" t="s">
        <v>48</v>
      </c>
      <c r="O471" s="66"/>
      <c r="P471" s="204">
        <f>O471*H471</f>
        <v>0</v>
      </c>
      <c r="Q471" s="204">
        <v>0</v>
      </c>
      <c r="R471" s="204">
        <f>Q471*H471</f>
        <v>0</v>
      </c>
      <c r="S471" s="204">
        <v>0</v>
      </c>
      <c r="T471" s="205">
        <f>S471*H471</f>
        <v>0</v>
      </c>
      <c r="U471" s="36"/>
      <c r="V471" s="36"/>
      <c r="W471" s="36"/>
      <c r="X471" s="36"/>
      <c r="Y471" s="36"/>
      <c r="Z471" s="36"/>
      <c r="AA471" s="36"/>
      <c r="AB471" s="36"/>
      <c r="AC471" s="36"/>
      <c r="AD471" s="36"/>
      <c r="AE471" s="36"/>
      <c r="AR471" s="206" t="s">
        <v>99</v>
      </c>
      <c r="AT471" s="206" t="s">
        <v>275</v>
      </c>
      <c r="AU471" s="206" t="s">
        <v>84</v>
      </c>
      <c r="AY471" s="19" t="s">
        <v>273</v>
      </c>
      <c r="BE471" s="207">
        <f>IF(N471="základní",J471,0)</f>
        <v>0</v>
      </c>
      <c r="BF471" s="207">
        <f>IF(N471="snížená",J471,0)</f>
        <v>0</v>
      </c>
      <c r="BG471" s="207">
        <f>IF(N471="zákl. přenesená",J471,0)</f>
        <v>0</v>
      </c>
      <c r="BH471" s="207">
        <f>IF(N471="sníž. přenesená",J471,0)</f>
        <v>0</v>
      </c>
      <c r="BI471" s="207">
        <f>IF(N471="nulová",J471,0)</f>
        <v>0</v>
      </c>
      <c r="BJ471" s="19" t="s">
        <v>23</v>
      </c>
      <c r="BK471" s="207">
        <f>ROUND(I471*H471,2)</f>
        <v>0</v>
      </c>
      <c r="BL471" s="19" t="s">
        <v>99</v>
      </c>
      <c r="BM471" s="206" t="s">
        <v>3900</v>
      </c>
    </row>
    <row r="472" spans="1:65" s="2" customFormat="1" ht="39">
      <c r="A472" s="36"/>
      <c r="B472" s="37"/>
      <c r="C472" s="38"/>
      <c r="D472" s="208" t="s">
        <v>299</v>
      </c>
      <c r="E472" s="38"/>
      <c r="F472" s="209" t="s">
        <v>675</v>
      </c>
      <c r="G472" s="38"/>
      <c r="H472" s="38"/>
      <c r="I472" s="119"/>
      <c r="J472" s="38"/>
      <c r="K472" s="38"/>
      <c r="L472" s="41"/>
      <c r="M472" s="210"/>
      <c r="N472" s="211"/>
      <c r="O472" s="66"/>
      <c r="P472" s="66"/>
      <c r="Q472" s="66"/>
      <c r="R472" s="66"/>
      <c r="S472" s="66"/>
      <c r="T472" s="67"/>
      <c r="U472" s="36"/>
      <c r="V472" s="36"/>
      <c r="W472" s="36"/>
      <c r="X472" s="36"/>
      <c r="Y472" s="36"/>
      <c r="Z472" s="36"/>
      <c r="AA472" s="36"/>
      <c r="AB472" s="36"/>
      <c r="AC472" s="36"/>
      <c r="AD472" s="36"/>
      <c r="AE472" s="36"/>
      <c r="AT472" s="19" t="s">
        <v>299</v>
      </c>
      <c r="AU472" s="19" t="s">
        <v>84</v>
      </c>
    </row>
    <row r="473" spans="1:65" s="14" customFormat="1" ht="11.25">
      <c r="B473" s="222"/>
      <c r="C473" s="223"/>
      <c r="D473" s="208" t="s">
        <v>281</v>
      </c>
      <c r="E473" s="224" t="s">
        <v>22</v>
      </c>
      <c r="F473" s="225" t="s">
        <v>3901</v>
      </c>
      <c r="G473" s="223"/>
      <c r="H473" s="226">
        <v>9.75</v>
      </c>
      <c r="I473" s="227"/>
      <c r="J473" s="223"/>
      <c r="K473" s="223"/>
      <c r="L473" s="228"/>
      <c r="M473" s="229"/>
      <c r="N473" s="230"/>
      <c r="O473" s="230"/>
      <c r="P473" s="230"/>
      <c r="Q473" s="230"/>
      <c r="R473" s="230"/>
      <c r="S473" s="230"/>
      <c r="T473" s="231"/>
      <c r="AT473" s="232" t="s">
        <v>281</v>
      </c>
      <c r="AU473" s="232" t="s">
        <v>84</v>
      </c>
      <c r="AV473" s="14" t="s">
        <v>84</v>
      </c>
      <c r="AW473" s="14" t="s">
        <v>38</v>
      </c>
      <c r="AX473" s="14" t="s">
        <v>77</v>
      </c>
      <c r="AY473" s="232" t="s">
        <v>273</v>
      </c>
    </row>
    <row r="474" spans="1:65" s="14" customFormat="1" ht="11.25">
      <c r="B474" s="222"/>
      <c r="C474" s="223"/>
      <c r="D474" s="208" t="s">
        <v>281</v>
      </c>
      <c r="E474" s="224" t="s">
        <v>22</v>
      </c>
      <c r="F474" s="225" t="s">
        <v>3902</v>
      </c>
      <c r="G474" s="223"/>
      <c r="H474" s="226">
        <v>16</v>
      </c>
      <c r="I474" s="227"/>
      <c r="J474" s="223"/>
      <c r="K474" s="223"/>
      <c r="L474" s="228"/>
      <c r="M474" s="229"/>
      <c r="N474" s="230"/>
      <c r="O474" s="230"/>
      <c r="P474" s="230"/>
      <c r="Q474" s="230"/>
      <c r="R474" s="230"/>
      <c r="S474" s="230"/>
      <c r="T474" s="231"/>
      <c r="AT474" s="232" t="s">
        <v>281</v>
      </c>
      <c r="AU474" s="232" t="s">
        <v>84</v>
      </c>
      <c r="AV474" s="14" t="s">
        <v>84</v>
      </c>
      <c r="AW474" s="14" t="s">
        <v>38</v>
      </c>
      <c r="AX474" s="14" t="s">
        <v>77</v>
      </c>
      <c r="AY474" s="232" t="s">
        <v>273</v>
      </c>
    </row>
    <row r="475" spans="1:65" s="15" customFormat="1" ht="11.25">
      <c r="B475" s="233"/>
      <c r="C475" s="234"/>
      <c r="D475" s="208" t="s">
        <v>281</v>
      </c>
      <c r="E475" s="235" t="s">
        <v>22</v>
      </c>
      <c r="F475" s="236" t="s">
        <v>286</v>
      </c>
      <c r="G475" s="234"/>
      <c r="H475" s="237">
        <v>25.75</v>
      </c>
      <c r="I475" s="238"/>
      <c r="J475" s="234"/>
      <c r="K475" s="234"/>
      <c r="L475" s="239"/>
      <c r="M475" s="240"/>
      <c r="N475" s="241"/>
      <c r="O475" s="241"/>
      <c r="P475" s="241"/>
      <c r="Q475" s="241"/>
      <c r="R475" s="241"/>
      <c r="S475" s="241"/>
      <c r="T475" s="242"/>
      <c r="AT475" s="243" t="s">
        <v>281</v>
      </c>
      <c r="AU475" s="243" t="s">
        <v>84</v>
      </c>
      <c r="AV475" s="15" t="s">
        <v>92</v>
      </c>
      <c r="AW475" s="15" t="s">
        <v>38</v>
      </c>
      <c r="AX475" s="15" t="s">
        <v>77</v>
      </c>
      <c r="AY475" s="243" t="s">
        <v>273</v>
      </c>
    </row>
    <row r="476" spans="1:65" s="14" customFormat="1" ht="11.25">
      <c r="B476" s="222"/>
      <c r="C476" s="223"/>
      <c r="D476" s="208" t="s">
        <v>281</v>
      </c>
      <c r="E476" s="224" t="s">
        <v>22</v>
      </c>
      <c r="F476" s="225" t="s">
        <v>3903</v>
      </c>
      <c r="G476" s="223"/>
      <c r="H476" s="226">
        <v>300</v>
      </c>
      <c r="I476" s="227"/>
      <c r="J476" s="223"/>
      <c r="K476" s="223"/>
      <c r="L476" s="228"/>
      <c r="M476" s="229"/>
      <c r="N476" s="230"/>
      <c r="O476" s="230"/>
      <c r="P476" s="230"/>
      <c r="Q476" s="230"/>
      <c r="R476" s="230"/>
      <c r="S476" s="230"/>
      <c r="T476" s="231"/>
      <c r="AT476" s="232" t="s">
        <v>281</v>
      </c>
      <c r="AU476" s="232" t="s">
        <v>84</v>
      </c>
      <c r="AV476" s="14" t="s">
        <v>84</v>
      </c>
      <c r="AW476" s="14" t="s">
        <v>38</v>
      </c>
      <c r="AX476" s="14" t="s">
        <v>77</v>
      </c>
      <c r="AY476" s="232" t="s">
        <v>273</v>
      </c>
    </row>
    <row r="477" spans="1:65" s="16" customFormat="1" ht="11.25">
      <c r="B477" s="244"/>
      <c r="C477" s="245"/>
      <c r="D477" s="208" t="s">
        <v>281</v>
      </c>
      <c r="E477" s="246" t="s">
        <v>22</v>
      </c>
      <c r="F477" s="247" t="s">
        <v>288</v>
      </c>
      <c r="G477" s="245"/>
      <c r="H477" s="248">
        <v>325.75</v>
      </c>
      <c r="I477" s="249"/>
      <c r="J477" s="245"/>
      <c r="K477" s="245"/>
      <c r="L477" s="250"/>
      <c r="M477" s="251"/>
      <c r="N477" s="252"/>
      <c r="O477" s="252"/>
      <c r="P477" s="252"/>
      <c r="Q477" s="252"/>
      <c r="R477" s="252"/>
      <c r="S477" s="252"/>
      <c r="T477" s="253"/>
      <c r="AT477" s="254" t="s">
        <v>281</v>
      </c>
      <c r="AU477" s="254" t="s">
        <v>84</v>
      </c>
      <c r="AV477" s="16" t="s">
        <v>99</v>
      </c>
      <c r="AW477" s="16" t="s">
        <v>38</v>
      </c>
      <c r="AX477" s="16" t="s">
        <v>23</v>
      </c>
      <c r="AY477" s="254" t="s">
        <v>273</v>
      </c>
    </row>
    <row r="478" spans="1:65" s="2" customFormat="1" ht="21.75" customHeight="1">
      <c r="A478" s="36"/>
      <c r="B478" s="37"/>
      <c r="C478" s="195" t="s">
        <v>706</v>
      </c>
      <c r="D478" s="195" t="s">
        <v>275</v>
      </c>
      <c r="E478" s="196" t="s">
        <v>678</v>
      </c>
      <c r="F478" s="197" t="s">
        <v>679</v>
      </c>
      <c r="G478" s="198" t="s">
        <v>224</v>
      </c>
      <c r="H478" s="199">
        <v>113.8</v>
      </c>
      <c r="I478" s="200"/>
      <c r="J478" s="201">
        <f>ROUND(I478*H478,2)</f>
        <v>0</v>
      </c>
      <c r="K478" s="197" t="s">
        <v>306</v>
      </c>
      <c r="L478" s="41"/>
      <c r="M478" s="202" t="s">
        <v>22</v>
      </c>
      <c r="N478" s="203" t="s">
        <v>48</v>
      </c>
      <c r="O478" s="66"/>
      <c r="P478" s="204">
        <f>O478*H478</f>
        <v>0</v>
      </c>
      <c r="Q478" s="204">
        <v>0</v>
      </c>
      <c r="R478" s="204">
        <f>Q478*H478</f>
        <v>0</v>
      </c>
      <c r="S478" s="204">
        <v>0</v>
      </c>
      <c r="T478" s="205">
        <f>S478*H478</f>
        <v>0</v>
      </c>
      <c r="U478" s="36"/>
      <c r="V478" s="36"/>
      <c r="W478" s="36"/>
      <c r="X478" s="36"/>
      <c r="Y478" s="36"/>
      <c r="Z478" s="36"/>
      <c r="AA478" s="36"/>
      <c r="AB478" s="36"/>
      <c r="AC478" s="36"/>
      <c r="AD478" s="36"/>
      <c r="AE478" s="36"/>
      <c r="AR478" s="206" t="s">
        <v>99</v>
      </c>
      <c r="AT478" s="206" t="s">
        <v>275</v>
      </c>
      <c r="AU478" s="206" t="s">
        <v>84</v>
      </c>
      <c r="AY478" s="19" t="s">
        <v>273</v>
      </c>
      <c r="BE478" s="207">
        <f>IF(N478="základní",J478,0)</f>
        <v>0</v>
      </c>
      <c r="BF478" s="207">
        <f>IF(N478="snížená",J478,0)</f>
        <v>0</v>
      </c>
      <c r="BG478" s="207">
        <f>IF(N478="zákl. přenesená",J478,0)</f>
        <v>0</v>
      </c>
      <c r="BH478" s="207">
        <f>IF(N478="sníž. přenesená",J478,0)</f>
        <v>0</v>
      </c>
      <c r="BI478" s="207">
        <f>IF(N478="nulová",J478,0)</f>
        <v>0</v>
      </c>
      <c r="BJ478" s="19" t="s">
        <v>23</v>
      </c>
      <c r="BK478" s="207">
        <f>ROUND(I478*H478,2)</f>
        <v>0</v>
      </c>
      <c r="BL478" s="19" t="s">
        <v>99</v>
      </c>
      <c r="BM478" s="206" t="s">
        <v>3904</v>
      </c>
    </row>
    <row r="479" spans="1:65" s="2" customFormat="1" ht="39">
      <c r="A479" s="36"/>
      <c r="B479" s="37"/>
      <c r="C479" s="38"/>
      <c r="D479" s="208" t="s">
        <v>299</v>
      </c>
      <c r="E479" s="38"/>
      <c r="F479" s="209" t="s">
        <v>675</v>
      </c>
      <c r="G479" s="38"/>
      <c r="H479" s="38"/>
      <c r="I479" s="119"/>
      <c r="J479" s="38"/>
      <c r="K479" s="38"/>
      <c r="L479" s="41"/>
      <c r="M479" s="210"/>
      <c r="N479" s="211"/>
      <c r="O479" s="66"/>
      <c r="P479" s="66"/>
      <c r="Q479" s="66"/>
      <c r="R479" s="66"/>
      <c r="S479" s="66"/>
      <c r="T479" s="67"/>
      <c r="U479" s="36"/>
      <c r="V479" s="36"/>
      <c r="W479" s="36"/>
      <c r="X479" s="36"/>
      <c r="Y479" s="36"/>
      <c r="Z479" s="36"/>
      <c r="AA479" s="36"/>
      <c r="AB479" s="36"/>
      <c r="AC479" s="36"/>
      <c r="AD479" s="36"/>
      <c r="AE479" s="36"/>
      <c r="AT479" s="19" t="s">
        <v>299</v>
      </c>
      <c r="AU479" s="19" t="s">
        <v>84</v>
      </c>
    </row>
    <row r="480" spans="1:65" s="14" customFormat="1" ht="11.25">
      <c r="B480" s="222"/>
      <c r="C480" s="223"/>
      <c r="D480" s="208" t="s">
        <v>281</v>
      </c>
      <c r="E480" s="224" t="s">
        <v>22</v>
      </c>
      <c r="F480" s="225" t="s">
        <v>3905</v>
      </c>
      <c r="G480" s="223"/>
      <c r="H480" s="226">
        <v>13.8</v>
      </c>
      <c r="I480" s="227"/>
      <c r="J480" s="223"/>
      <c r="K480" s="223"/>
      <c r="L480" s="228"/>
      <c r="M480" s="229"/>
      <c r="N480" s="230"/>
      <c r="O480" s="230"/>
      <c r="P480" s="230"/>
      <c r="Q480" s="230"/>
      <c r="R480" s="230"/>
      <c r="S480" s="230"/>
      <c r="T480" s="231"/>
      <c r="AT480" s="232" t="s">
        <v>281</v>
      </c>
      <c r="AU480" s="232" t="s">
        <v>84</v>
      </c>
      <c r="AV480" s="14" t="s">
        <v>84</v>
      </c>
      <c r="AW480" s="14" t="s">
        <v>38</v>
      </c>
      <c r="AX480" s="14" t="s">
        <v>77</v>
      </c>
      <c r="AY480" s="232" t="s">
        <v>273</v>
      </c>
    </row>
    <row r="481" spans="1:65" s="14" customFormat="1" ht="11.25">
      <c r="B481" s="222"/>
      <c r="C481" s="223"/>
      <c r="D481" s="208" t="s">
        <v>281</v>
      </c>
      <c r="E481" s="224" t="s">
        <v>22</v>
      </c>
      <c r="F481" s="225" t="s">
        <v>29</v>
      </c>
      <c r="G481" s="223"/>
      <c r="H481" s="226">
        <v>100</v>
      </c>
      <c r="I481" s="227"/>
      <c r="J481" s="223"/>
      <c r="K481" s="223"/>
      <c r="L481" s="228"/>
      <c r="M481" s="229"/>
      <c r="N481" s="230"/>
      <c r="O481" s="230"/>
      <c r="P481" s="230"/>
      <c r="Q481" s="230"/>
      <c r="R481" s="230"/>
      <c r="S481" s="230"/>
      <c r="T481" s="231"/>
      <c r="AT481" s="232" t="s">
        <v>281</v>
      </c>
      <c r="AU481" s="232" t="s">
        <v>84</v>
      </c>
      <c r="AV481" s="14" t="s">
        <v>84</v>
      </c>
      <c r="AW481" s="14" t="s">
        <v>38</v>
      </c>
      <c r="AX481" s="14" t="s">
        <v>77</v>
      </c>
      <c r="AY481" s="232" t="s">
        <v>273</v>
      </c>
    </row>
    <row r="482" spans="1:65" s="15" customFormat="1" ht="11.25">
      <c r="B482" s="233"/>
      <c r="C482" s="234"/>
      <c r="D482" s="208" t="s">
        <v>281</v>
      </c>
      <c r="E482" s="235" t="s">
        <v>22</v>
      </c>
      <c r="F482" s="236" t="s">
        <v>286</v>
      </c>
      <c r="G482" s="234"/>
      <c r="H482" s="237">
        <v>113.8</v>
      </c>
      <c r="I482" s="238"/>
      <c r="J482" s="234"/>
      <c r="K482" s="234"/>
      <c r="L482" s="239"/>
      <c r="M482" s="240"/>
      <c r="N482" s="241"/>
      <c r="O482" s="241"/>
      <c r="P482" s="241"/>
      <c r="Q482" s="241"/>
      <c r="R482" s="241"/>
      <c r="S482" s="241"/>
      <c r="T482" s="242"/>
      <c r="AT482" s="243" t="s">
        <v>281</v>
      </c>
      <c r="AU482" s="243" t="s">
        <v>84</v>
      </c>
      <c r="AV482" s="15" t="s">
        <v>92</v>
      </c>
      <c r="AW482" s="15" t="s">
        <v>38</v>
      </c>
      <c r="AX482" s="15" t="s">
        <v>23</v>
      </c>
      <c r="AY482" s="243" t="s">
        <v>273</v>
      </c>
    </row>
    <row r="483" spans="1:65" s="2" customFormat="1" ht="16.5" customHeight="1">
      <c r="A483" s="36"/>
      <c r="B483" s="37"/>
      <c r="C483" s="195" t="s">
        <v>710</v>
      </c>
      <c r="D483" s="195" t="s">
        <v>275</v>
      </c>
      <c r="E483" s="196" t="s">
        <v>3906</v>
      </c>
      <c r="F483" s="197" t="s">
        <v>3907</v>
      </c>
      <c r="G483" s="198" t="s">
        <v>314</v>
      </c>
      <c r="H483" s="199">
        <v>21.300999999999998</v>
      </c>
      <c r="I483" s="200"/>
      <c r="J483" s="201">
        <f>ROUND(I483*H483,2)</f>
        <v>0</v>
      </c>
      <c r="K483" s="197" t="s">
        <v>306</v>
      </c>
      <c r="L483" s="41"/>
      <c r="M483" s="202" t="s">
        <v>22</v>
      </c>
      <c r="N483" s="203" t="s">
        <v>48</v>
      </c>
      <c r="O483" s="66"/>
      <c r="P483" s="204">
        <f>O483*H483</f>
        <v>0</v>
      </c>
      <c r="Q483" s="204">
        <v>2.2563399999999998</v>
      </c>
      <c r="R483" s="204">
        <f>Q483*H483</f>
        <v>48.062298339999991</v>
      </c>
      <c r="S483" s="204">
        <v>0</v>
      </c>
      <c r="T483" s="205">
        <f>S483*H483</f>
        <v>0</v>
      </c>
      <c r="U483" s="36"/>
      <c r="V483" s="36"/>
      <c r="W483" s="36"/>
      <c r="X483" s="36"/>
      <c r="Y483" s="36"/>
      <c r="Z483" s="36"/>
      <c r="AA483" s="36"/>
      <c r="AB483" s="36"/>
      <c r="AC483" s="36"/>
      <c r="AD483" s="36"/>
      <c r="AE483" s="36"/>
      <c r="AR483" s="206" t="s">
        <v>99</v>
      </c>
      <c r="AT483" s="206" t="s">
        <v>275</v>
      </c>
      <c r="AU483" s="206" t="s">
        <v>84</v>
      </c>
      <c r="AY483" s="19" t="s">
        <v>273</v>
      </c>
      <c r="BE483" s="207">
        <f>IF(N483="základní",J483,0)</f>
        <v>0</v>
      </c>
      <c r="BF483" s="207">
        <f>IF(N483="snížená",J483,0)</f>
        <v>0</v>
      </c>
      <c r="BG483" s="207">
        <f>IF(N483="zákl. přenesená",J483,0)</f>
        <v>0</v>
      </c>
      <c r="BH483" s="207">
        <f>IF(N483="sníž. přenesená",J483,0)</f>
        <v>0</v>
      </c>
      <c r="BI483" s="207">
        <f>IF(N483="nulová",J483,0)</f>
        <v>0</v>
      </c>
      <c r="BJ483" s="19" t="s">
        <v>23</v>
      </c>
      <c r="BK483" s="207">
        <f>ROUND(I483*H483,2)</f>
        <v>0</v>
      </c>
      <c r="BL483" s="19" t="s">
        <v>99</v>
      </c>
      <c r="BM483" s="206" t="s">
        <v>3908</v>
      </c>
    </row>
    <row r="484" spans="1:65" s="2" customFormat="1" ht="146.25">
      <c r="A484" s="36"/>
      <c r="B484" s="37"/>
      <c r="C484" s="38"/>
      <c r="D484" s="208" t="s">
        <v>299</v>
      </c>
      <c r="E484" s="38"/>
      <c r="F484" s="209" t="s">
        <v>3909</v>
      </c>
      <c r="G484" s="38"/>
      <c r="H484" s="38"/>
      <c r="I484" s="119"/>
      <c r="J484" s="38"/>
      <c r="K484" s="38"/>
      <c r="L484" s="41"/>
      <c r="M484" s="210"/>
      <c r="N484" s="211"/>
      <c r="O484" s="66"/>
      <c r="P484" s="66"/>
      <c r="Q484" s="66"/>
      <c r="R484" s="66"/>
      <c r="S484" s="66"/>
      <c r="T484" s="67"/>
      <c r="U484" s="36"/>
      <c r="V484" s="36"/>
      <c r="W484" s="36"/>
      <c r="X484" s="36"/>
      <c r="Y484" s="36"/>
      <c r="Z484" s="36"/>
      <c r="AA484" s="36"/>
      <c r="AB484" s="36"/>
      <c r="AC484" s="36"/>
      <c r="AD484" s="36"/>
      <c r="AE484" s="36"/>
      <c r="AT484" s="19" t="s">
        <v>299</v>
      </c>
      <c r="AU484" s="19" t="s">
        <v>84</v>
      </c>
    </row>
    <row r="485" spans="1:65" s="13" customFormat="1" ht="11.25">
      <c r="B485" s="212"/>
      <c r="C485" s="213"/>
      <c r="D485" s="208" t="s">
        <v>281</v>
      </c>
      <c r="E485" s="214" t="s">
        <v>22</v>
      </c>
      <c r="F485" s="215" t="s">
        <v>3910</v>
      </c>
      <c r="G485" s="213"/>
      <c r="H485" s="214" t="s">
        <v>22</v>
      </c>
      <c r="I485" s="216"/>
      <c r="J485" s="213"/>
      <c r="K485" s="213"/>
      <c r="L485" s="217"/>
      <c r="M485" s="218"/>
      <c r="N485" s="219"/>
      <c r="O485" s="219"/>
      <c r="P485" s="219"/>
      <c r="Q485" s="219"/>
      <c r="R485" s="219"/>
      <c r="S485" s="219"/>
      <c r="T485" s="220"/>
      <c r="AT485" s="221" t="s">
        <v>281</v>
      </c>
      <c r="AU485" s="221" t="s">
        <v>84</v>
      </c>
      <c r="AV485" s="13" t="s">
        <v>23</v>
      </c>
      <c r="AW485" s="13" t="s">
        <v>38</v>
      </c>
      <c r="AX485" s="13" t="s">
        <v>77</v>
      </c>
      <c r="AY485" s="221" t="s">
        <v>273</v>
      </c>
    </row>
    <row r="486" spans="1:65" s="13" customFormat="1" ht="11.25">
      <c r="B486" s="212"/>
      <c r="C486" s="213"/>
      <c r="D486" s="208" t="s">
        <v>281</v>
      </c>
      <c r="E486" s="214" t="s">
        <v>22</v>
      </c>
      <c r="F486" s="215" t="s">
        <v>3911</v>
      </c>
      <c r="G486" s="213"/>
      <c r="H486" s="214" t="s">
        <v>22</v>
      </c>
      <c r="I486" s="216"/>
      <c r="J486" s="213"/>
      <c r="K486" s="213"/>
      <c r="L486" s="217"/>
      <c r="M486" s="218"/>
      <c r="N486" s="219"/>
      <c r="O486" s="219"/>
      <c r="P486" s="219"/>
      <c r="Q486" s="219"/>
      <c r="R486" s="219"/>
      <c r="S486" s="219"/>
      <c r="T486" s="220"/>
      <c r="AT486" s="221" t="s">
        <v>281</v>
      </c>
      <c r="AU486" s="221" t="s">
        <v>84</v>
      </c>
      <c r="AV486" s="13" t="s">
        <v>23</v>
      </c>
      <c r="AW486" s="13" t="s">
        <v>38</v>
      </c>
      <c r="AX486" s="13" t="s">
        <v>77</v>
      </c>
      <c r="AY486" s="221" t="s">
        <v>273</v>
      </c>
    </row>
    <row r="487" spans="1:65" s="14" customFormat="1" ht="11.25">
      <c r="B487" s="222"/>
      <c r="C487" s="223"/>
      <c r="D487" s="208" t="s">
        <v>281</v>
      </c>
      <c r="E487" s="224" t="s">
        <v>22</v>
      </c>
      <c r="F487" s="225" t="s">
        <v>3590</v>
      </c>
      <c r="G487" s="223"/>
      <c r="H487" s="226">
        <v>2.431</v>
      </c>
      <c r="I487" s="227"/>
      <c r="J487" s="223"/>
      <c r="K487" s="223"/>
      <c r="L487" s="228"/>
      <c r="M487" s="229"/>
      <c r="N487" s="230"/>
      <c r="O487" s="230"/>
      <c r="P487" s="230"/>
      <c r="Q487" s="230"/>
      <c r="R487" s="230"/>
      <c r="S487" s="230"/>
      <c r="T487" s="231"/>
      <c r="AT487" s="232" t="s">
        <v>281</v>
      </c>
      <c r="AU487" s="232" t="s">
        <v>84</v>
      </c>
      <c r="AV487" s="14" t="s">
        <v>84</v>
      </c>
      <c r="AW487" s="14" t="s">
        <v>38</v>
      </c>
      <c r="AX487" s="14" t="s">
        <v>77</v>
      </c>
      <c r="AY487" s="232" t="s">
        <v>273</v>
      </c>
    </row>
    <row r="488" spans="1:65" s="13" customFormat="1" ht="11.25">
      <c r="B488" s="212"/>
      <c r="C488" s="213"/>
      <c r="D488" s="208" t="s">
        <v>281</v>
      </c>
      <c r="E488" s="214" t="s">
        <v>22</v>
      </c>
      <c r="F488" s="215" t="s">
        <v>3764</v>
      </c>
      <c r="G488" s="213"/>
      <c r="H488" s="214" t="s">
        <v>22</v>
      </c>
      <c r="I488" s="216"/>
      <c r="J488" s="213"/>
      <c r="K488" s="213"/>
      <c r="L488" s="217"/>
      <c r="M488" s="218"/>
      <c r="N488" s="219"/>
      <c r="O488" s="219"/>
      <c r="P488" s="219"/>
      <c r="Q488" s="219"/>
      <c r="R488" s="219"/>
      <c r="S488" s="219"/>
      <c r="T488" s="220"/>
      <c r="AT488" s="221" t="s">
        <v>281</v>
      </c>
      <c r="AU488" s="221" t="s">
        <v>84</v>
      </c>
      <c r="AV488" s="13" t="s">
        <v>23</v>
      </c>
      <c r="AW488" s="13" t="s">
        <v>38</v>
      </c>
      <c r="AX488" s="13" t="s">
        <v>77</v>
      </c>
      <c r="AY488" s="221" t="s">
        <v>273</v>
      </c>
    </row>
    <row r="489" spans="1:65" s="14" customFormat="1" ht="11.25">
      <c r="B489" s="222"/>
      <c r="C489" s="223"/>
      <c r="D489" s="208" t="s">
        <v>281</v>
      </c>
      <c r="E489" s="224" t="s">
        <v>22</v>
      </c>
      <c r="F489" s="225" t="s">
        <v>3591</v>
      </c>
      <c r="G489" s="223"/>
      <c r="H489" s="226">
        <v>4.0019999999999998</v>
      </c>
      <c r="I489" s="227"/>
      <c r="J489" s="223"/>
      <c r="K489" s="223"/>
      <c r="L489" s="228"/>
      <c r="M489" s="229"/>
      <c r="N489" s="230"/>
      <c r="O489" s="230"/>
      <c r="P489" s="230"/>
      <c r="Q489" s="230"/>
      <c r="R489" s="230"/>
      <c r="S489" s="230"/>
      <c r="T489" s="231"/>
      <c r="AT489" s="232" t="s">
        <v>281</v>
      </c>
      <c r="AU489" s="232" t="s">
        <v>84</v>
      </c>
      <c r="AV489" s="14" t="s">
        <v>84</v>
      </c>
      <c r="AW489" s="14" t="s">
        <v>38</v>
      </c>
      <c r="AX489" s="14" t="s">
        <v>77</v>
      </c>
      <c r="AY489" s="232" t="s">
        <v>273</v>
      </c>
    </row>
    <row r="490" spans="1:65" s="15" customFormat="1" ht="11.25">
      <c r="B490" s="233"/>
      <c r="C490" s="234"/>
      <c r="D490" s="208" t="s">
        <v>281</v>
      </c>
      <c r="E490" s="235" t="s">
        <v>22</v>
      </c>
      <c r="F490" s="236" t="s">
        <v>286</v>
      </c>
      <c r="G490" s="234"/>
      <c r="H490" s="237">
        <v>6.4329999999999998</v>
      </c>
      <c r="I490" s="238"/>
      <c r="J490" s="234"/>
      <c r="K490" s="234"/>
      <c r="L490" s="239"/>
      <c r="M490" s="240"/>
      <c r="N490" s="241"/>
      <c r="O490" s="241"/>
      <c r="P490" s="241"/>
      <c r="Q490" s="241"/>
      <c r="R490" s="241"/>
      <c r="S490" s="241"/>
      <c r="T490" s="242"/>
      <c r="AT490" s="243" t="s">
        <v>281</v>
      </c>
      <c r="AU490" s="243" t="s">
        <v>84</v>
      </c>
      <c r="AV490" s="15" t="s">
        <v>92</v>
      </c>
      <c r="AW490" s="15" t="s">
        <v>38</v>
      </c>
      <c r="AX490" s="15" t="s">
        <v>77</v>
      </c>
      <c r="AY490" s="243" t="s">
        <v>273</v>
      </c>
    </row>
    <row r="491" spans="1:65" s="14" customFormat="1" ht="11.25">
      <c r="B491" s="222"/>
      <c r="C491" s="223"/>
      <c r="D491" s="208" t="s">
        <v>281</v>
      </c>
      <c r="E491" s="224" t="s">
        <v>22</v>
      </c>
      <c r="F491" s="225" t="s">
        <v>3912</v>
      </c>
      <c r="G491" s="223"/>
      <c r="H491" s="226">
        <v>13.853999999999999</v>
      </c>
      <c r="I491" s="227"/>
      <c r="J491" s="223"/>
      <c r="K491" s="223"/>
      <c r="L491" s="228"/>
      <c r="M491" s="229"/>
      <c r="N491" s="230"/>
      <c r="O491" s="230"/>
      <c r="P491" s="230"/>
      <c r="Q491" s="230"/>
      <c r="R491" s="230"/>
      <c r="S491" s="230"/>
      <c r="T491" s="231"/>
      <c r="AT491" s="232" t="s">
        <v>281</v>
      </c>
      <c r="AU491" s="232" t="s">
        <v>84</v>
      </c>
      <c r="AV491" s="14" t="s">
        <v>84</v>
      </c>
      <c r="AW491" s="14" t="s">
        <v>38</v>
      </c>
      <c r="AX491" s="14" t="s">
        <v>77</v>
      </c>
      <c r="AY491" s="232" t="s">
        <v>273</v>
      </c>
    </row>
    <row r="492" spans="1:65" s="15" customFormat="1" ht="11.25">
      <c r="B492" s="233"/>
      <c r="C492" s="234"/>
      <c r="D492" s="208" t="s">
        <v>281</v>
      </c>
      <c r="E492" s="235" t="s">
        <v>22</v>
      </c>
      <c r="F492" s="236" t="s">
        <v>286</v>
      </c>
      <c r="G492" s="234"/>
      <c r="H492" s="237">
        <v>13.853999999999999</v>
      </c>
      <c r="I492" s="238"/>
      <c r="J492" s="234"/>
      <c r="K492" s="234"/>
      <c r="L492" s="239"/>
      <c r="M492" s="240"/>
      <c r="N492" s="241"/>
      <c r="O492" s="241"/>
      <c r="P492" s="241"/>
      <c r="Q492" s="241"/>
      <c r="R492" s="241"/>
      <c r="S492" s="241"/>
      <c r="T492" s="242"/>
      <c r="AT492" s="243" t="s">
        <v>281</v>
      </c>
      <c r="AU492" s="243" t="s">
        <v>84</v>
      </c>
      <c r="AV492" s="15" t="s">
        <v>92</v>
      </c>
      <c r="AW492" s="15" t="s">
        <v>38</v>
      </c>
      <c r="AX492" s="15" t="s">
        <v>77</v>
      </c>
      <c r="AY492" s="243" t="s">
        <v>273</v>
      </c>
    </row>
    <row r="493" spans="1:65" s="14" customFormat="1" ht="11.25">
      <c r="B493" s="222"/>
      <c r="C493" s="223"/>
      <c r="D493" s="208" t="s">
        <v>281</v>
      </c>
      <c r="E493" s="224" t="s">
        <v>22</v>
      </c>
      <c r="F493" s="225" t="s">
        <v>3913</v>
      </c>
      <c r="G493" s="223"/>
      <c r="H493" s="226">
        <v>1.014</v>
      </c>
      <c r="I493" s="227"/>
      <c r="J493" s="223"/>
      <c r="K493" s="223"/>
      <c r="L493" s="228"/>
      <c r="M493" s="229"/>
      <c r="N493" s="230"/>
      <c r="O493" s="230"/>
      <c r="P493" s="230"/>
      <c r="Q493" s="230"/>
      <c r="R493" s="230"/>
      <c r="S493" s="230"/>
      <c r="T493" s="231"/>
      <c r="AT493" s="232" t="s">
        <v>281</v>
      </c>
      <c r="AU493" s="232" t="s">
        <v>84</v>
      </c>
      <c r="AV493" s="14" t="s">
        <v>84</v>
      </c>
      <c r="AW493" s="14" t="s">
        <v>38</v>
      </c>
      <c r="AX493" s="14" t="s">
        <v>77</v>
      </c>
      <c r="AY493" s="232" t="s">
        <v>273</v>
      </c>
    </row>
    <row r="494" spans="1:65" s="16" customFormat="1" ht="11.25">
      <c r="B494" s="244"/>
      <c r="C494" s="245"/>
      <c r="D494" s="208" t="s">
        <v>281</v>
      </c>
      <c r="E494" s="246" t="s">
        <v>22</v>
      </c>
      <c r="F494" s="247" t="s">
        <v>288</v>
      </c>
      <c r="G494" s="245"/>
      <c r="H494" s="248">
        <v>21.300999999999998</v>
      </c>
      <c r="I494" s="249"/>
      <c r="J494" s="245"/>
      <c r="K494" s="245"/>
      <c r="L494" s="250"/>
      <c r="M494" s="251"/>
      <c r="N494" s="252"/>
      <c r="O494" s="252"/>
      <c r="P494" s="252"/>
      <c r="Q494" s="252"/>
      <c r="R494" s="252"/>
      <c r="S494" s="252"/>
      <c r="T494" s="253"/>
      <c r="AT494" s="254" t="s">
        <v>281</v>
      </c>
      <c r="AU494" s="254" t="s">
        <v>84</v>
      </c>
      <c r="AV494" s="16" t="s">
        <v>99</v>
      </c>
      <c r="AW494" s="16" t="s">
        <v>38</v>
      </c>
      <c r="AX494" s="16" t="s">
        <v>23</v>
      </c>
      <c r="AY494" s="254" t="s">
        <v>273</v>
      </c>
    </row>
    <row r="495" spans="1:65" s="2" customFormat="1" ht="21.75" customHeight="1">
      <c r="A495" s="36"/>
      <c r="B495" s="37"/>
      <c r="C495" s="195" t="s">
        <v>731</v>
      </c>
      <c r="D495" s="195" t="s">
        <v>275</v>
      </c>
      <c r="E495" s="196" t="s">
        <v>3914</v>
      </c>
      <c r="F495" s="197" t="s">
        <v>3915</v>
      </c>
      <c r="G495" s="198" t="s">
        <v>314</v>
      </c>
      <c r="H495" s="199">
        <v>0.45400000000000001</v>
      </c>
      <c r="I495" s="200"/>
      <c r="J495" s="201">
        <f>ROUND(I495*H495,2)</f>
        <v>0</v>
      </c>
      <c r="K495" s="197" t="s">
        <v>306</v>
      </c>
      <c r="L495" s="41"/>
      <c r="M495" s="202" t="s">
        <v>22</v>
      </c>
      <c r="N495" s="203" t="s">
        <v>48</v>
      </c>
      <c r="O495" s="66"/>
      <c r="P495" s="204">
        <f>O495*H495</f>
        <v>0</v>
      </c>
      <c r="Q495" s="204">
        <v>2.2563399999999998</v>
      </c>
      <c r="R495" s="204">
        <f>Q495*H495</f>
        <v>1.02437836</v>
      </c>
      <c r="S495" s="204">
        <v>0</v>
      </c>
      <c r="T495" s="205">
        <f>S495*H495</f>
        <v>0</v>
      </c>
      <c r="U495" s="36"/>
      <c r="V495" s="36"/>
      <c r="W495" s="36"/>
      <c r="X495" s="36"/>
      <c r="Y495" s="36"/>
      <c r="Z495" s="36"/>
      <c r="AA495" s="36"/>
      <c r="AB495" s="36"/>
      <c r="AC495" s="36"/>
      <c r="AD495" s="36"/>
      <c r="AE495" s="36"/>
      <c r="AR495" s="206" t="s">
        <v>99</v>
      </c>
      <c r="AT495" s="206" t="s">
        <v>275</v>
      </c>
      <c r="AU495" s="206" t="s">
        <v>84</v>
      </c>
      <c r="AY495" s="19" t="s">
        <v>273</v>
      </c>
      <c r="BE495" s="207">
        <f>IF(N495="základní",J495,0)</f>
        <v>0</v>
      </c>
      <c r="BF495" s="207">
        <f>IF(N495="snížená",J495,0)</f>
        <v>0</v>
      </c>
      <c r="BG495" s="207">
        <f>IF(N495="zákl. přenesená",J495,0)</f>
        <v>0</v>
      </c>
      <c r="BH495" s="207">
        <f>IF(N495="sníž. přenesená",J495,0)</f>
        <v>0</v>
      </c>
      <c r="BI495" s="207">
        <f>IF(N495="nulová",J495,0)</f>
        <v>0</v>
      </c>
      <c r="BJ495" s="19" t="s">
        <v>23</v>
      </c>
      <c r="BK495" s="207">
        <f>ROUND(I495*H495,2)</f>
        <v>0</v>
      </c>
      <c r="BL495" s="19" t="s">
        <v>99</v>
      </c>
      <c r="BM495" s="206" t="s">
        <v>3916</v>
      </c>
    </row>
    <row r="496" spans="1:65" s="13" customFormat="1" ht="11.25">
      <c r="B496" s="212"/>
      <c r="C496" s="213"/>
      <c r="D496" s="208" t="s">
        <v>281</v>
      </c>
      <c r="E496" s="214" t="s">
        <v>22</v>
      </c>
      <c r="F496" s="215" t="s">
        <v>3917</v>
      </c>
      <c r="G496" s="213"/>
      <c r="H496" s="214" t="s">
        <v>22</v>
      </c>
      <c r="I496" s="216"/>
      <c r="J496" s="213"/>
      <c r="K496" s="213"/>
      <c r="L496" s="217"/>
      <c r="M496" s="218"/>
      <c r="N496" s="219"/>
      <c r="O496" s="219"/>
      <c r="P496" s="219"/>
      <c r="Q496" s="219"/>
      <c r="R496" s="219"/>
      <c r="S496" s="219"/>
      <c r="T496" s="220"/>
      <c r="AT496" s="221" t="s">
        <v>281</v>
      </c>
      <c r="AU496" s="221" t="s">
        <v>84</v>
      </c>
      <c r="AV496" s="13" t="s">
        <v>23</v>
      </c>
      <c r="AW496" s="13" t="s">
        <v>38</v>
      </c>
      <c r="AX496" s="13" t="s">
        <v>77</v>
      </c>
      <c r="AY496" s="221" t="s">
        <v>273</v>
      </c>
    </row>
    <row r="497" spans="1:65" s="14" customFormat="1" ht="11.25">
      <c r="B497" s="222"/>
      <c r="C497" s="223"/>
      <c r="D497" s="208" t="s">
        <v>281</v>
      </c>
      <c r="E497" s="224" t="s">
        <v>22</v>
      </c>
      <c r="F497" s="225" t="s">
        <v>3918</v>
      </c>
      <c r="G497" s="223"/>
      <c r="H497" s="226">
        <v>0.05</v>
      </c>
      <c r="I497" s="227"/>
      <c r="J497" s="223"/>
      <c r="K497" s="223"/>
      <c r="L497" s="228"/>
      <c r="M497" s="229"/>
      <c r="N497" s="230"/>
      <c r="O497" s="230"/>
      <c r="P497" s="230"/>
      <c r="Q497" s="230"/>
      <c r="R497" s="230"/>
      <c r="S497" s="230"/>
      <c r="T497" s="231"/>
      <c r="AT497" s="232" t="s">
        <v>281</v>
      </c>
      <c r="AU497" s="232" t="s">
        <v>84</v>
      </c>
      <c r="AV497" s="14" t="s">
        <v>84</v>
      </c>
      <c r="AW497" s="14" t="s">
        <v>38</v>
      </c>
      <c r="AX497" s="14" t="s">
        <v>77</v>
      </c>
      <c r="AY497" s="232" t="s">
        <v>273</v>
      </c>
    </row>
    <row r="498" spans="1:65" s="14" customFormat="1" ht="11.25">
      <c r="B498" s="222"/>
      <c r="C498" s="223"/>
      <c r="D498" s="208" t="s">
        <v>281</v>
      </c>
      <c r="E498" s="224" t="s">
        <v>22</v>
      </c>
      <c r="F498" s="225" t="s">
        <v>3919</v>
      </c>
      <c r="G498" s="223"/>
      <c r="H498" s="226">
        <v>9.8000000000000004E-2</v>
      </c>
      <c r="I498" s="227"/>
      <c r="J498" s="223"/>
      <c r="K498" s="223"/>
      <c r="L498" s="228"/>
      <c r="M498" s="229"/>
      <c r="N498" s="230"/>
      <c r="O498" s="230"/>
      <c r="P498" s="230"/>
      <c r="Q498" s="230"/>
      <c r="R498" s="230"/>
      <c r="S498" s="230"/>
      <c r="T498" s="231"/>
      <c r="AT498" s="232" t="s">
        <v>281</v>
      </c>
      <c r="AU498" s="232" t="s">
        <v>84</v>
      </c>
      <c r="AV498" s="14" t="s">
        <v>84</v>
      </c>
      <c r="AW498" s="14" t="s">
        <v>38</v>
      </c>
      <c r="AX498" s="14" t="s">
        <v>77</v>
      </c>
      <c r="AY498" s="232" t="s">
        <v>273</v>
      </c>
    </row>
    <row r="499" spans="1:65" s="14" customFormat="1" ht="11.25">
      <c r="B499" s="222"/>
      <c r="C499" s="223"/>
      <c r="D499" s="208" t="s">
        <v>281</v>
      </c>
      <c r="E499" s="224" t="s">
        <v>22</v>
      </c>
      <c r="F499" s="225" t="s">
        <v>3920</v>
      </c>
      <c r="G499" s="223"/>
      <c r="H499" s="226">
        <v>9.5000000000000001E-2</v>
      </c>
      <c r="I499" s="227"/>
      <c r="J499" s="223"/>
      <c r="K499" s="223"/>
      <c r="L499" s="228"/>
      <c r="M499" s="229"/>
      <c r="N499" s="230"/>
      <c r="O499" s="230"/>
      <c r="P499" s="230"/>
      <c r="Q499" s="230"/>
      <c r="R499" s="230"/>
      <c r="S499" s="230"/>
      <c r="T499" s="231"/>
      <c r="AT499" s="232" t="s">
        <v>281</v>
      </c>
      <c r="AU499" s="232" t="s">
        <v>84</v>
      </c>
      <c r="AV499" s="14" t="s">
        <v>84</v>
      </c>
      <c r="AW499" s="14" t="s">
        <v>38</v>
      </c>
      <c r="AX499" s="14" t="s">
        <v>77</v>
      </c>
      <c r="AY499" s="232" t="s">
        <v>273</v>
      </c>
    </row>
    <row r="500" spans="1:65" s="14" customFormat="1" ht="11.25">
      <c r="B500" s="222"/>
      <c r="C500" s="223"/>
      <c r="D500" s="208" t="s">
        <v>281</v>
      </c>
      <c r="E500" s="224" t="s">
        <v>22</v>
      </c>
      <c r="F500" s="225" t="s">
        <v>3921</v>
      </c>
      <c r="G500" s="223"/>
      <c r="H500" s="226">
        <v>0.13500000000000001</v>
      </c>
      <c r="I500" s="227"/>
      <c r="J500" s="223"/>
      <c r="K500" s="223"/>
      <c r="L500" s="228"/>
      <c r="M500" s="229"/>
      <c r="N500" s="230"/>
      <c r="O500" s="230"/>
      <c r="P500" s="230"/>
      <c r="Q500" s="230"/>
      <c r="R500" s="230"/>
      <c r="S500" s="230"/>
      <c r="T500" s="231"/>
      <c r="AT500" s="232" t="s">
        <v>281</v>
      </c>
      <c r="AU500" s="232" t="s">
        <v>84</v>
      </c>
      <c r="AV500" s="14" t="s">
        <v>84</v>
      </c>
      <c r="AW500" s="14" t="s">
        <v>38</v>
      </c>
      <c r="AX500" s="14" t="s">
        <v>77</v>
      </c>
      <c r="AY500" s="232" t="s">
        <v>273</v>
      </c>
    </row>
    <row r="501" spans="1:65" s="15" customFormat="1" ht="11.25">
      <c r="B501" s="233"/>
      <c r="C501" s="234"/>
      <c r="D501" s="208" t="s">
        <v>281</v>
      </c>
      <c r="E501" s="235" t="s">
        <v>22</v>
      </c>
      <c r="F501" s="236" t="s">
        <v>286</v>
      </c>
      <c r="G501" s="234"/>
      <c r="H501" s="237">
        <v>0.378</v>
      </c>
      <c r="I501" s="238"/>
      <c r="J501" s="234"/>
      <c r="K501" s="234"/>
      <c r="L501" s="239"/>
      <c r="M501" s="240"/>
      <c r="N501" s="241"/>
      <c r="O501" s="241"/>
      <c r="P501" s="241"/>
      <c r="Q501" s="241"/>
      <c r="R501" s="241"/>
      <c r="S501" s="241"/>
      <c r="T501" s="242"/>
      <c r="AT501" s="243" t="s">
        <v>281</v>
      </c>
      <c r="AU501" s="243" t="s">
        <v>84</v>
      </c>
      <c r="AV501" s="15" t="s">
        <v>92</v>
      </c>
      <c r="AW501" s="15" t="s">
        <v>38</v>
      </c>
      <c r="AX501" s="15" t="s">
        <v>77</v>
      </c>
      <c r="AY501" s="243" t="s">
        <v>273</v>
      </c>
    </row>
    <row r="502" spans="1:65" s="14" customFormat="1" ht="11.25">
      <c r="B502" s="222"/>
      <c r="C502" s="223"/>
      <c r="D502" s="208" t="s">
        <v>281</v>
      </c>
      <c r="E502" s="224" t="s">
        <v>22</v>
      </c>
      <c r="F502" s="225" t="s">
        <v>3922</v>
      </c>
      <c r="G502" s="223"/>
      <c r="H502" s="226">
        <v>7.5999999999999998E-2</v>
      </c>
      <c r="I502" s="227"/>
      <c r="J502" s="223"/>
      <c r="K502" s="223"/>
      <c r="L502" s="228"/>
      <c r="M502" s="229"/>
      <c r="N502" s="230"/>
      <c r="O502" s="230"/>
      <c r="P502" s="230"/>
      <c r="Q502" s="230"/>
      <c r="R502" s="230"/>
      <c r="S502" s="230"/>
      <c r="T502" s="231"/>
      <c r="AT502" s="232" t="s">
        <v>281</v>
      </c>
      <c r="AU502" s="232" t="s">
        <v>84</v>
      </c>
      <c r="AV502" s="14" t="s">
        <v>84</v>
      </c>
      <c r="AW502" s="14" t="s">
        <v>38</v>
      </c>
      <c r="AX502" s="14" t="s">
        <v>77</v>
      </c>
      <c r="AY502" s="232" t="s">
        <v>273</v>
      </c>
    </row>
    <row r="503" spans="1:65" s="16" customFormat="1" ht="11.25">
      <c r="B503" s="244"/>
      <c r="C503" s="245"/>
      <c r="D503" s="208" t="s">
        <v>281</v>
      </c>
      <c r="E503" s="246" t="s">
        <v>22</v>
      </c>
      <c r="F503" s="247" t="s">
        <v>288</v>
      </c>
      <c r="G503" s="245"/>
      <c r="H503" s="248">
        <v>0.45400000000000001</v>
      </c>
      <c r="I503" s="249"/>
      <c r="J503" s="245"/>
      <c r="K503" s="245"/>
      <c r="L503" s="250"/>
      <c r="M503" s="251"/>
      <c r="N503" s="252"/>
      <c r="O503" s="252"/>
      <c r="P503" s="252"/>
      <c r="Q503" s="252"/>
      <c r="R503" s="252"/>
      <c r="S503" s="252"/>
      <c r="T503" s="253"/>
      <c r="AT503" s="254" t="s">
        <v>281</v>
      </c>
      <c r="AU503" s="254" t="s">
        <v>84</v>
      </c>
      <c r="AV503" s="16" t="s">
        <v>99</v>
      </c>
      <c r="AW503" s="16" t="s">
        <v>38</v>
      </c>
      <c r="AX503" s="16" t="s">
        <v>23</v>
      </c>
      <c r="AY503" s="254" t="s">
        <v>273</v>
      </c>
    </row>
    <row r="504" spans="1:65" s="2" customFormat="1" ht="16.5" customHeight="1">
      <c r="A504" s="36"/>
      <c r="B504" s="37"/>
      <c r="C504" s="195" t="s">
        <v>737</v>
      </c>
      <c r="D504" s="195" t="s">
        <v>275</v>
      </c>
      <c r="E504" s="196" t="s">
        <v>3923</v>
      </c>
      <c r="F504" s="197" t="s">
        <v>3924</v>
      </c>
      <c r="G504" s="198" t="s">
        <v>314</v>
      </c>
      <c r="H504" s="199">
        <v>6.0860000000000003</v>
      </c>
      <c r="I504" s="200"/>
      <c r="J504" s="201">
        <f>ROUND(I504*H504,2)</f>
        <v>0</v>
      </c>
      <c r="K504" s="197" t="s">
        <v>306</v>
      </c>
      <c r="L504" s="41"/>
      <c r="M504" s="202" t="s">
        <v>22</v>
      </c>
      <c r="N504" s="203" t="s">
        <v>48</v>
      </c>
      <c r="O504" s="66"/>
      <c r="P504" s="204">
        <f>O504*H504</f>
        <v>0</v>
      </c>
      <c r="Q504" s="204">
        <v>1.98</v>
      </c>
      <c r="R504" s="204">
        <f>Q504*H504</f>
        <v>12.050280000000001</v>
      </c>
      <c r="S504" s="204">
        <v>0</v>
      </c>
      <c r="T504" s="205">
        <f>S504*H504</f>
        <v>0</v>
      </c>
      <c r="U504" s="36"/>
      <c r="V504" s="36"/>
      <c r="W504" s="36"/>
      <c r="X504" s="36"/>
      <c r="Y504" s="36"/>
      <c r="Z504" s="36"/>
      <c r="AA504" s="36"/>
      <c r="AB504" s="36"/>
      <c r="AC504" s="36"/>
      <c r="AD504" s="36"/>
      <c r="AE504" s="36"/>
      <c r="AR504" s="206" t="s">
        <v>99</v>
      </c>
      <c r="AT504" s="206" t="s">
        <v>275</v>
      </c>
      <c r="AU504" s="206" t="s">
        <v>84</v>
      </c>
      <c r="AY504" s="19" t="s">
        <v>273</v>
      </c>
      <c r="BE504" s="207">
        <f>IF(N504="základní",J504,0)</f>
        <v>0</v>
      </c>
      <c r="BF504" s="207">
        <f>IF(N504="snížená",J504,0)</f>
        <v>0</v>
      </c>
      <c r="BG504" s="207">
        <f>IF(N504="zákl. přenesená",J504,0)</f>
        <v>0</v>
      </c>
      <c r="BH504" s="207">
        <f>IF(N504="sníž. přenesená",J504,0)</f>
        <v>0</v>
      </c>
      <c r="BI504" s="207">
        <f>IF(N504="nulová",J504,0)</f>
        <v>0</v>
      </c>
      <c r="BJ504" s="19" t="s">
        <v>23</v>
      </c>
      <c r="BK504" s="207">
        <f>ROUND(I504*H504,2)</f>
        <v>0</v>
      </c>
      <c r="BL504" s="19" t="s">
        <v>99</v>
      </c>
      <c r="BM504" s="206" t="s">
        <v>3925</v>
      </c>
    </row>
    <row r="505" spans="1:65" s="2" customFormat="1" ht="29.25">
      <c r="A505" s="36"/>
      <c r="B505" s="37"/>
      <c r="C505" s="38"/>
      <c r="D505" s="208" t="s">
        <v>299</v>
      </c>
      <c r="E505" s="38"/>
      <c r="F505" s="209" t="s">
        <v>3926</v>
      </c>
      <c r="G505" s="38"/>
      <c r="H505" s="38"/>
      <c r="I505" s="119"/>
      <c r="J505" s="38"/>
      <c r="K505" s="38"/>
      <c r="L505" s="41"/>
      <c r="M505" s="210"/>
      <c r="N505" s="211"/>
      <c r="O505" s="66"/>
      <c r="P505" s="66"/>
      <c r="Q505" s="66"/>
      <c r="R505" s="66"/>
      <c r="S505" s="66"/>
      <c r="T505" s="67"/>
      <c r="U505" s="36"/>
      <c r="V505" s="36"/>
      <c r="W505" s="36"/>
      <c r="X505" s="36"/>
      <c r="Y505" s="36"/>
      <c r="Z505" s="36"/>
      <c r="AA505" s="36"/>
      <c r="AB505" s="36"/>
      <c r="AC505" s="36"/>
      <c r="AD505" s="36"/>
      <c r="AE505" s="36"/>
      <c r="AT505" s="19" t="s">
        <v>299</v>
      </c>
      <c r="AU505" s="19" t="s">
        <v>84</v>
      </c>
    </row>
    <row r="506" spans="1:65" s="14" customFormat="1" ht="11.25">
      <c r="B506" s="222"/>
      <c r="C506" s="223"/>
      <c r="D506" s="208" t="s">
        <v>281</v>
      </c>
      <c r="E506" s="224" t="s">
        <v>22</v>
      </c>
      <c r="F506" s="225" t="s">
        <v>3927</v>
      </c>
      <c r="G506" s="223"/>
      <c r="H506" s="226">
        <v>5.7960000000000003</v>
      </c>
      <c r="I506" s="227"/>
      <c r="J506" s="223"/>
      <c r="K506" s="223"/>
      <c r="L506" s="228"/>
      <c r="M506" s="229"/>
      <c r="N506" s="230"/>
      <c r="O506" s="230"/>
      <c r="P506" s="230"/>
      <c r="Q506" s="230"/>
      <c r="R506" s="230"/>
      <c r="S506" s="230"/>
      <c r="T506" s="231"/>
      <c r="AT506" s="232" t="s">
        <v>281</v>
      </c>
      <c r="AU506" s="232" t="s">
        <v>84</v>
      </c>
      <c r="AV506" s="14" t="s">
        <v>84</v>
      </c>
      <c r="AW506" s="14" t="s">
        <v>38</v>
      </c>
      <c r="AX506" s="14" t="s">
        <v>77</v>
      </c>
      <c r="AY506" s="232" t="s">
        <v>273</v>
      </c>
    </row>
    <row r="507" spans="1:65" s="15" customFormat="1" ht="11.25">
      <c r="B507" s="233"/>
      <c r="C507" s="234"/>
      <c r="D507" s="208" t="s">
        <v>281</v>
      </c>
      <c r="E507" s="235" t="s">
        <v>22</v>
      </c>
      <c r="F507" s="236" t="s">
        <v>286</v>
      </c>
      <c r="G507" s="234"/>
      <c r="H507" s="237">
        <v>5.7960000000000003</v>
      </c>
      <c r="I507" s="238"/>
      <c r="J507" s="234"/>
      <c r="K507" s="234"/>
      <c r="L507" s="239"/>
      <c r="M507" s="240"/>
      <c r="N507" s="241"/>
      <c r="O507" s="241"/>
      <c r="P507" s="241"/>
      <c r="Q507" s="241"/>
      <c r="R507" s="241"/>
      <c r="S507" s="241"/>
      <c r="T507" s="242"/>
      <c r="AT507" s="243" t="s">
        <v>281</v>
      </c>
      <c r="AU507" s="243" t="s">
        <v>84</v>
      </c>
      <c r="AV507" s="15" t="s">
        <v>92</v>
      </c>
      <c r="AW507" s="15" t="s">
        <v>38</v>
      </c>
      <c r="AX507" s="15" t="s">
        <v>77</v>
      </c>
      <c r="AY507" s="243" t="s">
        <v>273</v>
      </c>
    </row>
    <row r="508" spans="1:65" s="14" customFormat="1" ht="11.25">
      <c r="B508" s="222"/>
      <c r="C508" s="223"/>
      <c r="D508" s="208" t="s">
        <v>281</v>
      </c>
      <c r="E508" s="224" t="s">
        <v>22</v>
      </c>
      <c r="F508" s="225" t="s">
        <v>3928</v>
      </c>
      <c r="G508" s="223"/>
      <c r="H508" s="226">
        <v>0.28999999999999998</v>
      </c>
      <c r="I508" s="227"/>
      <c r="J508" s="223"/>
      <c r="K508" s="223"/>
      <c r="L508" s="228"/>
      <c r="M508" s="229"/>
      <c r="N508" s="230"/>
      <c r="O508" s="230"/>
      <c r="P508" s="230"/>
      <c r="Q508" s="230"/>
      <c r="R508" s="230"/>
      <c r="S508" s="230"/>
      <c r="T508" s="231"/>
      <c r="AT508" s="232" t="s">
        <v>281</v>
      </c>
      <c r="AU508" s="232" t="s">
        <v>84</v>
      </c>
      <c r="AV508" s="14" t="s">
        <v>84</v>
      </c>
      <c r="AW508" s="14" t="s">
        <v>38</v>
      </c>
      <c r="AX508" s="14" t="s">
        <v>77</v>
      </c>
      <c r="AY508" s="232" t="s">
        <v>273</v>
      </c>
    </row>
    <row r="509" spans="1:65" s="16" customFormat="1" ht="11.25">
      <c r="B509" s="244"/>
      <c r="C509" s="245"/>
      <c r="D509" s="208" t="s">
        <v>281</v>
      </c>
      <c r="E509" s="246" t="s">
        <v>22</v>
      </c>
      <c r="F509" s="247" t="s">
        <v>288</v>
      </c>
      <c r="G509" s="245"/>
      <c r="H509" s="248">
        <v>6.0860000000000003</v>
      </c>
      <c r="I509" s="249"/>
      <c r="J509" s="245"/>
      <c r="K509" s="245"/>
      <c r="L509" s="250"/>
      <c r="M509" s="251"/>
      <c r="N509" s="252"/>
      <c r="O509" s="252"/>
      <c r="P509" s="252"/>
      <c r="Q509" s="252"/>
      <c r="R509" s="252"/>
      <c r="S509" s="252"/>
      <c r="T509" s="253"/>
      <c r="AT509" s="254" t="s">
        <v>281</v>
      </c>
      <c r="AU509" s="254" t="s">
        <v>84</v>
      </c>
      <c r="AV509" s="16" t="s">
        <v>99</v>
      </c>
      <c r="AW509" s="16" t="s">
        <v>38</v>
      </c>
      <c r="AX509" s="16" t="s">
        <v>23</v>
      </c>
      <c r="AY509" s="254" t="s">
        <v>273</v>
      </c>
    </row>
    <row r="510" spans="1:65" s="2" customFormat="1" ht="16.5" customHeight="1">
      <c r="A510" s="36"/>
      <c r="B510" s="37"/>
      <c r="C510" s="195" t="s">
        <v>747</v>
      </c>
      <c r="D510" s="195" t="s">
        <v>275</v>
      </c>
      <c r="E510" s="196" t="s">
        <v>3929</v>
      </c>
      <c r="F510" s="197" t="s">
        <v>3930</v>
      </c>
      <c r="G510" s="198" t="s">
        <v>224</v>
      </c>
      <c r="H510" s="199">
        <v>38.64</v>
      </c>
      <c r="I510" s="200"/>
      <c r="J510" s="201">
        <f>ROUND(I510*H510,2)</f>
        <v>0</v>
      </c>
      <c r="K510" s="197" t="s">
        <v>306</v>
      </c>
      <c r="L510" s="41"/>
      <c r="M510" s="202" t="s">
        <v>22</v>
      </c>
      <c r="N510" s="203" t="s">
        <v>48</v>
      </c>
      <c r="O510" s="66"/>
      <c r="P510" s="204">
        <f>O510*H510</f>
        <v>0</v>
      </c>
      <c r="Q510" s="204">
        <v>0.26140999999999998</v>
      </c>
      <c r="R510" s="204">
        <f>Q510*H510</f>
        <v>10.1008824</v>
      </c>
      <c r="S510" s="204">
        <v>0</v>
      </c>
      <c r="T510" s="205">
        <f>S510*H510</f>
        <v>0</v>
      </c>
      <c r="U510" s="36"/>
      <c r="V510" s="36"/>
      <c r="W510" s="36"/>
      <c r="X510" s="36"/>
      <c r="Y510" s="36"/>
      <c r="Z510" s="36"/>
      <c r="AA510" s="36"/>
      <c r="AB510" s="36"/>
      <c r="AC510" s="36"/>
      <c r="AD510" s="36"/>
      <c r="AE510" s="36"/>
      <c r="AR510" s="206" t="s">
        <v>99</v>
      </c>
      <c r="AT510" s="206" t="s">
        <v>275</v>
      </c>
      <c r="AU510" s="206" t="s">
        <v>84</v>
      </c>
      <c r="AY510" s="19" t="s">
        <v>273</v>
      </c>
      <c r="BE510" s="207">
        <f>IF(N510="základní",J510,0)</f>
        <v>0</v>
      </c>
      <c r="BF510" s="207">
        <f>IF(N510="snížená",J510,0)</f>
        <v>0</v>
      </c>
      <c r="BG510" s="207">
        <f>IF(N510="zákl. přenesená",J510,0)</f>
        <v>0</v>
      </c>
      <c r="BH510" s="207">
        <f>IF(N510="sníž. přenesená",J510,0)</f>
        <v>0</v>
      </c>
      <c r="BI510" s="207">
        <f>IF(N510="nulová",J510,0)</f>
        <v>0</v>
      </c>
      <c r="BJ510" s="19" t="s">
        <v>23</v>
      </c>
      <c r="BK510" s="207">
        <f>ROUND(I510*H510,2)</f>
        <v>0</v>
      </c>
      <c r="BL510" s="19" t="s">
        <v>99</v>
      </c>
      <c r="BM510" s="206" t="s">
        <v>3931</v>
      </c>
    </row>
    <row r="511" spans="1:65" s="14" customFormat="1" ht="11.25">
      <c r="B511" s="222"/>
      <c r="C511" s="223"/>
      <c r="D511" s="208" t="s">
        <v>281</v>
      </c>
      <c r="E511" s="224" t="s">
        <v>22</v>
      </c>
      <c r="F511" s="225" t="s">
        <v>3932</v>
      </c>
      <c r="G511" s="223"/>
      <c r="H511" s="226">
        <v>38.64</v>
      </c>
      <c r="I511" s="227"/>
      <c r="J511" s="223"/>
      <c r="K511" s="223"/>
      <c r="L511" s="228"/>
      <c r="M511" s="229"/>
      <c r="N511" s="230"/>
      <c r="O511" s="230"/>
      <c r="P511" s="230"/>
      <c r="Q511" s="230"/>
      <c r="R511" s="230"/>
      <c r="S511" s="230"/>
      <c r="T511" s="231"/>
      <c r="AT511" s="232" t="s">
        <v>281</v>
      </c>
      <c r="AU511" s="232" t="s">
        <v>84</v>
      </c>
      <c r="AV511" s="14" t="s">
        <v>84</v>
      </c>
      <c r="AW511" s="14" t="s">
        <v>38</v>
      </c>
      <c r="AX511" s="14" t="s">
        <v>23</v>
      </c>
      <c r="AY511" s="232" t="s">
        <v>273</v>
      </c>
    </row>
    <row r="512" spans="1:65" s="12" customFormat="1" ht="22.9" customHeight="1">
      <c r="B512" s="179"/>
      <c r="C512" s="180"/>
      <c r="D512" s="181" t="s">
        <v>76</v>
      </c>
      <c r="E512" s="193" t="s">
        <v>330</v>
      </c>
      <c r="F512" s="193" t="s">
        <v>3933</v>
      </c>
      <c r="G512" s="180"/>
      <c r="H512" s="180"/>
      <c r="I512" s="183"/>
      <c r="J512" s="194">
        <f>BK512</f>
        <v>0</v>
      </c>
      <c r="K512" s="180"/>
      <c r="L512" s="185"/>
      <c r="M512" s="186"/>
      <c r="N512" s="187"/>
      <c r="O512" s="187"/>
      <c r="P512" s="188">
        <f>SUM(P513:P515)</f>
        <v>0</v>
      </c>
      <c r="Q512" s="187"/>
      <c r="R512" s="188">
        <f>SUM(R513:R515)</f>
        <v>1.9192580000000001</v>
      </c>
      <c r="S512" s="187"/>
      <c r="T512" s="189">
        <f>SUM(T513:T515)</f>
        <v>0</v>
      </c>
      <c r="AR512" s="190" t="s">
        <v>23</v>
      </c>
      <c r="AT512" s="191" t="s">
        <v>76</v>
      </c>
      <c r="AU512" s="191" t="s">
        <v>23</v>
      </c>
      <c r="AY512" s="190" t="s">
        <v>273</v>
      </c>
      <c r="BK512" s="192">
        <f>SUM(BK513:BK515)</f>
        <v>0</v>
      </c>
    </row>
    <row r="513" spans="1:65" s="2" customFormat="1" ht="33" customHeight="1">
      <c r="A513" s="36"/>
      <c r="B513" s="37"/>
      <c r="C513" s="195" t="s">
        <v>757</v>
      </c>
      <c r="D513" s="195" t="s">
        <v>275</v>
      </c>
      <c r="E513" s="196" t="s">
        <v>3934</v>
      </c>
      <c r="F513" s="197" t="s">
        <v>3935</v>
      </c>
      <c r="G513" s="198" t="s">
        <v>314</v>
      </c>
      <c r="H513" s="199">
        <v>1.1000000000000001</v>
      </c>
      <c r="I513" s="200"/>
      <c r="J513" s="201">
        <f>ROUND(I513*H513,2)</f>
        <v>0</v>
      </c>
      <c r="K513" s="197" t="s">
        <v>22</v>
      </c>
      <c r="L513" s="41"/>
      <c r="M513" s="202" t="s">
        <v>22</v>
      </c>
      <c r="N513" s="203" t="s">
        <v>48</v>
      </c>
      <c r="O513" s="66"/>
      <c r="P513" s="204">
        <f>O513*H513</f>
        <v>0</v>
      </c>
      <c r="Q513" s="204">
        <v>1.74478</v>
      </c>
      <c r="R513" s="204">
        <f>Q513*H513</f>
        <v>1.9192580000000001</v>
      </c>
      <c r="S513" s="204">
        <v>0</v>
      </c>
      <c r="T513" s="205">
        <f>S513*H513</f>
        <v>0</v>
      </c>
      <c r="U513" s="36"/>
      <c r="V513" s="36"/>
      <c r="W513" s="36"/>
      <c r="X513" s="36"/>
      <c r="Y513" s="36"/>
      <c r="Z513" s="36"/>
      <c r="AA513" s="36"/>
      <c r="AB513" s="36"/>
      <c r="AC513" s="36"/>
      <c r="AD513" s="36"/>
      <c r="AE513" s="36"/>
      <c r="AR513" s="206" t="s">
        <v>99</v>
      </c>
      <c r="AT513" s="206" t="s">
        <v>275</v>
      </c>
      <c r="AU513" s="206" t="s">
        <v>84</v>
      </c>
      <c r="AY513" s="19" t="s">
        <v>273</v>
      </c>
      <c r="BE513" s="207">
        <f>IF(N513="základní",J513,0)</f>
        <v>0</v>
      </c>
      <c r="BF513" s="207">
        <f>IF(N513="snížená",J513,0)</f>
        <v>0</v>
      </c>
      <c r="BG513" s="207">
        <f>IF(N513="zákl. přenesená",J513,0)</f>
        <v>0</v>
      </c>
      <c r="BH513" s="207">
        <f>IF(N513="sníž. přenesená",J513,0)</f>
        <v>0</v>
      </c>
      <c r="BI513" s="207">
        <f>IF(N513="nulová",J513,0)</f>
        <v>0</v>
      </c>
      <c r="BJ513" s="19" t="s">
        <v>23</v>
      </c>
      <c r="BK513" s="207">
        <f>ROUND(I513*H513,2)</f>
        <v>0</v>
      </c>
      <c r="BL513" s="19" t="s">
        <v>99</v>
      </c>
      <c r="BM513" s="206" t="s">
        <v>3936</v>
      </c>
    </row>
    <row r="514" spans="1:65" s="2" customFormat="1" ht="68.25">
      <c r="A514" s="36"/>
      <c r="B514" s="37"/>
      <c r="C514" s="38"/>
      <c r="D514" s="208" t="s">
        <v>299</v>
      </c>
      <c r="E514" s="38"/>
      <c r="F514" s="209" t="s">
        <v>3937</v>
      </c>
      <c r="G514" s="38"/>
      <c r="H514" s="38"/>
      <c r="I514" s="119"/>
      <c r="J514" s="38"/>
      <c r="K514" s="38"/>
      <c r="L514" s="41"/>
      <c r="M514" s="210"/>
      <c r="N514" s="211"/>
      <c r="O514" s="66"/>
      <c r="P514" s="66"/>
      <c r="Q514" s="66"/>
      <c r="R514" s="66"/>
      <c r="S514" s="66"/>
      <c r="T514" s="67"/>
      <c r="U514" s="36"/>
      <c r="V514" s="36"/>
      <c r="W514" s="36"/>
      <c r="X514" s="36"/>
      <c r="Y514" s="36"/>
      <c r="Z514" s="36"/>
      <c r="AA514" s="36"/>
      <c r="AB514" s="36"/>
      <c r="AC514" s="36"/>
      <c r="AD514" s="36"/>
      <c r="AE514" s="36"/>
      <c r="AT514" s="19" t="s">
        <v>299</v>
      </c>
      <c r="AU514" s="19" t="s">
        <v>84</v>
      </c>
    </row>
    <row r="515" spans="1:65" s="14" customFormat="1" ht="11.25">
      <c r="B515" s="222"/>
      <c r="C515" s="223"/>
      <c r="D515" s="208" t="s">
        <v>281</v>
      </c>
      <c r="E515" s="224" t="s">
        <v>22</v>
      </c>
      <c r="F515" s="225" t="s">
        <v>3938</v>
      </c>
      <c r="G515" s="223"/>
      <c r="H515" s="226">
        <v>1.1000000000000001</v>
      </c>
      <c r="I515" s="227"/>
      <c r="J515" s="223"/>
      <c r="K515" s="223"/>
      <c r="L515" s="228"/>
      <c r="M515" s="229"/>
      <c r="N515" s="230"/>
      <c r="O515" s="230"/>
      <c r="P515" s="230"/>
      <c r="Q515" s="230"/>
      <c r="R515" s="230"/>
      <c r="S515" s="230"/>
      <c r="T515" s="231"/>
      <c r="AT515" s="232" t="s">
        <v>281</v>
      </c>
      <c r="AU515" s="232" t="s">
        <v>84</v>
      </c>
      <c r="AV515" s="14" t="s">
        <v>84</v>
      </c>
      <c r="AW515" s="14" t="s">
        <v>38</v>
      </c>
      <c r="AX515" s="14" t="s">
        <v>23</v>
      </c>
      <c r="AY515" s="232" t="s">
        <v>273</v>
      </c>
    </row>
    <row r="516" spans="1:65" s="12" customFormat="1" ht="22.9" customHeight="1">
      <c r="B516" s="179"/>
      <c r="C516" s="180"/>
      <c r="D516" s="181" t="s">
        <v>76</v>
      </c>
      <c r="E516" s="193" t="s">
        <v>337</v>
      </c>
      <c r="F516" s="193" t="s">
        <v>746</v>
      </c>
      <c r="G516" s="180"/>
      <c r="H516" s="180"/>
      <c r="I516" s="183"/>
      <c r="J516" s="194">
        <f>BK516</f>
        <v>0</v>
      </c>
      <c r="K516" s="180"/>
      <c r="L516" s="185"/>
      <c r="M516" s="186"/>
      <c r="N516" s="187"/>
      <c r="O516" s="187"/>
      <c r="P516" s="188">
        <f>SUM(P517:P675)</f>
        <v>0</v>
      </c>
      <c r="Q516" s="187"/>
      <c r="R516" s="188">
        <f>SUM(R517:R675)</f>
        <v>12.603164759999999</v>
      </c>
      <c r="S516" s="187"/>
      <c r="T516" s="189">
        <f>SUM(T517:T675)</f>
        <v>46.037601000000002</v>
      </c>
      <c r="AR516" s="190" t="s">
        <v>23</v>
      </c>
      <c r="AT516" s="191" t="s">
        <v>76</v>
      </c>
      <c r="AU516" s="191" t="s">
        <v>23</v>
      </c>
      <c r="AY516" s="190" t="s">
        <v>273</v>
      </c>
      <c r="BK516" s="192">
        <f>SUM(BK517:BK675)</f>
        <v>0</v>
      </c>
    </row>
    <row r="517" spans="1:65" s="2" customFormat="1" ht="21.75" customHeight="1">
      <c r="A517" s="36"/>
      <c r="B517" s="37"/>
      <c r="C517" s="195" t="s">
        <v>762</v>
      </c>
      <c r="D517" s="195" t="s">
        <v>275</v>
      </c>
      <c r="E517" s="196" t="s">
        <v>3939</v>
      </c>
      <c r="F517" s="197" t="s">
        <v>3940</v>
      </c>
      <c r="G517" s="198" t="s">
        <v>305</v>
      </c>
      <c r="H517" s="199">
        <v>66.331999999999994</v>
      </c>
      <c r="I517" s="200"/>
      <c r="J517" s="201">
        <f>ROUND(I517*H517,2)</f>
        <v>0</v>
      </c>
      <c r="K517" s="197" t="s">
        <v>306</v>
      </c>
      <c r="L517" s="41"/>
      <c r="M517" s="202" t="s">
        <v>22</v>
      </c>
      <c r="N517" s="203" t="s">
        <v>48</v>
      </c>
      <c r="O517" s="66"/>
      <c r="P517" s="204">
        <f>O517*H517</f>
        <v>0</v>
      </c>
      <c r="Q517" s="204">
        <v>0.1295</v>
      </c>
      <c r="R517" s="204">
        <f>Q517*H517</f>
        <v>8.589993999999999</v>
      </c>
      <c r="S517" s="204">
        <v>0</v>
      </c>
      <c r="T517" s="205">
        <f>S517*H517</f>
        <v>0</v>
      </c>
      <c r="U517" s="36"/>
      <c r="V517" s="36"/>
      <c r="W517" s="36"/>
      <c r="X517" s="36"/>
      <c r="Y517" s="36"/>
      <c r="Z517" s="36"/>
      <c r="AA517" s="36"/>
      <c r="AB517" s="36"/>
      <c r="AC517" s="36"/>
      <c r="AD517" s="36"/>
      <c r="AE517" s="36"/>
      <c r="AR517" s="206" t="s">
        <v>99</v>
      </c>
      <c r="AT517" s="206" t="s">
        <v>275</v>
      </c>
      <c r="AU517" s="206" t="s">
        <v>84</v>
      </c>
      <c r="AY517" s="19" t="s">
        <v>273</v>
      </c>
      <c r="BE517" s="207">
        <f>IF(N517="základní",J517,0)</f>
        <v>0</v>
      </c>
      <c r="BF517" s="207">
        <f>IF(N517="snížená",J517,0)</f>
        <v>0</v>
      </c>
      <c r="BG517" s="207">
        <f>IF(N517="zákl. přenesená",J517,0)</f>
        <v>0</v>
      </c>
      <c r="BH517" s="207">
        <f>IF(N517="sníž. přenesená",J517,0)</f>
        <v>0</v>
      </c>
      <c r="BI517" s="207">
        <f>IF(N517="nulová",J517,0)</f>
        <v>0</v>
      </c>
      <c r="BJ517" s="19" t="s">
        <v>23</v>
      </c>
      <c r="BK517" s="207">
        <f>ROUND(I517*H517,2)</f>
        <v>0</v>
      </c>
      <c r="BL517" s="19" t="s">
        <v>99</v>
      </c>
      <c r="BM517" s="206" t="s">
        <v>3941</v>
      </c>
    </row>
    <row r="518" spans="1:65" s="2" customFormat="1" ht="87.75">
      <c r="A518" s="36"/>
      <c r="B518" s="37"/>
      <c r="C518" s="38"/>
      <c r="D518" s="208" t="s">
        <v>299</v>
      </c>
      <c r="E518" s="38"/>
      <c r="F518" s="209" t="s">
        <v>3942</v>
      </c>
      <c r="G518" s="38"/>
      <c r="H518" s="38"/>
      <c r="I518" s="119"/>
      <c r="J518" s="38"/>
      <c r="K518" s="38"/>
      <c r="L518" s="41"/>
      <c r="M518" s="210"/>
      <c r="N518" s="211"/>
      <c r="O518" s="66"/>
      <c r="P518" s="66"/>
      <c r="Q518" s="66"/>
      <c r="R518" s="66"/>
      <c r="S518" s="66"/>
      <c r="T518" s="67"/>
      <c r="U518" s="36"/>
      <c r="V518" s="36"/>
      <c r="W518" s="36"/>
      <c r="X518" s="36"/>
      <c r="Y518" s="36"/>
      <c r="Z518" s="36"/>
      <c r="AA518" s="36"/>
      <c r="AB518" s="36"/>
      <c r="AC518" s="36"/>
      <c r="AD518" s="36"/>
      <c r="AE518" s="36"/>
      <c r="AT518" s="19" t="s">
        <v>299</v>
      </c>
      <c r="AU518" s="19" t="s">
        <v>84</v>
      </c>
    </row>
    <row r="519" spans="1:65" s="14" customFormat="1" ht="11.25">
      <c r="B519" s="222"/>
      <c r="C519" s="223"/>
      <c r="D519" s="208" t="s">
        <v>281</v>
      </c>
      <c r="E519" s="224" t="s">
        <v>22</v>
      </c>
      <c r="F519" s="225" t="s">
        <v>3943</v>
      </c>
      <c r="G519" s="223"/>
      <c r="H519" s="226">
        <v>64.400000000000006</v>
      </c>
      <c r="I519" s="227"/>
      <c r="J519" s="223"/>
      <c r="K519" s="223"/>
      <c r="L519" s="228"/>
      <c r="M519" s="229"/>
      <c r="N519" s="230"/>
      <c r="O519" s="230"/>
      <c r="P519" s="230"/>
      <c r="Q519" s="230"/>
      <c r="R519" s="230"/>
      <c r="S519" s="230"/>
      <c r="T519" s="231"/>
      <c r="AT519" s="232" t="s">
        <v>281</v>
      </c>
      <c r="AU519" s="232" t="s">
        <v>84</v>
      </c>
      <c r="AV519" s="14" t="s">
        <v>84</v>
      </c>
      <c r="AW519" s="14" t="s">
        <v>38</v>
      </c>
      <c r="AX519" s="14" t="s">
        <v>77</v>
      </c>
      <c r="AY519" s="232" t="s">
        <v>273</v>
      </c>
    </row>
    <row r="520" spans="1:65" s="15" customFormat="1" ht="11.25">
      <c r="B520" s="233"/>
      <c r="C520" s="234"/>
      <c r="D520" s="208" t="s">
        <v>281</v>
      </c>
      <c r="E520" s="235" t="s">
        <v>22</v>
      </c>
      <c r="F520" s="236" t="s">
        <v>286</v>
      </c>
      <c r="G520" s="234"/>
      <c r="H520" s="237">
        <v>64.400000000000006</v>
      </c>
      <c r="I520" s="238"/>
      <c r="J520" s="234"/>
      <c r="K520" s="234"/>
      <c r="L520" s="239"/>
      <c r="M520" s="240"/>
      <c r="N520" s="241"/>
      <c r="O520" s="241"/>
      <c r="P520" s="241"/>
      <c r="Q520" s="241"/>
      <c r="R520" s="241"/>
      <c r="S520" s="241"/>
      <c r="T520" s="242"/>
      <c r="AT520" s="243" t="s">
        <v>281</v>
      </c>
      <c r="AU520" s="243" t="s">
        <v>84</v>
      </c>
      <c r="AV520" s="15" t="s">
        <v>92</v>
      </c>
      <c r="AW520" s="15" t="s">
        <v>38</v>
      </c>
      <c r="AX520" s="15" t="s">
        <v>77</v>
      </c>
      <c r="AY520" s="243" t="s">
        <v>273</v>
      </c>
    </row>
    <row r="521" spans="1:65" s="14" customFormat="1" ht="11.25">
      <c r="B521" s="222"/>
      <c r="C521" s="223"/>
      <c r="D521" s="208" t="s">
        <v>281</v>
      </c>
      <c r="E521" s="224" t="s">
        <v>22</v>
      </c>
      <c r="F521" s="225" t="s">
        <v>3944</v>
      </c>
      <c r="G521" s="223"/>
      <c r="H521" s="226">
        <v>1.9319999999999999</v>
      </c>
      <c r="I521" s="227"/>
      <c r="J521" s="223"/>
      <c r="K521" s="223"/>
      <c r="L521" s="228"/>
      <c r="M521" s="229"/>
      <c r="N521" s="230"/>
      <c r="O521" s="230"/>
      <c r="P521" s="230"/>
      <c r="Q521" s="230"/>
      <c r="R521" s="230"/>
      <c r="S521" s="230"/>
      <c r="T521" s="231"/>
      <c r="AT521" s="232" t="s">
        <v>281</v>
      </c>
      <c r="AU521" s="232" t="s">
        <v>84</v>
      </c>
      <c r="AV521" s="14" t="s">
        <v>84</v>
      </c>
      <c r="AW521" s="14" t="s">
        <v>38</v>
      </c>
      <c r="AX521" s="14" t="s">
        <v>77</v>
      </c>
      <c r="AY521" s="232" t="s">
        <v>273</v>
      </c>
    </row>
    <row r="522" spans="1:65" s="16" customFormat="1" ht="11.25">
      <c r="B522" s="244"/>
      <c r="C522" s="245"/>
      <c r="D522" s="208" t="s">
        <v>281</v>
      </c>
      <c r="E522" s="246" t="s">
        <v>22</v>
      </c>
      <c r="F522" s="247" t="s">
        <v>288</v>
      </c>
      <c r="G522" s="245"/>
      <c r="H522" s="248">
        <v>66.331999999999994</v>
      </c>
      <c r="I522" s="249"/>
      <c r="J522" s="245"/>
      <c r="K522" s="245"/>
      <c r="L522" s="250"/>
      <c r="M522" s="251"/>
      <c r="N522" s="252"/>
      <c r="O522" s="252"/>
      <c r="P522" s="252"/>
      <c r="Q522" s="252"/>
      <c r="R522" s="252"/>
      <c r="S522" s="252"/>
      <c r="T522" s="253"/>
      <c r="AT522" s="254" t="s">
        <v>281</v>
      </c>
      <c r="AU522" s="254" t="s">
        <v>84</v>
      </c>
      <c r="AV522" s="16" t="s">
        <v>99</v>
      </c>
      <c r="AW522" s="16" t="s">
        <v>38</v>
      </c>
      <c r="AX522" s="16" t="s">
        <v>23</v>
      </c>
      <c r="AY522" s="254" t="s">
        <v>273</v>
      </c>
    </row>
    <row r="523" spans="1:65" s="2" customFormat="1" ht="16.5" customHeight="1">
      <c r="A523" s="36"/>
      <c r="B523" s="37"/>
      <c r="C523" s="255" t="s">
        <v>771</v>
      </c>
      <c r="D523" s="255" t="s">
        <v>568</v>
      </c>
      <c r="E523" s="256" t="s">
        <v>3945</v>
      </c>
      <c r="F523" s="257" t="s">
        <v>3946</v>
      </c>
      <c r="G523" s="258" t="s">
        <v>305</v>
      </c>
      <c r="H523" s="259">
        <v>69.649000000000001</v>
      </c>
      <c r="I523" s="260"/>
      <c r="J523" s="261">
        <f>ROUND(I523*H523,2)</f>
        <v>0</v>
      </c>
      <c r="K523" s="257" t="s">
        <v>306</v>
      </c>
      <c r="L523" s="262"/>
      <c r="M523" s="263" t="s">
        <v>22</v>
      </c>
      <c r="N523" s="264" t="s">
        <v>48</v>
      </c>
      <c r="O523" s="66"/>
      <c r="P523" s="204">
        <f>O523*H523</f>
        <v>0</v>
      </c>
      <c r="Q523" s="204">
        <v>5.6120000000000003E-2</v>
      </c>
      <c r="R523" s="204">
        <f>Q523*H523</f>
        <v>3.9087018800000002</v>
      </c>
      <c r="S523" s="204">
        <v>0</v>
      </c>
      <c r="T523" s="205">
        <f>S523*H523</f>
        <v>0</v>
      </c>
      <c r="U523" s="36"/>
      <c r="V523" s="36"/>
      <c r="W523" s="36"/>
      <c r="X523" s="36"/>
      <c r="Y523" s="36"/>
      <c r="Z523" s="36"/>
      <c r="AA523" s="36"/>
      <c r="AB523" s="36"/>
      <c r="AC523" s="36"/>
      <c r="AD523" s="36"/>
      <c r="AE523" s="36"/>
      <c r="AR523" s="206" t="s">
        <v>330</v>
      </c>
      <c r="AT523" s="206" t="s">
        <v>568</v>
      </c>
      <c r="AU523" s="206" t="s">
        <v>84</v>
      </c>
      <c r="AY523" s="19" t="s">
        <v>273</v>
      </c>
      <c r="BE523" s="207">
        <f>IF(N523="základní",J523,0)</f>
        <v>0</v>
      </c>
      <c r="BF523" s="207">
        <f>IF(N523="snížená",J523,0)</f>
        <v>0</v>
      </c>
      <c r="BG523" s="207">
        <f>IF(N523="zákl. přenesená",J523,0)</f>
        <v>0</v>
      </c>
      <c r="BH523" s="207">
        <f>IF(N523="sníž. přenesená",J523,0)</f>
        <v>0</v>
      </c>
      <c r="BI523" s="207">
        <f>IF(N523="nulová",J523,0)</f>
        <v>0</v>
      </c>
      <c r="BJ523" s="19" t="s">
        <v>23</v>
      </c>
      <c r="BK523" s="207">
        <f>ROUND(I523*H523,2)</f>
        <v>0</v>
      </c>
      <c r="BL523" s="19" t="s">
        <v>99</v>
      </c>
      <c r="BM523" s="206" t="s">
        <v>3947</v>
      </c>
    </row>
    <row r="524" spans="1:65" s="14" customFormat="1" ht="11.25">
      <c r="B524" s="222"/>
      <c r="C524" s="223"/>
      <c r="D524" s="208" t="s">
        <v>281</v>
      </c>
      <c r="E524" s="223"/>
      <c r="F524" s="225" t="s">
        <v>3948</v>
      </c>
      <c r="G524" s="223"/>
      <c r="H524" s="226">
        <v>69.649000000000001</v>
      </c>
      <c r="I524" s="227"/>
      <c r="J524" s="223"/>
      <c r="K524" s="223"/>
      <c r="L524" s="228"/>
      <c r="M524" s="229"/>
      <c r="N524" s="230"/>
      <c r="O524" s="230"/>
      <c r="P524" s="230"/>
      <c r="Q524" s="230"/>
      <c r="R524" s="230"/>
      <c r="S524" s="230"/>
      <c r="T524" s="231"/>
      <c r="AT524" s="232" t="s">
        <v>281</v>
      </c>
      <c r="AU524" s="232" t="s">
        <v>84</v>
      </c>
      <c r="AV524" s="14" t="s">
        <v>84</v>
      </c>
      <c r="AW524" s="14" t="s">
        <v>4</v>
      </c>
      <c r="AX524" s="14" t="s">
        <v>23</v>
      </c>
      <c r="AY524" s="232" t="s">
        <v>273</v>
      </c>
    </row>
    <row r="525" spans="1:65" s="2" customFormat="1" ht="16.5" customHeight="1">
      <c r="A525" s="36"/>
      <c r="B525" s="37"/>
      <c r="C525" s="195" t="s">
        <v>780</v>
      </c>
      <c r="D525" s="195" t="s">
        <v>275</v>
      </c>
      <c r="E525" s="196" t="s">
        <v>3949</v>
      </c>
      <c r="F525" s="197" t="s">
        <v>3950</v>
      </c>
      <c r="G525" s="198" t="s">
        <v>224</v>
      </c>
      <c r="H525" s="199">
        <v>42.503999999999998</v>
      </c>
      <c r="I525" s="200"/>
      <c r="J525" s="201">
        <f>ROUND(I525*H525,2)</f>
        <v>0</v>
      </c>
      <c r="K525" s="197" t="s">
        <v>306</v>
      </c>
      <c r="L525" s="41"/>
      <c r="M525" s="202" t="s">
        <v>22</v>
      </c>
      <c r="N525" s="203" t="s">
        <v>48</v>
      </c>
      <c r="O525" s="66"/>
      <c r="P525" s="204">
        <f>O525*H525</f>
        <v>0</v>
      </c>
      <c r="Q525" s="204">
        <v>4.6999999999999999E-4</v>
      </c>
      <c r="R525" s="204">
        <f>Q525*H525</f>
        <v>1.9976879999999999E-2</v>
      </c>
      <c r="S525" s="204">
        <v>0</v>
      </c>
      <c r="T525" s="205">
        <f>S525*H525</f>
        <v>0</v>
      </c>
      <c r="U525" s="36"/>
      <c r="V525" s="36"/>
      <c r="W525" s="36"/>
      <c r="X525" s="36"/>
      <c r="Y525" s="36"/>
      <c r="Z525" s="36"/>
      <c r="AA525" s="36"/>
      <c r="AB525" s="36"/>
      <c r="AC525" s="36"/>
      <c r="AD525" s="36"/>
      <c r="AE525" s="36"/>
      <c r="AR525" s="206" t="s">
        <v>99</v>
      </c>
      <c r="AT525" s="206" t="s">
        <v>275</v>
      </c>
      <c r="AU525" s="206" t="s">
        <v>84</v>
      </c>
      <c r="AY525" s="19" t="s">
        <v>273</v>
      </c>
      <c r="BE525" s="207">
        <f>IF(N525="základní",J525,0)</f>
        <v>0</v>
      </c>
      <c r="BF525" s="207">
        <f>IF(N525="snížená",J525,0)</f>
        <v>0</v>
      </c>
      <c r="BG525" s="207">
        <f>IF(N525="zákl. přenesená",J525,0)</f>
        <v>0</v>
      </c>
      <c r="BH525" s="207">
        <f>IF(N525="sníž. přenesená",J525,0)</f>
        <v>0</v>
      </c>
      <c r="BI525" s="207">
        <f>IF(N525="nulová",J525,0)</f>
        <v>0</v>
      </c>
      <c r="BJ525" s="19" t="s">
        <v>23</v>
      </c>
      <c r="BK525" s="207">
        <f>ROUND(I525*H525,2)</f>
        <v>0</v>
      </c>
      <c r="BL525" s="19" t="s">
        <v>99</v>
      </c>
      <c r="BM525" s="206" t="s">
        <v>3951</v>
      </c>
    </row>
    <row r="526" spans="1:65" s="2" customFormat="1" ht="29.25">
      <c r="A526" s="36"/>
      <c r="B526" s="37"/>
      <c r="C526" s="38"/>
      <c r="D526" s="208" t="s">
        <v>299</v>
      </c>
      <c r="E526" s="38"/>
      <c r="F526" s="209" t="s">
        <v>3952</v>
      </c>
      <c r="G526" s="38"/>
      <c r="H526" s="38"/>
      <c r="I526" s="119"/>
      <c r="J526" s="38"/>
      <c r="K526" s="38"/>
      <c r="L526" s="41"/>
      <c r="M526" s="210"/>
      <c r="N526" s="211"/>
      <c r="O526" s="66"/>
      <c r="P526" s="66"/>
      <c r="Q526" s="66"/>
      <c r="R526" s="66"/>
      <c r="S526" s="66"/>
      <c r="T526" s="67"/>
      <c r="U526" s="36"/>
      <c r="V526" s="36"/>
      <c r="W526" s="36"/>
      <c r="X526" s="36"/>
      <c r="Y526" s="36"/>
      <c r="Z526" s="36"/>
      <c r="AA526" s="36"/>
      <c r="AB526" s="36"/>
      <c r="AC526" s="36"/>
      <c r="AD526" s="36"/>
      <c r="AE526" s="36"/>
      <c r="AT526" s="19" t="s">
        <v>299</v>
      </c>
      <c r="AU526" s="19" t="s">
        <v>84</v>
      </c>
    </row>
    <row r="527" spans="1:65" s="14" customFormat="1" ht="11.25">
      <c r="B527" s="222"/>
      <c r="C527" s="223"/>
      <c r="D527" s="208" t="s">
        <v>281</v>
      </c>
      <c r="E527" s="224" t="s">
        <v>22</v>
      </c>
      <c r="F527" s="225" t="s">
        <v>3953</v>
      </c>
      <c r="G527" s="223"/>
      <c r="H527" s="226">
        <v>38.64</v>
      </c>
      <c r="I527" s="227"/>
      <c r="J527" s="223"/>
      <c r="K527" s="223"/>
      <c r="L527" s="228"/>
      <c r="M527" s="229"/>
      <c r="N527" s="230"/>
      <c r="O527" s="230"/>
      <c r="P527" s="230"/>
      <c r="Q527" s="230"/>
      <c r="R527" s="230"/>
      <c r="S527" s="230"/>
      <c r="T527" s="231"/>
      <c r="AT527" s="232" t="s">
        <v>281</v>
      </c>
      <c r="AU527" s="232" t="s">
        <v>84</v>
      </c>
      <c r="AV527" s="14" t="s">
        <v>84</v>
      </c>
      <c r="AW527" s="14" t="s">
        <v>38</v>
      </c>
      <c r="AX527" s="14" t="s">
        <v>77</v>
      </c>
      <c r="AY527" s="232" t="s">
        <v>273</v>
      </c>
    </row>
    <row r="528" spans="1:65" s="15" customFormat="1" ht="11.25">
      <c r="B528" s="233"/>
      <c r="C528" s="234"/>
      <c r="D528" s="208" t="s">
        <v>281</v>
      </c>
      <c r="E528" s="235" t="s">
        <v>22</v>
      </c>
      <c r="F528" s="236" t="s">
        <v>286</v>
      </c>
      <c r="G528" s="234"/>
      <c r="H528" s="237">
        <v>38.64</v>
      </c>
      <c r="I528" s="238"/>
      <c r="J528" s="234"/>
      <c r="K528" s="234"/>
      <c r="L528" s="239"/>
      <c r="M528" s="240"/>
      <c r="N528" s="241"/>
      <c r="O528" s="241"/>
      <c r="P528" s="241"/>
      <c r="Q528" s="241"/>
      <c r="R528" s="241"/>
      <c r="S528" s="241"/>
      <c r="T528" s="242"/>
      <c r="AT528" s="243" t="s">
        <v>281</v>
      </c>
      <c r="AU528" s="243" t="s">
        <v>84</v>
      </c>
      <c r="AV528" s="15" t="s">
        <v>92</v>
      </c>
      <c r="AW528" s="15" t="s">
        <v>38</v>
      </c>
      <c r="AX528" s="15" t="s">
        <v>77</v>
      </c>
      <c r="AY528" s="243" t="s">
        <v>273</v>
      </c>
    </row>
    <row r="529" spans="1:65" s="14" customFormat="1" ht="11.25">
      <c r="B529" s="222"/>
      <c r="C529" s="223"/>
      <c r="D529" s="208" t="s">
        <v>281</v>
      </c>
      <c r="E529" s="224" t="s">
        <v>22</v>
      </c>
      <c r="F529" s="225" t="s">
        <v>3954</v>
      </c>
      <c r="G529" s="223"/>
      <c r="H529" s="226">
        <v>3.8639999999999999</v>
      </c>
      <c r="I529" s="227"/>
      <c r="J529" s="223"/>
      <c r="K529" s="223"/>
      <c r="L529" s="228"/>
      <c r="M529" s="229"/>
      <c r="N529" s="230"/>
      <c r="O529" s="230"/>
      <c r="P529" s="230"/>
      <c r="Q529" s="230"/>
      <c r="R529" s="230"/>
      <c r="S529" s="230"/>
      <c r="T529" s="231"/>
      <c r="AT529" s="232" t="s">
        <v>281</v>
      </c>
      <c r="AU529" s="232" t="s">
        <v>84</v>
      </c>
      <c r="AV529" s="14" t="s">
        <v>84</v>
      </c>
      <c r="AW529" s="14" t="s">
        <v>38</v>
      </c>
      <c r="AX529" s="14" t="s">
        <v>77</v>
      </c>
      <c r="AY529" s="232" t="s">
        <v>273</v>
      </c>
    </row>
    <row r="530" spans="1:65" s="16" customFormat="1" ht="11.25">
      <c r="B530" s="244"/>
      <c r="C530" s="245"/>
      <c r="D530" s="208" t="s">
        <v>281</v>
      </c>
      <c r="E530" s="246" t="s">
        <v>22</v>
      </c>
      <c r="F530" s="247" t="s">
        <v>288</v>
      </c>
      <c r="G530" s="245"/>
      <c r="H530" s="248">
        <v>42.503999999999998</v>
      </c>
      <c r="I530" s="249"/>
      <c r="J530" s="245"/>
      <c r="K530" s="245"/>
      <c r="L530" s="250"/>
      <c r="M530" s="251"/>
      <c r="N530" s="252"/>
      <c r="O530" s="252"/>
      <c r="P530" s="252"/>
      <c r="Q530" s="252"/>
      <c r="R530" s="252"/>
      <c r="S530" s="252"/>
      <c r="T530" s="253"/>
      <c r="AT530" s="254" t="s">
        <v>281</v>
      </c>
      <c r="AU530" s="254" t="s">
        <v>84</v>
      </c>
      <c r="AV530" s="16" t="s">
        <v>99</v>
      </c>
      <c r="AW530" s="16" t="s">
        <v>38</v>
      </c>
      <c r="AX530" s="16" t="s">
        <v>23</v>
      </c>
      <c r="AY530" s="254" t="s">
        <v>273</v>
      </c>
    </row>
    <row r="531" spans="1:65" s="2" customFormat="1" ht="21.75" customHeight="1">
      <c r="A531" s="36"/>
      <c r="B531" s="37"/>
      <c r="C531" s="195" t="s">
        <v>790</v>
      </c>
      <c r="D531" s="195" t="s">
        <v>275</v>
      </c>
      <c r="E531" s="196" t="s">
        <v>3955</v>
      </c>
      <c r="F531" s="197" t="s">
        <v>3956</v>
      </c>
      <c r="G531" s="198" t="s">
        <v>224</v>
      </c>
      <c r="H531" s="199">
        <v>709.2</v>
      </c>
      <c r="I531" s="200"/>
      <c r="J531" s="201">
        <f>ROUND(I531*H531,2)</f>
        <v>0</v>
      </c>
      <c r="K531" s="197" t="s">
        <v>306</v>
      </c>
      <c r="L531" s="41"/>
      <c r="M531" s="202" t="s">
        <v>22</v>
      </c>
      <c r="N531" s="203" t="s">
        <v>48</v>
      </c>
      <c r="O531" s="66"/>
      <c r="P531" s="204">
        <f>O531*H531</f>
        <v>0</v>
      </c>
      <c r="Q531" s="204">
        <v>0</v>
      </c>
      <c r="R531" s="204">
        <f>Q531*H531</f>
        <v>0</v>
      </c>
      <c r="S531" s="204">
        <v>0</v>
      </c>
      <c r="T531" s="205">
        <f>S531*H531</f>
        <v>0</v>
      </c>
      <c r="U531" s="36"/>
      <c r="V531" s="36"/>
      <c r="W531" s="36"/>
      <c r="X531" s="36"/>
      <c r="Y531" s="36"/>
      <c r="Z531" s="36"/>
      <c r="AA531" s="36"/>
      <c r="AB531" s="36"/>
      <c r="AC531" s="36"/>
      <c r="AD531" s="36"/>
      <c r="AE531" s="36"/>
      <c r="AR531" s="206" t="s">
        <v>99</v>
      </c>
      <c r="AT531" s="206" t="s">
        <v>275</v>
      </c>
      <c r="AU531" s="206" t="s">
        <v>84</v>
      </c>
      <c r="AY531" s="19" t="s">
        <v>273</v>
      </c>
      <c r="BE531" s="207">
        <f>IF(N531="základní",J531,0)</f>
        <v>0</v>
      </c>
      <c r="BF531" s="207">
        <f>IF(N531="snížená",J531,0)</f>
        <v>0</v>
      </c>
      <c r="BG531" s="207">
        <f>IF(N531="zákl. přenesená",J531,0)</f>
        <v>0</v>
      </c>
      <c r="BH531" s="207">
        <f>IF(N531="sníž. přenesená",J531,0)</f>
        <v>0</v>
      </c>
      <c r="BI531" s="207">
        <f>IF(N531="nulová",J531,0)</f>
        <v>0</v>
      </c>
      <c r="BJ531" s="19" t="s">
        <v>23</v>
      </c>
      <c r="BK531" s="207">
        <f>ROUND(I531*H531,2)</f>
        <v>0</v>
      </c>
      <c r="BL531" s="19" t="s">
        <v>99</v>
      </c>
      <c r="BM531" s="206" t="s">
        <v>3957</v>
      </c>
    </row>
    <row r="532" spans="1:65" s="2" customFormat="1" ht="58.5">
      <c r="A532" s="36"/>
      <c r="B532" s="37"/>
      <c r="C532" s="38"/>
      <c r="D532" s="208" t="s">
        <v>299</v>
      </c>
      <c r="E532" s="38"/>
      <c r="F532" s="209" t="s">
        <v>2611</v>
      </c>
      <c r="G532" s="38"/>
      <c r="H532" s="38"/>
      <c r="I532" s="119"/>
      <c r="J532" s="38"/>
      <c r="K532" s="38"/>
      <c r="L532" s="41"/>
      <c r="M532" s="210"/>
      <c r="N532" s="211"/>
      <c r="O532" s="66"/>
      <c r="P532" s="66"/>
      <c r="Q532" s="66"/>
      <c r="R532" s="66"/>
      <c r="S532" s="66"/>
      <c r="T532" s="67"/>
      <c r="U532" s="36"/>
      <c r="V532" s="36"/>
      <c r="W532" s="36"/>
      <c r="X532" s="36"/>
      <c r="Y532" s="36"/>
      <c r="Z532" s="36"/>
      <c r="AA532" s="36"/>
      <c r="AB532" s="36"/>
      <c r="AC532" s="36"/>
      <c r="AD532" s="36"/>
      <c r="AE532" s="36"/>
      <c r="AT532" s="19" t="s">
        <v>299</v>
      </c>
      <c r="AU532" s="19" t="s">
        <v>84</v>
      </c>
    </row>
    <row r="533" spans="1:65" s="13" customFormat="1" ht="11.25">
      <c r="B533" s="212"/>
      <c r="C533" s="213"/>
      <c r="D533" s="208" t="s">
        <v>281</v>
      </c>
      <c r="E533" s="214" t="s">
        <v>22</v>
      </c>
      <c r="F533" s="215" t="s">
        <v>3958</v>
      </c>
      <c r="G533" s="213"/>
      <c r="H533" s="214" t="s">
        <v>22</v>
      </c>
      <c r="I533" s="216"/>
      <c r="J533" s="213"/>
      <c r="K533" s="213"/>
      <c r="L533" s="217"/>
      <c r="M533" s="218"/>
      <c r="N533" s="219"/>
      <c r="O533" s="219"/>
      <c r="P533" s="219"/>
      <c r="Q533" s="219"/>
      <c r="R533" s="219"/>
      <c r="S533" s="219"/>
      <c r="T533" s="220"/>
      <c r="AT533" s="221" t="s">
        <v>281</v>
      </c>
      <c r="AU533" s="221" t="s">
        <v>84</v>
      </c>
      <c r="AV533" s="13" t="s">
        <v>23</v>
      </c>
      <c r="AW533" s="13" t="s">
        <v>38</v>
      </c>
      <c r="AX533" s="13" t="s">
        <v>77</v>
      </c>
      <c r="AY533" s="221" t="s">
        <v>273</v>
      </c>
    </row>
    <row r="534" spans="1:65" s="14" customFormat="1" ht="11.25">
      <c r="B534" s="222"/>
      <c r="C534" s="223"/>
      <c r="D534" s="208" t="s">
        <v>281</v>
      </c>
      <c r="E534" s="224" t="s">
        <v>22</v>
      </c>
      <c r="F534" s="225" t="s">
        <v>3959</v>
      </c>
      <c r="G534" s="223"/>
      <c r="H534" s="226">
        <v>218</v>
      </c>
      <c r="I534" s="227"/>
      <c r="J534" s="223"/>
      <c r="K534" s="223"/>
      <c r="L534" s="228"/>
      <c r="M534" s="229"/>
      <c r="N534" s="230"/>
      <c r="O534" s="230"/>
      <c r="P534" s="230"/>
      <c r="Q534" s="230"/>
      <c r="R534" s="230"/>
      <c r="S534" s="230"/>
      <c r="T534" s="231"/>
      <c r="AT534" s="232" t="s">
        <v>281</v>
      </c>
      <c r="AU534" s="232" t="s">
        <v>84</v>
      </c>
      <c r="AV534" s="14" t="s">
        <v>84</v>
      </c>
      <c r="AW534" s="14" t="s">
        <v>38</v>
      </c>
      <c r="AX534" s="14" t="s">
        <v>77</v>
      </c>
      <c r="AY534" s="232" t="s">
        <v>273</v>
      </c>
    </row>
    <row r="535" spans="1:65" s="14" customFormat="1" ht="11.25">
      <c r="B535" s="222"/>
      <c r="C535" s="223"/>
      <c r="D535" s="208" t="s">
        <v>281</v>
      </c>
      <c r="E535" s="224" t="s">
        <v>22</v>
      </c>
      <c r="F535" s="225" t="s">
        <v>3960</v>
      </c>
      <c r="G535" s="223"/>
      <c r="H535" s="226">
        <v>239.2</v>
      </c>
      <c r="I535" s="227"/>
      <c r="J535" s="223"/>
      <c r="K535" s="223"/>
      <c r="L535" s="228"/>
      <c r="M535" s="229"/>
      <c r="N535" s="230"/>
      <c r="O535" s="230"/>
      <c r="P535" s="230"/>
      <c r="Q535" s="230"/>
      <c r="R535" s="230"/>
      <c r="S535" s="230"/>
      <c r="T535" s="231"/>
      <c r="AT535" s="232" t="s">
        <v>281</v>
      </c>
      <c r="AU535" s="232" t="s">
        <v>84</v>
      </c>
      <c r="AV535" s="14" t="s">
        <v>84</v>
      </c>
      <c r="AW535" s="14" t="s">
        <v>38</v>
      </c>
      <c r="AX535" s="14" t="s">
        <v>77</v>
      </c>
      <c r="AY535" s="232" t="s">
        <v>273</v>
      </c>
    </row>
    <row r="536" spans="1:65" s="14" customFormat="1" ht="11.25">
      <c r="B536" s="222"/>
      <c r="C536" s="223"/>
      <c r="D536" s="208" t="s">
        <v>281</v>
      </c>
      <c r="E536" s="224" t="s">
        <v>22</v>
      </c>
      <c r="F536" s="225" t="s">
        <v>3961</v>
      </c>
      <c r="G536" s="223"/>
      <c r="H536" s="226">
        <v>218</v>
      </c>
      <c r="I536" s="227"/>
      <c r="J536" s="223"/>
      <c r="K536" s="223"/>
      <c r="L536" s="228"/>
      <c r="M536" s="229"/>
      <c r="N536" s="230"/>
      <c r="O536" s="230"/>
      <c r="P536" s="230"/>
      <c r="Q536" s="230"/>
      <c r="R536" s="230"/>
      <c r="S536" s="230"/>
      <c r="T536" s="231"/>
      <c r="AT536" s="232" t="s">
        <v>281</v>
      </c>
      <c r="AU536" s="232" t="s">
        <v>84</v>
      </c>
      <c r="AV536" s="14" t="s">
        <v>84</v>
      </c>
      <c r="AW536" s="14" t="s">
        <v>38</v>
      </c>
      <c r="AX536" s="14" t="s">
        <v>77</v>
      </c>
      <c r="AY536" s="232" t="s">
        <v>273</v>
      </c>
    </row>
    <row r="537" spans="1:65" s="14" customFormat="1" ht="11.25">
      <c r="B537" s="222"/>
      <c r="C537" s="223"/>
      <c r="D537" s="208" t="s">
        <v>281</v>
      </c>
      <c r="E537" s="224" t="s">
        <v>22</v>
      </c>
      <c r="F537" s="225" t="s">
        <v>3962</v>
      </c>
      <c r="G537" s="223"/>
      <c r="H537" s="226">
        <v>34</v>
      </c>
      <c r="I537" s="227"/>
      <c r="J537" s="223"/>
      <c r="K537" s="223"/>
      <c r="L537" s="228"/>
      <c r="M537" s="229"/>
      <c r="N537" s="230"/>
      <c r="O537" s="230"/>
      <c r="P537" s="230"/>
      <c r="Q537" s="230"/>
      <c r="R537" s="230"/>
      <c r="S537" s="230"/>
      <c r="T537" s="231"/>
      <c r="AT537" s="232" t="s">
        <v>281</v>
      </c>
      <c r="AU537" s="232" t="s">
        <v>84</v>
      </c>
      <c r="AV537" s="14" t="s">
        <v>84</v>
      </c>
      <c r="AW537" s="14" t="s">
        <v>38</v>
      </c>
      <c r="AX537" s="14" t="s">
        <v>77</v>
      </c>
      <c r="AY537" s="232" t="s">
        <v>273</v>
      </c>
    </row>
    <row r="538" spans="1:65" s="15" customFormat="1" ht="11.25">
      <c r="B538" s="233"/>
      <c r="C538" s="234"/>
      <c r="D538" s="208" t="s">
        <v>281</v>
      </c>
      <c r="E538" s="235" t="s">
        <v>22</v>
      </c>
      <c r="F538" s="236" t="s">
        <v>286</v>
      </c>
      <c r="G538" s="234"/>
      <c r="H538" s="237">
        <v>709.2</v>
      </c>
      <c r="I538" s="238"/>
      <c r="J538" s="234"/>
      <c r="K538" s="234"/>
      <c r="L538" s="239"/>
      <c r="M538" s="240"/>
      <c r="N538" s="241"/>
      <c r="O538" s="241"/>
      <c r="P538" s="241"/>
      <c r="Q538" s="241"/>
      <c r="R538" s="241"/>
      <c r="S538" s="241"/>
      <c r="T538" s="242"/>
      <c r="AT538" s="243" t="s">
        <v>281</v>
      </c>
      <c r="AU538" s="243" t="s">
        <v>84</v>
      </c>
      <c r="AV538" s="15" t="s">
        <v>92</v>
      </c>
      <c r="AW538" s="15" t="s">
        <v>38</v>
      </c>
      <c r="AX538" s="15" t="s">
        <v>23</v>
      </c>
      <c r="AY538" s="243" t="s">
        <v>273</v>
      </c>
    </row>
    <row r="539" spans="1:65" s="2" customFormat="1" ht="21.75" customHeight="1">
      <c r="A539" s="36"/>
      <c r="B539" s="37"/>
      <c r="C539" s="195" t="s">
        <v>799</v>
      </c>
      <c r="D539" s="195" t="s">
        <v>275</v>
      </c>
      <c r="E539" s="196" t="s">
        <v>3963</v>
      </c>
      <c r="F539" s="197" t="s">
        <v>3964</v>
      </c>
      <c r="G539" s="198" t="s">
        <v>224</v>
      </c>
      <c r="H539" s="199">
        <v>63828</v>
      </c>
      <c r="I539" s="200"/>
      <c r="J539" s="201">
        <f>ROUND(I539*H539,2)</f>
        <v>0</v>
      </c>
      <c r="K539" s="197" t="s">
        <v>306</v>
      </c>
      <c r="L539" s="41"/>
      <c r="M539" s="202" t="s">
        <v>22</v>
      </c>
      <c r="N539" s="203" t="s">
        <v>48</v>
      </c>
      <c r="O539" s="66"/>
      <c r="P539" s="204">
        <f>O539*H539</f>
        <v>0</v>
      </c>
      <c r="Q539" s="204">
        <v>0</v>
      </c>
      <c r="R539" s="204">
        <f>Q539*H539</f>
        <v>0</v>
      </c>
      <c r="S539" s="204">
        <v>0</v>
      </c>
      <c r="T539" s="205">
        <f>S539*H539</f>
        <v>0</v>
      </c>
      <c r="U539" s="36"/>
      <c r="V539" s="36"/>
      <c r="W539" s="36"/>
      <c r="X539" s="36"/>
      <c r="Y539" s="36"/>
      <c r="Z539" s="36"/>
      <c r="AA539" s="36"/>
      <c r="AB539" s="36"/>
      <c r="AC539" s="36"/>
      <c r="AD539" s="36"/>
      <c r="AE539" s="36"/>
      <c r="AR539" s="206" t="s">
        <v>99</v>
      </c>
      <c r="AT539" s="206" t="s">
        <v>275</v>
      </c>
      <c r="AU539" s="206" t="s">
        <v>84</v>
      </c>
      <c r="AY539" s="19" t="s">
        <v>273</v>
      </c>
      <c r="BE539" s="207">
        <f>IF(N539="základní",J539,0)</f>
        <v>0</v>
      </c>
      <c r="BF539" s="207">
        <f>IF(N539="snížená",J539,0)</f>
        <v>0</v>
      </c>
      <c r="BG539" s="207">
        <f>IF(N539="zákl. přenesená",J539,0)</f>
        <v>0</v>
      </c>
      <c r="BH539" s="207">
        <f>IF(N539="sníž. přenesená",J539,0)</f>
        <v>0</v>
      </c>
      <c r="BI539" s="207">
        <f>IF(N539="nulová",J539,0)</f>
        <v>0</v>
      </c>
      <c r="BJ539" s="19" t="s">
        <v>23</v>
      </c>
      <c r="BK539" s="207">
        <f>ROUND(I539*H539,2)</f>
        <v>0</v>
      </c>
      <c r="BL539" s="19" t="s">
        <v>99</v>
      </c>
      <c r="BM539" s="206" t="s">
        <v>3965</v>
      </c>
    </row>
    <row r="540" spans="1:65" s="2" customFormat="1" ht="58.5">
      <c r="A540" s="36"/>
      <c r="B540" s="37"/>
      <c r="C540" s="38"/>
      <c r="D540" s="208" t="s">
        <v>299</v>
      </c>
      <c r="E540" s="38"/>
      <c r="F540" s="209" t="s">
        <v>2611</v>
      </c>
      <c r="G540" s="38"/>
      <c r="H540" s="38"/>
      <c r="I540" s="119"/>
      <c r="J540" s="38"/>
      <c r="K540" s="38"/>
      <c r="L540" s="41"/>
      <c r="M540" s="210"/>
      <c r="N540" s="211"/>
      <c r="O540" s="66"/>
      <c r="P540" s="66"/>
      <c r="Q540" s="66"/>
      <c r="R540" s="66"/>
      <c r="S540" s="66"/>
      <c r="T540" s="67"/>
      <c r="U540" s="36"/>
      <c r="V540" s="36"/>
      <c r="W540" s="36"/>
      <c r="X540" s="36"/>
      <c r="Y540" s="36"/>
      <c r="Z540" s="36"/>
      <c r="AA540" s="36"/>
      <c r="AB540" s="36"/>
      <c r="AC540" s="36"/>
      <c r="AD540" s="36"/>
      <c r="AE540" s="36"/>
      <c r="AT540" s="19" t="s">
        <v>299</v>
      </c>
      <c r="AU540" s="19" t="s">
        <v>84</v>
      </c>
    </row>
    <row r="541" spans="1:65" s="2" customFormat="1" ht="19.5">
      <c r="A541" s="36"/>
      <c r="B541" s="37"/>
      <c r="C541" s="38"/>
      <c r="D541" s="208" t="s">
        <v>279</v>
      </c>
      <c r="E541" s="38"/>
      <c r="F541" s="209" t="s">
        <v>2617</v>
      </c>
      <c r="G541" s="38"/>
      <c r="H541" s="38"/>
      <c r="I541" s="119"/>
      <c r="J541" s="38"/>
      <c r="K541" s="38"/>
      <c r="L541" s="41"/>
      <c r="M541" s="210"/>
      <c r="N541" s="211"/>
      <c r="O541" s="66"/>
      <c r="P541" s="66"/>
      <c r="Q541" s="66"/>
      <c r="R541" s="66"/>
      <c r="S541" s="66"/>
      <c r="T541" s="67"/>
      <c r="U541" s="36"/>
      <c r="V541" s="36"/>
      <c r="W541" s="36"/>
      <c r="X541" s="36"/>
      <c r="Y541" s="36"/>
      <c r="Z541" s="36"/>
      <c r="AA541" s="36"/>
      <c r="AB541" s="36"/>
      <c r="AC541" s="36"/>
      <c r="AD541" s="36"/>
      <c r="AE541" s="36"/>
      <c r="AT541" s="19" t="s">
        <v>279</v>
      </c>
      <c r="AU541" s="19" t="s">
        <v>84</v>
      </c>
    </row>
    <row r="542" spans="1:65" s="14" customFormat="1" ht="11.25">
      <c r="B542" s="222"/>
      <c r="C542" s="223"/>
      <c r="D542" s="208" t="s">
        <v>281</v>
      </c>
      <c r="E542" s="224" t="s">
        <v>22</v>
      </c>
      <c r="F542" s="225" t="s">
        <v>3966</v>
      </c>
      <c r="G542" s="223"/>
      <c r="H542" s="226">
        <v>63828</v>
      </c>
      <c r="I542" s="227"/>
      <c r="J542" s="223"/>
      <c r="K542" s="223"/>
      <c r="L542" s="228"/>
      <c r="M542" s="229"/>
      <c r="N542" s="230"/>
      <c r="O542" s="230"/>
      <c r="P542" s="230"/>
      <c r="Q542" s="230"/>
      <c r="R542" s="230"/>
      <c r="S542" s="230"/>
      <c r="T542" s="231"/>
      <c r="AT542" s="232" t="s">
        <v>281</v>
      </c>
      <c r="AU542" s="232" t="s">
        <v>84</v>
      </c>
      <c r="AV542" s="14" t="s">
        <v>84</v>
      </c>
      <c r="AW542" s="14" t="s">
        <v>38</v>
      </c>
      <c r="AX542" s="14" t="s">
        <v>23</v>
      </c>
      <c r="AY542" s="232" t="s">
        <v>273</v>
      </c>
    </row>
    <row r="543" spans="1:65" s="2" customFormat="1" ht="21.75" customHeight="1">
      <c r="A543" s="36"/>
      <c r="B543" s="37"/>
      <c r="C543" s="195" t="s">
        <v>805</v>
      </c>
      <c r="D543" s="195" t="s">
        <v>275</v>
      </c>
      <c r="E543" s="196" t="s">
        <v>3967</v>
      </c>
      <c r="F543" s="197" t="s">
        <v>3968</v>
      </c>
      <c r="G543" s="198" t="s">
        <v>224</v>
      </c>
      <c r="H543" s="199">
        <v>709.2</v>
      </c>
      <c r="I543" s="200"/>
      <c r="J543" s="201">
        <f>ROUND(I543*H543,2)</f>
        <v>0</v>
      </c>
      <c r="K543" s="197" t="s">
        <v>306</v>
      </c>
      <c r="L543" s="41"/>
      <c r="M543" s="202" t="s">
        <v>22</v>
      </c>
      <c r="N543" s="203" t="s">
        <v>48</v>
      </c>
      <c r="O543" s="66"/>
      <c r="P543" s="204">
        <f>O543*H543</f>
        <v>0</v>
      </c>
      <c r="Q543" s="204">
        <v>0</v>
      </c>
      <c r="R543" s="204">
        <f>Q543*H543</f>
        <v>0</v>
      </c>
      <c r="S543" s="204">
        <v>0</v>
      </c>
      <c r="T543" s="205">
        <f>S543*H543</f>
        <v>0</v>
      </c>
      <c r="U543" s="36"/>
      <c r="V543" s="36"/>
      <c r="W543" s="36"/>
      <c r="X543" s="36"/>
      <c r="Y543" s="36"/>
      <c r="Z543" s="36"/>
      <c r="AA543" s="36"/>
      <c r="AB543" s="36"/>
      <c r="AC543" s="36"/>
      <c r="AD543" s="36"/>
      <c r="AE543" s="36"/>
      <c r="AR543" s="206" t="s">
        <v>99</v>
      </c>
      <c r="AT543" s="206" t="s">
        <v>275</v>
      </c>
      <c r="AU543" s="206" t="s">
        <v>84</v>
      </c>
      <c r="AY543" s="19" t="s">
        <v>273</v>
      </c>
      <c r="BE543" s="207">
        <f>IF(N543="základní",J543,0)</f>
        <v>0</v>
      </c>
      <c r="BF543" s="207">
        <f>IF(N543="snížená",J543,0)</f>
        <v>0</v>
      </c>
      <c r="BG543" s="207">
        <f>IF(N543="zákl. přenesená",J543,0)</f>
        <v>0</v>
      </c>
      <c r="BH543" s="207">
        <f>IF(N543="sníž. přenesená",J543,0)</f>
        <v>0</v>
      </c>
      <c r="BI543" s="207">
        <f>IF(N543="nulová",J543,0)</f>
        <v>0</v>
      </c>
      <c r="BJ543" s="19" t="s">
        <v>23</v>
      </c>
      <c r="BK543" s="207">
        <f>ROUND(I543*H543,2)</f>
        <v>0</v>
      </c>
      <c r="BL543" s="19" t="s">
        <v>99</v>
      </c>
      <c r="BM543" s="206" t="s">
        <v>3969</v>
      </c>
    </row>
    <row r="544" spans="1:65" s="2" customFormat="1" ht="29.25">
      <c r="A544" s="36"/>
      <c r="B544" s="37"/>
      <c r="C544" s="38"/>
      <c r="D544" s="208" t="s">
        <v>299</v>
      </c>
      <c r="E544" s="38"/>
      <c r="F544" s="209" t="s">
        <v>2622</v>
      </c>
      <c r="G544" s="38"/>
      <c r="H544" s="38"/>
      <c r="I544" s="119"/>
      <c r="J544" s="38"/>
      <c r="K544" s="38"/>
      <c r="L544" s="41"/>
      <c r="M544" s="210"/>
      <c r="N544" s="211"/>
      <c r="O544" s="66"/>
      <c r="P544" s="66"/>
      <c r="Q544" s="66"/>
      <c r="R544" s="66"/>
      <c r="S544" s="66"/>
      <c r="T544" s="67"/>
      <c r="U544" s="36"/>
      <c r="V544" s="36"/>
      <c r="W544" s="36"/>
      <c r="X544" s="36"/>
      <c r="Y544" s="36"/>
      <c r="Z544" s="36"/>
      <c r="AA544" s="36"/>
      <c r="AB544" s="36"/>
      <c r="AC544" s="36"/>
      <c r="AD544" s="36"/>
      <c r="AE544" s="36"/>
      <c r="AT544" s="19" t="s">
        <v>299</v>
      </c>
      <c r="AU544" s="19" t="s">
        <v>84</v>
      </c>
    </row>
    <row r="545" spans="1:65" s="14" customFormat="1" ht="11.25">
      <c r="B545" s="222"/>
      <c r="C545" s="223"/>
      <c r="D545" s="208" t="s">
        <v>281</v>
      </c>
      <c r="E545" s="224" t="s">
        <v>22</v>
      </c>
      <c r="F545" s="225" t="s">
        <v>3970</v>
      </c>
      <c r="G545" s="223"/>
      <c r="H545" s="226">
        <v>709.2</v>
      </c>
      <c r="I545" s="227"/>
      <c r="J545" s="223"/>
      <c r="K545" s="223"/>
      <c r="L545" s="228"/>
      <c r="M545" s="229"/>
      <c r="N545" s="230"/>
      <c r="O545" s="230"/>
      <c r="P545" s="230"/>
      <c r="Q545" s="230"/>
      <c r="R545" s="230"/>
      <c r="S545" s="230"/>
      <c r="T545" s="231"/>
      <c r="AT545" s="232" t="s">
        <v>281</v>
      </c>
      <c r="AU545" s="232" t="s">
        <v>84</v>
      </c>
      <c r="AV545" s="14" t="s">
        <v>84</v>
      </c>
      <c r="AW545" s="14" t="s">
        <v>38</v>
      </c>
      <c r="AX545" s="14" t="s">
        <v>23</v>
      </c>
      <c r="AY545" s="232" t="s">
        <v>273</v>
      </c>
    </row>
    <row r="546" spans="1:65" s="2" customFormat="1" ht="16.5" customHeight="1">
      <c r="A546" s="36"/>
      <c r="B546" s="37"/>
      <c r="C546" s="195" t="s">
        <v>812</v>
      </c>
      <c r="D546" s="195" t="s">
        <v>275</v>
      </c>
      <c r="E546" s="196" t="s">
        <v>3971</v>
      </c>
      <c r="F546" s="197" t="s">
        <v>3972</v>
      </c>
      <c r="G546" s="198" t="s">
        <v>305</v>
      </c>
      <c r="H546" s="199">
        <v>356</v>
      </c>
      <c r="I546" s="200"/>
      <c r="J546" s="201">
        <f>ROUND(I546*H546,2)</f>
        <v>0</v>
      </c>
      <c r="K546" s="197" t="s">
        <v>306</v>
      </c>
      <c r="L546" s="41"/>
      <c r="M546" s="202" t="s">
        <v>22</v>
      </c>
      <c r="N546" s="203" t="s">
        <v>48</v>
      </c>
      <c r="O546" s="66"/>
      <c r="P546" s="204">
        <f>O546*H546</f>
        <v>0</v>
      </c>
      <c r="Q546" s="204">
        <v>0</v>
      </c>
      <c r="R546" s="204">
        <f>Q546*H546</f>
        <v>0</v>
      </c>
      <c r="S546" s="204">
        <v>0</v>
      </c>
      <c r="T546" s="205">
        <f>S546*H546</f>
        <v>0</v>
      </c>
      <c r="U546" s="36"/>
      <c r="V546" s="36"/>
      <c r="W546" s="36"/>
      <c r="X546" s="36"/>
      <c r="Y546" s="36"/>
      <c r="Z546" s="36"/>
      <c r="AA546" s="36"/>
      <c r="AB546" s="36"/>
      <c r="AC546" s="36"/>
      <c r="AD546" s="36"/>
      <c r="AE546" s="36"/>
      <c r="AR546" s="206" t="s">
        <v>99</v>
      </c>
      <c r="AT546" s="206" t="s">
        <v>275</v>
      </c>
      <c r="AU546" s="206" t="s">
        <v>84</v>
      </c>
      <c r="AY546" s="19" t="s">
        <v>273</v>
      </c>
      <c r="BE546" s="207">
        <f>IF(N546="základní",J546,0)</f>
        <v>0</v>
      </c>
      <c r="BF546" s="207">
        <f>IF(N546="snížená",J546,0)</f>
        <v>0</v>
      </c>
      <c r="BG546" s="207">
        <f>IF(N546="zákl. přenesená",J546,0)</f>
        <v>0</v>
      </c>
      <c r="BH546" s="207">
        <f>IF(N546="sníž. přenesená",J546,0)</f>
        <v>0</v>
      </c>
      <c r="BI546" s="207">
        <f>IF(N546="nulová",J546,0)</f>
        <v>0</v>
      </c>
      <c r="BJ546" s="19" t="s">
        <v>23</v>
      </c>
      <c r="BK546" s="207">
        <f>ROUND(I546*H546,2)</f>
        <v>0</v>
      </c>
      <c r="BL546" s="19" t="s">
        <v>99</v>
      </c>
      <c r="BM546" s="206" t="s">
        <v>3973</v>
      </c>
    </row>
    <row r="547" spans="1:65" s="2" customFormat="1" ht="68.25">
      <c r="A547" s="36"/>
      <c r="B547" s="37"/>
      <c r="C547" s="38"/>
      <c r="D547" s="208" t="s">
        <v>299</v>
      </c>
      <c r="E547" s="38"/>
      <c r="F547" s="209" t="s">
        <v>2627</v>
      </c>
      <c r="G547" s="38"/>
      <c r="H547" s="38"/>
      <c r="I547" s="119"/>
      <c r="J547" s="38"/>
      <c r="K547" s="38"/>
      <c r="L547" s="41"/>
      <c r="M547" s="210"/>
      <c r="N547" s="211"/>
      <c r="O547" s="66"/>
      <c r="P547" s="66"/>
      <c r="Q547" s="66"/>
      <c r="R547" s="66"/>
      <c r="S547" s="66"/>
      <c r="T547" s="67"/>
      <c r="U547" s="36"/>
      <c r="V547" s="36"/>
      <c r="W547" s="36"/>
      <c r="X547" s="36"/>
      <c r="Y547" s="36"/>
      <c r="Z547" s="36"/>
      <c r="AA547" s="36"/>
      <c r="AB547" s="36"/>
      <c r="AC547" s="36"/>
      <c r="AD547" s="36"/>
      <c r="AE547" s="36"/>
      <c r="AT547" s="19" t="s">
        <v>299</v>
      </c>
      <c r="AU547" s="19" t="s">
        <v>84</v>
      </c>
    </row>
    <row r="548" spans="1:65" s="13" customFormat="1" ht="11.25">
      <c r="B548" s="212"/>
      <c r="C548" s="213"/>
      <c r="D548" s="208" t="s">
        <v>281</v>
      </c>
      <c r="E548" s="214" t="s">
        <v>22</v>
      </c>
      <c r="F548" s="215" t="s">
        <v>3958</v>
      </c>
      <c r="G548" s="213"/>
      <c r="H548" s="214" t="s">
        <v>22</v>
      </c>
      <c r="I548" s="216"/>
      <c r="J548" s="213"/>
      <c r="K548" s="213"/>
      <c r="L548" s="217"/>
      <c r="M548" s="218"/>
      <c r="N548" s="219"/>
      <c r="O548" s="219"/>
      <c r="P548" s="219"/>
      <c r="Q548" s="219"/>
      <c r="R548" s="219"/>
      <c r="S548" s="219"/>
      <c r="T548" s="220"/>
      <c r="AT548" s="221" t="s">
        <v>281</v>
      </c>
      <c r="AU548" s="221" t="s">
        <v>84</v>
      </c>
      <c r="AV548" s="13" t="s">
        <v>23</v>
      </c>
      <c r="AW548" s="13" t="s">
        <v>38</v>
      </c>
      <c r="AX548" s="13" t="s">
        <v>77</v>
      </c>
      <c r="AY548" s="221" t="s">
        <v>273</v>
      </c>
    </row>
    <row r="549" spans="1:65" s="14" customFormat="1" ht="11.25">
      <c r="B549" s="222"/>
      <c r="C549" s="223"/>
      <c r="D549" s="208" t="s">
        <v>281</v>
      </c>
      <c r="E549" s="224" t="s">
        <v>22</v>
      </c>
      <c r="F549" s="225" t="s">
        <v>3974</v>
      </c>
      <c r="G549" s="223"/>
      <c r="H549" s="226">
        <v>109</v>
      </c>
      <c r="I549" s="227"/>
      <c r="J549" s="223"/>
      <c r="K549" s="223"/>
      <c r="L549" s="228"/>
      <c r="M549" s="229"/>
      <c r="N549" s="230"/>
      <c r="O549" s="230"/>
      <c r="P549" s="230"/>
      <c r="Q549" s="230"/>
      <c r="R549" s="230"/>
      <c r="S549" s="230"/>
      <c r="T549" s="231"/>
      <c r="AT549" s="232" t="s">
        <v>281</v>
      </c>
      <c r="AU549" s="232" t="s">
        <v>84</v>
      </c>
      <c r="AV549" s="14" t="s">
        <v>84</v>
      </c>
      <c r="AW549" s="14" t="s">
        <v>38</v>
      </c>
      <c r="AX549" s="14" t="s">
        <v>77</v>
      </c>
      <c r="AY549" s="232" t="s">
        <v>273</v>
      </c>
    </row>
    <row r="550" spans="1:65" s="14" customFormat="1" ht="11.25">
      <c r="B550" s="222"/>
      <c r="C550" s="223"/>
      <c r="D550" s="208" t="s">
        <v>281</v>
      </c>
      <c r="E550" s="224" t="s">
        <v>22</v>
      </c>
      <c r="F550" s="225" t="s">
        <v>3975</v>
      </c>
      <c r="G550" s="223"/>
      <c r="H550" s="226">
        <v>121</v>
      </c>
      <c r="I550" s="227"/>
      <c r="J550" s="223"/>
      <c r="K550" s="223"/>
      <c r="L550" s="228"/>
      <c r="M550" s="229"/>
      <c r="N550" s="230"/>
      <c r="O550" s="230"/>
      <c r="P550" s="230"/>
      <c r="Q550" s="230"/>
      <c r="R550" s="230"/>
      <c r="S550" s="230"/>
      <c r="T550" s="231"/>
      <c r="AT550" s="232" t="s">
        <v>281</v>
      </c>
      <c r="AU550" s="232" t="s">
        <v>84</v>
      </c>
      <c r="AV550" s="14" t="s">
        <v>84</v>
      </c>
      <c r="AW550" s="14" t="s">
        <v>38</v>
      </c>
      <c r="AX550" s="14" t="s">
        <v>77</v>
      </c>
      <c r="AY550" s="232" t="s">
        <v>273</v>
      </c>
    </row>
    <row r="551" spans="1:65" s="14" customFormat="1" ht="11.25">
      <c r="B551" s="222"/>
      <c r="C551" s="223"/>
      <c r="D551" s="208" t="s">
        <v>281</v>
      </c>
      <c r="E551" s="224" t="s">
        <v>22</v>
      </c>
      <c r="F551" s="225" t="s">
        <v>3976</v>
      </c>
      <c r="G551" s="223"/>
      <c r="H551" s="226">
        <v>109</v>
      </c>
      <c r="I551" s="227"/>
      <c r="J551" s="223"/>
      <c r="K551" s="223"/>
      <c r="L551" s="228"/>
      <c r="M551" s="229"/>
      <c r="N551" s="230"/>
      <c r="O551" s="230"/>
      <c r="P551" s="230"/>
      <c r="Q551" s="230"/>
      <c r="R551" s="230"/>
      <c r="S551" s="230"/>
      <c r="T551" s="231"/>
      <c r="AT551" s="232" t="s">
        <v>281</v>
      </c>
      <c r="AU551" s="232" t="s">
        <v>84</v>
      </c>
      <c r="AV551" s="14" t="s">
        <v>84</v>
      </c>
      <c r="AW551" s="14" t="s">
        <v>38</v>
      </c>
      <c r="AX551" s="14" t="s">
        <v>77</v>
      </c>
      <c r="AY551" s="232" t="s">
        <v>273</v>
      </c>
    </row>
    <row r="552" spans="1:65" s="14" customFormat="1" ht="11.25">
      <c r="B552" s="222"/>
      <c r="C552" s="223"/>
      <c r="D552" s="208" t="s">
        <v>281</v>
      </c>
      <c r="E552" s="224" t="s">
        <v>22</v>
      </c>
      <c r="F552" s="225" t="s">
        <v>3977</v>
      </c>
      <c r="G552" s="223"/>
      <c r="H552" s="226">
        <v>17</v>
      </c>
      <c r="I552" s="227"/>
      <c r="J552" s="223"/>
      <c r="K552" s="223"/>
      <c r="L552" s="228"/>
      <c r="M552" s="229"/>
      <c r="N552" s="230"/>
      <c r="O552" s="230"/>
      <c r="P552" s="230"/>
      <c r="Q552" s="230"/>
      <c r="R552" s="230"/>
      <c r="S552" s="230"/>
      <c r="T552" s="231"/>
      <c r="AT552" s="232" t="s">
        <v>281</v>
      </c>
      <c r="AU552" s="232" t="s">
        <v>84</v>
      </c>
      <c r="AV552" s="14" t="s">
        <v>84</v>
      </c>
      <c r="AW552" s="14" t="s">
        <v>38</v>
      </c>
      <c r="AX552" s="14" t="s">
        <v>77</v>
      </c>
      <c r="AY552" s="232" t="s">
        <v>273</v>
      </c>
    </row>
    <row r="553" spans="1:65" s="15" customFormat="1" ht="11.25">
      <c r="B553" s="233"/>
      <c r="C553" s="234"/>
      <c r="D553" s="208" t="s">
        <v>281</v>
      </c>
      <c r="E553" s="235" t="s">
        <v>22</v>
      </c>
      <c r="F553" s="236" t="s">
        <v>286</v>
      </c>
      <c r="G553" s="234"/>
      <c r="H553" s="237">
        <v>356</v>
      </c>
      <c r="I553" s="238"/>
      <c r="J553" s="234"/>
      <c r="K553" s="234"/>
      <c r="L553" s="239"/>
      <c r="M553" s="240"/>
      <c r="N553" s="241"/>
      <c r="O553" s="241"/>
      <c r="P553" s="241"/>
      <c r="Q553" s="241"/>
      <c r="R553" s="241"/>
      <c r="S553" s="241"/>
      <c r="T553" s="242"/>
      <c r="AT553" s="243" t="s">
        <v>281</v>
      </c>
      <c r="AU553" s="243" t="s">
        <v>84</v>
      </c>
      <c r="AV553" s="15" t="s">
        <v>92</v>
      </c>
      <c r="AW553" s="15" t="s">
        <v>38</v>
      </c>
      <c r="AX553" s="15" t="s">
        <v>23</v>
      </c>
      <c r="AY553" s="243" t="s">
        <v>273</v>
      </c>
    </row>
    <row r="554" spans="1:65" s="2" customFormat="1" ht="16.5" customHeight="1">
      <c r="A554" s="36"/>
      <c r="B554" s="37"/>
      <c r="C554" s="195" t="s">
        <v>828</v>
      </c>
      <c r="D554" s="195" t="s">
        <v>275</v>
      </c>
      <c r="E554" s="196" t="s">
        <v>3978</v>
      </c>
      <c r="F554" s="197" t="s">
        <v>3979</v>
      </c>
      <c r="G554" s="198" t="s">
        <v>305</v>
      </c>
      <c r="H554" s="199">
        <v>32040</v>
      </c>
      <c r="I554" s="200"/>
      <c r="J554" s="201">
        <f>ROUND(I554*H554,2)</f>
        <v>0</v>
      </c>
      <c r="K554" s="197" t="s">
        <v>306</v>
      </c>
      <c r="L554" s="41"/>
      <c r="M554" s="202" t="s">
        <v>22</v>
      </c>
      <c r="N554" s="203" t="s">
        <v>48</v>
      </c>
      <c r="O554" s="66"/>
      <c r="P554" s="204">
        <f>O554*H554</f>
        <v>0</v>
      </c>
      <c r="Q554" s="204">
        <v>0</v>
      </c>
      <c r="R554" s="204">
        <f>Q554*H554</f>
        <v>0</v>
      </c>
      <c r="S554" s="204">
        <v>0</v>
      </c>
      <c r="T554" s="205">
        <f>S554*H554</f>
        <v>0</v>
      </c>
      <c r="U554" s="36"/>
      <c r="V554" s="36"/>
      <c r="W554" s="36"/>
      <c r="X554" s="36"/>
      <c r="Y554" s="36"/>
      <c r="Z554" s="36"/>
      <c r="AA554" s="36"/>
      <c r="AB554" s="36"/>
      <c r="AC554" s="36"/>
      <c r="AD554" s="36"/>
      <c r="AE554" s="36"/>
      <c r="AR554" s="206" t="s">
        <v>99</v>
      </c>
      <c r="AT554" s="206" t="s">
        <v>275</v>
      </c>
      <c r="AU554" s="206" t="s">
        <v>84</v>
      </c>
      <c r="AY554" s="19" t="s">
        <v>273</v>
      </c>
      <c r="BE554" s="207">
        <f>IF(N554="základní",J554,0)</f>
        <v>0</v>
      </c>
      <c r="BF554" s="207">
        <f>IF(N554="snížená",J554,0)</f>
        <v>0</v>
      </c>
      <c r="BG554" s="207">
        <f>IF(N554="zákl. přenesená",J554,0)</f>
        <v>0</v>
      </c>
      <c r="BH554" s="207">
        <f>IF(N554="sníž. přenesená",J554,0)</f>
        <v>0</v>
      </c>
      <c r="BI554" s="207">
        <f>IF(N554="nulová",J554,0)</f>
        <v>0</v>
      </c>
      <c r="BJ554" s="19" t="s">
        <v>23</v>
      </c>
      <c r="BK554" s="207">
        <f>ROUND(I554*H554,2)</f>
        <v>0</v>
      </c>
      <c r="BL554" s="19" t="s">
        <v>99</v>
      </c>
      <c r="BM554" s="206" t="s">
        <v>3980</v>
      </c>
    </row>
    <row r="555" spans="1:65" s="2" customFormat="1" ht="68.25">
      <c r="A555" s="36"/>
      <c r="B555" s="37"/>
      <c r="C555" s="38"/>
      <c r="D555" s="208" t="s">
        <v>299</v>
      </c>
      <c r="E555" s="38"/>
      <c r="F555" s="209" t="s">
        <v>2627</v>
      </c>
      <c r="G555" s="38"/>
      <c r="H555" s="38"/>
      <c r="I555" s="119"/>
      <c r="J555" s="38"/>
      <c r="K555" s="38"/>
      <c r="L555" s="41"/>
      <c r="M555" s="210"/>
      <c r="N555" s="211"/>
      <c r="O555" s="66"/>
      <c r="P555" s="66"/>
      <c r="Q555" s="66"/>
      <c r="R555" s="66"/>
      <c r="S555" s="66"/>
      <c r="T555" s="67"/>
      <c r="U555" s="36"/>
      <c r="V555" s="36"/>
      <c r="W555" s="36"/>
      <c r="X555" s="36"/>
      <c r="Y555" s="36"/>
      <c r="Z555" s="36"/>
      <c r="AA555" s="36"/>
      <c r="AB555" s="36"/>
      <c r="AC555" s="36"/>
      <c r="AD555" s="36"/>
      <c r="AE555" s="36"/>
      <c r="AT555" s="19" t="s">
        <v>299</v>
      </c>
      <c r="AU555" s="19" t="s">
        <v>84</v>
      </c>
    </row>
    <row r="556" spans="1:65" s="2" customFormat="1" ht="19.5">
      <c r="A556" s="36"/>
      <c r="B556" s="37"/>
      <c r="C556" s="38"/>
      <c r="D556" s="208" t="s">
        <v>279</v>
      </c>
      <c r="E556" s="38"/>
      <c r="F556" s="209" t="s">
        <v>2617</v>
      </c>
      <c r="G556" s="38"/>
      <c r="H556" s="38"/>
      <c r="I556" s="119"/>
      <c r="J556" s="38"/>
      <c r="K556" s="38"/>
      <c r="L556" s="41"/>
      <c r="M556" s="210"/>
      <c r="N556" s="211"/>
      <c r="O556" s="66"/>
      <c r="P556" s="66"/>
      <c r="Q556" s="66"/>
      <c r="R556" s="66"/>
      <c r="S556" s="66"/>
      <c r="T556" s="67"/>
      <c r="U556" s="36"/>
      <c r="V556" s="36"/>
      <c r="W556" s="36"/>
      <c r="X556" s="36"/>
      <c r="Y556" s="36"/>
      <c r="Z556" s="36"/>
      <c r="AA556" s="36"/>
      <c r="AB556" s="36"/>
      <c r="AC556" s="36"/>
      <c r="AD556" s="36"/>
      <c r="AE556" s="36"/>
      <c r="AT556" s="19" t="s">
        <v>279</v>
      </c>
      <c r="AU556" s="19" t="s">
        <v>84</v>
      </c>
    </row>
    <row r="557" spans="1:65" s="14" customFormat="1" ht="11.25">
      <c r="B557" s="222"/>
      <c r="C557" s="223"/>
      <c r="D557" s="208" t="s">
        <v>281</v>
      </c>
      <c r="E557" s="224" t="s">
        <v>22</v>
      </c>
      <c r="F557" s="225" t="s">
        <v>3981</v>
      </c>
      <c r="G557" s="223"/>
      <c r="H557" s="226">
        <v>32040</v>
      </c>
      <c r="I557" s="227"/>
      <c r="J557" s="223"/>
      <c r="K557" s="223"/>
      <c r="L557" s="228"/>
      <c r="M557" s="229"/>
      <c r="N557" s="230"/>
      <c r="O557" s="230"/>
      <c r="P557" s="230"/>
      <c r="Q557" s="230"/>
      <c r="R557" s="230"/>
      <c r="S557" s="230"/>
      <c r="T557" s="231"/>
      <c r="AT557" s="232" t="s">
        <v>281</v>
      </c>
      <c r="AU557" s="232" t="s">
        <v>84</v>
      </c>
      <c r="AV557" s="14" t="s">
        <v>84</v>
      </c>
      <c r="AW557" s="14" t="s">
        <v>38</v>
      </c>
      <c r="AX557" s="14" t="s">
        <v>23</v>
      </c>
      <c r="AY557" s="232" t="s">
        <v>273</v>
      </c>
    </row>
    <row r="558" spans="1:65" s="2" customFormat="1" ht="16.5" customHeight="1">
      <c r="A558" s="36"/>
      <c r="B558" s="37"/>
      <c r="C558" s="195" t="s">
        <v>835</v>
      </c>
      <c r="D558" s="195" t="s">
        <v>275</v>
      </c>
      <c r="E558" s="196" t="s">
        <v>3982</v>
      </c>
      <c r="F558" s="197" t="s">
        <v>3983</v>
      </c>
      <c r="G558" s="198" t="s">
        <v>305</v>
      </c>
      <c r="H558" s="199">
        <v>356</v>
      </c>
      <c r="I558" s="200"/>
      <c r="J558" s="201">
        <f>ROUND(I558*H558,2)</f>
        <v>0</v>
      </c>
      <c r="K558" s="197" t="s">
        <v>306</v>
      </c>
      <c r="L558" s="41"/>
      <c r="M558" s="202" t="s">
        <v>22</v>
      </c>
      <c r="N558" s="203" t="s">
        <v>48</v>
      </c>
      <c r="O558" s="66"/>
      <c r="P558" s="204">
        <f>O558*H558</f>
        <v>0</v>
      </c>
      <c r="Q558" s="204">
        <v>0</v>
      </c>
      <c r="R558" s="204">
        <f>Q558*H558</f>
        <v>0</v>
      </c>
      <c r="S558" s="204">
        <v>0</v>
      </c>
      <c r="T558" s="205">
        <f>S558*H558</f>
        <v>0</v>
      </c>
      <c r="U558" s="36"/>
      <c r="V558" s="36"/>
      <c r="W558" s="36"/>
      <c r="X558" s="36"/>
      <c r="Y558" s="36"/>
      <c r="Z558" s="36"/>
      <c r="AA558" s="36"/>
      <c r="AB558" s="36"/>
      <c r="AC558" s="36"/>
      <c r="AD558" s="36"/>
      <c r="AE558" s="36"/>
      <c r="AR558" s="206" t="s">
        <v>99</v>
      </c>
      <c r="AT558" s="206" t="s">
        <v>275</v>
      </c>
      <c r="AU558" s="206" t="s">
        <v>84</v>
      </c>
      <c r="AY558" s="19" t="s">
        <v>273</v>
      </c>
      <c r="BE558" s="207">
        <f>IF(N558="základní",J558,0)</f>
        <v>0</v>
      </c>
      <c r="BF558" s="207">
        <f>IF(N558="snížená",J558,0)</f>
        <v>0</v>
      </c>
      <c r="BG558" s="207">
        <f>IF(N558="zákl. přenesená",J558,0)</f>
        <v>0</v>
      </c>
      <c r="BH558" s="207">
        <f>IF(N558="sníž. přenesená",J558,0)</f>
        <v>0</v>
      </c>
      <c r="BI558" s="207">
        <f>IF(N558="nulová",J558,0)</f>
        <v>0</v>
      </c>
      <c r="BJ558" s="19" t="s">
        <v>23</v>
      </c>
      <c r="BK558" s="207">
        <f>ROUND(I558*H558,2)</f>
        <v>0</v>
      </c>
      <c r="BL558" s="19" t="s">
        <v>99</v>
      </c>
      <c r="BM558" s="206" t="s">
        <v>3984</v>
      </c>
    </row>
    <row r="559" spans="1:65" s="2" customFormat="1" ht="39">
      <c r="A559" s="36"/>
      <c r="B559" s="37"/>
      <c r="C559" s="38"/>
      <c r="D559" s="208" t="s">
        <v>299</v>
      </c>
      <c r="E559" s="38"/>
      <c r="F559" s="209" t="s">
        <v>2636</v>
      </c>
      <c r="G559" s="38"/>
      <c r="H559" s="38"/>
      <c r="I559" s="119"/>
      <c r="J559" s="38"/>
      <c r="K559" s="38"/>
      <c r="L559" s="41"/>
      <c r="M559" s="210"/>
      <c r="N559" s="211"/>
      <c r="O559" s="66"/>
      <c r="P559" s="66"/>
      <c r="Q559" s="66"/>
      <c r="R559" s="66"/>
      <c r="S559" s="66"/>
      <c r="T559" s="67"/>
      <c r="U559" s="36"/>
      <c r="V559" s="36"/>
      <c r="W559" s="36"/>
      <c r="X559" s="36"/>
      <c r="Y559" s="36"/>
      <c r="Z559" s="36"/>
      <c r="AA559" s="36"/>
      <c r="AB559" s="36"/>
      <c r="AC559" s="36"/>
      <c r="AD559" s="36"/>
      <c r="AE559" s="36"/>
      <c r="AT559" s="19" t="s">
        <v>299</v>
      </c>
      <c r="AU559" s="19" t="s">
        <v>84</v>
      </c>
    </row>
    <row r="560" spans="1:65" s="14" customFormat="1" ht="11.25">
      <c r="B560" s="222"/>
      <c r="C560" s="223"/>
      <c r="D560" s="208" t="s">
        <v>281</v>
      </c>
      <c r="E560" s="224" t="s">
        <v>22</v>
      </c>
      <c r="F560" s="225" t="s">
        <v>3985</v>
      </c>
      <c r="G560" s="223"/>
      <c r="H560" s="226">
        <v>356</v>
      </c>
      <c r="I560" s="227"/>
      <c r="J560" s="223"/>
      <c r="K560" s="223"/>
      <c r="L560" s="228"/>
      <c r="M560" s="229"/>
      <c r="N560" s="230"/>
      <c r="O560" s="230"/>
      <c r="P560" s="230"/>
      <c r="Q560" s="230"/>
      <c r="R560" s="230"/>
      <c r="S560" s="230"/>
      <c r="T560" s="231"/>
      <c r="AT560" s="232" t="s">
        <v>281</v>
      </c>
      <c r="AU560" s="232" t="s">
        <v>84</v>
      </c>
      <c r="AV560" s="14" t="s">
        <v>84</v>
      </c>
      <c r="AW560" s="14" t="s">
        <v>38</v>
      </c>
      <c r="AX560" s="14" t="s">
        <v>23</v>
      </c>
      <c r="AY560" s="232" t="s">
        <v>273</v>
      </c>
    </row>
    <row r="561" spans="1:65" s="2" customFormat="1" ht="16.5" customHeight="1">
      <c r="A561" s="36"/>
      <c r="B561" s="37"/>
      <c r="C561" s="195" t="s">
        <v>840</v>
      </c>
      <c r="D561" s="195" t="s">
        <v>275</v>
      </c>
      <c r="E561" s="196" t="s">
        <v>3986</v>
      </c>
      <c r="F561" s="197" t="s">
        <v>3987</v>
      </c>
      <c r="G561" s="198" t="s">
        <v>224</v>
      </c>
      <c r="H561" s="199">
        <v>709.2</v>
      </c>
      <c r="I561" s="200"/>
      <c r="J561" s="201">
        <f>ROUND(I561*H561,2)</f>
        <v>0</v>
      </c>
      <c r="K561" s="197" t="s">
        <v>306</v>
      </c>
      <c r="L561" s="41"/>
      <c r="M561" s="202" t="s">
        <v>22</v>
      </c>
      <c r="N561" s="203" t="s">
        <v>48</v>
      </c>
      <c r="O561" s="66"/>
      <c r="P561" s="204">
        <f>O561*H561</f>
        <v>0</v>
      </c>
      <c r="Q561" s="204">
        <v>0</v>
      </c>
      <c r="R561" s="204">
        <f>Q561*H561</f>
        <v>0</v>
      </c>
      <c r="S561" s="204">
        <v>0</v>
      </c>
      <c r="T561" s="205">
        <f>S561*H561</f>
        <v>0</v>
      </c>
      <c r="U561" s="36"/>
      <c r="V561" s="36"/>
      <c r="W561" s="36"/>
      <c r="X561" s="36"/>
      <c r="Y561" s="36"/>
      <c r="Z561" s="36"/>
      <c r="AA561" s="36"/>
      <c r="AB561" s="36"/>
      <c r="AC561" s="36"/>
      <c r="AD561" s="36"/>
      <c r="AE561" s="36"/>
      <c r="AR561" s="206" t="s">
        <v>99</v>
      </c>
      <c r="AT561" s="206" t="s">
        <v>275</v>
      </c>
      <c r="AU561" s="206" t="s">
        <v>84</v>
      </c>
      <c r="AY561" s="19" t="s">
        <v>273</v>
      </c>
      <c r="BE561" s="207">
        <f>IF(N561="základní",J561,0)</f>
        <v>0</v>
      </c>
      <c r="BF561" s="207">
        <f>IF(N561="snížená",J561,0)</f>
        <v>0</v>
      </c>
      <c r="BG561" s="207">
        <f>IF(N561="zákl. přenesená",J561,0)</f>
        <v>0</v>
      </c>
      <c r="BH561" s="207">
        <f>IF(N561="sníž. přenesená",J561,0)</f>
        <v>0</v>
      </c>
      <c r="BI561" s="207">
        <f>IF(N561="nulová",J561,0)</f>
        <v>0</v>
      </c>
      <c r="BJ561" s="19" t="s">
        <v>23</v>
      </c>
      <c r="BK561" s="207">
        <f>ROUND(I561*H561,2)</f>
        <v>0</v>
      </c>
      <c r="BL561" s="19" t="s">
        <v>99</v>
      </c>
      <c r="BM561" s="206" t="s">
        <v>3988</v>
      </c>
    </row>
    <row r="562" spans="1:65" s="2" customFormat="1" ht="29.25">
      <c r="A562" s="36"/>
      <c r="B562" s="37"/>
      <c r="C562" s="38"/>
      <c r="D562" s="208" t="s">
        <v>299</v>
      </c>
      <c r="E562" s="38"/>
      <c r="F562" s="209" t="s">
        <v>3989</v>
      </c>
      <c r="G562" s="38"/>
      <c r="H562" s="38"/>
      <c r="I562" s="119"/>
      <c r="J562" s="38"/>
      <c r="K562" s="38"/>
      <c r="L562" s="41"/>
      <c r="M562" s="210"/>
      <c r="N562" s="211"/>
      <c r="O562" s="66"/>
      <c r="P562" s="66"/>
      <c r="Q562" s="66"/>
      <c r="R562" s="66"/>
      <c r="S562" s="66"/>
      <c r="T562" s="67"/>
      <c r="U562" s="36"/>
      <c r="V562" s="36"/>
      <c r="W562" s="36"/>
      <c r="X562" s="36"/>
      <c r="Y562" s="36"/>
      <c r="Z562" s="36"/>
      <c r="AA562" s="36"/>
      <c r="AB562" s="36"/>
      <c r="AC562" s="36"/>
      <c r="AD562" s="36"/>
      <c r="AE562" s="36"/>
      <c r="AT562" s="19" t="s">
        <v>299</v>
      </c>
      <c r="AU562" s="19" t="s">
        <v>84</v>
      </c>
    </row>
    <row r="563" spans="1:65" s="14" customFormat="1" ht="11.25">
      <c r="B563" s="222"/>
      <c r="C563" s="223"/>
      <c r="D563" s="208" t="s">
        <v>281</v>
      </c>
      <c r="E563" s="224" t="s">
        <v>22</v>
      </c>
      <c r="F563" s="225" t="s">
        <v>3990</v>
      </c>
      <c r="G563" s="223"/>
      <c r="H563" s="226">
        <v>709.2</v>
      </c>
      <c r="I563" s="227"/>
      <c r="J563" s="223"/>
      <c r="K563" s="223"/>
      <c r="L563" s="228"/>
      <c r="M563" s="229"/>
      <c r="N563" s="230"/>
      <c r="O563" s="230"/>
      <c r="P563" s="230"/>
      <c r="Q563" s="230"/>
      <c r="R563" s="230"/>
      <c r="S563" s="230"/>
      <c r="T563" s="231"/>
      <c r="AT563" s="232" t="s">
        <v>281</v>
      </c>
      <c r="AU563" s="232" t="s">
        <v>84</v>
      </c>
      <c r="AV563" s="14" t="s">
        <v>84</v>
      </c>
      <c r="AW563" s="14" t="s">
        <v>38</v>
      </c>
      <c r="AX563" s="14" t="s">
        <v>23</v>
      </c>
      <c r="AY563" s="232" t="s">
        <v>273</v>
      </c>
    </row>
    <row r="564" spans="1:65" s="2" customFormat="1" ht="16.5" customHeight="1">
      <c r="A564" s="36"/>
      <c r="B564" s="37"/>
      <c r="C564" s="195" t="s">
        <v>846</v>
      </c>
      <c r="D564" s="195" t="s">
        <v>275</v>
      </c>
      <c r="E564" s="196" t="s">
        <v>3991</v>
      </c>
      <c r="F564" s="197" t="s">
        <v>3992</v>
      </c>
      <c r="G564" s="198" t="s">
        <v>224</v>
      </c>
      <c r="H564" s="199">
        <v>63828</v>
      </c>
      <c r="I564" s="200"/>
      <c r="J564" s="201">
        <f>ROUND(I564*H564,2)</f>
        <v>0</v>
      </c>
      <c r="K564" s="197" t="s">
        <v>306</v>
      </c>
      <c r="L564" s="41"/>
      <c r="M564" s="202" t="s">
        <v>22</v>
      </c>
      <c r="N564" s="203" t="s">
        <v>48</v>
      </c>
      <c r="O564" s="66"/>
      <c r="P564" s="204">
        <f>O564*H564</f>
        <v>0</v>
      </c>
      <c r="Q564" s="204">
        <v>0</v>
      </c>
      <c r="R564" s="204">
        <f>Q564*H564</f>
        <v>0</v>
      </c>
      <c r="S564" s="204">
        <v>0</v>
      </c>
      <c r="T564" s="205">
        <f>S564*H564</f>
        <v>0</v>
      </c>
      <c r="U564" s="36"/>
      <c r="V564" s="36"/>
      <c r="W564" s="36"/>
      <c r="X564" s="36"/>
      <c r="Y564" s="36"/>
      <c r="Z564" s="36"/>
      <c r="AA564" s="36"/>
      <c r="AB564" s="36"/>
      <c r="AC564" s="36"/>
      <c r="AD564" s="36"/>
      <c r="AE564" s="36"/>
      <c r="AR564" s="206" t="s">
        <v>99</v>
      </c>
      <c r="AT564" s="206" t="s">
        <v>275</v>
      </c>
      <c r="AU564" s="206" t="s">
        <v>84</v>
      </c>
      <c r="AY564" s="19" t="s">
        <v>273</v>
      </c>
      <c r="BE564" s="207">
        <f>IF(N564="základní",J564,0)</f>
        <v>0</v>
      </c>
      <c r="BF564" s="207">
        <f>IF(N564="snížená",J564,0)</f>
        <v>0</v>
      </c>
      <c r="BG564" s="207">
        <f>IF(N564="zákl. přenesená",J564,0)</f>
        <v>0</v>
      </c>
      <c r="BH564" s="207">
        <f>IF(N564="sníž. přenesená",J564,0)</f>
        <v>0</v>
      </c>
      <c r="BI564" s="207">
        <f>IF(N564="nulová",J564,0)</f>
        <v>0</v>
      </c>
      <c r="BJ564" s="19" t="s">
        <v>23</v>
      </c>
      <c r="BK564" s="207">
        <f>ROUND(I564*H564,2)</f>
        <v>0</v>
      </c>
      <c r="BL564" s="19" t="s">
        <v>99</v>
      </c>
      <c r="BM564" s="206" t="s">
        <v>3993</v>
      </c>
    </row>
    <row r="565" spans="1:65" s="2" customFormat="1" ht="29.25">
      <c r="A565" s="36"/>
      <c r="B565" s="37"/>
      <c r="C565" s="38"/>
      <c r="D565" s="208" t="s">
        <v>299</v>
      </c>
      <c r="E565" s="38"/>
      <c r="F565" s="209" t="s">
        <v>3989</v>
      </c>
      <c r="G565" s="38"/>
      <c r="H565" s="38"/>
      <c r="I565" s="119"/>
      <c r="J565" s="38"/>
      <c r="K565" s="38"/>
      <c r="L565" s="41"/>
      <c r="M565" s="210"/>
      <c r="N565" s="211"/>
      <c r="O565" s="66"/>
      <c r="P565" s="66"/>
      <c r="Q565" s="66"/>
      <c r="R565" s="66"/>
      <c r="S565" s="66"/>
      <c r="T565" s="67"/>
      <c r="U565" s="36"/>
      <c r="V565" s="36"/>
      <c r="W565" s="36"/>
      <c r="X565" s="36"/>
      <c r="Y565" s="36"/>
      <c r="Z565" s="36"/>
      <c r="AA565" s="36"/>
      <c r="AB565" s="36"/>
      <c r="AC565" s="36"/>
      <c r="AD565" s="36"/>
      <c r="AE565" s="36"/>
      <c r="AT565" s="19" t="s">
        <v>299</v>
      </c>
      <c r="AU565" s="19" t="s">
        <v>84</v>
      </c>
    </row>
    <row r="566" spans="1:65" s="2" customFormat="1" ht="19.5">
      <c r="A566" s="36"/>
      <c r="B566" s="37"/>
      <c r="C566" s="38"/>
      <c r="D566" s="208" t="s">
        <v>279</v>
      </c>
      <c r="E566" s="38"/>
      <c r="F566" s="209" t="s">
        <v>2617</v>
      </c>
      <c r="G566" s="38"/>
      <c r="H566" s="38"/>
      <c r="I566" s="119"/>
      <c r="J566" s="38"/>
      <c r="K566" s="38"/>
      <c r="L566" s="41"/>
      <c r="M566" s="210"/>
      <c r="N566" s="211"/>
      <c r="O566" s="66"/>
      <c r="P566" s="66"/>
      <c r="Q566" s="66"/>
      <c r="R566" s="66"/>
      <c r="S566" s="66"/>
      <c r="T566" s="67"/>
      <c r="U566" s="36"/>
      <c r="V566" s="36"/>
      <c r="W566" s="36"/>
      <c r="X566" s="36"/>
      <c r="Y566" s="36"/>
      <c r="Z566" s="36"/>
      <c r="AA566" s="36"/>
      <c r="AB566" s="36"/>
      <c r="AC566" s="36"/>
      <c r="AD566" s="36"/>
      <c r="AE566" s="36"/>
      <c r="AT566" s="19" t="s">
        <v>279</v>
      </c>
      <c r="AU566" s="19" t="s">
        <v>84</v>
      </c>
    </row>
    <row r="567" spans="1:65" s="14" customFormat="1" ht="11.25">
      <c r="B567" s="222"/>
      <c r="C567" s="223"/>
      <c r="D567" s="208" t="s">
        <v>281</v>
      </c>
      <c r="E567" s="224" t="s">
        <v>22</v>
      </c>
      <c r="F567" s="225" t="s">
        <v>3994</v>
      </c>
      <c r="G567" s="223"/>
      <c r="H567" s="226">
        <v>63828</v>
      </c>
      <c r="I567" s="227"/>
      <c r="J567" s="223"/>
      <c r="K567" s="223"/>
      <c r="L567" s="228"/>
      <c r="M567" s="229"/>
      <c r="N567" s="230"/>
      <c r="O567" s="230"/>
      <c r="P567" s="230"/>
      <c r="Q567" s="230"/>
      <c r="R567" s="230"/>
      <c r="S567" s="230"/>
      <c r="T567" s="231"/>
      <c r="AT567" s="232" t="s">
        <v>281</v>
      </c>
      <c r="AU567" s="232" t="s">
        <v>84</v>
      </c>
      <c r="AV567" s="14" t="s">
        <v>84</v>
      </c>
      <c r="AW567" s="14" t="s">
        <v>38</v>
      </c>
      <c r="AX567" s="14" t="s">
        <v>23</v>
      </c>
      <c r="AY567" s="232" t="s">
        <v>273</v>
      </c>
    </row>
    <row r="568" spans="1:65" s="2" customFormat="1" ht="16.5" customHeight="1">
      <c r="A568" s="36"/>
      <c r="B568" s="37"/>
      <c r="C568" s="195" t="s">
        <v>851</v>
      </c>
      <c r="D568" s="195" t="s">
        <v>275</v>
      </c>
      <c r="E568" s="196" t="s">
        <v>3995</v>
      </c>
      <c r="F568" s="197" t="s">
        <v>3996</v>
      </c>
      <c r="G568" s="198" t="s">
        <v>224</v>
      </c>
      <c r="H568" s="199">
        <v>709.2</v>
      </c>
      <c r="I568" s="200"/>
      <c r="J568" s="201">
        <f>ROUND(I568*H568,2)</f>
        <v>0</v>
      </c>
      <c r="K568" s="197" t="s">
        <v>306</v>
      </c>
      <c r="L568" s="41"/>
      <c r="M568" s="202" t="s">
        <v>22</v>
      </c>
      <c r="N568" s="203" t="s">
        <v>48</v>
      </c>
      <c r="O568" s="66"/>
      <c r="P568" s="204">
        <f>O568*H568</f>
        <v>0</v>
      </c>
      <c r="Q568" s="204">
        <v>0</v>
      </c>
      <c r="R568" s="204">
        <f>Q568*H568</f>
        <v>0</v>
      </c>
      <c r="S568" s="204">
        <v>0</v>
      </c>
      <c r="T568" s="205">
        <f>S568*H568</f>
        <v>0</v>
      </c>
      <c r="U568" s="36"/>
      <c r="V568" s="36"/>
      <c r="W568" s="36"/>
      <c r="X568" s="36"/>
      <c r="Y568" s="36"/>
      <c r="Z568" s="36"/>
      <c r="AA568" s="36"/>
      <c r="AB568" s="36"/>
      <c r="AC568" s="36"/>
      <c r="AD568" s="36"/>
      <c r="AE568" s="36"/>
      <c r="AR568" s="206" t="s">
        <v>99</v>
      </c>
      <c r="AT568" s="206" t="s">
        <v>275</v>
      </c>
      <c r="AU568" s="206" t="s">
        <v>84</v>
      </c>
      <c r="AY568" s="19" t="s">
        <v>273</v>
      </c>
      <c r="BE568" s="207">
        <f>IF(N568="základní",J568,0)</f>
        <v>0</v>
      </c>
      <c r="BF568" s="207">
        <f>IF(N568="snížená",J568,0)</f>
        <v>0</v>
      </c>
      <c r="BG568" s="207">
        <f>IF(N568="zákl. přenesená",J568,0)</f>
        <v>0</v>
      </c>
      <c r="BH568" s="207">
        <f>IF(N568="sníž. přenesená",J568,0)</f>
        <v>0</v>
      </c>
      <c r="BI568" s="207">
        <f>IF(N568="nulová",J568,0)</f>
        <v>0</v>
      </c>
      <c r="BJ568" s="19" t="s">
        <v>23</v>
      </c>
      <c r="BK568" s="207">
        <f>ROUND(I568*H568,2)</f>
        <v>0</v>
      </c>
      <c r="BL568" s="19" t="s">
        <v>99</v>
      </c>
      <c r="BM568" s="206" t="s">
        <v>3997</v>
      </c>
    </row>
    <row r="569" spans="1:65" s="14" customFormat="1" ht="11.25">
      <c r="B569" s="222"/>
      <c r="C569" s="223"/>
      <c r="D569" s="208" t="s">
        <v>281</v>
      </c>
      <c r="E569" s="224" t="s">
        <v>22</v>
      </c>
      <c r="F569" s="225" t="s">
        <v>3990</v>
      </c>
      <c r="G569" s="223"/>
      <c r="H569" s="226">
        <v>709.2</v>
      </c>
      <c r="I569" s="227"/>
      <c r="J569" s="223"/>
      <c r="K569" s="223"/>
      <c r="L569" s="228"/>
      <c r="M569" s="229"/>
      <c r="N569" s="230"/>
      <c r="O569" s="230"/>
      <c r="P569" s="230"/>
      <c r="Q569" s="230"/>
      <c r="R569" s="230"/>
      <c r="S569" s="230"/>
      <c r="T569" s="231"/>
      <c r="AT569" s="232" t="s">
        <v>281</v>
      </c>
      <c r="AU569" s="232" t="s">
        <v>84</v>
      </c>
      <c r="AV569" s="14" t="s">
        <v>84</v>
      </c>
      <c r="AW569" s="14" t="s">
        <v>38</v>
      </c>
      <c r="AX569" s="14" t="s">
        <v>23</v>
      </c>
      <c r="AY569" s="232" t="s">
        <v>273</v>
      </c>
    </row>
    <row r="570" spans="1:65" s="2" customFormat="1" ht="16.5" customHeight="1">
      <c r="A570" s="36"/>
      <c r="B570" s="37"/>
      <c r="C570" s="195" t="s">
        <v>856</v>
      </c>
      <c r="D570" s="195" t="s">
        <v>275</v>
      </c>
      <c r="E570" s="196" t="s">
        <v>3998</v>
      </c>
      <c r="F570" s="197" t="s">
        <v>3999</v>
      </c>
      <c r="G570" s="198" t="s">
        <v>2640</v>
      </c>
      <c r="H570" s="199">
        <v>60</v>
      </c>
      <c r="I570" s="200"/>
      <c r="J570" s="201">
        <f>ROUND(I570*H570,2)</f>
        <v>0</v>
      </c>
      <c r="K570" s="197" t="s">
        <v>306</v>
      </c>
      <c r="L570" s="41"/>
      <c r="M570" s="202" t="s">
        <v>22</v>
      </c>
      <c r="N570" s="203" t="s">
        <v>48</v>
      </c>
      <c r="O570" s="66"/>
      <c r="P570" s="204">
        <f>O570*H570</f>
        <v>0</v>
      </c>
      <c r="Q570" s="204">
        <v>0</v>
      </c>
      <c r="R570" s="204">
        <f>Q570*H570</f>
        <v>0</v>
      </c>
      <c r="S570" s="204">
        <v>0</v>
      </c>
      <c r="T570" s="205">
        <f>S570*H570</f>
        <v>0</v>
      </c>
      <c r="U570" s="36"/>
      <c r="V570" s="36"/>
      <c r="W570" s="36"/>
      <c r="X570" s="36"/>
      <c r="Y570" s="36"/>
      <c r="Z570" s="36"/>
      <c r="AA570" s="36"/>
      <c r="AB570" s="36"/>
      <c r="AC570" s="36"/>
      <c r="AD570" s="36"/>
      <c r="AE570" s="36"/>
      <c r="AR570" s="206" t="s">
        <v>99</v>
      </c>
      <c r="AT570" s="206" t="s">
        <v>275</v>
      </c>
      <c r="AU570" s="206" t="s">
        <v>84</v>
      </c>
      <c r="AY570" s="19" t="s">
        <v>273</v>
      </c>
      <c r="BE570" s="207">
        <f>IF(N570="základní",J570,0)</f>
        <v>0</v>
      </c>
      <c r="BF570" s="207">
        <f>IF(N570="snížená",J570,0)</f>
        <v>0</v>
      </c>
      <c r="BG570" s="207">
        <f>IF(N570="zákl. přenesená",J570,0)</f>
        <v>0</v>
      </c>
      <c r="BH570" s="207">
        <f>IF(N570="sníž. přenesená",J570,0)</f>
        <v>0</v>
      </c>
      <c r="BI570" s="207">
        <f>IF(N570="nulová",J570,0)</f>
        <v>0</v>
      </c>
      <c r="BJ570" s="19" t="s">
        <v>23</v>
      </c>
      <c r="BK570" s="207">
        <f>ROUND(I570*H570,2)</f>
        <v>0</v>
      </c>
      <c r="BL570" s="19" t="s">
        <v>99</v>
      </c>
      <c r="BM570" s="206" t="s">
        <v>4000</v>
      </c>
    </row>
    <row r="571" spans="1:65" s="2" customFormat="1" ht="97.5">
      <c r="A571" s="36"/>
      <c r="B571" s="37"/>
      <c r="C571" s="38"/>
      <c r="D571" s="208" t="s">
        <v>299</v>
      </c>
      <c r="E571" s="38"/>
      <c r="F571" s="209" t="s">
        <v>4001</v>
      </c>
      <c r="G571" s="38"/>
      <c r="H571" s="38"/>
      <c r="I571" s="119"/>
      <c r="J571" s="38"/>
      <c r="K571" s="38"/>
      <c r="L571" s="41"/>
      <c r="M571" s="210"/>
      <c r="N571" s="211"/>
      <c r="O571" s="66"/>
      <c r="P571" s="66"/>
      <c r="Q571" s="66"/>
      <c r="R571" s="66"/>
      <c r="S571" s="66"/>
      <c r="T571" s="67"/>
      <c r="U571" s="36"/>
      <c r="V571" s="36"/>
      <c r="W571" s="36"/>
      <c r="X571" s="36"/>
      <c r="Y571" s="36"/>
      <c r="Z571" s="36"/>
      <c r="AA571" s="36"/>
      <c r="AB571" s="36"/>
      <c r="AC571" s="36"/>
      <c r="AD571" s="36"/>
      <c r="AE571" s="36"/>
      <c r="AT571" s="19" t="s">
        <v>299</v>
      </c>
      <c r="AU571" s="19" t="s">
        <v>84</v>
      </c>
    </row>
    <row r="572" spans="1:65" s="2" customFormat="1" ht="19.5">
      <c r="A572" s="36"/>
      <c r="B572" s="37"/>
      <c r="C572" s="38"/>
      <c r="D572" s="208" t="s">
        <v>279</v>
      </c>
      <c r="E572" s="38"/>
      <c r="F572" s="209" t="s">
        <v>2617</v>
      </c>
      <c r="G572" s="38"/>
      <c r="H572" s="38"/>
      <c r="I572" s="119"/>
      <c r="J572" s="38"/>
      <c r="K572" s="38"/>
      <c r="L572" s="41"/>
      <c r="M572" s="210"/>
      <c r="N572" s="211"/>
      <c r="O572" s="66"/>
      <c r="P572" s="66"/>
      <c r="Q572" s="66"/>
      <c r="R572" s="66"/>
      <c r="S572" s="66"/>
      <c r="T572" s="67"/>
      <c r="U572" s="36"/>
      <c r="V572" s="36"/>
      <c r="W572" s="36"/>
      <c r="X572" s="36"/>
      <c r="Y572" s="36"/>
      <c r="Z572" s="36"/>
      <c r="AA572" s="36"/>
      <c r="AB572" s="36"/>
      <c r="AC572" s="36"/>
      <c r="AD572" s="36"/>
      <c r="AE572" s="36"/>
      <c r="AT572" s="19" t="s">
        <v>279</v>
      </c>
      <c r="AU572" s="19" t="s">
        <v>84</v>
      </c>
    </row>
    <row r="573" spans="1:65" s="14" customFormat="1" ht="11.25">
      <c r="B573" s="222"/>
      <c r="C573" s="223"/>
      <c r="D573" s="208" t="s">
        <v>281</v>
      </c>
      <c r="E573" s="224" t="s">
        <v>22</v>
      </c>
      <c r="F573" s="225" t="s">
        <v>4002</v>
      </c>
      <c r="G573" s="223"/>
      <c r="H573" s="226">
        <v>60</v>
      </c>
      <c r="I573" s="227"/>
      <c r="J573" s="223"/>
      <c r="K573" s="223"/>
      <c r="L573" s="228"/>
      <c r="M573" s="229"/>
      <c r="N573" s="230"/>
      <c r="O573" s="230"/>
      <c r="P573" s="230"/>
      <c r="Q573" s="230"/>
      <c r="R573" s="230"/>
      <c r="S573" s="230"/>
      <c r="T573" s="231"/>
      <c r="AT573" s="232" t="s">
        <v>281</v>
      </c>
      <c r="AU573" s="232" t="s">
        <v>84</v>
      </c>
      <c r="AV573" s="14" t="s">
        <v>84</v>
      </c>
      <c r="AW573" s="14" t="s">
        <v>38</v>
      </c>
      <c r="AX573" s="14" t="s">
        <v>23</v>
      </c>
      <c r="AY573" s="232" t="s">
        <v>273</v>
      </c>
    </row>
    <row r="574" spans="1:65" s="2" customFormat="1" ht="21.75" customHeight="1">
      <c r="A574" s="36"/>
      <c r="B574" s="37"/>
      <c r="C574" s="195" t="s">
        <v>865</v>
      </c>
      <c r="D574" s="195" t="s">
        <v>275</v>
      </c>
      <c r="E574" s="196" t="s">
        <v>748</v>
      </c>
      <c r="F574" s="197" t="s">
        <v>749</v>
      </c>
      <c r="G574" s="198" t="s">
        <v>224</v>
      </c>
      <c r="H574" s="199">
        <v>272.39999999999998</v>
      </c>
      <c r="I574" s="200"/>
      <c r="J574" s="201">
        <f>ROUND(I574*H574,2)</f>
        <v>0</v>
      </c>
      <c r="K574" s="197" t="s">
        <v>306</v>
      </c>
      <c r="L574" s="41"/>
      <c r="M574" s="202" t="s">
        <v>22</v>
      </c>
      <c r="N574" s="203" t="s">
        <v>48</v>
      </c>
      <c r="O574" s="66"/>
      <c r="P574" s="204">
        <f>O574*H574</f>
        <v>0</v>
      </c>
      <c r="Q574" s="204">
        <v>1.2999999999999999E-4</v>
      </c>
      <c r="R574" s="204">
        <f>Q574*H574</f>
        <v>3.5411999999999992E-2</v>
      </c>
      <c r="S574" s="204">
        <v>0</v>
      </c>
      <c r="T574" s="205">
        <f>S574*H574</f>
        <v>0</v>
      </c>
      <c r="U574" s="36"/>
      <c r="V574" s="36"/>
      <c r="W574" s="36"/>
      <c r="X574" s="36"/>
      <c r="Y574" s="36"/>
      <c r="Z574" s="36"/>
      <c r="AA574" s="36"/>
      <c r="AB574" s="36"/>
      <c r="AC574" s="36"/>
      <c r="AD574" s="36"/>
      <c r="AE574" s="36"/>
      <c r="AR574" s="206" t="s">
        <v>99</v>
      </c>
      <c r="AT574" s="206" t="s">
        <v>275</v>
      </c>
      <c r="AU574" s="206" t="s">
        <v>84</v>
      </c>
      <c r="AY574" s="19" t="s">
        <v>273</v>
      </c>
      <c r="BE574" s="207">
        <f>IF(N574="základní",J574,0)</f>
        <v>0</v>
      </c>
      <c r="BF574" s="207">
        <f>IF(N574="snížená",J574,0)</f>
        <v>0</v>
      </c>
      <c r="BG574" s="207">
        <f>IF(N574="zákl. přenesená",J574,0)</f>
        <v>0</v>
      </c>
      <c r="BH574" s="207">
        <f>IF(N574="sníž. přenesená",J574,0)</f>
        <v>0</v>
      </c>
      <c r="BI574" s="207">
        <f>IF(N574="nulová",J574,0)</f>
        <v>0</v>
      </c>
      <c r="BJ574" s="19" t="s">
        <v>23</v>
      </c>
      <c r="BK574" s="207">
        <f>ROUND(I574*H574,2)</f>
        <v>0</v>
      </c>
      <c r="BL574" s="19" t="s">
        <v>99</v>
      </c>
      <c r="BM574" s="206" t="s">
        <v>4003</v>
      </c>
    </row>
    <row r="575" spans="1:65" s="2" customFormat="1" ht="48.75">
      <c r="A575" s="36"/>
      <c r="B575" s="37"/>
      <c r="C575" s="38"/>
      <c r="D575" s="208" t="s">
        <v>299</v>
      </c>
      <c r="E575" s="38"/>
      <c r="F575" s="209" t="s">
        <v>751</v>
      </c>
      <c r="G575" s="38"/>
      <c r="H575" s="38"/>
      <c r="I575" s="119"/>
      <c r="J575" s="38"/>
      <c r="K575" s="38"/>
      <c r="L575" s="41"/>
      <c r="M575" s="210"/>
      <c r="N575" s="211"/>
      <c r="O575" s="66"/>
      <c r="P575" s="66"/>
      <c r="Q575" s="66"/>
      <c r="R575" s="66"/>
      <c r="S575" s="66"/>
      <c r="T575" s="67"/>
      <c r="U575" s="36"/>
      <c r="V575" s="36"/>
      <c r="W575" s="36"/>
      <c r="X575" s="36"/>
      <c r="Y575" s="36"/>
      <c r="Z575" s="36"/>
      <c r="AA575" s="36"/>
      <c r="AB575" s="36"/>
      <c r="AC575" s="36"/>
      <c r="AD575" s="36"/>
      <c r="AE575" s="36"/>
      <c r="AT575" s="19" t="s">
        <v>299</v>
      </c>
      <c r="AU575" s="19" t="s">
        <v>84</v>
      </c>
    </row>
    <row r="576" spans="1:65" s="14" customFormat="1" ht="11.25">
      <c r="B576" s="222"/>
      <c r="C576" s="223"/>
      <c r="D576" s="208" t="s">
        <v>281</v>
      </c>
      <c r="E576" s="224" t="s">
        <v>22</v>
      </c>
      <c r="F576" s="225" t="s">
        <v>4004</v>
      </c>
      <c r="G576" s="223"/>
      <c r="H576" s="226">
        <v>27.6</v>
      </c>
      <c r="I576" s="227"/>
      <c r="J576" s="223"/>
      <c r="K576" s="223"/>
      <c r="L576" s="228"/>
      <c r="M576" s="229"/>
      <c r="N576" s="230"/>
      <c r="O576" s="230"/>
      <c r="P576" s="230"/>
      <c r="Q576" s="230"/>
      <c r="R576" s="230"/>
      <c r="S576" s="230"/>
      <c r="T576" s="231"/>
      <c r="AT576" s="232" t="s">
        <v>281</v>
      </c>
      <c r="AU576" s="232" t="s">
        <v>84</v>
      </c>
      <c r="AV576" s="14" t="s">
        <v>84</v>
      </c>
      <c r="AW576" s="14" t="s">
        <v>38</v>
      </c>
      <c r="AX576" s="14" t="s">
        <v>77</v>
      </c>
      <c r="AY576" s="232" t="s">
        <v>273</v>
      </c>
    </row>
    <row r="577" spans="1:65" s="14" customFormat="1" ht="11.25">
      <c r="B577" s="222"/>
      <c r="C577" s="223"/>
      <c r="D577" s="208" t="s">
        <v>281</v>
      </c>
      <c r="E577" s="224" t="s">
        <v>22</v>
      </c>
      <c r="F577" s="225" t="s">
        <v>4005</v>
      </c>
      <c r="G577" s="223"/>
      <c r="H577" s="226">
        <v>44.8</v>
      </c>
      <c r="I577" s="227"/>
      <c r="J577" s="223"/>
      <c r="K577" s="223"/>
      <c r="L577" s="228"/>
      <c r="M577" s="229"/>
      <c r="N577" s="230"/>
      <c r="O577" s="230"/>
      <c r="P577" s="230"/>
      <c r="Q577" s="230"/>
      <c r="R577" s="230"/>
      <c r="S577" s="230"/>
      <c r="T577" s="231"/>
      <c r="AT577" s="232" t="s">
        <v>281</v>
      </c>
      <c r="AU577" s="232" t="s">
        <v>84</v>
      </c>
      <c r="AV577" s="14" t="s">
        <v>84</v>
      </c>
      <c r="AW577" s="14" t="s">
        <v>38</v>
      </c>
      <c r="AX577" s="14" t="s">
        <v>77</v>
      </c>
      <c r="AY577" s="232" t="s">
        <v>273</v>
      </c>
    </row>
    <row r="578" spans="1:65" s="15" customFormat="1" ht="11.25">
      <c r="B578" s="233"/>
      <c r="C578" s="234"/>
      <c r="D578" s="208" t="s">
        <v>281</v>
      </c>
      <c r="E578" s="235" t="s">
        <v>22</v>
      </c>
      <c r="F578" s="236" t="s">
        <v>286</v>
      </c>
      <c r="G578" s="234"/>
      <c r="H578" s="237">
        <v>72.400000000000006</v>
      </c>
      <c r="I578" s="238"/>
      <c r="J578" s="234"/>
      <c r="K578" s="234"/>
      <c r="L578" s="239"/>
      <c r="M578" s="240"/>
      <c r="N578" s="241"/>
      <c r="O578" s="241"/>
      <c r="P578" s="241"/>
      <c r="Q578" s="241"/>
      <c r="R578" s="241"/>
      <c r="S578" s="241"/>
      <c r="T578" s="242"/>
      <c r="AT578" s="243" t="s">
        <v>281</v>
      </c>
      <c r="AU578" s="243" t="s">
        <v>84</v>
      </c>
      <c r="AV578" s="15" t="s">
        <v>92</v>
      </c>
      <c r="AW578" s="15" t="s">
        <v>38</v>
      </c>
      <c r="AX578" s="15" t="s">
        <v>77</v>
      </c>
      <c r="AY578" s="243" t="s">
        <v>273</v>
      </c>
    </row>
    <row r="579" spans="1:65" s="14" customFormat="1" ht="11.25">
      <c r="B579" s="222"/>
      <c r="C579" s="223"/>
      <c r="D579" s="208" t="s">
        <v>281</v>
      </c>
      <c r="E579" s="224" t="s">
        <v>22</v>
      </c>
      <c r="F579" s="225" t="s">
        <v>4006</v>
      </c>
      <c r="G579" s="223"/>
      <c r="H579" s="226">
        <v>200</v>
      </c>
      <c r="I579" s="227"/>
      <c r="J579" s="223"/>
      <c r="K579" s="223"/>
      <c r="L579" s="228"/>
      <c r="M579" s="229"/>
      <c r="N579" s="230"/>
      <c r="O579" s="230"/>
      <c r="P579" s="230"/>
      <c r="Q579" s="230"/>
      <c r="R579" s="230"/>
      <c r="S579" s="230"/>
      <c r="T579" s="231"/>
      <c r="AT579" s="232" t="s">
        <v>281</v>
      </c>
      <c r="AU579" s="232" t="s">
        <v>84</v>
      </c>
      <c r="AV579" s="14" t="s">
        <v>84</v>
      </c>
      <c r="AW579" s="14" t="s">
        <v>38</v>
      </c>
      <c r="AX579" s="14" t="s">
        <v>77</v>
      </c>
      <c r="AY579" s="232" t="s">
        <v>273</v>
      </c>
    </row>
    <row r="580" spans="1:65" s="16" customFormat="1" ht="11.25">
      <c r="B580" s="244"/>
      <c r="C580" s="245"/>
      <c r="D580" s="208" t="s">
        <v>281</v>
      </c>
      <c r="E580" s="246" t="s">
        <v>22</v>
      </c>
      <c r="F580" s="247" t="s">
        <v>288</v>
      </c>
      <c r="G580" s="245"/>
      <c r="H580" s="248">
        <v>272.39999999999998</v>
      </c>
      <c r="I580" s="249"/>
      <c r="J580" s="245"/>
      <c r="K580" s="245"/>
      <c r="L580" s="250"/>
      <c r="M580" s="251"/>
      <c r="N580" s="252"/>
      <c r="O580" s="252"/>
      <c r="P580" s="252"/>
      <c r="Q580" s="252"/>
      <c r="R580" s="252"/>
      <c r="S580" s="252"/>
      <c r="T580" s="253"/>
      <c r="AT580" s="254" t="s">
        <v>281</v>
      </c>
      <c r="AU580" s="254" t="s">
        <v>84</v>
      </c>
      <c r="AV580" s="16" t="s">
        <v>99</v>
      </c>
      <c r="AW580" s="16" t="s">
        <v>38</v>
      </c>
      <c r="AX580" s="16" t="s">
        <v>23</v>
      </c>
      <c r="AY580" s="254" t="s">
        <v>273</v>
      </c>
    </row>
    <row r="581" spans="1:65" s="2" customFormat="1" ht="16.5" customHeight="1">
      <c r="A581" s="36"/>
      <c r="B581" s="37"/>
      <c r="C581" s="195" t="s">
        <v>870</v>
      </c>
      <c r="D581" s="195" t="s">
        <v>275</v>
      </c>
      <c r="E581" s="196" t="s">
        <v>758</v>
      </c>
      <c r="F581" s="197" t="s">
        <v>759</v>
      </c>
      <c r="G581" s="198" t="s">
        <v>760</v>
      </c>
      <c r="H581" s="199">
        <v>240</v>
      </c>
      <c r="I581" s="200"/>
      <c r="J581" s="201">
        <f>ROUND(I581*H581,2)</f>
        <v>0</v>
      </c>
      <c r="K581" s="197" t="s">
        <v>22</v>
      </c>
      <c r="L581" s="41"/>
      <c r="M581" s="202" t="s">
        <v>22</v>
      </c>
      <c r="N581" s="203" t="s">
        <v>48</v>
      </c>
      <c r="O581" s="66"/>
      <c r="P581" s="204">
        <f>O581*H581</f>
        <v>0</v>
      </c>
      <c r="Q581" s="204">
        <v>0</v>
      </c>
      <c r="R581" s="204">
        <f>Q581*H581</f>
        <v>0</v>
      </c>
      <c r="S581" s="204">
        <v>0</v>
      </c>
      <c r="T581" s="205">
        <f>S581*H581</f>
        <v>0</v>
      </c>
      <c r="U581" s="36"/>
      <c r="V581" s="36"/>
      <c r="W581" s="36"/>
      <c r="X581" s="36"/>
      <c r="Y581" s="36"/>
      <c r="Z581" s="36"/>
      <c r="AA581" s="36"/>
      <c r="AB581" s="36"/>
      <c r="AC581" s="36"/>
      <c r="AD581" s="36"/>
      <c r="AE581" s="36"/>
      <c r="AR581" s="206" t="s">
        <v>99</v>
      </c>
      <c r="AT581" s="206" t="s">
        <v>275</v>
      </c>
      <c r="AU581" s="206" t="s">
        <v>84</v>
      </c>
      <c r="AY581" s="19" t="s">
        <v>273</v>
      </c>
      <c r="BE581" s="207">
        <f>IF(N581="základní",J581,0)</f>
        <v>0</v>
      </c>
      <c r="BF581" s="207">
        <f>IF(N581="snížená",J581,0)</f>
        <v>0</v>
      </c>
      <c r="BG581" s="207">
        <f>IF(N581="zákl. přenesená",J581,0)</f>
        <v>0</v>
      </c>
      <c r="BH581" s="207">
        <f>IF(N581="sníž. přenesená",J581,0)</f>
        <v>0</v>
      </c>
      <c r="BI581" s="207">
        <f>IF(N581="nulová",J581,0)</f>
        <v>0</v>
      </c>
      <c r="BJ581" s="19" t="s">
        <v>23</v>
      </c>
      <c r="BK581" s="207">
        <f>ROUND(I581*H581,2)</f>
        <v>0</v>
      </c>
      <c r="BL581" s="19" t="s">
        <v>99</v>
      </c>
      <c r="BM581" s="206" t="s">
        <v>4007</v>
      </c>
    </row>
    <row r="582" spans="1:65" s="2" customFormat="1" ht="16.5" customHeight="1">
      <c r="A582" s="36"/>
      <c r="B582" s="37"/>
      <c r="C582" s="195" t="s">
        <v>873</v>
      </c>
      <c r="D582" s="195" t="s">
        <v>275</v>
      </c>
      <c r="E582" s="196" t="s">
        <v>763</v>
      </c>
      <c r="F582" s="197" t="s">
        <v>4008</v>
      </c>
      <c r="G582" s="198" t="s">
        <v>760</v>
      </c>
      <c r="H582" s="199">
        <v>210</v>
      </c>
      <c r="I582" s="200"/>
      <c r="J582" s="201">
        <f>ROUND(I582*H582,2)</f>
        <v>0</v>
      </c>
      <c r="K582" s="197" t="s">
        <v>22</v>
      </c>
      <c r="L582" s="41"/>
      <c r="M582" s="202" t="s">
        <v>22</v>
      </c>
      <c r="N582" s="203" t="s">
        <v>48</v>
      </c>
      <c r="O582" s="66"/>
      <c r="P582" s="204">
        <f>O582*H582</f>
        <v>0</v>
      </c>
      <c r="Q582" s="204">
        <v>0</v>
      </c>
      <c r="R582" s="204">
        <f>Q582*H582</f>
        <v>0</v>
      </c>
      <c r="S582" s="204">
        <v>0</v>
      </c>
      <c r="T582" s="205">
        <f>S582*H582</f>
        <v>0</v>
      </c>
      <c r="U582" s="36"/>
      <c r="V582" s="36"/>
      <c r="W582" s="36"/>
      <c r="X582" s="36"/>
      <c r="Y582" s="36"/>
      <c r="Z582" s="36"/>
      <c r="AA582" s="36"/>
      <c r="AB582" s="36"/>
      <c r="AC582" s="36"/>
      <c r="AD582" s="36"/>
      <c r="AE582" s="36"/>
      <c r="AR582" s="206" t="s">
        <v>99</v>
      </c>
      <c r="AT582" s="206" t="s">
        <v>275</v>
      </c>
      <c r="AU582" s="206" t="s">
        <v>84</v>
      </c>
      <c r="AY582" s="19" t="s">
        <v>273</v>
      </c>
      <c r="BE582" s="207">
        <f>IF(N582="základní",J582,0)</f>
        <v>0</v>
      </c>
      <c r="BF582" s="207">
        <f>IF(N582="snížená",J582,0)</f>
        <v>0</v>
      </c>
      <c r="BG582" s="207">
        <f>IF(N582="zákl. přenesená",J582,0)</f>
        <v>0</v>
      </c>
      <c r="BH582" s="207">
        <f>IF(N582="sníž. přenesená",J582,0)</f>
        <v>0</v>
      </c>
      <c r="BI582" s="207">
        <f>IF(N582="nulová",J582,0)</f>
        <v>0</v>
      </c>
      <c r="BJ582" s="19" t="s">
        <v>23</v>
      </c>
      <c r="BK582" s="207">
        <f>ROUND(I582*H582,2)</f>
        <v>0</v>
      </c>
      <c r="BL582" s="19" t="s">
        <v>99</v>
      </c>
      <c r="BM582" s="206" t="s">
        <v>4009</v>
      </c>
    </row>
    <row r="583" spans="1:65" s="2" customFormat="1" ht="29.25">
      <c r="A583" s="36"/>
      <c r="B583" s="37"/>
      <c r="C583" s="38"/>
      <c r="D583" s="208" t="s">
        <v>279</v>
      </c>
      <c r="E583" s="38"/>
      <c r="F583" s="209" t="s">
        <v>4010</v>
      </c>
      <c r="G583" s="38"/>
      <c r="H583" s="38"/>
      <c r="I583" s="119"/>
      <c r="J583" s="38"/>
      <c r="K583" s="38"/>
      <c r="L583" s="41"/>
      <c r="M583" s="210"/>
      <c r="N583" s="211"/>
      <c r="O583" s="66"/>
      <c r="P583" s="66"/>
      <c r="Q583" s="66"/>
      <c r="R583" s="66"/>
      <c r="S583" s="66"/>
      <c r="T583" s="67"/>
      <c r="U583" s="36"/>
      <c r="V583" s="36"/>
      <c r="W583" s="36"/>
      <c r="X583" s="36"/>
      <c r="Y583" s="36"/>
      <c r="Z583" s="36"/>
      <c r="AA583" s="36"/>
      <c r="AB583" s="36"/>
      <c r="AC583" s="36"/>
      <c r="AD583" s="36"/>
      <c r="AE583" s="36"/>
      <c r="AT583" s="19" t="s">
        <v>279</v>
      </c>
      <c r="AU583" s="19" t="s">
        <v>84</v>
      </c>
    </row>
    <row r="584" spans="1:65" s="2" customFormat="1" ht="16.5" customHeight="1">
      <c r="A584" s="36"/>
      <c r="B584" s="37"/>
      <c r="C584" s="195" t="s">
        <v>877</v>
      </c>
      <c r="D584" s="195" t="s">
        <v>275</v>
      </c>
      <c r="E584" s="196" t="s">
        <v>4011</v>
      </c>
      <c r="F584" s="197" t="s">
        <v>4012</v>
      </c>
      <c r="G584" s="198" t="s">
        <v>765</v>
      </c>
      <c r="H584" s="199">
        <v>2</v>
      </c>
      <c r="I584" s="200"/>
      <c r="J584" s="201">
        <f>ROUND(I584*H584,2)</f>
        <v>0</v>
      </c>
      <c r="K584" s="197" t="s">
        <v>22</v>
      </c>
      <c r="L584" s="41"/>
      <c r="M584" s="202" t="s">
        <v>22</v>
      </c>
      <c r="N584" s="203" t="s">
        <v>48</v>
      </c>
      <c r="O584" s="66"/>
      <c r="P584" s="204">
        <f>O584*H584</f>
        <v>0</v>
      </c>
      <c r="Q584" s="204">
        <v>0</v>
      </c>
      <c r="R584" s="204">
        <f>Q584*H584</f>
        <v>0</v>
      </c>
      <c r="S584" s="204">
        <v>0</v>
      </c>
      <c r="T584" s="205">
        <f>S584*H584</f>
        <v>0</v>
      </c>
      <c r="U584" s="36"/>
      <c r="V584" s="36"/>
      <c r="W584" s="36"/>
      <c r="X584" s="36"/>
      <c r="Y584" s="36"/>
      <c r="Z584" s="36"/>
      <c r="AA584" s="36"/>
      <c r="AB584" s="36"/>
      <c r="AC584" s="36"/>
      <c r="AD584" s="36"/>
      <c r="AE584" s="36"/>
      <c r="AR584" s="206" t="s">
        <v>99</v>
      </c>
      <c r="AT584" s="206" t="s">
        <v>275</v>
      </c>
      <c r="AU584" s="206" t="s">
        <v>84</v>
      </c>
      <c r="AY584" s="19" t="s">
        <v>273</v>
      </c>
      <c r="BE584" s="207">
        <f>IF(N584="základní",J584,0)</f>
        <v>0</v>
      </c>
      <c r="BF584" s="207">
        <f>IF(N584="snížená",J584,0)</f>
        <v>0</v>
      </c>
      <c r="BG584" s="207">
        <f>IF(N584="zákl. přenesená",J584,0)</f>
        <v>0</v>
      </c>
      <c r="BH584" s="207">
        <f>IF(N584="sníž. přenesená",J584,0)</f>
        <v>0</v>
      </c>
      <c r="BI584" s="207">
        <f>IF(N584="nulová",J584,0)</f>
        <v>0</v>
      </c>
      <c r="BJ584" s="19" t="s">
        <v>23</v>
      </c>
      <c r="BK584" s="207">
        <f>ROUND(I584*H584,2)</f>
        <v>0</v>
      </c>
      <c r="BL584" s="19" t="s">
        <v>99</v>
      </c>
      <c r="BM584" s="206" t="s">
        <v>4013</v>
      </c>
    </row>
    <row r="585" spans="1:65" s="2" customFormat="1" ht="16.5" customHeight="1">
      <c r="A585" s="36"/>
      <c r="B585" s="37"/>
      <c r="C585" s="195" t="s">
        <v>881</v>
      </c>
      <c r="D585" s="195" t="s">
        <v>275</v>
      </c>
      <c r="E585" s="196" t="s">
        <v>4014</v>
      </c>
      <c r="F585" s="197" t="s">
        <v>4015</v>
      </c>
      <c r="G585" s="198" t="s">
        <v>224</v>
      </c>
      <c r="H585" s="199">
        <v>8</v>
      </c>
      <c r="I585" s="200"/>
      <c r="J585" s="201">
        <f>ROUND(I585*H585,2)</f>
        <v>0</v>
      </c>
      <c r="K585" s="197" t="s">
        <v>22</v>
      </c>
      <c r="L585" s="41"/>
      <c r="M585" s="202" t="s">
        <v>22</v>
      </c>
      <c r="N585" s="203" t="s">
        <v>48</v>
      </c>
      <c r="O585" s="66"/>
      <c r="P585" s="204">
        <f>O585*H585</f>
        <v>0</v>
      </c>
      <c r="Q585" s="204">
        <v>0</v>
      </c>
      <c r="R585" s="204">
        <f>Q585*H585</f>
        <v>0</v>
      </c>
      <c r="S585" s="204">
        <v>0</v>
      </c>
      <c r="T585" s="205">
        <f>S585*H585</f>
        <v>0</v>
      </c>
      <c r="U585" s="36"/>
      <c r="V585" s="36"/>
      <c r="W585" s="36"/>
      <c r="X585" s="36"/>
      <c r="Y585" s="36"/>
      <c r="Z585" s="36"/>
      <c r="AA585" s="36"/>
      <c r="AB585" s="36"/>
      <c r="AC585" s="36"/>
      <c r="AD585" s="36"/>
      <c r="AE585" s="36"/>
      <c r="AR585" s="206" t="s">
        <v>99</v>
      </c>
      <c r="AT585" s="206" t="s">
        <v>275</v>
      </c>
      <c r="AU585" s="206" t="s">
        <v>84</v>
      </c>
      <c r="AY585" s="19" t="s">
        <v>273</v>
      </c>
      <c r="BE585" s="207">
        <f>IF(N585="základní",J585,0)</f>
        <v>0</v>
      </c>
      <c r="BF585" s="207">
        <f>IF(N585="snížená",J585,0)</f>
        <v>0</v>
      </c>
      <c r="BG585" s="207">
        <f>IF(N585="zákl. přenesená",J585,0)</f>
        <v>0</v>
      </c>
      <c r="BH585" s="207">
        <f>IF(N585="sníž. přenesená",J585,0)</f>
        <v>0</v>
      </c>
      <c r="BI585" s="207">
        <f>IF(N585="nulová",J585,0)</f>
        <v>0</v>
      </c>
      <c r="BJ585" s="19" t="s">
        <v>23</v>
      </c>
      <c r="BK585" s="207">
        <f>ROUND(I585*H585,2)</f>
        <v>0</v>
      </c>
      <c r="BL585" s="19" t="s">
        <v>99</v>
      </c>
      <c r="BM585" s="206" t="s">
        <v>4016</v>
      </c>
    </row>
    <row r="586" spans="1:65" s="2" customFormat="1" ht="21.75" customHeight="1">
      <c r="A586" s="36"/>
      <c r="B586" s="37"/>
      <c r="C586" s="195" t="s">
        <v>884</v>
      </c>
      <c r="D586" s="195" t="s">
        <v>275</v>
      </c>
      <c r="E586" s="196" t="s">
        <v>772</v>
      </c>
      <c r="F586" s="197" t="s">
        <v>773</v>
      </c>
      <c r="G586" s="198" t="s">
        <v>224</v>
      </c>
      <c r="H586" s="199">
        <v>429.2</v>
      </c>
      <c r="I586" s="200"/>
      <c r="J586" s="201">
        <f>ROUND(I586*H586,2)</f>
        <v>0</v>
      </c>
      <c r="K586" s="197" t="s">
        <v>306</v>
      </c>
      <c r="L586" s="41"/>
      <c r="M586" s="202" t="s">
        <v>22</v>
      </c>
      <c r="N586" s="203" t="s">
        <v>48</v>
      </c>
      <c r="O586" s="66"/>
      <c r="P586" s="204">
        <f>O586*H586</f>
        <v>0</v>
      </c>
      <c r="Q586" s="204">
        <v>4.0000000000000003E-5</v>
      </c>
      <c r="R586" s="204">
        <f>Q586*H586</f>
        <v>1.7167999999999999E-2</v>
      </c>
      <c r="S586" s="204">
        <v>0</v>
      </c>
      <c r="T586" s="205">
        <f>S586*H586</f>
        <v>0</v>
      </c>
      <c r="U586" s="36"/>
      <c r="V586" s="36"/>
      <c r="W586" s="36"/>
      <c r="X586" s="36"/>
      <c r="Y586" s="36"/>
      <c r="Z586" s="36"/>
      <c r="AA586" s="36"/>
      <c r="AB586" s="36"/>
      <c r="AC586" s="36"/>
      <c r="AD586" s="36"/>
      <c r="AE586" s="36"/>
      <c r="AR586" s="206" t="s">
        <v>99</v>
      </c>
      <c r="AT586" s="206" t="s">
        <v>275</v>
      </c>
      <c r="AU586" s="206" t="s">
        <v>84</v>
      </c>
      <c r="AY586" s="19" t="s">
        <v>273</v>
      </c>
      <c r="BE586" s="207">
        <f>IF(N586="základní",J586,0)</f>
        <v>0</v>
      </c>
      <c r="BF586" s="207">
        <f>IF(N586="snížená",J586,0)</f>
        <v>0</v>
      </c>
      <c r="BG586" s="207">
        <f>IF(N586="zákl. přenesená",J586,0)</f>
        <v>0</v>
      </c>
      <c r="BH586" s="207">
        <f>IF(N586="sníž. přenesená",J586,0)</f>
        <v>0</v>
      </c>
      <c r="BI586" s="207">
        <f>IF(N586="nulová",J586,0)</f>
        <v>0</v>
      </c>
      <c r="BJ586" s="19" t="s">
        <v>23</v>
      </c>
      <c r="BK586" s="207">
        <f>ROUND(I586*H586,2)</f>
        <v>0</v>
      </c>
      <c r="BL586" s="19" t="s">
        <v>99</v>
      </c>
      <c r="BM586" s="206" t="s">
        <v>4017</v>
      </c>
    </row>
    <row r="587" spans="1:65" s="2" customFormat="1" ht="156">
      <c r="A587" s="36"/>
      <c r="B587" s="37"/>
      <c r="C587" s="38"/>
      <c r="D587" s="208" t="s">
        <v>299</v>
      </c>
      <c r="E587" s="38"/>
      <c r="F587" s="209" t="s">
        <v>775</v>
      </c>
      <c r="G587" s="38"/>
      <c r="H587" s="38"/>
      <c r="I587" s="119"/>
      <c r="J587" s="38"/>
      <c r="K587" s="38"/>
      <c r="L587" s="41"/>
      <c r="M587" s="210"/>
      <c r="N587" s="211"/>
      <c r="O587" s="66"/>
      <c r="P587" s="66"/>
      <c r="Q587" s="66"/>
      <c r="R587" s="66"/>
      <c r="S587" s="66"/>
      <c r="T587" s="67"/>
      <c r="U587" s="36"/>
      <c r="V587" s="36"/>
      <c r="W587" s="36"/>
      <c r="X587" s="36"/>
      <c r="Y587" s="36"/>
      <c r="Z587" s="36"/>
      <c r="AA587" s="36"/>
      <c r="AB587" s="36"/>
      <c r="AC587" s="36"/>
      <c r="AD587" s="36"/>
      <c r="AE587" s="36"/>
      <c r="AT587" s="19" t="s">
        <v>299</v>
      </c>
      <c r="AU587" s="19" t="s">
        <v>84</v>
      </c>
    </row>
    <row r="588" spans="1:65" s="13" customFormat="1" ht="11.25">
      <c r="B588" s="212"/>
      <c r="C588" s="213"/>
      <c r="D588" s="208" t="s">
        <v>281</v>
      </c>
      <c r="E588" s="214" t="s">
        <v>22</v>
      </c>
      <c r="F588" s="215" t="s">
        <v>3790</v>
      </c>
      <c r="G588" s="213"/>
      <c r="H588" s="214" t="s">
        <v>22</v>
      </c>
      <c r="I588" s="216"/>
      <c r="J588" s="213"/>
      <c r="K588" s="213"/>
      <c r="L588" s="217"/>
      <c r="M588" s="218"/>
      <c r="N588" s="219"/>
      <c r="O588" s="219"/>
      <c r="P588" s="219"/>
      <c r="Q588" s="219"/>
      <c r="R588" s="219"/>
      <c r="S588" s="219"/>
      <c r="T588" s="220"/>
      <c r="AT588" s="221" t="s">
        <v>281</v>
      </c>
      <c r="AU588" s="221" t="s">
        <v>84</v>
      </c>
      <c r="AV588" s="13" t="s">
        <v>23</v>
      </c>
      <c r="AW588" s="13" t="s">
        <v>38</v>
      </c>
      <c r="AX588" s="13" t="s">
        <v>77</v>
      </c>
      <c r="AY588" s="221" t="s">
        <v>273</v>
      </c>
    </row>
    <row r="589" spans="1:65" s="14" customFormat="1" ht="11.25">
      <c r="B589" s="222"/>
      <c r="C589" s="223"/>
      <c r="D589" s="208" t="s">
        <v>281</v>
      </c>
      <c r="E589" s="224" t="s">
        <v>22</v>
      </c>
      <c r="F589" s="225" t="s">
        <v>4018</v>
      </c>
      <c r="G589" s="223"/>
      <c r="H589" s="226">
        <v>72</v>
      </c>
      <c r="I589" s="227"/>
      <c r="J589" s="223"/>
      <c r="K589" s="223"/>
      <c r="L589" s="228"/>
      <c r="M589" s="229"/>
      <c r="N589" s="230"/>
      <c r="O589" s="230"/>
      <c r="P589" s="230"/>
      <c r="Q589" s="230"/>
      <c r="R589" s="230"/>
      <c r="S589" s="230"/>
      <c r="T589" s="231"/>
      <c r="AT589" s="232" t="s">
        <v>281</v>
      </c>
      <c r="AU589" s="232" t="s">
        <v>84</v>
      </c>
      <c r="AV589" s="14" t="s">
        <v>84</v>
      </c>
      <c r="AW589" s="14" t="s">
        <v>38</v>
      </c>
      <c r="AX589" s="14" t="s">
        <v>77</v>
      </c>
      <c r="AY589" s="232" t="s">
        <v>273</v>
      </c>
    </row>
    <row r="590" spans="1:65" s="14" customFormat="1" ht="11.25">
      <c r="B590" s="222"/>
      <c r="C590" s="223"/>
      <c r="D590" s="208" t="s">
        <v>281</v>
      </c>
      <c r="E590" s="224" t="s">
        <v>22</v>
      </c>
      <c r="F590" s="225" t="s">
        <v>4019</v>
      </c>
      <c r="G590" s="223"/>
      <c r="H590" s="226">
        <v>85</v>
      </c>
      <c r="I590" s="227"/>
      <c r="J590" s="223"/>
      <c r="K590" s="223"/>
      <c r="L590" s="228"/>
      <c r="M590" s="229"/>
      <c r="N590" s="230"/>
      <c r="O590" s="230"/>
      <c r="P590" s="230"/>
      <c r="Q590" s="230"/>
      <c r="R590" s="230"/>
      <c r="S590" s="230"/>
      <c r="T590" s="231"/>
      <c r="AT590" s="232" t="s">
        <v>281</v>
      </c>
      <c r="AU590" s="232" t="s">
        <v>84</v>
      </c>
      <c r="AV590" s="14" t="s">
        <v>84</v>
      </c>
      <c r="AW590" s="14" t="s">
        <v>38</v>
      </c>
      <c r="AX590" s="14" t="s">
        <v>77</v>
      </c>
      <c r="AY590" s="232" t="s">
        <v>273</v>
      </c>
    </row>
    <row r="591" spans="1:65" s="14" customFormat="1" ht="11.25">
      <c r="B591" s="222"/>
      <c r="C591" s="223"/>
      <c r="D591" s="208" t="s">
        <v>281</v>
      </c>
      <c r="E591" s="224" t="s">
        <v>22</v>
      </c>
      <c r="F591" s="225" t="s">
        <v>4020</v>
      </c>
      <c r="G591" s="223"/>
      <c r="H591" s="226">
        <v>95</v>
      </c>
      <c r="I591" s="227"/>
      <c r="J591" s="223"/>
      <c r="K591" s="223"/>
      <c r="L591" s="228"/>
      <c r="M591" s="229"/>
      <c r="N591" s="230"/>
      <c r="O591" s="230"/>
      <c r="P591" s="230"/>
      <c r="Q591" s="230"/>
      <c r="R591" s="230"/>
      <c r="S591" s="230"/>
      <c r="T591" s="231"/>
      <c r="AT591" s="232" t="s">
        <v>281</v>
      </c>
      <c r="AU591" s="232" t="s">
        <v>84</v>
      </c>
      <c r="AV591" s="14" t="s">
        <v>84</v>
      </c>
      <c r="AW591" s="14" t="s">
        <v>38</v>
      </c>
      <c r="AX591" s="14" t="s">
        <v>77</v>
      </c>
      <c r="AY591" s="232" t="s">
        <v>273</v>
      </c>
    </row>
    <row r="592" spans="1:65" s="14" customFormat="1" ht="11.25">
      <c r="B592" s="222"/>
      <c r="C592" s="223"/>
      <c r="D592" s="208" t="s">
        <v>281</v>
      </c>
      <c r="E592" s="224" t="s">
        <v>22</v>
      </c>
      <c r="F592" s="225" t="s">
        <v>4021</v>
      </c>
      <c r="G592" s="223"/>
      <c r="H592" s="226">
        <v>72</v>
      </c>
      <c r="I592" s="227"/>
      <c r="J592" s="223"/>
      <c r="K592" s="223"/>
      <c r="L592" s="228"/>
      <c r="M592" s="229"/>
      <c r="N592" s="230"/>
      <c r="O592" s="230"/>
      <c r="P592" s="230"/>
      <c r="Q592" s="230"/>
      <c r="R592" s="230"/>
      <c r="S592" s="230"/>
      <c r="T592" s="231"/>
      <c r="AT592" s="232" t="s">
        <v>281</v>
      </c>
      <c r="AU592" s="232" t="s">
        <v>84</v>
      </c>
      <c r="AV592" s="14" t="s">
        <v>84</v>
      </c>
      <c r="AW592" s="14" t="s">
        <v>38</v>
      </c>
      <c r="AX592" s="14" t="s">
        <v>77</v>
      </c>
      <c r="AY592" s="232" t="s">
        <v>273</v>
      </c>
    </row>
    <row r="593" spans="1:65" s="14" customFormat="1" ht="11.25">
      <c r="B593" s="222"/>
      <c r="C593" s="223"/>
      <c r="D593" s="208" t="s">
        <v>281</v>
      </c>
      <c r="E593" s="224" t="s">
        <v>22</v>
      </c>
      <c r="F593" s="225" t="s">
        <v>4022</v>
      </c>
      <c r="G593" s="223"/>
      <c r="H593" s="226">
        <v>40.4</v>
      </c>
      <c r="I593" s="227"/>
      <c r="J593" s="223"/>
      <c r="K593" s="223"/>
      <c r="L593" s="228"/>
      <c r="M593" s="229"/>
      <c r="N593" s="230"/>
      <c r="O593" s="230"/>
      <c r="P593" s="230"/>
      <c r="Q593" s="230"/>
      <c r="R593" s="230"/>
      <c r="S593" s="230"/>
      <c r="T593" s="231"/>
      <c r="AT593" s="232" t="s">
        <v>281</v>
      </c>
      <c r="AU593" s="232" t="s">
        <v>84</v>
      </c>
      <c r="AV593" s="14" t="s">
        <v>84</v>
      </c>
      <c r="AW593" s="14" t="s">
        <v>38</v>
      </c>
      <c r="AX593" s="14" t="s">
        <v>77</v>
      </c>
      <c r="AY593" s="232" t="s">
        <v>273</v>
      </c>
    </row>
    <row r="594" spans="1:65" s="14" customFormat="1" ht="11.25">
      <c r="B594" s="222"/>
      <c r="C594" s="223"/>
      <c r="D594" s="208" t="s">
        <v>281</v>
      </c>
      <c r="E594" s="224" t="s">
        <v>22</v>
      </c>
      <c r="F594" s="225" t="s">
        <v>3879</v>
      </c>
      <c r="G594" s="223"/>
      <c r="H594" s="226">
        <v>44.8</v>
      </c>
      <c r="I594" s="227"/>
      <c r="J594" s="223"/>
      <c r="K594" s="223"/>
      <c r="L594" s="228"/>
      <c r="M594" s="229"/>
      <c r="N594" s="230"/>
      <c r="O594" s="230"/>
      <c r="P594" s="230"/>
      <c r="Q594" s="230"/>
      <c r="R594" s="230"/>
      <c r="S594" s="230"/>
      <c r="T594" s="231"/>
      <c r="AT594" s="232" t="s">
        <v>281</v>
      </c>
      <c r="AU594" s="232" t="s">
        <v>84</v>
      </c>
      <c r="AV594" s="14" t="s">
        <v>84</v>
      </c>
      <c r="AW594" s="14" t="s">
        <v>38</v>
      </c>
      <c r="AX594" s="14" t="s">
        <v>77</v>
      </c>
      <c r="AY594" s="232" t="s">
        <v>273</v>
      </c>
    </row>
    <row r="595" spans="1:65" s="14" customFormat="1" ht="11.25">
      <c r="B595" s="222"/>
      <c r="C595" s="223"/>
      <c r="D595" s="208" t="s">
        <v>281</v>
      </c>
      <c r="E595" s="224" t="s">
        <v>22</v>
      </c>
      <c r="F595" s="225" t="s">
        <v>4023</v>
      </c>
      <c r="G595" s="223"/>
      <c r="H595" s="226">
        <v>20</v>
      </c>
      <c r="I595" s="227"/>
      <c r="J595" s="223"/>
      <c r="K595" s="223"/>
      <c r="L595" s="228"/>
      <c r="M595" s="229"/>
      <c r="N595" s="230"/>
      <c r="O595" s="230"/>
      <c r="P595" s="230"/>
      <c r="Q595" s="230"/>
      <c r="R595" s="230"/>
      <c r="S595" s="230"/>
      <c r="T595" s="231"/>
      <c r="AT595" s="232" t="s">
        <v>281</v>
      </c>
      <c r="AU595" s="232" t="s">
        <v>84</v>
      </c>
      <c r="AV595" s="14" t="s">
        <v>84</v>
      </c>
      <c r="AW595" s="14" t="s">
        <v>38</v>
      </c>
      <c r="AX595" s="14" t="s">
        <v>77</v>
      </c>
      <c r="AY595" s="232" t="s">
        <v>273</v>
      </c>
    </row>
    <row r="596" spans="1:65" s="15" customFormat="1" ht="11.25">
      <c r="B596" s="233"/>
      <c r="C596" s="234"/>
      <c r="D596" s="208" t="s">
        <v>281</v>
      </c>
      <c r="E596" s="235" t="s">
        <v>22</v>
      </c>
      <c r="F596" s="236" t="s">
        <v>286</v>
      </c>
      <c r="G596" s="234"/>
      <c r="H596" s="237">
        <v>429.2</v>
      </c>
      <c r="I596" s="238"/>
      <c r="J596" s="234"/>
      <c r="K596" s="234"/>
      <c r="L596" s="239"/>
      <c r="M596" s="240"/>
      <c r="N596" s="241"/>
      <c r="O596" s="241"/>
      <c r="P596" s="241"/>
      <c r="Q596" s="241"/>
      <c r="R596" s="241"/>
      <c r="S596" s="241"/>
      <c r="T596" s="242"/>
      <c r="AT596" s="243" t="s">
        <v>281</v>
      </c>
      <c r="AU596" s="243" t="s">
        <v>84</v>
      </c>
      <c r="AV596" s="15" t="s">
        <v>92</v>
      </c>
      <c r="AW596" s="15" t="s">
        <v>38</v>
      </c>
      <c r="AX596" s="15" t="s">
        <v>23</v>
      </c>
      <c r="AY596" s="243" t="s">
        <v>273</v>
      </c>
    </row>
    <row r="597" spans="1:65" s="2" customFormat="1" ht="21.75" customHeight="1">
      <c r="A597" s="36"/>
      <c r="B597" s="37"/>
      <c r="C597" s="195" t="s">
        <v>888</v>
      </c>
      <c r="D597" s="195" t="s">
        <v>275</v>
      </c>
      <c r="E597" s="196" t="s">
        <v>4024</v>
      </c>
      <c r="F597" s="197" t="s">
        <v>4025</v>
      </c>
      <c r="G597" s="198" t="s">
        <v>224</v>
      </c>
      <c r="H597" s="199">
        <v>22.768000000000001</v>
      </c>
      <c r="I597" s="200"/>
      <c r="J597" s="201">
        <f>ROUND(I597*H597,2)</f>
        <v>0</v>
      </c>
      <c r="K597" s="197" t="s">
        <v>306</v>
      </c>
      <c r="L597" s="41"/>
      <c r="M597" s="202" t="s">
        <v>22</v>
      </c>
      <c r="N597" s="203" t="s">
        <v>48</v>
      </c>
      <c r="O597" s="66"/>
      <c r="P597" s="204">
        <f>O597*H597</f>
        <v>0</v>
      </c>
      <c r="Q597" s="204">
        <v>0</v>
      </c>
      <c r="R597" s="204">
        <f>Q597*H597</f>
        <v>0</v>
      </c>
      <c r="S597" s="204">
        <v>0.11700000000000001</v>
      </c>
      <c r="T597" s="205">
        <f>S597*H597</f>
        <v>2.6638560000000004</v>
      </c>
      <c r="U597" s="36"/>
      <c r="V597" s="36"/>
      <c r="W597" s="36"/>
      <c r="X597" s="36"/>
      <c r="Y597" s="36"/>
      <c r="Z597" s="36"/>
      <c r="AA597" s="36"/>
      <c r="AB597" s="36"/>
      <c r="AC597" s="36"/>
      <c r="AD597" s="36"/>
      <c r="AE597" s="36"/>
      <c r="AR597" s="206" t="s">
        <v>99</v>
      </c>
      <c r="AT597" s="206" t="s">
        <v>275</v>
      </c>
      <c r="AU597" s="206" t="s">
        <v>84</v>
      </c>
      <c r="AY597" s="19" t="s">
        <v>273</v>
      </c>
      <c r="BE597" s="207">
        <f>IF(N597="základní",J597,0)</f>
        <v>0</v>
      </c>
      <c r="BF597" s="207">
        <f>IF(N597="snížená",J597,0)</f>
        <v>0</v>
      </c>
      <c r="BG597" s="207">
        <f>IF(N597="zákl. přenesená",J597,0)</f>
        <v>0</v>
      </c>
      <c r="BH597" s="207">
        <f>IF(N597="sníž. přenesená",J597,0)</f>
        <v>0</v>
      </c>
      <c r="BI597" s="207">
        <f>IF(N597="nulová",J597,0)</f>
        <v>0</v>
      </c>
      <c r="BJ597" s="19" t="s">
        <v>23</v>
      </c>
      <c r="BK597" s="207">
        <f>ROUND(I597*H597,2)</f>
        <v>0</v>
      </c>
      <c r="BL597" s="19" t="s">
        <v>99</v>
      </c>
      <c r="BM597" s="206" t="s">
        <v>4026</v>
      </c>
    </row>
    <row r="598" spans="1:65" s="14" customFormat="1" ht="11.25">
      <c r="B598" s="222"/>
      <c r="C598" s="223"/>
      <c r="D598" s="208" t="s">
        <v>281</v>
      </c>
      <c r="E598" s="224" t="s">
        <v>22</v>
      </c>
      <c r="F598" s="225" t="s">
        <v>4027</v>
      </c>
      <c r="G598" s="223"/>
      <c r="H598" s="226">
        <v>21.684000000000001</v>
      </c>
      <c r="I598" s="227"/>
      <c r="J598" s="223"/>
      <c r="K598" s="223"/>
      <c r="L598" s="228"/>
      <c r="M598" s="229"/>
      <c r="N598" s="230"/>
      <c r="O598" s="230"/>
      <c r="P598" s="230"/>
      <c r="Q598" s="230"/>
      <c r="R598" s="230"/>
      <c r="S598" s="230"/>
      <c r="T598" s="231"/>
      <c r="AT598" s="232" t="s">
        <v>281</v>
      </c>
      <c r="AU598" s="232" t="s">
        <v>84</v>
      </c>
      <c r="AV598" s="14" t="s">
        <v>84</v>
      </c>
      <c r="AW598" s="14" t="s">
        <v>38</v>
      </c>
      <c r="AX598" s="14" t="s">
        <v>77</v>
      </c>
      <c r="AY598" s="232" t="s">
        <v>273</v>
      </c>
    </row>
    <row r="599" spans="1:65" s="15" customFormat="1" ht="11.25">
      <c r="B599" s="233"/>
      <c r="C599" s="234"/>
      <c r="D599" s="208" t="s">
        <v>281</v>
      </c>
      <c r="E599" s="235" t="s">
        <v>22</v>
      </c>
      <c r="F599" s="236" t="s">
        <v>286</v>
      </c>
      <c r="G599" s="234"/>
      <c r="H599" s="237">
        <v>21.684000000000001</v>
      </c>
      <c r="I599" s="238"/>
      <c r="J599" s="234"/>
      <c r="K599" s="234"/>
      <c r="L599" s="239"/>
      <c r="M599" s="240"/>
      <c r="N599" s="241"/>
      <c r="O599" s="241"/>
      <c r="P599" s="241"/>
      <c r="Q599" s="241"/>
      <c r="R599" s="241"/>
      <c r="S599" s="241"/>
      <c r="T599" s="242"/>
      <c r="AT599" s="243" t="s">
        <v>281</v>
      </c>
      <c r="AU599" s="243" t="s">
        <v>84</v>
      </c>
      <c r="AV599" s="15" t="s">
        <v>92</v>
      </c>
      <c r="AW599" s="15" t="s">
        <v>38</v>
      </c>
      <c r="AX599" s="15" t="s">
        <v>77</v>
      </c>
      <c r="AY599" s="243" t="s">
        <v>273</v>
      </c>
    </row>
    <row r="600" spans="1:65" s="14" customFormat="1" ht="11.25">
      <c r="B600" s="222"/>
      <c r="C600" s="223"/>
      <c r="D600" s="208" t="s">
        <v>281</v>
      </c>
      <c r="E600" s="224" t="s">
        <v>22</v>
      </c>
      <c r="F600" s="225" t="s">
        <v>4028</v>
      </c>
      <c r="G600" s="223"/>
      <c r="H600" s="226">
        <v>1.0840000000000001</v>
      </c>
      <c r="I600" s="227"/>
      <c r="J600" s="223"/>
      <c r="K600" s="223"/>
      <c r="L600" s="228"/>
      <c r="M600" s="229"/>
      <c r="N600" s="230"/>
      <c r="O600" s="230"/>
      <c r="P600" s="230"/>
      <c r="Q600" s="230"/>
      <c r="R600" s="230"/>
      <c r="S600" s="230"/>
      <c r="T600" s="231"/>
      <c r="AT600" s="232" t="s">
        <v>281</v>
      </c>
      <c r="AU600" s="232" t="s">
        <v>84</v>
      </c>
      <c r="AV600" s="14" t="s">
        <v>84</v>
      </c>
      <c r="AW600" s="14" t="s">
        <v>38</v>
      </c>
      <c r="AX600" s="14" t="s">
        <v>77</v>
      </c>
      <c r="AY600" s="232" t="s">
        <v>273</v>
      </c>
    </row>
    <row r="601" spans="1:65" s="16" customFormat="1" ht="11.25">
      <c r="B601" s="244"/>
      <c r="C601" s="245"/>
      <c r="D601" s="208" t="s">
        <v>281</v>
      </c>
      <c r="E601" s="246" t="s">
        <v>22</v>
      </c>
      <c r="F601" s="247" t="s">
        <v>288</v>
      </c>
      <c r="G601" s="245"/>
      <c r="H601" s="248">
        <v>22.768000000000001</v>
      </c>
      <c r="I601" s="249"/>
      <c r="J601" s="245"/>
      <c r="K601" s="245"/>
      <c r="L601" s="250"/>
      <c r="M601" s="251"/>
      <c r="N601" s="252"/>
      <c r="O601" s="252"/>
      <c r="P601" s="252"/>
      <c r="Q601" s="252"/>
      <c r="R601" s="252"/>
      <c r="S601" s="252"/>
      <c r="T601" s="253"/>
      <c r="AT601" s="254" t="s">
        <v>281</v>
      </c>
      <c r="AU601" s="254" t="s">
        <v>84</v>
      </c>
      <c r="AV601" s="16" t="s">
        <v>99</v>
      </c>
      <c r="AW601" s="16" t="s">
        <v>38</v>
      </c>
      <c r="AX601" s="16" t="s">
        <v>23</v>
      </c>
      <c r="AY601" s="254" t="s">
        <v>273</v>
      </c>
    </row>
    <row r="602" spans="1:65" s="2" customFormat="1" ht="21.75" customHeight="1">
      <c r="A602" s="36"/>
      <c r="B602" s="37"/>
      <c r="C602" s="195" t="s">
        <v>891</v>
      </c>
      <c r="D602" s="195" t="s">
        <v>275</v>
      </c>
      <c r="E602" s="196" t="s">
        <v>4029</v>
      </c>
      <c r="F602" s="197" t="s">
        <v>4030</v>
      </c>
      <c r="G602" s="198" t="s">
        <v>314</v>
      </c>
      <c r="H602" s="199">
        <v>9.7010000000000005</v>
      </c>
      <c r="I602" s="200"/>
      <c r="J602" s="201">
        <f>ROUND(I602*H602,2)</f>
        <v>0</v>
      </c>
      <c r="K602" s="197" t="s">
        <v>306</v>
      </c>
      <c r="L602" s="41"/>
      <c r="M602" s="202" t="s">
        <v>22</v>
      </c>
      <c r="N602" s="203" t="s">
        <v>48</v>
      </c>
      <c r="O602" s="66"/>
      <c r="P602" s="204">
        <f>O602*H602</f>
        <v>0</v>
      </c>
      <c r="Q602" s="204">
        <v>0</v>
      </c>
      <c r="R602" s="204">
        <f>Q602*H602</f>
        <v>0</v>
      </c>
      <c r="S602" s="204">
        <v>1.8</v>
      </c>
      <c r="T602" s="205">
        <f>S602*H602</f>
        <v>17.4618</v>
      </c>
      <c r="U602" s="36"/>
      <c r="V602" s="36"/>
      <c r="W602" s="36"/>
      <c r="X602" s="36"/>
      <c r="Y602" s="36"/>
      <c r="Z602" s="36"/>
      <c r="AA602" s="36"/>
      <c r="AB602" s="36"/>
      <c r="AC602" s="36"/>
      <c r="AD602" s="36"/>
      <c r="AE602" s="36"/>
      <c r="AR602" s="206" t="s">
        <v>99</v>
      </c>
      <c r="AT602" s="206" t="s">
        <v>275</v>
      </c>
      <c r="AU602" s="206" t="s">
        <v>84</v>
      </c>
      <c r="AY602" s="19" t="s">
        <v>273</v>
      </c>
      <c r="BE602" s="207">
        <f>IF(N602="základní",J602,0)</f>
        <v>0</v>
      </c>
      <c r="BF602" s="207">
        <f>IF(N602="snížená",J602,0)</f>
        <v>0</v>
      </c>
      <c r="BG602" s="207">
        <f>IF(N602="zákl. přenesená",J602,0)</f>
        <v>0</v>
      </c>
      <c r="BH602" s="207">
        <f>IF(N602="sníž. přenesená",J602,0)</f>
        <v>0</v>
      </c>
      <c r="BI602" s="207">
        <f>IF(N602="nulová",J602,0)</f>
        <v>0</v>
      </c>
      <c r="BJ602" s="19" t="s">
        <v>23</v>
      </c>
      <c r="BK602" s="207">
        <f>ROUND(I602*H602,2)</f>
        <v>0</v>
      </c>
      <c r="BL602" s="19" t="s">
        <v>99</v>
      </c>
      <c r="BM602" s="206" t="s">
        <v>4031</v>
      </c>
    </row>
    <row r="603" spans="1:65" s="2" customFormat="1" ht="39">
      <c r="A603" s="36"/>
      <c r="B603" s="37"/>
      <c r="C603" s="38"/>
      <c r="D603" s="208" t="s">
        <v>299</v>
      </c>
      <c r="E603" s="38"/>
      <c r="F603" s="209" t="s">
        <v>4032</v>
      </c>
      <c r="G603" s="38"/>
      <c r="H603" s="38"/>
      <c r="I603" s="119"/>
      <c r="J603" s="38"/>
      <c r="K603" s="38"/>
      <c r="L603" s="41"/>
      <c r="M603" s="210"/>
      <c r="N603" s="211"/>
      <c r="O603" s="66"/>
      <c r="P603" s="66"/>
      <c r="Q603" s="66"/>
      <c r="R603" s="66"/>
      <c r="S603" s="66"/>
      <c r="T603" s="67"/>
      <c r="U603" s="36"/>
      <c r="V603" s="36"/>
      <c r="W603" s="36"/>
      <c r="X603" s="36"/>
      <c r="Y603" s="36"/>
      <c r="Z603" s="36"/>
      <c r="AA603" s="36"/>
      <c r="AB603" s="36"/>
      <c r="AC603" s="36"/>
      <c r="AD603" s="36"/>
      <c r="AE603" s="36"/>
      <c r="AT603" s="19" t="s">
        <v>299</v>
      </c>
      <c r="AU603" s="19" t="s">
        <v>84</v>
      </c>
    </row>
    <row r="604" spans="1:65" s="13" customFormat="1" ht="11.25">
      <c r="B604" s="212"/>
      <c r="C604" s="213"/>
      <c r="D604" s="208" t="s">
        <v>281</v>
      </c>
      <c r="E604" s="214" t="s">
        <v>22</v>
      </c>
      <c r="F604" s="215" t="s">
        <v>3790</v>
      </c>
      <c r="G604" s="213"/>
      <c r="H604" s="214" t="s">
        <v>22</v>
      </c>
      <c r="I604" s="216"/>
      <c r="J604" s="213"/>
      <c r="K604" s="213"/>
      <c r="L604" s="217"/>
      <c r="M604" s="218"/>
      <c r="N604" s="219"/>
      <c r="O604" s="219"/>
      <c r="P604" s="219"/>
      <c r="Q604" s="219"/>
      <c r="R604" s="219"/>
      <c r="S604" s="219"/>
      <c r="T604" s="220"/>
      <c r="AT604" s="221" t="s">
        <v>281</v>
      </c>
      <c r="AU604" s="221" t="s">
        <v>84</v>
      </c>
      <c r="AV604" s="13" t="s">
        <v>23</v>
      </c>
      <c r="AW604" s="13" t="s">
        <v>38</v>
      </c>
      <c r="AX604" s="13" t="s">
        <v>77</v>
      </c>
      <c r="AY604" s="221" t="s">
        <v>273</v>
      </c>
    </row>
    <row r="605" spans="1:65" s="14" customFormat="1" ht="11.25">
      <c r="B605" s="222"/>
      <c r="C605" s="223"/>
      <c r="D605" s="208" t="s">
        <v>281</v>
      </c>
      <c r="E605" s="224" t="s">
        <v>22</v>
      </c>
      <c r="F605" s="225" t="s">
        <v>4033</v>
      </c>
      <c r="G605" s="223"/>
      <c r="H605" s="226">
        <v>0.94499999999999995</v>
      </c>
      <c r="I605" s="227"/>
      <c r="J605" s="223"/>
      <c r="K605" s="223"/>
      <c r="L605" s="228"/>
      <c r="M605" s="229"/>
      <c r="N605" s="230"/>
      <c r="O605" s="230"/>
      <c r="P605" s="230"/>
      <c r="Q605" s="230"/>
      <c r="R605" s="230"/>
      <c r="S605" s="230"/>
      <c r="T605" s="231"/>
      <c r="AT605" s="232" t="s">
        <v>281</v>
      </c>
      <c r="AU605" s="232" t="s">
        <v>84</v>
      </c>
      <c r="AV605" s="14" t="s">
        <v>84</v>
      </c>
      <c r="AW605" s="14" t="s">
        <v>38</v>
      </c>
      <c r="AX605" s="14" t="s">
        <v>77</v>
      </c>
      <c r="AY605" s="232" t="s">
        <v>273</v>
      </c>
    </row>
    <row r="606" spans="1:65" s="14" customFormat="1" ht="11.25">
      <c r="B606" s="222"/>
      <c r="C606" s="223"/>
      <c r="D606" s="208" t="s">
        <v>281</v>
      </c>
      <c r="E606" s="224" t="s">
        <v>22</v>
      </c>
      <c r="F606" s="225" t="s">
        <v>4034</v>
      </c>
      <c r="G606" s="223"/>
      <c r="H606" s="226">
        <v>1.89</v>
      </c>
      <c r="I606" s="227"/>
      <c r="J606" s="223"/>
      <c r="K606" s="223"/>
      <c r="L606" s="228"/>
      <c r="M606" s="229"/>
      <c r="N606" s="230"/>
      <c r="O606" s="230"/>
      <c r="P606" s="230"/>
      <c r="Q606" s="230"/>
      <c r="R606" s="230"/>
      <c r="S606" s="230"/>
      <c r="T606" s="231"/>
      <c r="AT606" s="232" t="s">
        <v>281</v>
      </c>
      <c r="AU606" s="232" t="s">
        <v>84</v>
      </c>
      <c r="AV606" s="14" t="s">
        <v>84</v>
      </c>
      <c r="AW606" s="14" t="s">
        <v>38</v>
      </c>
      <c r="AX606" s="14" t="s">
        <v>77</v>
      </c>
      <c r="AY606" s="232" t="s">
        <v>273</v>
      </c>
    </row>
    <row r="607" spans="1:65" s="14" customFormat="1" ht="11.25">
      <c r="B607" s="222"/>
      <c r="C607" s="223"/>
      <c r="D607" s="208" t="s">
        <v>281</v>
      </c>
      <c r="E607" s="224" t="s">
        <v>22</v>
      </c>
      <c r="F607" s="225" t="s">
        <v>4035</v>
      </c>
      <c r="G607" s="223"/>
      <c r="H607" s="226">
        <v>3.6360000000000001</v>
      </c>
      <c r="I607" s="227"/>
      <c r="J607" s="223"/>
      <c r="K607" s="223"/>
      <c r="L607" s="228"/>
      <c r="M607" s="229"/>
      <c r="N607" s="230"/>
      <c r="O607" s="230"/>
      <c r="P607" s="230"/>
      <c r="Q607" s="230"/>
      <c r="R607" s="230"/>
      <c r="S607" s="230"/>
      <c r="T607" s="231"/>
      <c r="AT607" s="232" t="s">
        <v>281</v>
      </c>
      <c r="AU607" s="232" t="s">
        <v>84</v>
      </c>
      <c r="AV607" s="14" t="s">
        <v>84</v>
      </c>
      <c r="AW607" s="14" t="s">
        <v>38</v>
      </c>
      <c r="AX607" s="14" t="s">
        <v>77</v>
      </c>
      <c r="AY607" s="232" t="s">
        <v>273</v>
      </c>
    </row>
    <row r="608" spans="1:65" s="14" customFormat="1" ht="11.25">
      <c r="B608" s="222"/>
      <c r="C608" s="223"/>
      <c r="D608" s="208" t="s">
        <v>281</v>
      </c>
      <c r="E608" s="224" t="s">
        <v>22</v>
      </c>
      <c r="F608" s="225" t="s">
        <v>4036</v>
      </c>
      <c r="G608" s="223"/>
      <c r="H608" s="226">
        <v>2.7679999999999998</v>
      </c>
      <c r="I608" s="227"/>
      <c r="J608" s="223"/>
      <c r="K608" s="223"/>
      <c r="L608" s="228"/>
      <c r="M608" s="229"/>
      <c r="N608" s="230"/>
      <c r="O608" s="230"/>
      <c r="P608" s="230"/>
      <c r="Q608" s="230"/>
      <c r="R608" s="230"/>
      <c r="S608" s="230"/>
      <c r="T608" s="231"/>
      <c r="AT608" s="232" t="s">
        <v>281</v>
      </c>
      <c r="AU608" s="232" t="s">
        <v>84</v>
      </c>
      <c r="AV608" s="14" t="s">
        <v>84</v>
      </c>
      <c r="AW608" s="14" t="s">
        <v>38</v>
      </c>
      <c r="AX608" s="14" t="s">
        <v>77</v>
      </c>
      <c r="AY608" s="232" t="s">
        <v>273</v>
      </c>
    </row>
    <row r="609" spans="1:65" s="15" customFormat="1" ht="11.25">
      <c r="B609" s="233"/>
      <c r="C609" s="234"/>
      <c r="D609" s="208" t="s">
        <v>281</v>
      </c>
      <c r="E609" s="235" t="s">
        <v>22</v>
      </c>
      <c r="F609" s="236" t="s">
        <v>286</v>
      </c>
      <c r="G609" s="234"/>
      <c r="H609" s="237">
        <v>9.2390000000000008</v>
      </c>
      <c r="I609" s="238"/>
      <c r="J609" s="234"/>
      <c r="K609" s="234"/>
      <c r="L609" s="239"/>
      <c r="M609" s="240"/>
      <c r="N609" s="241"/>
      <c r="O609" s="241"/>
      <c r="P609" s="241"/>
      <c r="Q609" s="241"/>
      <c r="R609" s="241"/>
      <c r="S609" s="241"/>
      <c r="T609" s="242"/>
      <c r="AT609" s="243" t="s">
        <v>281</v>
      </c>
      <c r="AU609" s="243" t="s">
        <v>84</v>
      </c>
      <c r="AV609" s="15" t="s">
        <v>92</v>
      </c>
      <c r="AW609" s="15" t="s">
        <v>38</v>
      </c>
      <c r="AX609" s="15" t="s">
        <v>77</v>
      </c>
      <c r="AY609" s="243" t="s">
        <v>273</v>
      </c>
    </row>
    <row r="610" spans="1:65" s="14" customFormat="1" ht="11.25">
      <c r="B610" s="222"/>
      <c r="C610" s="223"/>
      <c r="D610" s="208" t="s">
        <v>281</v>
      </c>
      <c r="E610" s="224" t="s">
        <v>22</v>
      </c>
      <c r="F610" s="225" t="s">
        <v>4037</v>
      </c>
      <c r="G610" s="223"/>
      <c r="H610" s="226">
        <v>0.46200000000000002</v>
      </c>
      <c r="I610" s="227"/>
      <c r="J610" s="223"/>
      <c r="K610" s="223"/>
      <c r="L610" s="228"/>
      <c r="M610" s="229"/>
      <c r="N610" s="230"/>
      <c r="O610" s="230"/>
      <c r="P610" s="230"/>
      <c r="Q610" s="230"/>
      <c r="R610" s="230"/>
      <c r="S610" s="230"/>
      <c r="T610" s="231"/>
      <c r="AT610" s="232" t="s">
        <v>281</v>
      </c>
      <c r="AU610" s="232" t="s">
        <v>84</v>
      </c>
      <c r="AV610" s="14" t="s">
        <v>84</v>
      </c>
      <c r="AW610" s="14" t="s">
        <v>38</v>
      </c>
      <c r="AX610" s="14" t="s">
        <v>77</v>
      </c>
      <c r="AY610" s="232" t="s">
        <v>273</v>
      </c>
    </row>
    <row r="611" spans="1:65" s="16" customFormat="1" ht="11.25">
      <c r="B611" s="244"/>
      <c r="C611" s="245"/>
      <c r="D611" s="208" t="s">
        <v>281</v>
      </c>
      <c r="E611" s="246" t="s">
        <v>22</v>
      </c>
      <c r="F611" s="247" t="s">
        <v>288</v>
      </c>
      <c r="G611" s="245"/>
      <c r="H611" s="248">
        <v>9.7010000000000005</v>
      </c>
      <c r="I611" s="249"/>
      <c r="J611" s="245"/>
      <c r="K611" s="245"/>
      <c r="L611" s="250"/>
      <c r="M611" s="251"/>
      <c r="N611" s="252"/>
      <c r="O611" s="252"/>
      <c r="P611" s="252"/>
      <c r="Q611" s="252"/>
      <c r="R611" s="252"/>
      <c r="S611" s="252"/>
      <c r="T611" s="253"/>
      <c r="AT611" s="254" t="s">
        <v>281</v>
      </c>
      <c r="AU611" s="254" t="s">
        <v>84</v>
      </c>
      <c r="AV611" s="16" t="s">
        <v>99</v>
      </c>
      <c r="AW611" s="16" t="s">
        <v>38</v>
      </c>
      <c r="AX611" s="16" t="s">
        <v>23</v>
      </c>
      <c r="AY611" s="254" t="s">
        <v>273</v>
      </c>
    </row>
    <row r="612" spans="1:65" s="2" customFormat="1" ht="16.5" customHeight="1">
      <c r="A612" s="36"/>
      <c r="B612" s="37"/>
      <c r="C612" s="195" t="s">
        <v>894</v>
      </c>
      <c r="D612" s="195" t="s">
        <v>275</v>
      </c>
      <c r="E612" s="196" t="s">
        <v>4038</v>
      </c>
      <c r="F612" s="197" t="s">
        <v>4039</v>
      </c>
      <c r="G612" s="198" t="s">
        <v>305</v>
      </c>
      <c r="H612" s="199">
        <v>6</v>
      </c>
      <c r="I612" s="200"/>
      <c r="J612" s="201">
        <f>ROUND(I612*H612,2)</f>
        <v>0</v>
      </c>
      <c r="K612" s="197" t="s">
        <v>306</v>
      </c>
      <c r="L612" s="41"/>
      <c r="M612" s="202" t="s">
        <v>22</v>
      </c>
      <c r="N612" s="203" t="s">
        <v>48</v>
      </c>
      <c r="O612" s="66"/>
      <c r="P612" s="204">
        <f>O612*H612</f>
        <v>0</v>
      </c>
      <c r="Q612" s="204">
        <v>0</v>
      </c>
      <c r="R612" s="204">
        <f>Q612*H612</f>
        <v>0</v>
      </c>
      <c r="S612" s="204">
        <v>7.0000000000000007E-2</v>
      </c>
      <c r="T612" s="205">
        <f>S612*H612</f>
        <v>0.42000000000000004</v>
      </c>
      <c r="U612" s="36"/>
      <c r="V612" s="36"/>
      <c r="W612" s="36"/>
      <c r="X612" s="36"/>
      <c r="Y612" s="36"/>
      <c r="Z612" s="36"/>
      <c r="AA612" s="36"/>
      <c r="AB612" s="36"/>
      <c r="AC612" s="36"/>
      <c r="AD612" s="36"/>
      <c r="AE612" s="36"/>
      <c r="AR612" s="206" t="s">
        <v>386</v>
      </c>
      <c r="AT612" s="206" t="s">
        <v>275</v>
      </c>
      <c r="AU612" s="206" t="s">
        <v>84</v>
      </c>
      <c r="AY612" s="19" t="s">
        <v>273</v>
      </c>
      <c r="BE612" s="207">
        <f>IF(N612="základní",J612,0)</f>
        <v>0</v>
      </c>
      <c r="BF612" s="207">
        <f>IF(N612="snížená",J612,0)</f>
        <v>0</v>
      </c>
      <c r="BG612" s="207">
        <f>IF(N612="zákl. přenesená",J612,0)</f>
        <v>0</v>
      </c>
      <c r="BH612" s="207">
        <f>IF(N612="sníž. přenesená",J612,0)</f>
        <v>0</v>
      </c>
      <c r="BI612" s="207">
        <f>IF(N612="nulová",J612,0)</f>
        <v>0</v>
      </c>
      <c r="BJ612" s="19" t="s">
        <v>23</v>
      </c>
      <c r="BK612" s="207">
        <f>ROUND(I612*H612,2)</f>
        <v>0</v>
      </c>
      <c r="BL612" s="19" t="s">
        <v>386</v>
      </c>
      <c r="BM612" s="206" t="s">
        <v>4040</v>
      </c>
    </row>
    <row r="613" spans="1:65" s="14" customFormat="1" ht="11.25">
      <c r="B613" s="222"/>
      <c r="C613" s="223"/>
      <c r="D613" s="208" t="s">
        <v>281</v>
      </c>
      <c r="E613" s="224" t="s">
        <v>22</v>
      </c>
      <c r="F613" s="225" t="s">
        <v>4041</v>
      </c>
      <c r="G613" s="223"/>
      <c r="H613" s="226">
        <v>6</v>
      </c>
      <c r="I613" s="227"/>
      <c r="J613" s="223"/>
      <c r="K613" s="223"/>
      <c r="L613" s="228"/>
      <c r="M613" s="229"/>
      <c r="N613" s="230"/>
      <c r="O613" s="230"/>
      <c r="P613" s="230"/>
      <c r="Q613" s="230"/>
      <c r="R613" s="230"/>
      <c r="S613" s="230"/>
      <c r="T613" s="231"/>
      <c r="AT613" s="232" t="s">
        <v>281</v>
      </c>
      <c r="AU613" s="232" t="s">
        <v>84</v>
      </c>
      <c r="AV613" s="14" t="s">
        <v>84</v>
      </c>
      <c r="AW613" s="14" t="s">
        <v>38</v>
      </c>
      <c r="AX613" s="14" t="s">
        <v>23</v>
      </c>
      <c r="AY613" s="232" t="s">
        <v>273</v>
      </c>
    </row>
    <row r="614" spans="1:65" s="2" customFormat="1" ht="16.5" customHeight="1">
      <c r="A614" s="36"/>
      <c r="B614" s="37"/>
      <c r="C614" s="195" t="s">
        <v>901</v>
      </c>
      <c r="D614" s="195" t="s">
        <v>275</v>
      </c>
      <c r="E614" s="196" t="s">
        <v>4042</v>
      </c>
      <c r="F614" s="197" t="s">
        <v>4043</v>
      </c>
      <c r="G614" s="198" t="s">
        <v>314</v>
      </c>
      <c r="H614" s="199">
        <v>5.16</v>
      </c>
      <c r="I614" s="200"/>
      <c r="J614" s="201">
        <f>ROUND(I614*H614,2)</f>
        <v>0</v>
      </c>
      <c r="K614" s="197" t="s">
        <v>306</v>
      </c>
      <c r="L614" s="41"/>
      <c r="M614" s="202" t="s">
        <v>22</v>
      </c>
      <c r="N614" s="203" t="s">
        <v>48</v>
      </c>
      <c r="O614" s="66"/>
      <c r="P614" s="204">
        <f>O614*H614</f>
        <v>0</v>
      </c>
      <c r="Q614" s="204">
        <v>0</v>
      </c>
      <c r="R614" s="204">
        <f>Q614*H614</f>
        <v>0</v>
      </c>
      <c r="S614" s="204">
        <v>2.2000000000000002</v>
      </c>
      <c r="T614" s="205">
        <f>S614*H614</f>
        <v>11.352000000000002</v>
      </c>
      <c r="U614" s="36"/>
      <c r="V614" s="36"/>
      <c r="W614" s="36"/>
      <c r="X614" s="36"/>
      <c r="Y614" s="36"/>
      <c r="Z614" s="36"/>
      <c r="AA614" s="36"/>
      <c r="AB614" s="36"/>
      <c r="AC614" s="36"/>
      <c r="AD614" s="36"/>
      <c r="AE614" s="36"/>
      <c r="AR614" s="206" t="s">
        <v>99</v>
      </c>
      <c r="AT614" s="206" t="s">
        <v>275</v>
      </c>
      <c r="AU614" s="206" t="s">
        <v>84</v>
      </c>
      <c r="AY614" s="19" t="s">
        <v>273</v>
      </c>
      <c r="BE614" s="207">
        <f>IF(N614="základní",J614,0)</f>
        <v>0</v>
      </c>
      <c r="BF614" s="207">
        <f>IF(N614="snížená",J614,0)</f>
        <v>0</v>
      </c>
      <c r="BG614" s="207">
        <f>IF(N614="zákl. přenesená",J614,0)</f>
        <v>0</v>
      </c>
      <c r="BH614" s="207">
        <f>IF(N614="sníž. přenesená",J614,0)</f>
        <v>0</v>
      </c>
      <c r="BI614" s="207">
        <f>IF(N614="nulová",J614,0)</f>
        <v>0</v>
      </c>
      <c r="BJ614" s="19" t="s">
        <v>23</v>
      </c>
      <c r="BK614" s="207">
        <f>ROUND(I614*H614,2)</f>
        <v>0</v>
      </c>
      <c r="BL614" s="19" t="s">
        <v>99</v>
      </c>
      <c r="BM614" s="206" t="s">
        <v>4044</v>
      </c>
    </row>
    <row r="615" spans="1:65" s="14" customFormat="1" ht="11.25">
      <c r="B615" s="222"/>
      <c r="C615" s="223"/>
      <c r="D615" s="208" t="s">
        <v>281</v>
      </c>
      <c r="E615" s="224" t="s">
        <v>22</v>
      </c>
      <c r="F615" s="225" t="s">
        <v>4045</v>
      </c>
      <c r="G615" s="223"/>
      <c r="H615" s="226">
        <v>5.16</v>
      </c>
      <c r="I615" s="227"/>
      <c r="J615" s="223"/>
      <c r="K615" s="223"/>
      <c r="L615" s="228"/>
      <c r="M615" s="229"/>
      <c r="N615" s="230"/>
      <c r="O615" s="230"/>
      <c r="P615" s="230"/>
      <c r="Q615" s="230"/>
      <c r="R615" s="230"/>
      <c r="S615" s="230"/>
      <c r="T615" s="231"/>
      <c r="AT615" s="232" t="s">
        <v>281</v>
      </c>
      <c r="AU615" s="232" t="s">
        <v>84</v>
      </c>
      <c r="AV615" s="14" t="s">
        <v>84</v>
      </c>
      <c r="AW615" s="14" t="s">
        <v>38</v>
      </c>
      <c r="AX615" s="14" t="s">
        <v>23</v>
      </c>
      <c r="AY615" s="232" t="s">
        <v>273</v>
      </c>
    </row>
    <row r="616" spans="1:65" s="2" customFormat="1" ht="16.5" customHeight="1">
      <c r="A616" s="36"/>
      <c r="B616" s="37"/>
      <c r="C616" s="195" t="s">
        <v>906</v>
      </c>
      <c r="D616" s="195" t="s">
        <v>275</v>
      </c>
      <c r="E616" s="196" t="s">
        <v>4046</v>
      </c>
      <c r="F616" s="197" t="s">
        <v>4047</v>
      </c>
      <c r="G616" s="198" t="s">
        <v>224</v>
      </c>
      <c r="H616" s="199">
        <v>152.44999999999999</v>
      </c>
      <c r="I616" s="200"/>
      <c r="J616" s="201">
        <f>ROUND(I616*H616,2)</f>
        <v>0</v>
      </c>
      <c r="K616" s="197" t="s">
        <v>306</v>
      </c>
      <c r="L616" s="41"/>
      <c r="M616" s="202" t="s">
        <v>22</v>
      </c>
      <c r="N616" s="203" t="s">
        <v>48</v>
      </c>
      <c r="O616" s="66"/>
      <c r="P616" s="204">
        <f>O616*H616</f>
        <v>0</v>
      </c>
      <c r="Q616" s="204">
        <v>0</v>
      </c>
      <c r="R616" s="204">
        <f>Q616*H616</f>
        <v>0</v>
      </c>
      <c r="S616" s="204">
        <v>0</v>
      </c>
      <c r="T616" s="205">
        <f>S616*H616</f>
        <v>0</v>
      </c>
      <c r="U616" s="36"/>
      <c r="V616" s="36"/>
      <c r="W616" s="36"/>
      <c r="X616" s="36"/>
      <c r="Y616" s="36"/>
      <c r="Z616" s="36"/>
      <c r="AA616" s="36"/>
      <c r="AB616" s="36"/>
      <c r="AC616" s="36"/>
      <c r="AD616" s="36"/>
      <c r="AE616" s="36"/>
      <c r="AR616" s="206" t="s">
        <v>99</v>
      </c>
      <c r="AT616" s="206" t="s">
        <v>275</v>
      </c>
      <c r="AU616" s="206" t="s">
        <v>84</v>
      </c>
      <c r="AY616" s="19" t="s">
        <v>273</v>
      </c>
      <c r="BE616" s="207">
        <f>IF(N616="základní",J616,0)</f>
        <v>0</v>
      </c>
      <c r="BF616" s="207">
        <f>IF(N616="snížená",J616,0)</f>
        <v>0</v>
      </c>
      <c r="BG616" s="207">
        <f>IF(N616="zákl. přenesená",J616,0)</f>
        <v>0</v>
      </c>
      <c r="BH616" s="207">
        <f>IF(N616="sníž. přenesená",J616,0)</f>
        <v>0</v>
      </c>
      <c r="BI616" s="207">
        <f>IF(N616="nulová",J616,0)</f>
        <v>0</v>
      </c>
      <c r="BJ616" s="19" t="s">
        <v>23</v>
      </c>
      <c r="BK616" s="207">
        <f>ROUND(I616*H616,2)</f>
        <v>0</v>
      </c>
      <c r="BL616" s="19" t="s">
        <v>99</v>
      </c>
      <c r="BM616" s="206" t="s">
        <v>4048</v>
      </c>
    </row>
    <row r="617" spans="1:65" s="2" customFormat="1" ht="39">
      <c r="A617" s="36"/>
      <c r="B617" s="37"/>
      <c r="C617" s="38"/>
      <c r="D617" s="208" t="s">
        <v>299</v>
      </c>
      <c r="E617" s="38"/>
      <c r="F617" s="209" t="s">
        <v>4049</v>
      </c>
      <c r="G617" s="38"/>
      <c r="H617" s="38"/>
      <c r="I617" s="119"/>
      <c r="J617" s="38"/>
      <c r="K617" s="38"/>
      <c r="L617" s="41"/>
      <c r="M617" s="210"/>
      <c r="N617" s="211"/>
      <c r="O617" s="66"/>
      <c r="P617" s="66"/>
      <c r="Q617" s="66"/>
      <c r="R617" s="66"/>
      <c r="S617" s="66"/>
      <c r="T617" s="67"/>
      <c r="U617" s="36"/>
      <c r="V617" s="36"/>
      <c r="W617" s="36"/>
      <c r="X617" s="36"/>
      <c r="Y617" s="36"/>
      <c r="Z617" s="36"/>
      <c r="AA617" s="36"/>
      <c r="AB617" s="36"/>
      <c r="AC617" s="36"/>
      <c r="AD617" s="36"/>
      <c r="AE617" s="36"/>
      <c r="AT617" s="19" t="s">
        <v>299</v>
      </c>
      <c r="AU617" s="19" t="s">
        <v>84</v>
      </c>
    </row>
    <row r="618" spans="1:65" s="14" customFormat="1" ht="11.25">
      <c r="B618" s="222"/>
      <c r="C618" s="223"/>
      <c r="D618" s="208" t="s">
        <v>281</v>
      </c>
      <c r="E618" s="224" t="s">
        <v>22</v>
      </c>
      <c r="F618" s="225" t="s">
        <v>4050</v>
      </c>
      <c r="G618" s="223"/>
      <c r="H618" s="226">
        <v>152.44999999999999</v>
      </c>
      <c r="I618" s="227"/>
      <c r="J618" s="223"/>
      <c r="K618" s="223"/>
      <c r="L618" s="228"/>
      <c r="M618" s="229"/>
      <c r="N618" s="230"/>
      <c r="O618" s="230"/>
      <c r="P618" s="230"/>
      <c r="Q618" s="230"/>
      <c r="R618" s="230"/>
      <c r="S618" s="230"/>
      <c r="T618" s="231"/>
      <c r="AT618" s="232" t="s">
        <v>281</v>
      </c>
      <c r="AU618" s="232" t="s">
        <v>84</v>
      </c>
      <c r="AV618" s="14" t="s">
        <v>84</v>
      </c>
      <c r="AW618" s="14" t="s">
        <v>38</v>
      </c>
      <c r="AX618" s="14" t="s">
        <v>23</v>
      </c>
      <c r="AY618" s="232" t="s">
        <v>273</v>
      </c>
    </row>
    <row r="619" spans="1:65" s="2" customFormat="1" ht="16.5" customHeight="1">
      <c r="A619" s="36"/>
      <c r="B619" s="37"/>
      <c r="C619" s="195" t="s">
        <v>911</v>
      </c>
      <c r="D619" s="195" t="s">
        <v>275</v>
      </c>
      <c r="E619" s="196" t="s">
        <v>4051</v>
      </c>
      <c r="F619" s="197" t="s">
        <v>4052</v>
      </c>
      <c r="G619" s="198" t="s">
        <v>314</v>
      </c>
      <c r="H619" s="199">
        <v>5.16</v>
      </c>
      <c r="I619" s="200"/>
      <c r="J619" s="201">
        <f>ROUND(I619*H619,2)</f>
        <v>0</v>
      </c>
      <c r="K619" s="197" t="s">
        <v>306</v>
      </c>
      <c r="L619" s="41"/>
      <c r="M619" s="202" t="s">
        <v>22</v>
      </c>
      <c r="N619" s="203" t="s">
        <v>48</v>
      </c>
      <c r="O619" s="66"/>
      <c r="P619" s="204">
        <f>O619*H619</f>
        <v>0</v>
      </c>
      <c r="Q619" s="204">
        <v>0</v>
      </c>
      <c r="R619" s="204">
        <f>Q619*H619</f>
        <v>0</v>
      </c>
      <c r="S619" s="204">
        <v>2.9000000000000001E-2</v>
      </c>
      <c r="T619" s="205">
        <f>S619*H619</f>
        <v>0.14964000000000002</v>
      </c>
      <c r="U619" s="36"/>
      <c r="V619" s="36"/>
      <c r="W619" s="36"/>
      <c r="X619" s="36"/>
      <c r="Y619" s="36"/>
      <c r="Z619" s="36"/>
      <c r="AA619" s="36"/>
      <c r="AB619" s="36"/>
      <c r="AC619" s="36"/>
      <c r="AD619" s="36"/>
      <c r="AE619" s="36"/>
      <c r="AR619" s="206" t="s">
        <v>99</v>
      </c>
      <c r="AT619" s="206" t="s">
        <v>275</v>
      </c>
      <c r="AU619" s="206" t="s">
        <v>84</v>
      </c>
      <c r="AY619" s="19" t="s">
        <v>273</v>
      </c>
      <c r="BE619" s="207">
        <f>IF(N619="základní",J619,0)</f>
        <v>0</v>
      </c>
      <c r="BF619" s="207">
        <f>IF(N619="snížená",J619,0)</f>
        <v>0</v>
      </c>
      <c r="BG619" s="207">
        <f>IF(N619="zákl. přenesená",J619,0)</f>
        <v>0</v>
      </c>
      <c r="BH619" s="207">
        <f>IF(N619="sníž. přenesená",J619,0)</f>
        <v>0</v>
      </c>
      <c r="BI619" s="207">
        <f>IF(N619="nulová",J619,0)</f>
        <v>0</v>
      </c>
      <c r="BJ619" s="19" t="s">
        <v>23</v>
      </c>
      <c r="BK619" s="207">
        <f>ROUND(I619*H619,2)</f>
        <v>0</v>
      </c>
      <c r="BL619" s="19" t="s">
        <v>99</v>
      </c>
      <c r="BM619" s="206" t="s">
        <v>4053</v>
      </c>
    </row>
    <row r="620" spans="1:65" s="14" customFormat="1" ht="11.25">
      <c r="B620" s="222"/>
      <c r="C620" s="223"/>
      <c r="D620" s="208" t="s">
        <v>281</v>
      </c>
      <c r="E620" s="224" t="s">
        <v>22</v>
      </c>
      <c r="F620" s="225" t="s">
        <v>4045</v>
      </c>
      <c r="G620" s="223"/>
      <c r="H620" s="226">
        <v>5.16</v>
      </c>
      <c r="I620" s="227"/>
      <c r="J620" s="223"/>
      <c r="K620" s="223"/>
      <c r="L620" s="228"/>
      <c r="M620" s="229"/>
      <c r="N620" s="230"/>
      <c r="O620" s="230"/>
      <c r="P620" s="230"/>
      <c r="Q620" s="230"/>
      <c r="R620" s="230"/>
      <c r="S620" s="230"/>
      <c r="T620" s="231"/>
      <c r="AT620" s="232" t="s">
        <v>281</v>
      </c>
      <c r="AU620" s="232" t="s">
        <v>84</v>
      </c>
      <c r="AV620" s="14" t="s">
        <v>84</v>
      </c>
      <c r="AW620" s="14" t="s">
        <v>38</v>
      </c>
      <c r="AX620" s="14" t="s">
        <v>23</v>
      </c>
      <c r="AY620" s="232" t="s">
        <v>273</v>
      </c>
    </row>
    <row r="621" spans="1:65" s="2" customFormat="1" ht="21.75" customHeight="1">
      <c r="A621" s="36"/>
      <c r="B621" s="37"/>
      <c r="C621" s="195" t="s">
        <v>923</v>
      </c>
      <c r="D621" s="195" t="s">
        <v>275</v>
      </c>
      <c r="E621" s="196" t="s">
        <v>4054</v>
      </c>
      <c r="F621" s="197" t="s">
        <v>4055</v>
      </c>
      <c r="G621" s="198" t="s">
        <v>224</v>
      </c>
      <c r="H621" s="199">
        <v>138.97399999999999</v>
      </c>
      <c r="I621" s="200"/>
      <c r="J621" s="201">
        <f>ROUND(I621*H621,2)</f>
        <v>0</v>
      </c>
      <c r="K621" s="197" t="s">
        <v>306</v>
      </c>
      <c r="L621" s="41"/>
      <c r="M621" s="202" t="s">
        <v>22</v>
      </c>
      <c r="N621" s="203" t="s">
        <v>48</v>
      </c>
      <c r="O621" s="66"/>
      <c r="P621" s="204">
        <f>O621*H621</f>
        <v>0</v>
      </c>
      <c r="Q621" s="204">
        <v>0</v>
      </c>
      <c r="R621" s="204">
        <f>Q621*H621</f>
        <v>0</v>
      </c>
      <c r="S621" s="204">
        <v>1.4E-2</v>
      </c>
      <c r="T621" s="205">
        <f>S621*H621</f>
        <v>1.9456359999999999</v>
      </c>
      <c r="U621" s="36"/>
      <c r="V621" s="36"/>
      <c r="W621" s="36"/>
      <c r="X621" s="36"/>
      <c r="Y621" s="36"/>
      <c r="Z621" s="36"/>
      <c r="AA621" s="36"/>
      <c r="AB621" s="36"/>
      <c r="AC621" s="36"/>
      <c r="AD621" s="36"/>
      <c r="AE621" s="36"/>
      <c r="AR621" s="206" t="s">
        <v>99</v>
      </c>
      <c r="AT621" s="206" t="s">
        <v>275</v>
      </c>
      <c r="AU621" s="206" t="s">
        <v>84</v>
      </c>
      <c r="AY621" s="19" t="s">
        <v>273</v>
      </c>
      <c r="BE621" s="207">
        <f>IF(N621="základní",J621,0)</f>
        <v>0</v>
      </c>
      <c r="BF621" s="207">
        <f>IF(N621="snížená",J621,0)</f>
        <v>0</v>
      </c>
      <c r="BG621" s="207">
        <f>IF(N621="zákl. přenesená",J621,0)</f>
        <v>0</v>
      </c>
      <c r="BH621" s="207">
        <f>IF(N621="sníž. přenesená",J621,0)</f>
        <v>0</v>
      </c>
      <c r="BI621" s="207">
        <f>IF(N621="nulová",J621,0)</f>
        <v>0</v>
      </c>
      <c r="BJ621" s="19" t="s">
        <v>23</v>
      </c>
      <c r="BK621" s="207">
        <f>ROUND(I621*H621,2)</f>
        <v>0</v>
      </c>
      <c r="BL621" s="19" t="s">
        <v>99</v>
      </c>
      <c r="BM621" s="206" t="s">
        <v>4056</v>
      </c>
    </row>
    <row r="622" spans="1:65" s="14" customFormat="1" ht="11.25">
      <c r="B622" s="222"/>
      <c r="C622" s="223"/>
      <c r="D622" s="208" t="s">
        <v>281</v>
      </c>
      <c r="E622" s="224" t="s">
        <v>22</v>
      </c>
      <c r="F622" s="225" t="s">
        <v>4057</v>
      </c>
      <c r="G622" s="223"/>
      <c r="H622" s="226">
        <v>126.34</v>
      </c>
      <c r="I622" s="227"/>
      <c r="J622" s="223"/>
      <c r="K622" s="223"/>
      <c r="L622" s="228"/>
      <c r="M622" s="229"/>
      <c r="N622" s="230"/>
      <c r="O622" s="230"/>
      <c r="P622" s="230"/>
      <c r="Q622" s="230"/>
      <c r="R622" s="230"/>
      <c r="S622" s="230"/>
      <c r="T622" s="231"/>
      <c r="AT622" s="232" t="s">
        <v>281</v>
      </c>
      <c r="AU622" s="232" t="s">
        <v>84</v>
      </c>
      <c r="AV622" s="14" t="s">
        <v>84</v>
      </c>
      <c r="AW622" s="14" t="s">
        <v>38</v>
      </c>
      <c r="AX622" s="14" t="s">
        <v>77</v>
      </c>
      <c r="AY622" s="232" t="s">
        <v>273</v>
      </c>
    </row>
    <row r="623" spans="1:65" s="15" customFormat="1" ht="11.25">
      <c r="B623" s="233"/>
      <c r="C623" s="234"/>
      <c r="D623" s="208" t="s">
        <v>281</v>
      </c>
      <c r="E623" s="235" t="s">
        <v>22</v>
      </c>
      <c r="F623" s="236" t="s">
        <v>286</v>
      </c>
      <c r="G623" s="234"/>
      <c r="H623" s="237">
        <v>126.34</v>
      </c>
      <c r="I623" s="238"/>
      <c r="J623" s="234"/>
      <c r="K623" s="234"/>
      <c r="L623" s="239"/>
      <c r="M623" s="240"/>
      <c r="N623" s="241"/>
      <c r="O623" s="241"/>
      <c r="P623" s="241"/>
      <c r="Q623" s="241"/>
      <c r="R623" s="241"/>
      <c r="S623" s="241"/>
      <c r="T623" s="242"/>
      <c r="AT623" s="243" t="s">
        <v>281</v>
      </c>
      <c r="AU623" s="243" t="s">
        <v>84</v>
      </c>
      <c r="AV623" s="15" t="s">
        <v>92</v>
      </c>
      <c r="AW623" s="15" t="s">
        <v>38</v>
      </c>
      <c r="AX623" s="15" t="s">
        <v>77</v>
      </c>
      <c r="AY623" s="243" t="s">
        <v>273</v>
      </c>
    </row>
    <row r="624" spans="1:65" s="14" customFormat="1" ht="11.25">
      <c r="B624" s="222"/>
      <c r="C624" s="223"/>
      <c r="D624" s="208" t="s">
        <v>281</v>
      </c>
      <c r="E624" s="224" t="s">
        <v>22</v>
      </c>
      <c r="F624" s="225" t="s">
        <v>4058</v>
      </c>
      <c r="G624" s="223"/>
      <c r="H624" s="226">
        <v>12.634</v>
      </c>
      <c r="I624" s="227"/>
      <c r="J624" s="223"/>
      <c r="K624" s="223"/>
      <c r="L624" s="228"/>
      <c r="M624" s="229"/>
      <c r="N624" s="230"/>
      <c r="O624" s="230"/>
      <c r="P624" s="230"/>
      <c r="Q624" s="230"/>
      <c r="R624" s="230"/>
      <c r="S624" s="230"/>
      <c r="T624" s="231"/>
      <c r="AT624" s="232" t="s">
        <v>281</v>
      </c>
      <c r="AU624" s="232" t="s">
        <v>84</v>
      </c>
      <c r="AV624" s="14" t="s">
        <v>84</v>
      </c>
      <c r="AW624" s="14" t="s">
        <v>38</v>
      </c>
      <c r="AX624" s="14" t="s">
        <v>77</v>
      </c>
      <c r="AY624" s="232" t="s">
        <v>273</v>
      </c>
    </row>
    <row r="625" spans="1:65" s="16" customFormat="1" ht="11.25">
      <c r="B625" s="244"/>
      <c r="C625" s="245"/>
      <c r="D625" s="208" t="s">
        <v>281</v>
      </c>
      <c r="E625" s="246" t="s">
        <v>22</v>
      </c>
      <c r="F625" s="247" t="s">
        <v>288</v>
      </c>
      <c r="G625" s="245"/>
      <c r="H625" s="248">
        <v>138.97399999999999</v>
      </c>
      <c r="I625" s="249"/>
      <c r="J625" s="245"/>
      <c r="K625" s="245"/>
      <c r="L625" s="250"/>
      <c r="M625" s="251"/>
      <c r="N625" s="252"/>
      <c r="O625" s="252"/>
      <c r="P625" s="252"/>
      <c r="Q625" s="252"/>
      <c r="R625" s="252"/>
      <c r="S625" s="252"/>
      <c r="T625" s="253"/>
      <c r="AT625" s="254" t="s">
        <v>281</v>
      </c>
      <c r="AU625" s="254" t="s">
        <v>84</v>
      </c>
      <c r="AV625" s="16" t="s">
        <v>99</v>
      </c>
      <c r="AW625" s="16" t="s">
        <v>38</v>
      </c>
      <c r="AX625" s="16" t="s">
        <v>23</v>
      </c>
      <c r="AY625" s="254" t="s">
        <v>273</v>
      </c>
    </row>
    <row r="626" spans="1:65" s="2" customFormat="1" ht="21.75" customHeight="1">
      <c r="A626" s="36"/>
      <c r="B626" s="37"/>
      <c r="C626" s="195" t="s">
        <v>927</v>
      </c>
      <c r="D626" s="195" t="s">
        <v>275</v>
      </c>
      <c r="E626" s="196" t="s">
        <v>4059</v>
      </c>
      <c r="F626" s="197" t="s">
        <v>4060</v>
      </c>
      <c r="G626" s="198" t="s">
        <v>224</v>
      </c>
      <c r="H626" s="199">
        <v>3.1520000000000001</v>
      </c>
      <c r="I626" s="200"/>
      <c r="J626" s="201">
        <f>ROUND(I626*H626,2)</f>
        <v>0</v>
      </c>
      <c r="K626" s="197" t="s">
        <v>306</v>
      </c>
      <c r="L626" s="41"/>
      <c r="M626" s="202" t="s">
        <v>22</v>
      </c>
      <c r="N626" s="203" t="s">
        <v>48</v>
      </c>
      <c r="O626" s="66"/>
      <c r="P626" s="204">
        <f>O626*H626</f>
        <v>0</v>
      </c>
      <c r="Q626" s="204">
        <v>0</v>
      </c>
      <c r="R626" s="204">
        <f>Q626*H626</f>
        <v>0</v>
      </c>
      <c r="S626" s="204">
        <v>7.5999999999999998E-2</v>
      </c>
      <c r="T626" s="205">
        <f>S626*H626</f>
        <v>0.23955200000000001</v>
      </c>
      <c r="U626" s="36"/>
      <c r="V626" s="36"/>
      <c r="W626" s="36"/>
      <c r="X626" s="36"/>
      <c r="Y626" s="36"/>
      <c r="Z626" s="36"/>
      <c r="AA626" s="36"/>
      <c r="AB626" s="36"/>
      <c r="AC626" s="36"/>
      <c r="AD626" s="36"/>
      <c r="AE626" s="36"/>
      <c r="AR626" s="206" t="s">
        <v>99</v>
      </c>
      <c r="AT626" s="206" t="s">
        <v>275</v>
      </c>
      <c r="AU626" s="206" t="s">
        <v>84</v>
      </c>
      <c r="AY626" s="19" t="s">
        <v>273</v>
      </c>
      <c r="BE626" s="207">
        <f>IF(N626="základní",J626,0)</f>
        <v>0</v>
      </c>
      <c r="BF626" s="207">
        <f>IF(N626="snížená",J626,0)</f>
        <v>0</v>
      </c>
      <c r="BG626" s="207">
        <f>IF(N626="zákl. přenesená",J626,0)</f>
        <v>0</v>
      </c>
      <c r="BH626" s="207">
        <f>IF(N626="sníž. přenesená",J626,0)</f>
        <v>0</v>
      </c>
      <c r="BI626" s="207">
        <f>IF(N626="nulová",J626,0)</f>
        <v>0</v>
      </c>
      <c r="BJ626" s="19" t="s">
        <v>23</v>
      </c>
      <c r="BK626" s="207">
        <f>ROUND(I626*H626,2)</f>
        <v>0</v>
      </c>
      <c r="BL626" s="19" t="s">
        <v>99</v>
      </c>
      <c r="BM626" s="206" t="s">
        <v>4061</v>
      </c>
    </row>
    <row r="627" spans="1:65" s="2" customFormat="1" ht="39">
      <c r="A627" s="36"/>
      <c r="B627" s="37"/>
      <c r="C627" s="38"/>
      <c r="D627" s="208" t="s">
        <v>299</v>
      </c>
      <c r="E627" s="38"/>
      <c r="F627" s="209" t="s">
        <v>4062</v>
      </c>
      <c r="G627" s="38"/>
      <c r="H627" s="38"/>
      <c r="I627" s="119"/>
      <c r="J627" s="38"/>
      <c r="K627" s="38"/>
      <c r="L627" s="41"/>
      <c r="M627" s="210"/>
      <c r="N627" s="211"/>
      <c r="O627" s="66"/>
      <c r="P627" s="66"/>
      <c r="Q627" s="66"/>
      <c r="R627" s="66"/>
      <c r="S627" s="66"/>
      <c r="T627" s="67"/>
      <c r="U627" s="36"/>
      <c r="V627" s="36"/>
      <c r="W627" s="36"/>
      <c r="X627" s="36"/>
      <c r="Y627" s="36"/>
      <c r="Z627" s="36"/>
      <c r="AA627" s="36"/>
      <c r="AB627" s="36"/>
      <c r="AC627" s="36"/>
      <c r="AD627" s="36"/>
      <c r="AE627" s="36"/>
      <c r="AT627" s="19" t="s">
        <v>299</v>
      </c>
      <c r="AU627" s="19" t="s">
        <v>84</v>
      </c>
    </row>
    <row r="628" spans="1:65" s="14" customFormat="1" ht="11.25">
      <c r="B628" s="222"/>
      <c r="C628" s="223"/>
      <c r="D628" s="208" t="s">
        <v>281</v>
      </c>
      <c r="E628" s="224" t="s">
        <v>22</v>
      </c>
      <c r="F628" s="225" t="s">
        <v>4063</v>
      </c>
      <c r="G628" s="223"/>
      <c r="H628" s="226">
        <v>3.1520000000000001</v>
      </c>
      <c r="I628" s="227"/>
      <c r="J628" s="223"/>
      <c r="K628" s="223"/>
      <c r="L628" s="228"/>
      <c r="M628" s="229"/>
      <c r="N628" s="230"/>
      <c r="O628" s="230"/>
      <c r="P628" s="230"/>
      <c r="Q628" s="230"/>
      <c r="R628" s="230"/>
      <c r="S628" s="230"/>
      <c r="T628" s="231"/>
      <c r="AT628" s="232" t="s">
        <v>281</v>
      </c>
      <c r="AU628" s="232" t="s">
        <v>84</v>
      </c>
      <c r="AV628" s="14" t="s">
        <v>84</v>
      </c>
      <c r="AW628" s="14" t="s">
        <v>38</v>
      </c>
      <c r="AX628" s="14" t="s">
        <v>23</v>
      </c>
      <c r="AY628" s="232" t="s">
        <v>273</v>
      </c>
    </row>
    <row r="629" spans="1:65" s="2" customFormat="1" ht="21.75" customHeight="1">
      <c r="A629" s="36"/>
      <c r="B629" s="37"/>
      <c r="C629" s="195" t="s">
        <v>931</v>
      </c>
      <c r="D629" s="195" t="s">
        <v>275</v>
      </c>
      <c r="E629" s="196" t="s">
        <v>4064</v>
      </c>
      <c r="F629" s="197" t="s">
        <v>4065</v>
      </c>
      <c r="G629" s="198" t="s">
        <v>224</v>
      </c>
      <c r="H629" s="199">
        <v>3.36</v>
      </c>
      <c r="I629" s="200"/>
      <c r="J629" s="201">
        <f>ROUND(I629*H629,2)</f>
        <v>0</v>
      </c>
      <c r="K629" s="197" t="s">
        <v>306</v>
      </c>
      <c r="L629" s="41"/>
      <c r="M629" s="202" t="s">
        <v>22</v>
      </c>
      <c r="N629" s="203" t="s">
        <v>48</v>
      </c>
      <c r="O629" s="66"/>
      <c r="P629" s="204">
        <f>O629*H629</f>
        <v>0</v>
      </c>
      <c r="Q629" s="204">
        <v>0</v>
      </c>
      <c r="R629" s="204">
        <f>Q629*H629</f>
        <v>0</v>
      </c>
      <c r="S629" s="204">
        <v>6.3E-2</v>
      </c>
      <c r="T629" s="205">
        <f>S629*H629</f>
        <v>0.21168000000000001</v>
      </c>
      <c r="U629" s="36"/>
      <c r="V629" s="36"/>
      <c r="W629" s="36"/>
      <c r="X629" s="36"/>
      <c r="Y629" s="36"/>
      <c r="Z629" s="36"/>
      <c r="AA629" s="36"/>
      <c r="AB629" s="36"/>
      <c r="AC629" s="36"/>
      <c r="AD629" s="36"/>
      <c r="AE629" s="36"/>
      <c r="AR629" s="206" t="s">
        <v>386</v>
      </c>
      <c r="AT629" s="206" t="s">
        <v>275</v>
      </c>
      <c r="AU629" s="206" t="s">
        <v>84</v>
      </c>
      <c r="AY629" s="19" t="s">
        <v>273</v>
      </c>
      <c r="BE629" s="207">
        <f>IF(N629="základní",J629,0)</f>
        <v>0</v>
      </c>
      <c r="BF629" s="207">
        <f>IF(N629="snížená",J629,0)</f>
        <v>0</v>
      </c>
      <c r="BG629" s="207">
        <f>IF(N629="zákl. přenesená",J629,0)</f>
        <v>0</v>
      </c>
      <c r="BH629" s="207">
        <f>IF(N629="sníž. přenesená",J629,0)</f>
        <v>0</v>
      </c>
      <c r="BI629" s="207">
        <f>IF(N629="nulová",J629,0)</f>
        <v>0</v>
      </c>
      <c r="BJ629" s="19" t="s">
        <v>23</v>
      </c>
      <c r="BK629" s="207">
        <f>ROUND(I629*H629,2)</f>
        <v>0</v>
      </c>
      <c r="BL629" s="19" t="s">
        <v>386</v>
      </c>
      <c r="BM629" s="206" t="s">
        <v>4066</v>
      </c>
    </row>
    <row r="630" spans="1:65" s="2" customFormat="1" ht="39">
      <c r="A630" s="36"/>
      <c r="B630" s="37"/>
      <c r="C630" s="38"/>
      <c r="D630" s="208" t="s">
        <v>299</v>
      </c>
      <c r="E630" s="38"/>
      <c r="F630" s="209" t="s">
        <v>4062</v>
      </c>
      <c r="G630" s="38"/>
      <c r="H630" s="38"/>
      <c r="I630" s="119"/>
      <c r="J630" s="38"/>
      <c r="K630" s="38"/>
      <c r="L630" s="41"/>
      <c r="M630" s="210"/>
      <c r="N630" s="211"/>
      <c r="O630" s="66"/>
      <c r="P630" s="66"/>
      <c r="Q630" s="66"/>
      <c r="R630" s="66"/>
      <c r="S630" s="66"/>
      <c r="T630" s="67"/>
      <c r="U630" s="36"/>
      <c r="V630" s="36"/>
      <c r="W630" s="36"/>
      <c r="X630" s="36"/>
      <c r="Y630" s="36"/>
      <c r="Z630" s="36"/>
      <c r="AA630" s="36"/>
      <c r="AB630" s="36"/>
      <c r="AC630" s="36"/>
      <c r="AD630" s="36"/>
      <c r="AE630" s="36"/>
      <c r="AT630" s="19" t="s">
        <v>299</v>
      </c>
      <c r="AU630" s="19" t="s">
        <v>84</v>
      </c>
    </row>
    <row r="631" spans="1:65" s="14" customFormat="1" ht="11.25">
      <c r="B631" s="222"/>
      <c r="C631" s="223"/>
      <c r="D631" s="208" t="s">
        <v>281</v>
      </c>
      <c r="E631" s="224" t="s">
        <v>22</v>
      </c>
      <c r="F631" s="225" t="s">
        <v>4067</v>
      </c>
      <c r="G631" s="223"/>
      <c r="H631" s="226">
        <v>3.36</v>
      </c>
      <c r="I631" s="227"/>
      <c r="J631" s="223"/>
      <c r="K631" s="223"/>
      <c r="L631" s="228"/>
      <c r="M631" s="229"/>
      <c r="N631" s="230"/>
      <c r="O631" s="230"/>
      <c r="P631" s="230"/>
      <c r="Q631" s="230"/>
      <c r="R631" s="230"/>
      <c r="S631" s="230"/>
      <c r="T631" s="231"/>
      <c r="AT631" s="232" t="s">
        <v>281</v>
      </c>
      <c r="AU631" s="232" t="s">
        <v>84</v>
      </c>
      <c r="AV631" s="14" t="s">
        <v>84</v>
      </c>
      <c r="AW631" s="14" t="s">
        <v>38</v>
      </c>
      <c r="AX631" s="14" t="s">
        <v>23</v>
      </c>
      <c r="AY631" s="232" t="s">
        <v>273</v>
      </c>
    </row>
    <row r="632" spans="1:65" s="2" customFormat="1" ht="21.75" customHeight="1">
      <c r="A632" s="36"/>
      <c r="B632" s="37"/>
      <c r="C632" s="195" t="s">
        <v>943</v>
      </c>
      <c r="D632" s="195" t="s">
        <v>275</v>
      </c>
      <c r="E632" s="196" t="s">
        <v>4068</v>
      </c>
      <c r="F632" s="197" t="s">
        <v>4069</v>
      </c>
      <c r="G632" s="198" t="s">
        <v>224</v>
      </c>
      <c r="H632" s="199">
        <v>8.49</v>
      </c>
      <c r="I632" s="200"/>
      <c r="J632" s="201">
        <f>ROUND(I632*H632,2)</f>
        <v>0</v>
      </c>
      <c r="K632" s="197" t="s">
        <v>306</v>
      </c>
      <c r="L632" s="41"/>
      <c r="M632" s="202" t="s">
        <v>22</v>
      </c>
      <c r="N632" s="203" t="s">
        <v>48</v>
      </c>
      <c r="O632" s="66"/>
      <c r="P632" s="204">
        <f>O632*H632</f>
        <v>0</v>
      </c>
      <c r="Q632" s="204">
        <v>0</v>
      </c>
      <c r="R632" s="204">
        <f>Q632*H632</f>
        <v>0</v>
      </c>
      <c r="S632" s="204">
        <v>2.5000000000000001E-2</v>
      </c>
      <c r="T632" s="205">
        <f>S632*H632</f>
        <v>0.21225000000000002</v>
      </c>
      <c r="U632" s="36"/>
      <c r="V632" s="36"/>
      <c r="W632" s="36"/>
      <c r="X632" s="36"/>
      <c r="Y632" s="36"/>
      <c r="Z632" s="36"/>
      <c r="AA632" s="36"/>
      <c r="AB632" s="36"/>
      <c r="AC632" s="36"/>
      <c r="AD632" s="36"/>
      <c r="AE632" s="36"/>
      <c r="AR632" s="206" t="s">
        <v>99</v>
      </c>
      <c r="AT632" s="206" t="s">
        <v>275</v>
      </c>
      <c r="AU632" s="206" t="s">
        <v>84</v>
      </c>
      <c r="AY632" s="19" t="s">
        <v>273</v>
      </c>
      <c r="BE632" s="207">
        <f>IF(N632="základní",J632,0)</f>
        <v>0</v>
      </c>
      <c r="BF632" s="207">
        <f>IF(N632="snížená",J632,0)</f>
        <v>0</v>
      </c>
      <c r="BG632" s="207">
        <f>IF(N632="zákl. přenesená",J632,0)</f>
        <v>0</v>
      </c>
      <c r="BH632" s="207">
        <f>IF(N632="sníž. přenesená",J632,0)</f>
        <v>0</v>
      </c>
      <c r="BI632" s="207">
        <f>IF(N632="nulová",J632,0)</f>
        <v>0</v>
      </c>
      <c r="BJ632" s="19" t="s">
        <v>23</v>
      </c>
      <c r="BK632" s="207">
        <f>ROUND(I632*H632,2)</f>
        <v>0</v>
      </c>
      <c r="BL632" s="19" t="s">
        <v>99</v>
      </c>
      <c r="BM632" s="206" t="s">
        <v>4070</v>
      </c>
    </row>
    <row r="633" spans="1:65" s="2" customFormat="1" ht="39">
      <c r="A633" s="36"/>
      <c r="B633" s="37"/>
      <c r="C633" s="38"/>
      <c r="D633" s="208" t="s">
        <v>299</v>
      </c>
      <c r="E633" s="38"/>
      <c r="F633" s="209" t="s">
        <v>4062</v>
      </c>
      <c r="G633" s="38"/>
      <c r="H633" s="38"/>
      <c r="I633" s="119"/>
      <c r="J633" s="38"/>
      <c r="K633" s="38"/>
      <c r="L633" s="41"/>
      <c r="M633" s="210"/>
      <c r="N633" s="211"/>
      <c r="O633" s="66"/>
      <c r="P633" s="66"/>
      <c r="Q633" s="66"/>
      <c r="R633" s="66"/>
      <c r="S633" s="66"/>
      <c r="T633" s="67"/>
      <c r="U633" s="36"/>
      <c r="V633" s="36"/>
      <c r="W633" s="36"/>
      <c r="X633" s="36"/>
      <c r="Y633" s="36"/>
      <c r="Z633" s="36"/>
      <c r="AA633" s="36"/>
      <c r="AB633" s="36"/>
      <c r="AC633" s="36"/>
      <c r="AD633" s="36"/>
      <c r="AE633" s="36"/>
      <c r="AT633" s="19" t="s">
        <v>299</v>
      </c>
      <c r="AU633" s="19" t="s">
        <v>84</v>
      </c>
    </row>
    <row r="634" spans="1:65" s="14" customFormat="1" ht="11.25">
      <c r="B634" s="222"/>
      <c r="C634" s="223"/>
      <c r="D634" s="208" t="s">
        <v>281</v>
      </c>
      <c r="E634" s="224" t="s">
        <v>22</v>
      </c>
      <c r="F634" s="225" t="s">
        <v>4071</v>
      </c>
      <c r="G634" s="223"/>
      <c r="H634" s="226">
        <v>8.49</v>
      </c>
      <c r="I634" s="227"/>
      <c r="J634" s="223"/>
      <c r="K634" s="223"/>
      <c r="L634" s="228"/>
      <c r="M634" s="229"/>
      <c r="N634" s="230"/>
      <c r="O634" s="230"/>
      <c r="P634" s="230"/>
      <c r="Q634" s="230"/>
      <c r="R634" s="230"/>
      <c r="S634" s="230"/>
      <c r="T634" s="231"/>
      <c r="AT634" s="232" t="s">
        <v>281</v>
      </c>
      <c r="AU634" s="232" t="s">
        <v>84</v>
      </c>
      <c r="AV634" s="14" t="s">
        <v>84</v>
      </c>
      <c r="AW634" s="14" t="s">
        <v>38</v>
      </c>
      <c r="AX634" s="14" t="s">
        <v>23</v>
      </c>
      <c r="AY634" s="232" t="s">
        <v>273</v>
      </c>
    </row>
    <row r="635" spans="1:65" s="2" customFormat="1" ht="16.5" customHeight="1">
      <c r="A635" s="36"/>
      <c r="B635" s="37"/>
      <c r="C635" s="195" t="s">
        <v>947</v>
      </c>
      <c r="D635" s="195" t="s">
        <v>275</v>
      </c>
      <c r="E635" s="196" t="s">
        <v>4072</v>
      </c>
      <c r="F635" s="197" t="s">
        <v>4073</v>
      </c>
      <c r="G635" s="198" t="s">
        <v>224</v>
      </c>
      <c r="H635" s="199">
        <v>5.625</v>
      </c>
      <c r="I635" s="200"/>
      <c r="J635" s="201">
        <f>ROUND(I635*H635,2)</f>
        <v>0</v>
      </c>
      <c r="K635" s="197" t="s">
        <v>306</v>
      </c>
      <c r="L635" s="41"/>
      <c r="M635" s="202" t="s">
        <v>22</v>
      </c>
      <c r="N635" s="203" t="s">
        <v>48</v>
      </c>
      <c r="O635" s="66"/>
      <c r="P635" s="204">
        <f>O635*H635</f>
        <v>0</v>
      </c>
      <c r="Q635" s="204">
        <v>0</v>
      </c>
      <c r="R635" s="204">
        <f>Q635*H635</f>
        <v>0</v>
      </c>
      <c r="S635" s="204">
        <v>5.8999999999999997E-2</v>
      </c>
      <c r="T635" s="205">
        <f>S635*H635</f>
        <v>0.33187499999999998</v>
      </c>
      <c r="U635" s="36"/>
      <c r="V635" s="36"/>
      <c r="W635" s="36"/>
      <c r="X635" s="36"/>
      <c r="Y635" s="36"/>
      <c r="Z635" s="36"/>
      <c r="AA635" s="36"/>
      <c r="AB635" s="36"/>
      <c r="AC635" s="36"/>
      <c r="AD635" s="36"/>
      <c r="AE635" s="36"/>
      <c r="AR635" s="206" t="s">
        <v>99</v>
      </c>
      <c r="AT635" s="206" t="s">
        <v>275</v>
      </c>
      <c r="AU635" s="206" t="s">
        <v>84</v>
      </c>
      <c r="AY635" s="19" t="s">
        <v>273</v>
      </c>
      <c r="BE635" s="207">
        <f>IF(N635="základní",J635,0)</f>
        <v>0</v>
      </c>
      <c r="BF635" s="207">
        <f>IF(N635="snížená",J635,0)</f>
        <v>0</v>
      </c>
      <c r="BG635" s="207">
        <f>IF(N635="zákl. přenesená",J635,0)</f>
        <v>0</v>
      </c>
      <c r="BH635" s="207">
        <f>IF(N635="sníž. přenesená",J635,0)</f>
        <v>0</v>
      </c>
      <c r="BI635" s="207">
        <f>IF(N635="nulová",J635,0)</f>
        <v>0</v>
      </c>
      <c r="BJ635" s="19" t="s">
        <v>23</v>
      </c>
      <c r="BK635" s="207">
        <f>ROUND(I635*H635,2)</f>
        <v>0</v>
      </c>
      <c r="BL635" s="19" t="s">
        <v>99</v>
      </c>
      <c r="BM635" s="206" t="s">
        <v>4074</v>
      </c>
    </row>
    <row r="636" spans="1:65" s="2" customFormat="1" ht="48.75">
      <c r="A636" s="36"/>
      <c r="B636" s="37"/>
      <c r="C636" s="38"/>
      <c r="D636" s="208" t="s">
        <v>299</v>
      </c>
      <c r="E636" s="38"/>
      <c r="F636" s="209" t="s">
        <v>4075</v>
      </c>
      <c r="G636" s="38"/>
      <c r="H636" s="38"/>
      <c r="I636" s="119"/>
      <c r="J636" s="38"/>
      <c r="K636" s="38"/>
      <c r="L636" s="41"/>
      <c r="M636" s="210"/>
      <c r="N636" s="211"/>
      <c r="O636" s="66"/>
      <c r="P636" s="66"/>
      <c r="Q636" s="66"/>
      <c r="R636" s="66"/>
      <c r="S636" s="66"/>
      <c r="T636" s="67"/>
      <c r="U636" s="36"/>
      <c r="V636" s="36"/>
      <c r="W636" s="36"/>
      <c r="X636" s="36"/>
      <c r="Y636" s="36"/>
      <c r="Z636" s="36"/>
      <c r="AA636" s="36"/>
      <c r="AB636" s="36"/>
      <c r="AC636" s="36"/>
      <c r="AD636" s="36"/>
      <c r="AE636" s="36"/>
      <c r="AT636" s="19" t="s">
        <v>299</v>
      </c>
      <c r="AU636" s="19" t="s">
        <v>84</v>
      </c>
    </row>
    <row r="637" spans="1:65" s="14" customFormat="1" ht="11.25">
      <c r="B637" s="222"/>
      <c r="C637" s="223"/>
      <c r="D637" s="208" t="s">
        <v>281</v>
      </c>
      <c r="E637" s="224" t="s">
        <v>22</v>
      </c>
      <c r="F637" s="225" t="s">
        <v>4076</v>
      </c>
      <c r="G637" s="223"/>
      <c r="H637" s="226">
        <v>5.625</v>
      </c>
      <c r="I637" s="227"/>
      <c r="J637" s="223"/>
      <c r="K637" s="223"/>
      <c r="L637" s="228"/>
      <c r="M637" s="229"/>
      <c r="N637" s="230"/>
      <c r="O637" s="230"/>
      <c r="P637" s="230"/>
      <c r="Q637" s="230"/>
      <c r="R637" s="230"/>
      <c r="S637" s="230"/>
      <c r="T637" s="231"/>
      <c r="AT637" s="232" t="s">
        <v>281</v>
      </c>
      <c r="AU637" s="232" t="s">
        <v>84</v>
      </c>
      <c r="AV637" s="14" t="s">
        <v>84</v>
      </c>
      <c r="AW637" s="14" t="s">
        <v>38</v>
      </c>
      <c r="AX637" s="14" t="s">
        <v>23</v>
      </c>
      <c r="AY637" s="232" t="s">
        <v>273</v>
      </c>
    </row>
    <row r="638" spans="1:65" s="2" customFormat="1" ht="21.75" customHeight="1">
      <c r="A638" s="36"/>
      <c r="B638" s="37"/>
      <c r="C638" s="195" t="s">
        <v>952</v>
      </c>
      <c r="D638" s="195" t="s">
        <v>275</v>
      </c>
      <c r="E638" s="196" t="s">
        <v>4077</v>
      </c>
      <c r="F638" s="197" t="s">
        <v>4078</v>
      </c>
      <c r="G638" s="198" t="s">
        <v>297</v>
      </c>
      <c r="H638" s="199">
        <v>5</v>
      </c>
      <c r="I638" s="200"/>
      <c r="J638" s="201">
        <f>ROUND(I638*H638,2)</f>
        <v>0</v>
      </c>
      <c r="K638" s="197" t="s">
        <v>306</v>
      </c>
      <c r="L638" s="41"/>
      <c r="M638" s="202" t="s">
        <v>22</v>
      </c>
      <c r="N638" s="203" t="s">
        <v>48</v>
      </c>
      <c r="O638" s="66"/>
      <c r="P638" s="204">
        <f>O638*H638</f>
        <v>0</v>
      </c>
      <c r="Q638" s="204">
        <v>0</v>
      </c>
      <c r="R638" s="204">
        <f>Q638*H638</f>
        <v>0</v>
      </c>
      <c r="S638" s="204">
        <v>5.3999999999999999E-2</v>
      </c>
      <c r="T638" s="205">
        <f>S638*H638</f>
        <v>0.27</v>
      </c>
      <c r="U638" s="36"/>
      <c r="V638" s="36"/>
      <c r="W638" s="36"/>
      <c r="X638" s="36"/>
      <c r="Y638" s="36"/>
      <c r="Z638" s="36"/>
      <c r="AA638" s="36"/>
      <c r="AB638" s="36"/>
      <c r="AC638" s="36"/>
      <c r="AD638" s="36"/>
      <c r="AE638" s="36"/>
      <c r="AR638" s="206" t="s">
        <v>99</v>
      </c>
      <c r="AT638" s="206" t="s">
        <v>275</v>
      </c>
      <c r="AU638" s="206" t="s">
        <v>84</v>
      </c>
      <c r="AY638" s="19" t="s">
        <v>273</v>
      </c>
      <c r="BE638" s="207">
        <f>IF(N638="základní",J638,0)</f>
        <v>0</v>
      </c>
      <c r="BF638" s="207">
        <f>IF(N638="snížená",J638,0)</f>
        <v>0</v>
      </c>
      <c r="BG638" s="207">
        <f>IF(N638="zákl. přenesená",J638,0)</f>
        <v>0</v>
      </c>
      <c r="BH638" s="207">
        <f>IF(N638="sníž. přenesená",J638,0)</f>
        <v>0</v>
      </c>
      <c r="BI638" s="207">
        <f>IF(N638="nulová",J638,0)</f>
        <v>0</v>
      </c>
      <c r="BJ638" s="19" t="s">
        <v>23</v>
      </c>
      <c r="BK638" s="207">
        <f>ROUND(I638*H638,2)</f>
        <v>0</v>
      </c>
      <c r="BL638" s="19" t="s">
        <v>99</v>
      </c>
      <c r="BM638" s="206" t="s">
        <v>4079</v>
      </c>
    </row>
    <row r="639" spans="1:65" s="14" customFormat="1" ht="11.25">
      <c r="B639" s="222"/>
      <c r="C639" s="223"/>
      <c r="D639" s="208" t="s">
        <v>281</v>
      </c>
      <c r="E639" s="224" t="s">
        <v>22</v>
      </c>
      <c r="F639" s="225" t="s">
        <v>4080</v>
      </c>
      <c r="G639" s="223"/>
      <c r="H639" s="226">
        <v>5</v>
      </c>
      <c r="I639" s="227"/>
      <c r="J639" s="223"/>
      <c r="K639" s="223"/>
      <c r="L639" s="228"/>
      <c r="M639" s="229"/>
      <c r="N639" s="230"/>
      <c r="O639" s="230"/>
      <c r="P639" s="230"/>
      <c r="Q639" s="230"/>
      <c r="R639" s="230"/>
      <c r="S639" s="230"/>
      <c r="T639" s="231"/>
      <c r="AT639" s="232" t="s">
        <v>281</v>
      </c>
      <c r="AU639" s="232" t="s">
        <v>84</v>
      </c>
      <c r="AV639" s="14" t="s">
        <v>84</v>
      </c>
      <c r="AW639" s="14" t="s">
        <v>38</v>
      </c>
      <c r="AX639" s="14" t="s">
        <v>23</v>
      </c>
      <c r="AY639" s="232" t="s">
        <v>273</v>
      </c>
    </row>
    <row r="640" spans="1:65" s="2" customFormat="1" ht="16.5" customHeight="1">
      <c r="A640" s="36"/>
      <c r="B640" s="37"/>
      <c r="C640" s="195" t="s">
        <v>965</v>
      </c>
      <c r="D640" s="195" t="s">
        <v>275</v>
      </c>
      <c r="E640" s="196" t="s">
        <v>4081</v>
      </c>
      <c r="F640" s="197" t="s">
        <v>4082</v>
      </c>
      <c r="G640" s="198" t="s">
        <v>305</v>
      </c>
      <c r="H640" s="199">
        <v>5</v>
      </c>
      <c r="I640" s="200"/>
      <c r="J640" s="201">
        <f>ROUND(I640*H640,2)</f>
        <v>0</v>
      </c>
      <c r="K640" s="197" t="s">
        <v>306</v>
      </c>
      <c r="L640" s="41"/>
      <c r="M640" s="202" t="s">
        <v>22</v>
      </c>
      <c r="N640" s="203" t="s">
        <v>48</v>
      </c>
      <c r="O640" s="66"/>
      <c r="P640" s="204">
        <f>O640*H640</f>
        <v>0</v>
      </c>
      <c r="Q640" s="204">
        <v>0</v>
      </c>
      <c r="R640" s="204">
        <f>Q640*H640</f>
        <v>0</v>
      </c>
      <c r="S640" s="204">
        <v>1.9E-2</v>
      </c>
      <c r="T640" s="205">
        <f>S640*H640</f>
        <v>9.5000000000000001E-2</v>
      </c>
      <c r="U640" s="36"/>
      <c r="V640" s="36"/>
      <c r="W640" s="36"/>
      <c r="X640" s="36"/>
      <c r="Y640" s="36"/>
      <c r="Z640" s="36"/>
      <c r="AA640" s="36"/>
      <c r="AB640" s="36"/>
      <c r="AC640" s="36"/>
      <c r="AD640" s="36"/>
      <c r="AE640" s="36"/>
      <c r="AR640" s="206" t="s">
        <v>99</v>
      </c>
      <c r="AT640" s="206" t="s">
        <v>275</v>
      </c>
      <c r="AU640" s="206" t="s">
        <v>84</v>
      </c>
      <c r="AY640" s="19" t="s">
        <v>273</v>
      </c>
      <c r="BE640" s="207">
        <f>IF(N640="základní",J640,0)</f>
        <v>0</v>
      </c>
      <c r="BF640" s="207">
        <f>IF(N640="snížená",J640,0)</f>
        <v>0</v>
      </c>
      <c r="BG640" s="207">
        <f>IF(N640="zákl. přenesená",J640,0)</f>
        <v>0</v>
      </c>
      <c r="BH640" s="207">
        <f>IF(N640="sníž. přenesená",J640,0)</f>
        <v>0</v>
      </c>
      <c r="BI640" s="207">
        <f>IF(N640="nulová",J640,0)</f>
        <v>0</v>
      </c>
      <c r="BJ640" s="19" t="s">
        <v>23</v>
      </c>
      <c r="BK640" s="207">
        <f>ROUND(I640*H640,2)</f>
        <v>0</v>
      </c>
      <c r="BL640" s="19" t="s">
        <v>99</v>
      </c>
      <c r="BM640" s="206" t="s">
        <v>4083</v>
      </c>
    </row>
    <row r="641" spans="1:65" s="14" customFormat="1" ht="11.25">
      <c r="B641" s="222"/>
      <c r="C641" s="223"/>
      <c r="D641" s="208" t="s">
        <v>281</v>
      </c>
      <c r="E641" s="224" t="s">
        <v>22</v>
      </c>
      <c r="F641" s="225" t="s">
        <v>4080</v>
      </c>
      <c r="G641" s="223"/>
      <c r="H641" s="226">
        <v>5</v>
      </c>
      <c r="I641" s="227"/>
      <c r="J641" s="223"/>
      <c r="K641" s="223"/>
      <c r="L641" s="228"/>
      <c r="M641" s="229"/>
      <c r="N641" s="230"/>
      <c r="O641" s="230"/>
      <c r="P641" s="230"/>
      <c r="Q641" s="230"/>
      <c r="R641" s="230"/>
      <c r="S641" s="230"/>
      <c r="T641" s="231"/>
      <c r="AT641" s="232" t="s">
        <v>281</v>
      </c>
      <c r="AU641" s="232" t="s">
        <v>84</v>
      </c>
      <c r="AV641" s="14" t="s">
        <v>84</v>
      </c>
      <c r="AW641" s="14" t="s">
        <v>38</v>
      </c>
      <c r="AX641" s="14" t="s">
        <v>23</v>
      </c>
      <c r="AY641" s="232" t="s">
        <v>273</v>
      </c>
    </row>
    <row r="642" spans="1:65" s="2" customFormat="1" ht="21.75" customHeight="1">
      <c r="A642" s="36"/>
      <c r="B642" s="37"/>
      <c r="C642" s="195" t="s">
        <v>968</v>
      </c>
      <c r="D642" s="195" t="s">
        <v>275</v>
      </c>
      <c r="E642" s="196" t="s">
        <v>4084</v>
      </c>
      <c r="F642" s="197" t="s">
        <v>4085</v>
      </c>
      <c r="G642" s="198" t="s">
        <v>305</v>
      </c>
      <c r="H642" s="199">
        <v>36.685000000000002</v>
      </c>
      <c r="I642" s="200"/>
      <c r="J642" s="201">
        <f>ROUND(I642*H642,2)</f>
        <v>0</v>
      </c>
      <c r="K642" s="197" t="s">
        <v>306</v>
      </c>
      <c r="L642" s="41"/>
      <c r="M642" s="202" t="s">
        <v>22</v>
      </c>
      <c r="N642" s="203" t="s">
        <v>48</v>
      </c>
      <c r="O642" s="66"/>
      <c r="P642" s="204">
        <f>O642*H642</f>
        <v>0</v>
      </c>
      <c r="Q642" s="204">
        <v>0</v>
      </c>
      <c r="R642" s="204">
        <f>Q642*H642</f>
        <v>0</v>
      </c>
      <c r="S642" s="204">
        <v>4.2000000000000003E-2</v>
      </c>
      <c r="T642" s="205">
        <f>S642*H642</f>
        <v>1.5407700000000002</v>
      </c>
      <c r="U642" s="36"/>
      <c r="V642" s="36"/>
      <c r="W642" s="36"/>
      <c r="X642" s="36"/>
      <c r="Y642" s="36"/>
      <c r="Z642" s="36"/>
      <c r="AA642" s="36"/>
      <c r="AB642" s="36"/>
      <c r="AC642" s="36"/>
      <c r="AD642" s="36"/>
      <c r="AE642" s="36"/>
      <c r="AR642" s="206" t="s">
        <v>99</v>
      </c>
      <c r="AT642" s="206" t="s">
        <v>275</v>
      </c>
      <c r="AU642" s="206" t="s">
        <v>84</v>
      </c>
      <c r="AY642" s="19" t="s">
        <v>273</v>
      </c>
      <c r="BE642" s="207">
        <f>IF(N642="základní",J642,0)</f>
        <v>0</v>
      </c>
      <c r="BF642" s="207">
        <f>IF(N642="snížená",J642,0)</f>
        <v>0</v>
      </c>
      <c r="BG642" s="207">
        <f>IF(N642="zákl. přenesená",J642,0)</f>
        <v>0</v>
      </c>
      <c r="BH642" s="207">
        <f>IF(N642="sníž. přenesená",J642,0)</f>
        <v>0</v>
      </c>
      <c r="BI642" s="207">
        <f>IF(N642="nulová",J642,0)</f>
        <v>0</v>
      </c>
      <c r="BJ642" s="19" t="s">
        <v>23</v>
      </c>
      <c r="BK642" s="207">
        <f>ROUND(I642*H642,2)</f>
        <v>0</v>
      </c>
      <c r="BL642" s="19" t="s">
        <v>99</v>
      </c>
      <c r="BM642" s="206" t="s">
        <v>4086</v>
      </c>
    </row>
    <row r="643" spans="1:65" s="13" customFormat="1" ht="11.25">
      <c r="B643" s="212"/>
      <c r="C643" s="213"/>
      <c r="D643" s="208" t="s">
        <v>281</v>
      </c>
      <c r="E643" s="214" t="s">
        <v>22</v>
      </c>
      <c r="F643" s="215" t="s">
        <v>3799</v>
      </c>
      <c r="G643" s="213"/>
      <c r="H643" s="214" t="s">
        <v>22</v>
      </c>
      <c r="I643" s="216"/>
      <c r="J643" s="213"/>
      <c r="K643" s="213"/>
      <c r="L643" s="217"/>
      <c r="M643" s="218"/>
      <c r="N643" s="219"/>
      <c r="O643" s="219"/>
      <c r="P643" s="219"/>
      <c r="Q643" s="219"/>
      <c r="R643" s="219"/>
      <c r="S643" s="219"/>
      <c r="T643" s="220"/>
      <c r="AT643" s="221" t="s">
        <v>281</v>
      </c>
      <c r="AU643" s="221" t="s">
        <v>84</v>
      </c>
      <c r="AV643" s="13" t="s">
        <v>23</v>
      </c>
      <c r="AW643" s="13" t="s">
        <v>38</v>
      </c>
      <c r="AX643" s="13" t="s">
        <v>77</v>
      </c>
      <c r="AY643" s="221" t="s">
        <v>273</v>
      </c>
    </row>
    <row r="644" spans="1:65" s="13" customFormat="1" ht="11.25">
      <c r="B644" s="212"/>
      <c r="C644" s="213"/>
      <c r="D644" s="208" t="s">
        <v>281</v>
      </c>
      <c r="E644" s="214" t="s">
        <v>22</v>
      </c>
      <c r="F644" s="215" t="s">
        <v>2285</v>
      </c>
      <c r="G644" s="213"/>
      <c r="H644" s="214" t="s">
        <v>22</v>
      </c>
      <c r="I644" s="216"/>
      <c r="J644" s="213"/>
      <c r="K644" s="213"/>
      <c r="L644" s="217"/>
      <c r="M644" s="218"/>
      <c r="N644" s="219"/>
      <c r="O644" s="219"/>
      <c r="P644" s="219"/>
      <c r="Q644" s="219"/>
      <c r="R644" s="219"/>
      <c r="S644" s="219"/>
      <c r="T644" s="220"/>
      <c r="AT644" s="221" t="s">
        <v>281</v>
      </c>
      <c r="AU644" s="221" t="s">
        <v>84</v>
      </c>
      <c r="AV644" s="13" t="s">
        <v>23</v>
      </c>
      <c r="AW644" s="13" t="s">
        <v>38</v>
      </c>
      <c r="AX644" s="13" t="s">
        <v>77</v>
      </c>
      <c r="AY644" s="221" t="s">
        <v>273</v>
      </c>
    </row>
    <row r="645" spans="1:65" s="14" customFormat="1" ht="11.25">
      <c r="B645" s="222"/>
      <c r="C645" s="223"/>
      <c r="D645" s="208" t="s">
        <v>281</v>
      </c>
      <c r="E645" s="224" t="s">
        <v>22</v>
      </c>
      <c r="F645" s="225" t="s">
        <v>4087</v>
      </c>
      <c r="G645" s="223"/>
      <c r="H645" s="226">
        <v>4</v>
      </c>
      <c r="I645" s="227"/>
      <c r="J645" s="223"/>
      <c r="K645" s="223"/>
      <c r="L645" s="228"/>
      <c r="M645" s="229"/>
      <c r="N645" s="230"/>
      <c r="O645" s="230"/>
      <c r="P645" s="230"/>
      <c r="Q645" s="230"/>
      <c r="R645" s="230"/>
      <c r="S645" s="230"/>
      <c r="T645" s="231"/>
      <c r="AT645" s="232" t="s">
        <v>281</v>
      </c>
      <c r="AU645" s="232" t="s">
        <v>84</v>
      </c>
      <c r="AV645" s="14" t="s">
        <v>84</v>
      </c>
      <c r="AW645" s="14" t="s">
        <v>38</v>
      </c>
      <c r="AX645" s="14" t="s">
        <v>77</v>
      </c>
      <c r="AY645" s="232" t="s">
        <v>273</v>
      </c>
    </row>
    <row r="646" spans="1:65" s="14" customFormat="1" ht="11.25">
      <c r="B646" s="222"/>
      <c r="C646" s="223"/>
      <c r="D646" s="208" t="s">
        <v>281</v>
      </c>
      <c r="E646" s="224" t="s">
        <v>22</v>
      </c>
      <c r="F646" s="225" t="s">
        <v>4088</v>
      </c>
      <c r="G646" s="223"/>
      <c r="H646" s="226">
        <v>4.8</v>
      </c>
      <c r="I646" s="227"/>
      <c r="J646" s="223"/>
      <c r="K646" s="223"/>
      <c r="L646" s="228"/>
      <c r="M646" s="229"/>
      <c r="N646" s="230"/>
      <c r="O646" s="230"/>
      <c r="P646" s="230"/>
      <c r="Q646" s="230"/>
      <c r="R646" s="230"/>
      <c r="S646" s="230"/>
      <c r="T646" s="231"/>
      <c r="AT646" s="232" t="s">
        <v>281</v>
      </c>
      <c r="AU646" s="232" t="s">
        <v>84</v>
      </c>
      <c r="AV646" s="14" t="s">
        <v>84</v>
      </c>
      <c r="AW646" s="14" t="s">
        <v>38</v>
      </c>
      <c r="AX646" s="14" t="s">
        <v>77</v>
      </c>
      <c r="AY646" s="232" t="s">
        <v>273</v>
      </c>
    </row>
    <row r="647" spans="1:65" s="13" customFormat="1" ht="11.25">
      <c r="B647" s="212"/>
      <c r="C647" s="213"/>
      <c r="D647" s="208" t="s">
        <v>281</v>
      </c>
      <c r="E647" s="214" t="s">
        <v>22</v>
      </c>
      <c r="F647" s="215" t="s">
        <v>292</v>
      </c>
      <c r="G647" s="213"/>
      <c r="H647" s="214" t="s">
        <v>22</v>
      </c>
      <c r="I647" s="216"/>
      <c r="J647" s="213"/>
      <c r="K647" s="213"/>
      <c r="L647" s="217"/>
      <c r="M647" s="218"/>
      <c r="N647" s="219"/>
      <c r="O647" s="219"/>
      <c r="P647" s="219"/>
      <c r="Q647" s="219"/>
      <c r="R647" s="219"/>
      <c r="S647" s="219"/>
      <c r="T647" s="220"/>
      <c r="AT647" s="221" t="s">
        <v>281</v>
      </c>
      <c r="AU647" s="221" t="s">
        <v>84</v>
      </c>
      <c r="AV647" s="13" t="s">
        <v>23</v>
      </c>
      <c r="AW647" s="13" t="s">
        <v>38</v>
      </c>
      <c r="AX647" s="13" t="s">
        <v>77</v>
      </c>
      <c r="AY647" s="221" t="s">
        <v>273</v>
      </c>
    </row>
    <row r="648" spans="1:65" s="14" customFormat="1" ht="11.25">
      <c r="B648" s="222"/>
      <c r="C648" s="223"/>
      <c r="D648" s="208" t="s">
        <v>281</v>
      </c>
      <c r="E648" s="224" t="s">
        <v>22</v>
      </c>
      <c r="F648" s="225" t="s">
        <v>4089</v>
      </c>
      <c r="G648" s="223"/>
      <c r="H648" s="226">
        <v>8.4</v>
      </c>
      <c r="I648" s="227"/>
      <c r="J648" s="223"/>
      <c r="K648" s="223"/>
      <c r="L648" s="228"/>
      <c r="M648" s="229"/>
      <c r="N648" s="230"/>
      <c r="O648" s="230"/>
      <c r="P648" s="230"/>
      <c r="Q648" s="230"/>
      <c r="R648" s="230"/>
      <c r="S648" s="230"/>
      <c r="T648" s="231"/>
      <c r="AT648" s="232" t="s">
        <v>281</v>
      </c>
      <c r="AU648" s="232" t="s">
        <v>84</v>
      </c>
      <c r="AV648" s="14" t="s">
        <v>84</v>
      </c>
      <c r="AW648" s="14" t="s">
        <v>38</v>
      </c>
      <c r="AX648" s="14" t="s">
        <v>77</v>
      </c>
      <c r="AY648" s="232" t="s">
        <v>273</v>
      </c>
    </row>
    <row r="649" spans="1:65" s="14" customFormat="1" ht="11.25">
      <c r="B649" s="222"/>
      <c r="C649" s="223"/>
      <c r="D649" s="208" t="s">
        <v>281</v>
      </c>
      <c r="E649" s="224" t="s">
        <v>22</v>
      </c>
      <c r="F649" s="225" t="s">
        <v>4090</v>
      </c>
      <c r="G649" s="223"/>
      <c r="H649" s="226">
        <v>7.2</v>
      </c>
      <c r="I649" s="227"/>
      <c r="J649" s="223"/>
      <c r="K649" s="223"/>
      <c r="L649" s="228"/>
      <c r="M649" s="229"/>
      <c r="N649" s="230"/>
      <c r="O649" s="230"/>
      <c r="P649" s="230"/>
      <c r="Q649" s="230"/>
      <c r="R649" s="230"/>
      <c r="S649" s="230"/>
      <c r="T649" s="231"/>
      <c r="AT649" s="232" t="s">
        <v>281</v>
      </c>
      <c r="AU649" s="232" t="s">
        <v>84</v>
      </c>
      <c r="AV649" s="14" t="s">
        <v>84</v>
      </c>
      <c r="AW649" s="14" t="s">
        <v>38</v>
      </c>
      <c r="AX649" s="14" t="s">
        <v>77</v>
      </c>
      <c r="AY649" s="232" t="s">
        <v>273</v>
      </c>
    </row>
    <row r="650" spans="1:65" s="13" customFormat="1" ht="11.25">
      <c r="B650" s="212"/>
      <c r="C650" s="213"/>
      <c r="D650" s="208" t="s">
        <v>281</v>
      </c>
      <c r="E650" s="214" t="s">
        <v>22</v>
      </c>
      <c r="F650" s="215" t="s">
        <v>282</v>
      </c>
      <c r="G650" s="213"/>
      <c r="H650" s="214" t="s">
        <v>22</v>
      </c>
      <c r="I650" s="216"/>
      <c r="J650" s="213"/>
      <c r="K650" s="213"/>
      <c r="L650" s="217"/>
      <c r="M650" s="218"/>
      <c r="N650" s="219"/>
      <c r="O650" s="219"/>
      <c r="P650" s="219"/>
      <c r="Q650" s="219"/>
      <c r="R650" s="219"/>
      <c r="S650" s="219"/>
      <c r="T650" s="220"/>
      <c r="AT650" s="221" t="s">
        <v>281</v>
      </c>
      <c r="AU650" s="221" t="s">
        <v>84</v>
      </c>
      <c r="AV650" s="13" t="s">
        <v>23</v>
      </c>
      <c r="AW650" s="13" t="s">
        <v>38</v>
      </c>
      <c r="AX650" s="13" t="s">
        <v>77</v>
      </c>
      <c r="AY650" s="221" t="s">
        <v>273</v>
      </c>
    </row>
    <row r="651" spans="1:65" s="14" customFormat="1" ht="11.25">
      <c r="B651" s="222"/>
      <c r="C651" s="223"/>
      <c r="D651" s="208" t="s">
        <v>281</v>
      </c>
      <c r="E651" s="224" t="s">
        <v>22</v>
      </c>
      <c r="F651" s="225" t="s">
        <v>4091</v>
      </c>
      <c r="G651" s="223"/>
      <c r="H651" s="226">
        <v>7.5</v>
      </c>
      <c r="I651" s="227"/>
      <c r="J651" s="223"/>
      <c r="K651" s="223"/>
      <c r="L651" s="228"/>
      <c r="M651" s="229"/>
      <c r="N651" s="230"/>
      <c r="O651" s="230"/>
      <c r="P651" s="230"/>
      <c r="Q651" s="230"/>
      <c r="R651" s="230"/>
      <c r="S651" s="230"/>
      <c r="T651" s="231"/>
      <c r="AT651" s="232" t="s">
        <v>281</v>
      </c>
      <c r="AU651" s="232" t="s">
        <v>84</v>
      </c>
      <c r="AV651" s="14" t="s">
        <v>84</v>
      </c>
      <c r="AW651" s="14" t="s">
        <v>38</v>
      </c>
      <c r="AX651" s="14" t="s">
        <v>77</v>
      </c>
      <c r="AY651" s="232" t="s">
        <v>273</v>
      </c>
    </row>
    <row r="652" spans="1:65" s="15" customFormat="1" ht="11.25">
      <c r="B652" s="233"/>
      <c r="C652" s="234"/>
      <c r="D652" s="208" t="s">
        <v>281</v>
      </c>
      <c r="E652" s="235" t="s">
        <v>22</v>
      </c>
      <c r="F652" s="236" t="s">
        <v>286</v>
      </c>
      <c r="G652" s="234"/>
      <c r="H652" s="237">
        <v>31.9</v>
      </c>
      <c r="I652" s="238"/>
      <c r="J652" s="234"/>
      <c r="K652" s="234"/>
      <c r="L652" s="239"/>
      <c r="M652" s="240"/>
      <c r="N652" s="241"/>
      <c r="O652" s="241"/>
      <c r="P652" s="241"/>
      <c r="Q652" s="241"/>
      <c r="R652" s="241"/>
      <c r="S652" s="241"/>
      <c r="T652" s="242"/>
      <c r="AT652" s="243" t="s">
        <v>281</v>
      </c>
      <c r="AU652" s="243" t="s">
        <v>84</v>
      </c>
      <c r="AV652" s="15" t="s">
        <v>92</v>
      </c>
      <c r="AW652" s="15" t="s">
        <v>38</v>
      </c>
      <c r="AX652" s="15" t="s">
        <v>77</v>
      </c>
      <c r="AY652" s="243" t="s">
        <v>273</v>
      </c>
    </row>
    <row r="653" spans="1:65" s="14" customFormat="1" ht="11.25">
      <c r="B653" s="222"/>
      <c r="C653" s="223"/>
      <c r="D653" s="208" t="s">
        <v>281</v>
      </c>
      <c r="E653" s="224" t="s">
        <v>22</v>
      </c>
      <c r="F653" s="225" t="s">
        <v>4092</v>
      </c>
      <c r="G653" s="223"/>
      <c r="H653" s="226">
        <v>4.7850000000000001</v>
      </c>
      <c r="I653" s="227"/>
      <c r="J653" s="223"/>
      <c r="K653" s="223"/>
      <c r="L653" s="228"/>
      <c r="M653" s="229"/>
      <c r="N653" s="230"/>
      <c r="O653" s="230"/>
      <c r="P653" s="230"/>
      <c r="Q653" s="230"/>
      <c r="R653" s="230"/>
      <c r="S653" s="230"/>
      <c r="T653" s="231"/>
      <c r="AT653" s="232" t="s">
        <v>281</v>
      </c>
      <c r="AU653" s="232" t="s">
        <v>84</v>
      </c>
      <c r="AV653" s="14" t="s">
        <v>84</v>
      </c>
      <c r="AW653" s="14" t="s">
        <v>38</v>
      </c>
      <c r="AX653" s="14" t="s">
        <v>77</v>
      </c>
      <c r="AY653" s="232" t="s">
        <v>273</v>
      </c>
    </row>
    <row r="654" spans="1:65" s="16" customFormat="1" ht="11.25">
      <c r="B654" s="244"/>
      <c r="C654" s="245"/>
      <c r="D654" s="208" t="s">
        <v>281</v>
      </c>
      <c r="E654" s="246" t="s">
        <v>22</v>
      </c>
      <c r="F654" s="247" t="s">
        <v>288</v>
      </c>
      <c r="G654" s="245"/>
      <c r="H654" s="248">
        <v>36.685000000000002</v>
      </c>
      <c r="I654" s="249"/>
      <c r="J654" s="245"/>
      <c r="K654" s="245"/>
      <c r="L654" s="250"/>
      <c r="M654" s="251"/>
      <c r="N654" s="252"/>
      <c r="O654" s="252"/>
      <c r="P654" s="252"/>
      <c r="Q654" s="252"/>
      <c r="R654" s="252"/>
      <c r="S654" s="252"/>
      <c r="T654" s="253"/>
      <c r="AT654" s="254" t="s">
        <v>281</v>
      </c>
      <c r="AU654" s="254" t="s">
        <v>84</v>
      </c>
      <c r="AV654" s="16" t="s">
        <v>99</v>
      </c>
      <c r="AW654" s="16" t="s">
        <v>38</v>
      </c>
      <c r="AX654" s="16" t="s">
        <v>23</v>
      </c>
      <c r="AY654" s="254" t="s">
        <v>273</v>
      </c>
    </row>
    <row r="655" spans="1:65" s="2" customFormat="1" ht="21.75" customHeight="1">
      <c r="A655" s="36"/>
      <c r="B655" s="37"/>
      <c r="C655" s="195" t="s">
        <v>976</v>
      </c>
      <c r="D655" s="195" t="s">
        <v>275</v>
      </c>
      <c r="E655" s="196" t="s">
        <v>4093</v>
      </c>
      <c r="F655" s="197" t="s">
        <v>4094</v>
      </c>
      <c r="G655" s="198" t="s">
        <v>305</v>
      </c>
      <c r="H655" s="199">
        <v>4</v>
      </c>
      <c r="I655" s="200"/>
      <c r="J655" s="201">
        <f>ROUND(I655*H655,2)</f>
        <v>0</v>
      </c>
      <c r="K655" s="197" t="s">
        <v>306</v>
      </c>
      <c r="L655" s="41"/>
      <c r="M655" s="202" t="s">
        <v>22</v>
      </c>
      <c r="N655" s="203" t="s">
        <v>48</v>
      </c>
      <c r="O655" s="66"/>
      <c r="P655" s="204">
        <f>O655*H655</f>
        <v>0</v>
      </c>
      <c r="Q655" s="204">
        <v>7.5000000000000002E-4</v>
      </c>
      <c r="R655" s="204">
        <f>Q655*H655</f>
        <v>3.0000000000000001E-3</v>
      </c>
      <c r="S655" s="204">
        <v>4.4999999999999998E-2</v>
      </c>
      <c r="T655" s="205">
        <f>S655*H655</f>
        <v>0.18</v>
      </c>
      <c r="U655" s="36"/>
      <c r="V655" s="36"/>
      <c r="W655" s="36"/>
      <c r="X655" s="36"/>
      <c r="Y655" s="36"/>
      <c r="Z655" s="36"/>
      <c r="AA655" s="36"/>
      <c r="AB655" s="36"/>
      <c r="AC655" s="36"/>
      <c r="AD655" s="36"/>
      <c r="AE655" s="36"/>
      <c r="AR655" s="206" t="s">
        <v>99</v>
      </c>
      <c r="AT655" s="206" t="s">
        <v>275</v>
      </c>
      <c r="AU655" s="206" t="s">
        <v>84</v>
      </c>
      <c r="AY655" s="19" t="s">
        <v>273</v>
      </c>
      <c r="BE655" s="207">
        <f>IF(N655="základní",J655,0)</f>
        <v>0</v>
      </c>
      <c r="BF655" s="207">
        <f>IF(N655="snížená",J655,0)</f>
        <v>0</v>
      </c>
      <c r="BG655" s="207">
        <f>IF(N655="zákl. přenesená",J655,0)</f>
        <v>0</v>
      </c>
      <c r="BH655" s="207">
        <f>IF(N655="sníž. přenesená",J655,0)</f>
        <v>0</v>
      </c>
      <c r="BI655" s="207">
        <f>IF(N655="nulová",J655,0)</f>
        <v>0</v>
      </c>
      <c r="BJ655" s="19" t="s">
        <v>23</v>
      </c>
      <c r="BK655" s="207">
        <f>ROUND(I655*H655,2)</f>
        <v>0</v>
      </c>
      <c r="BL655" s="19" t="s">
        <v>99</v>
      </c>
      <c r="BM655" s="206" t="s">
        <v>4095</v>
      </c>
    </row>
    <row r="656" spans="1:65" s="2" customFormat="1" ht="48.75">
      <c r="A656" s="36"/>
      <c r="B656" s="37"/>
      <c r="C656" s="38"/>
      <c r="D656" s="208" t="s">
        <v>299</v>
      </c>
      <c r="E656" s="38"/>
      <c r="F656" s="209" t="s">
        <v>4096</v>
      </c>
      <c r="G656" s="38"/>
      <c r="H656" s="38"/>
      <c r="I656" s="119"/>
      <c r="J656" s="38"/>
      <c r="K656" s="38"/>
      <c r="L656" s="41"/>
      <c r="M656" s="210"/>
      <c r="N656" s="211"/>
      <c r="O656" s="66"/>
      <c r="P656" s="66"/>
      <c r="Q656" s="66"/>
      <c r="R656" s="66"/>
      <c r="S656" s="66"/>
      <c r="T656" s="67"/>
      <c r="U656" s="36"/>
      <c r="V656" s="36"/>
      <c r="W656" s="36"/>
      <c r="X656" s="36"/>
      <c r="Y656" s="36"/>
      <c r="Z656" s="36"/>
      <c r="AA656" s="36"/>
      <c r="AB656" s="36"/>
      <c r="AC656" s="36"/>
      <c r="AD656" s="36"/>
      <c r="AE656" s="36"/>
      <c r="AT656" s="19" t="s">
        <v>299</v>
      </c>
      <c r="AU656" s="19" t="s">
        <v>84</v>
      </c>
    </row>
    <row r="657" spans="1:65" s="14" customFormat="1" ht="11.25">
      <c r="B657" s="222"/>
      <c r="C657" s="223"/>
      <c r="D657" s="208" t="s">
        <v>281</v>
      </c>
      <c r="E657" s="224" t="s">
        <v>22</v>
      </c>
      <c r="F657" s="225" t="s">
        <v>4097</v>
      </c>
      <c r="G657" s="223"/>
      <c r="H657" s="226">
        <v>4</v>
      </c>
      <c r="I657" s="227"/>
      <c r="J657" s="223"/>
      <c r="K657" s="223"/>
      <c r="L657" s="228"/>
      <c r="M657" s="229"/>
      <c r="N657" s="230"/>
      <c r="O657" s="230"/>
      <c r="P657" s="230"/>
      <c r="Q657" s="230"/>
      <c r="R657" s="230"/>
      <c r="S657" s="230"/>
      <c r="T657" s="231"/>
      <c r="AT657" s="232" t="s">
        <v>281</v>
      </c>
      <c r="AU657" s="232" t="s">
        <v>84</v>
      </c>
      <c r="AV657" s="14" t="s">
        <v>84</v>
      </c>
      <c r="AW657" s="14" t="s">
        <v>38</v>
      </c>
      <c r="AX657" s="14" t="s">
        <v>23</v>
      </c>
      <c r="AY657" s="232" t="s">
        <v>273</v>
      </c>
    </row>
    <row r="658" spans="1:65" s="2" customFormat="1" ht="21.75" customHeight="1">
      <c r="A658" s="36"/>
      <c r="B658" s="37"/>
      <c r="C658" s="195" t="s">
        <v>981</v>
      </c>
      <c r="D658" s="195" t="s">
        <v>275</v>
      </c>
      <c r="E658" s="196" t="s">
        <v>4098</v>
      </c>
      <c r="F658" s="197" t="s">
        <v>4099</v>
      </c>
      <c r="G658" s="198" t="s">
        <v>305</v>
      </c>
      <c r="H658" s="199">
        <v>4.0999999999999996</v>
      </c>
      <c r="I658" s="200"/>
      <c r="J658" s="201">
        <f>ROUND(I658*H658,2)</f>
        <v>0</v>
      </c>
      <c r="K658" s="197" t="s">
        <v>306</v>
      </c>
      <c r="L658" s="41"/>
      <c r="M658" s="202" t="s">
        <v>22</v>
      </c>
      <c r="N658" s="203" t="s">
        <v>48</v>
      </c>
      <c r="O658" s="66"/>
      <c r="P658" s="204">
        <f>O658*H658</f>
        <v>0</v>
      </c>
      <c r="Q658" s="204">
        <v>4.3400000000000001E-3</v>
      </c>
      <c r="R658" s="204">
        <f>Q658*H658</f>
        <v>1.7793999999999997E-2</v>
      </c>
      <c r="S658" s="204">
        <v>0.28299999999999997</v>
      </c>
      <c r="T658" s="205">
        <f>S658*H658</f>
        <v>1.1602999999999999</v>
      </c>
      <c r="U658" s="36"/>
      <c r="V658" s="36"/>
      <c r="W658" s="36"/>
      <c r="X658" s="36"/>
      <c r="Y658" s="36"/>
      <c r="Z658" s="36"/>
      <c r="AA658" s="36"/>
      <c r="AB658" s="36"/>
      <c r="AC658" s="36"/>
      <c r="AD658" s="36"/>
      <c r="AE658" s="36"/>
      <c r="AR658" s="206" t="s">
        <v>99</v>
      </c>
      <c r="AT658" s="206" t="s">
        <v>275</v>
      </c>
      <c r="AU658" s="206" t="s">
        <v>84</v>
      </c>
      <c r="AY658" s="19" t="s">
        <v>273</v>
      </c>
      <c r="BE658" s="207">
        <f>IF(N658="základní",J658,0)</f>
        <v>0</v>
      </c>
      <c r="BF658" s="207">
        <f>IF(N658="snížená",J658,0)</f>
        <v>0</v>
      </c>
      <c r="BG658" s="207">
        <f>IF(N658="zákl. přenesená",J658,0)</f>
        <v>0</v>
      </c>
      <c r="BH658" s="207">
        <f>IF(N658="sníž. přenesená",J658,0)</f>
        <v>0</v>
      </c>
      <c r="BI658" s="207">
        <f>IF(N658="nulová",J658,0)</f>
        <v>0</v>
      </c>
      <c r="BJ658" s="19" t="s">
        <v>23</v>
      </c>
      <c r="BK658" s="207">
        <f>ROUND(I658*H658,2)</f>
        <v>0</v>
      </c>
      <c r="BL658" s="19" t="s">
        <v>99</v>
      </c>
      <c r="BM658" s="206" t="s">
        <v>4100</v>
      </c>
    </row>
    <row r="659" spans="1:65" s="2" customFormat="1" ht="48.75">
      <c r="A659" s="36"/>
      <c r="B659" s="37"/>
      <c r="C659" s="38"/>
      <c r="D659" s="208" t="s">
        <v>299</v>
      </c>
      <c r="E659" s="38"/>
      <c r="F659" s="209" t="s">
        <v>4096</v>
      </c>
      <c r="G659" s="38"/>
      <c r="H659" s="38"/>
      <c r="I659" s="119"/>
      <c r="J659" s="38"/>
      <c r="K659" s="38"/>
      <c r="L659" s="41"/>
      <c r="M659" s="210"/>
      <c r="N659" s="211"/>
      <c r="O659" s="66"/>
      <c r="P659" s="66"/>
      <c r="Q659" s="66"/>
      <c r="R659" s="66"/>
      <c r="S659" s="66"/>
      <c r="T659" s="67"/>
      <c r="U659" s="36"/>
      <c r="V659" s="36"/>
      <c r="W659" s="36"/>
      <c r="X659" s="36"/>
      <c r="Y659" s="36"/>
      <c r="Z659" s="36"/>
      <c r="AA659" s="36"/>
      <c r="AB659" s="36"/>
      <c r="AC659" s="36"/>
      <c r="AD659" s="36"/>
      <c r="AE659" s="36"/>
      <c r="AT659" s="19" t="s">
        <v>299</v>
      </c>
      <c r="AU659" s="19" t="s">
        <v>84</v>
      </c>
    </row>
    <row r="660" spans="1:65" s="14" customFormat="1" ht="11.25">
      <c r="B660" s="222"/>
      <c r="C660" s="223"/>
      <c r="D660" s="208" t="s">
        <v>281</v>
      </c>
      <c r="E660" s="224" t="s">
        <v>22</v>
      </c>
      <c r="F660" s="225" t="s">
        <v>4101</v>
      </c>
      <c r="G660" s="223"/>
      <c r="H660" s="226">
        <v>4.0999999999999996</v>
      </c>
      <c r="I660" s="227"/>
      <c r="J660" s="223"/>
      <c r="K660" s="223"/>
      <c r="L660" s="228"/>
      <c r="M660" s="229"/>
      <c r="N660" s="230"/>
      <c r="O660" s="230"/>
      <c r="P660" s="230"/>
      <c r="Q660" s="230"/>
      <c r="R660" s="230"/>
      <c r="S660" s="230"/>
      <c r="T660" s="231"/>
      <c r="AT660" s="232" t="s">
        <v>281</v>
      </c>
      <c r="AU660" s="232" t="s">
        <v>84</v>
      </c>
      <c r="AV660" s="14" t="s">
        <v>84</v>
      </c>
      <c r="AW660" s="14" t="s">
        <v>38</v>
      </c>
      <c r="AX660" s="14" t="s">
        <v>77</v>
      </c>
      <c r="AY660" s="232" t="s">
        <v>273</v>
      </c>
    </row>
    <row r="661" spans="1:65" s="15" customFormat="1" ht="11.25">
      <c r="B661" s="233"/>
      <c r="C661" s="234"/>
      <c r="D661" s="208" t="s">
        <v>281</v>
      </c>
      <c r="E661" s="235" t="s">
        <v>22</v>
      </c>
      <c r="F661" s="236" t="s">
        <v>286</v>
      </c>
      <c r="G661" s="234"/>
      <c r="H661" s="237">
        <v>4.0999999999999996</v>
      </c>
      <c r="I661" s="238"/>
      <c r="J661" s="234"/>
      <c r="K661" s="234"/>
      <c r="L661" s="239"/>
      <c r="M661" s="240"/>
      <c r="N661" s="241"/>
      <c r="O661" s="241"/>
      <c r="P661" s="241"/>
      <c r="Q661" s="241"/>
      <c r="R661" s="241"/>
      <c r="S661" s="241"/>
      <c r="T661" s="242"/>
      <c r="AT661" s="243" t="s">
        <v>281</v>
      </c>
      <c r="AU661" s="243" t="s">
        <v>84</v>
      </c>
      <c r="AV661" s="15" t="s">
        <v>92</v>
      </c>
      <c r="AW661" s="15" t="s">
        <v>38</v>
      </c>
      <c r="AX661" s="15" t="s">
        <v>23</v>
      </c>
      <c r="AY661" s="243" t="s">
        <v>273</v>
      </c>
    </row>
    <row r="662" spans="1:65" s="2" customFormat="1" ht="21.75" customHeight="1">
      <c r="A662" s="36"/>
      <c r="B662" s="37"/>
      <c r="C662" s="195" t="s">
        <v>29</v>
      </c>
      <c r="D662" s="195" t="s">
        <v>275</v>
      </c>
      <c r="E662" s="196" t="s">
        <v>4102</v>
      </c>
      <c r="F662" s="197" t="s">
        <v>4103</v>
      </c>
      <c r="G662" s="198" t="s">
        <v>305</v>
      </c>
      <c r="H662" s="199">
        <v>12</v>
      </c>
      <c r="I662" s="200"/>
      <c r="J662" s="201">
        <f>ROUND(I662*H662,2)</f>
        <v>0</v>
      </c>
      <c r="K662" s="197" t="s">
        <v>306</v>
      </c>
      <c r="L662" s="41"/>
      <c r="M662" s="202" t="s">
        <v>22</v>
      </c>
      <c r="N662" s="203" t="s">
        <v>48</v>
      </c>
      <c r="O662" s="66"/>
      <c r="P662" s="204">
        <f>O662*H662</f>
        <v>0</v>
      </c>
      <c r="Q662" s="204">
        <v>7.9000000000000001E-4</v>
      </c>
      <c r="R662" s="204">
        <f>Q662*H662</f>
        <v>9.4800000000000006E-3</v>
      </c>
      <c r="S662" s="204">
        <v>2.5000000000000001E-2</v>
      </c>
      <c r="T662" s="205">
        <f>S662*H662</f>
        <v>0.30000000000000004</v>
      </c>
      <c r="U662" s="36"/>
      <c r="V662" s="36"/>
      <c r="W662" s="36"/>
      <c r="X662" s="36"/>
      <c r="Y662" s="36"/>
      <c r="Z662" s="36"/>
      <c r="AA662" s="36"/>
      <c r="AB662" s="36"/>
      <c r="AC662" s="36"/>
      <c r="AD662" s="36"/>
      <c r="AE662" s="36"/>
      <c r="AR662" s="206" t="s">
        <v>99</v>
      </c>
      <c r="AT662" s="206" t="s">
        <v>275</v>
      </c>
      <c r="AU662" s="206" t="s">
        <v>84</v>
      </c>
      <c r="AY662" s="19" t="s">
        <v>273</v>
      </c>
      <c r="BE662" s="207">
        <f>IF(N662="základní",J662,0)</f>
        <v>0</v>
      </c>
      <c r="BF662" s="207">
        <f>IF(N662="snížená",J662,0)</f>
        <v>0</v>
      </c>
      <c r="BG662" s="207">
        <f>IF(N662="zákl. přenesená",J662,0)</f>
        <v>0</v>
      </c>
      <c r="BH662" s="207">
        <f>IF(N662="sníž. přenesená",J662,0)</f>
        <v>0</v>
      </c>
      <c r="BI662" s="207">
        <f>IF(N662="nulová",J662,0)</f>
        <v>0</v>
      </c>
      <c r="BJ662" s="19" t="s">
        <v>23</v>
      </c>
      <c r="BK662" s="207">
        <f>ROUND(I662*H662,2)</f>
        <v>0</v>
      </c>
      <c r="BL662" s="19" t="s">
        <v>99</v>
      </c>
      <c r="BM662" s="206" t="s">
        <v>4104</v>
      </c>
    </row>
    <row r="663" spans="1:65" s="2" customFormat="1" ht="48.75">
      <c r="A663" s="36"/>
      <c r="B663" s="37"/>
      <c r="C663" s="38"/>
      <c r="D663" s="208" t="s">
        <v>299</v>
      </c>
      <c r="E663" s="38"/>
      <c r="F663" s="209" t="s">
        <v>4096</v>
      </c>
      <c r="G663" s="38"/>
      <c r="H663" s="38"/>
      <c r="I663" s="119"/>
      <c r="J663" s="38"/>
      <c r="K663" s="38"/>
      <c r="L663" s="41"/>
      <c r="M663" s="210"/>
      <c r="N663" s="211"/>
      <c r="O663" s="66"/>
      <c r="P663" s="66"/>
      <c r="Q663" s="66"/>
      <c r="R663" s="66"/>
      <c r="S663" s="66"/>
      <c r="T663" s="67"/>
      <c r="U663" s="36"/>
      <c r="V663" s="36"/>
      <c r="W663" s="36"/>
      <c r="X663" s="36"/>
      <c r="Y663" s="36"/>
      <c r="Z663" s="36"/>
      <c r="AA663" s="36"/>
      <c r="AB663" s="36"/>
      <c r="AC663" s="36"/>
      <c r="AD663" s="36"/>
      <c r="AE663" s="36"/>
      <c r="AT663" s="19" t="s">
        <v>299</v>
      </c>
      <c r="AU663" s="19" t="s">
        <v>84</v>
      </c>
    </row>
    <row r="664" spans="1:65" s="14" customFormat="1" ht="11.25">
      <c r="B664" s="222"/>
      <c r="C664" s="223"/>
      <c r="D664" s="208" t="s">
        <v>281</v>
      </c>
      <c r="E664" s="224" t="s">
        <v>22</v>
      </c>
      <c r="F664" s="225" t="s">
        <v>4105</v>
      </c>
      <c r="G664" s="223"/>
      <c r="H664" s="226">
        <v>12</v>
      </c>
      <c r="I664" s="227"/>
      <c r="J664" s="223"/>
      <c r="K664" s="223"/>
      <c r="L664" s="228"/>
      <c r="M664" s="229"/>
      <c r="N664" s="230"/>
      <c r="O664" s="230"/>
      <c r="P664" s="230"/>
      <c r="Q664" s="230"/>
      <c r="R664" s="230"/>
      <c r="S664" s="230"/>
      <c r="T664" s="231"/>
      <c r="AT664" s="232" t="s">
        <v>281</v>
      </c>
      <c r="AU664" s="232" t="s">
        <v>84</v>
      </c>
      <c r="AV664" s="14" t="s">
        <v>84</v>
      </c>
      <c r="AW664" s="14" t="s">
        <v>38</v>
      </c>
      <c r="AX664" s="14" t="s">
        <v>23</v>
      </c>
      <c r="AY664" s="232" t="s">
        <v>273</v>
      </c>
    </row>
    <row r="665" spans="1:65" s="2" customFormat="1" ht="21.75" customHeight="1">
      <c r="A665" s="36"/>
      <c r="B665" s="37"/>
      <c r="C665" s="195" t="s">
        <v>990</v>
      </c>
      <c r="D665" s="195" t="s">
        <v>275</v>
      </c>
      <c r="E665" s="196" t="s">
        <v>4106</v>
      </c>
      <c r="F665" s="197" t="s">
        <v>4107</v>
      </c>
      <c r="G665" s="198" t="s">
        <v>305</v>
      </c>
      <c r="H665" s="199">
        <v>1.8</v>
      </c>
      <c r="I665" s="200"/>
      <c r="J665" s="201">
        <f>ROUND(I665*H665,2)</f>
        <v>0</v>
      </c>
      <c r="K665" s="197" t="s">
        <v>306</v>
      </c>
      <c r="L665" s="41"/>
      <c r="M665" s="202" t="s">
        <v>22</v>
      </c>
      <c r="N665" s="203" t="s">
        <v>48</v>
      </c>
      <c r="O665" s="66"/>
      <c r="P665" s="204">
        <f>O665*H665</f>
        <v>0</v>
      </c>
      <c r="Q665" s="204">
        <v>9.1E-4</v>
      </c>
      <c r="R665" s="204">
        <f>Q665*H665</f>
        <v>1.6380000000000001E-3</v>
      </c>
      <c r="S665" s="204">
        <v>3.7999999999999999E-2</v>
      </c>
      <c r="T665" s="205">
        <f>S665*H665</f>
        <v>6.8400000000000002E-2</v>
      </c>
      <c r="U665" s="36"/>
      <c r="V665" s="36"/>
      <c r="W665" s="36"/>
      <c r="X665" s="36"/>
      <c r="Y665" s="36"/>
      <c r="Z665" s="36"/>
      <c r="AA665" s="36"/>
      <c r="AB665" s="36"/>
      <c r="AC665" s="36"/>
      <c r="AD665" s="36"/>
      <c r="AE665" s="36"/>
      <c r="AR665" s="206" t="s">
        <v>99</v>
      </c>
      <c r="AT665" s="206" t="s">
        <v>275</v>
      </c>
      <c r="AU665" s="206" t="s">
        <v>84</v>
      </c>
      <c r="AY665" s="19" t="s">
        <v>273</v>
      </c>
      <c r="BE665" s="207">
        <f>IF(N665="základní",J665,0)</f>
        <v>0</v>
      </c>
      <c r="BF665" s="207">
        <f>IF(N665="snížená",J665,0)</f>
        <v>0</v>
      </c>
      <c r="BG665" s="207">
        <f>IF(N665="zákl. přenesená",J665,0)</f>
        <v>0</v>
      </c>
      <c r="BH665" s="207">
        <f>IF(N665="sníž. přenesená",J665,0)</f>
        <v>0</v>
      </c>
      <c r="BI665" s="207">
        <f>IF(N665="nulová",J665,0)</f>
        <v>0</v>
      </c>
      <c r="BJ665" s="19" t="s">
        <v>23</v>
      </c>
      <c r="BK665" s="207">
        <f>ROUND(I665*H665,2)</f>
        <v>0</v>
      </c>
      <c r="BL665" s="19" t="s">
        <v>99</v>
      </c>
      <c r="BM665" s="206" t="s">
        <v>4108</v>
      </c>
    </row>
    <row r="666" spans="1:65" s="2" customFormat="1" ht="48.75">
      <c r="A666" s="36"/>
      <c r="B666" s="37"/>
      <c r="C666" s="38"/>
      <c r="D666" s="208" t="s">
        <v>299</v>
      </c>
      <c r="E666" s="38"/>
      <c r="F666" s="209" t="s">
        <v>4096</v>
      </c>
      <c r="G666" s="38"/>
      <c r="H666" s="38"/>
      <c r="I666" s="119"/>
      <c r="J666" s="38"/>
      <c r="K666" s="38"/>
      <c r="L666" s="41"/>
      <c r="M666" s="210"/>
      <c r="N666" s="211"/>
      <c r="O666" s="66"/>
      <c r="P666" s="66"/>
      <c r="Q666" s="66"/>
      <c r="R666" s="66"/>
      <c r="S666" s="66"/>
      <c r="T666" s="67"/>
      <c r="U666" s="36"/>
      <c r="V666" s="36"/>
      <c r="W666" s="36"/>
      <c r="X666" s="36"/>
      <c r="Y666" s="36"/>
      <c r="Z666" s="36"/>
      <c r="AA666" s="36"/>
      <c r="AB666" s="36"/>
      <c r="AC666" s="36"/>
      <c r="AD666" s="36"/>
      <c r="AE666" s="36"/>
      <c r="AT666" s="19" t="s">
        <v>299</v>
      </c>
      <c r="AU666" s="19" t="s">
        <v>84</v>
      </c>
    </row>
    <row r="667" spans="1:65" s="14" customFormat="1" ht="11.25">
      <c r="B667" s="222"/>
      <c r="C667" s="223"/>
      <c r="D667" s="208" t="s">
        <v>281</v>
      </c>
      <c r="E667" s="224" t="s">
        <v>22</v>
      </c>
      <c r="F667" s="225" t="s">
        <v>4109</v>
      </c>
      <c r="G667" s="223"/>
      <c r="H667" s="226">
        <v>1.8</v>
      </c>
      <c r="I667" s="227"/>
      <c r="J667" s="223"/>
      <c r="K667" s="223"/>
      <c r="L667" s="228"/>
      <c r="M667" s="229"/>
      <c r="N667" s="230"/>
      <c r="O667" s="230"/>
      <c r="P667" s="230"/>
      <c r="Q667" s="230"/>
      <c r="R667" s="230"/>
      <c r="S667" s="230"/>
      <c r="T667" s="231"/>
      <c r="AT667" s="232" t="s">
        <v>281</v>
      </c>
      <c r="AU667" s="232" t="s">
        <v>84</v>
      </c>
      <c r="AV667" s="14" t="s">
        <v>84</v>
      </c>
      <c r="AW667" s="14" t="s">
        <v>38</v>
      </c>
      <c r="AX667" s="14" t="s">
        <v>23</v>
      </c>
      <c r="AY667" s="232" t="s">
        <v>273</v>
      </c>
    </row>
    <row r="668" spans="1:65" s="2" customFormat="1" ht="21.75" customHeight="1">
      <c r="A668" s="36"/>
      <c r="B668" s="37"/>
      <c r="C668" s="195" t="s">
        <v>995</v>
      </c>
      <c r="D668" s="195" t="s">
        <v>275</v>
      </c>
      <c r="E668" s="196" t="s">
        <v>4110</v>
      </c>
      <c r="F668" s="197" t="s">
        <v>4111</v>
      </c>
      <c r="G668" s="198" t="s">
        <v>224</v>
      </c>
      <c r="H668" s="199">
        <v>161.62700000000001</v>
      </c>
      <c r="I668" s="200"/>
      <c r="J668" s="201">
        <f>ROUND(I668*H668,2)</f>
        <v>0</v>
      </c>
      <c r="K668" s="197" t="s">
        <v>306</v>
      </c>
      <c r="L668" s="41"/>
      <c r="M668" s="202" t="s">
        <v>22</v>
      </c>
      <c r="N668" s="203" t="s">
        <v>48</v>
      </c>
      <c r="O668" s="66"/>
      <c r="P668" s="204">
        <f>O668*H668</f>
        <v>0</v>
      </c>
      <c r="Q668" s="204">
        <v>0</v>
      </c>
      <c r="R668" s="204">
        <f>Q668*H668</f>
        <v>0</v>
      </c>
      <c r="S668" s="204">
        <v>4.5999999999999999E-2</v>
      </c>
      <c r="T668" s="205">
        <f>S668*H668</f>
        <v>7.4348420000000006</v>
      </c>
      <c r="U668" s="36"/>
      <c r="V668" s="36"/>
      <c r="W668" s="36"/>
      <c r="X668" s="36"/>
      <c r="Y668" s="36"/>
      <c r="Z668" s="36"/>
      <c r="AA668" s="36"/>
      <c r="AB668" s="36"/>
      <c r="AC668" s="36"/>
      <c r="AD668" s="36"/>
      <c r="AE668" s="36"/>
      <c r="AR668" s="206" t="s">
        <v>99</v>
      </c>
      <c r="AT668" s="206" t="s">
        <v>275</v>
      </c>
      <c r="AU668" s="206" t="s">
        <v>84</v>
      </c>
      <c r="AY668" s="19" t="s">
        <v>273</v>
      </c>
      <c r="BE668" s="207">
        <f>IF(N668="základní",J668,0)</f>
        <v>0</v>
      </c>
      <c r="BF668" s="207">
        <f>IF(N668="snížená",J668,0)</f>
        <v>0</v>
      </c>
      <c r="BG668" s="207">
        <f>IF(N668="zákl. přenesená",J668,0)</f>
        <v>0</v>
      </c>
      <c r="BH668" s="207">
        <f>IF(N668="sníž. přenesená",J668,0)</f>
        <v>0</v>
      </c>
      <c r="BI668" s="207">
        <f>IF(N668="nulová",J668,0)</f>
        <v>0</v>
      </c>
      <c r="BJ668" s="19" t="s">
        <v>23</v>
      </c>
      <c r="BK668" s="207">
        <f>ROUND(I668*H668,2)</f>
        <v>0</v>
      </c>
      <c r="BL668" s="19" t="s">
        <v>99</v>
      </c>
      <c r="BM668" s="206" t="s">
        <v>4112</v>
      </c>
    </row>
    <row r="669" spans="1:65" s="2" customFormat="1" ht="29.25">
      <c r="A669" s="36"/>
      <c r="B669" s="37"/>
      <c r="C669" s="38"/>
      <c r="D669" s="208" t="s">
        <v>299</v>
      </c>
      <c r="E669" s="38"/>
      <c r="F669" s="209" t="s">
        <v>4113</v>
      </c>
      <c r="G669" s="38"/>
      <c r="H669" s="38"/>
      <c r="I669" s="119"/>
      <c r="J669" s="38"/>
      <c r="K669" s="38"/>
      <c r="L669" s="41"/>
      <c r="M669" s="210"/>
      <c r="N669" s="211"/>
      <c r="O669" s="66"/>
      <c r="P669" s="66"/>
      <c r="Q669" s="66"/>
      <c r="R669" s="66"/>
      <c r="S669" s="66"/>
      <c r="T669" s="67"/>
      <c r="U669" s="36"/>
      <c r="V669" s="36"/>
      <c r="W669" s="36"/>
      <c r="X669" s="36"/>
      <c r="Y669" s="36"/>
      <c r="Z669" s="36"/>
      <c r="AA669" s="36"/>
      <c r="AB669" s="36"/>
      <c r="AC669" s="36"/>
      <c r="AD669" s="36"/>
      <c r="AE669" s="36"/>
      <c r="AT669" s="19" t="s">
        <v>299</v>
      </c>
      <c r="AU669" s="19" t="s">
        <v>84</v>
      </c>
    </row>
    <row r="670" spans="1:65" s="13" customFormat="1" ht="11.25">
      <c r="B670" s="212"/>
      <c r="C670" s="213"/>
      <c r="D670" s="208" t="s">
        <v>281</v>
      </c>
      <c r="E670" s="214" t="s">
        <v>22</v>
      </c>
      <c r="F670" s="215" t="s">
        <v>4114</v>
      </c>
      <c r="G670" s="213"/>
      <c r="H670" s="214" t="s">
        <v>22</v>
      </c>
      <c r="I670" s="216"/>
      <c r="J670" s="213"/>
      <c r="K670" s="213"/>
      <c r="L670" s="217"/>
      <c r="M670" s="218"/>
      <c r="N670" s="219"/>
      <c r="O670" s="219"/>
      <c r="P670" s="219"/>
      <c r="Q670" s="219"/>
      <c r="R670" s="219"/>
      <c r="S670" s="219"/>
      <c r="T670" s="220"/>
      <c r="AT670" s="221" t="s">
        <v>281</v>
      </c>
      <c r="AU670" s="221" t="s">
        <v>84</v>
      </c>
      <c r="AV670" s="13" t="s">
        <v>23</v>
      </c>
      <c r="AW670" s="13" t="s">
        <v>38</v>
      </c>
      <c r="AX670" s="13" t="s">
        <v>77</v>
      </c>
      <c r="AY670" s="221" t="s">
        <v>273</v>
      </c>
    </row>
    <row r="671" spans="1:65" s="14" customFormat="1" ht="11.25">
      <c r="B671" s="222"/>
      <c r="C671" s="223"/>
      <c r="D671" s="208" t="s">
        <v>281</v>
      </c>
      <c r="E671" s="224" t="s">
        <v>22</v>
      </c>
      <c r="F671" s="225" t="s">
        <v>4115</v>
      </c>
      <c r="G671" s="223"/>
      <c r="H671" s="226">
        <v>63.36</v>
      </c>
      <c r="I671" s="227"/>
      <c r="J671" s="223"/>
      <c r="K671" s="223"/>
      <c r="L671" s="228"/>
      <c r="M671" s="229"/>
      <c r="N671" s="230"/>
      <c r="O671" s="230"/>
      <c r="P671" s="230"/>
      <c r="Q671" s="230"/>
      <c r="R671" s="230"/>
      <c r="S671" s="230"/>
      <c r="T671" s="231"/>
      <c r="AT671" s="232" t="s">
        <v>281</v>
      </c>
      <c r="AU671" s="232" t="s">
        <v>84</v>
      </c>
      <c r="AV671" s="14" t="s">
        <v>84</v>
      </c>
      <c r="AW671" s="14" t="s">
        <v>38</v>
      </c>
      <c r="AX671" s="14" t="s">
        <v>77</v>
      </c>
      <c r="AY671" s="232" t="s">
        <v>273</v>
      </c>
    </row>
    <row r="672" spans="1:65" s="14" customFormat="1" ht="11.25">
      <c r="B672" s="222"/>
      <c r="C672" s="223"/>
      <c r="D672" s="208" t="s">
        <v>281</v>
      </c>
      <c r="E672" s="224" t="s">
        <v>22</v>
      </c>
      <c r="F672" s="225" t="s">
        <v>4116</v>
      </c>
      <c r="G672" s="223"/>
      <c r="H672" s="226">
        <v>77.185000000000002</v>
      </c>
      <c r="I672" s="227"/>
      <c r="J672" s="223"/>
      <c r="K672" s="223"/>
      <c r="L672" s="228"/>
      <c r="M672" s="229"/>
      <c r="N672" s="230"/>
      <c r="O672" s="230"/>
      <c r="P672" s="230"/>
      <c r="Q672" s="230"/>
      <c r="R672" s="230"/>
      <c r="S672" s="230"/>
      <c r="T672" s="231"/>
      <c r="AT672" s="232" t="s">
        <v>281</v>
      </c>
      <c r="AU672" s="232" t="s">
        <v>84</v>
      </c>
      <c r="AV672" s="14" t="s">
        <v>84</v>
      </c>
      <c r="AW672" s="14" t="s">
        <v>38</v>
      </c>
      <c r="AX672" s="14" t="s">
        <v>77</v>
      </c>
      <c r="AY672" s="232" t="s">
        <v>273</v>
      </c>
    </row>
    <row r="673" spans="1:65" s="15" customFormat="1" ht="11.25">
      <c r="B673" s="233"/>
      <c r="C673" s="234"/>
      <c r="D673" s="208" t="s">
        <v>281</v>
      </c>
      <c r="E673" s="235" t="s">
        <v>22</v>
      </c>
      <c r="F673" s="236" t="s">
        <v>286</v>
      </c>
      <c r="G673" s="234"/>
      <c r="H673" s="237">
        <v>140.54499999999999</v>
      </c>
      <c r="I673" s="238"/>
      <c r="J673" s="234"/>
      <c r="K673" s="234"/>
      <c r="L673" s="239"/>
      <c r="M673" s="240"/>
      <c r="N673" s="241"/>
      <c r="O673" s="241"/>
      <c r="P673" s="241"/>
      <c r="Q673" s="241"/>
      <c r="R673" s="241"/>
      <c r="S673" s="241"/>
      <c r="T673" s="242"/>
      <c r="AT673" s="243" t="s">
        <v>281</v>
      </c>
      <c r="AU673" s="243" t="s">
        <v>84</v>
      </c>
      <c r="AV673" s="15" t="s">
        <v>92</v>
      </c>
      <c r="AW673" s="15" t="s">
        <v>38</v>
      </c>
      <c r="AX673" s="15" t="s">
        <v>77</v>
      </c>
      <c r="AY673" s="243" t="s">
        <v>273</v>
      </c>
    </row>
    <row r="674" spans="1:65" s="14" customFormat="1" ht="11.25">
      <c r="B674" s="222"/>
      <c r="C674" s="223"/>
      <c r="D674" s="208" t="s">
        <v>281</v>
      </c>
      <c r="E674" s="224" t="s">
        <v>22</v>
      </c>
      <c r="F674" s="225" t="s">
        <v>4117</v>
      </c>
      <c r="G674" s="223"/>
      <c r="H674" s="226">
        <v>21.082000000000001</v>
      </c>
      <c r="I674" s="227"/>
      <c r="J674" s="223"/>
      <c r="K674" s="223"/>
      <c r="L674" s="228"/>
      <c r="M674" s="229"/>
      <c r="N674" s="230"/>
      <c r="O674" s="230"/>
      <c r="P674" s="230"/>
      <c r="Q674" s="230"/>
      <c r="R674" s="230"/>
      <c r="S674" s="230"/>
      <c r="T674" s="231"/>
      <c r="AT674" s="232" t="s">
        <v>281</v>
      </c>
      <c r="AU674" s="232" t="s">
        <v>84</v>
      </c>
      <c r="AV674" s="14" t="s">
        <v>84</v>
      </c>
      <c r="AW674" s="14" t="s">
        <v>38</v>
      </c>
      <c r="AX674" s="14" t="s">
        <v>77</v>
      </c>
      <c r="AY674" s="232" t="s">
        <v>273</v>
      </c>
    </row>
    <row r="675" spans="1:65" s="16" customFormat="1" ht="11.25">
      <c r="B675" s="244"/>
      <c r="C675" s="245"/>
      <c r="D675" s="208" t="s">
        <v>281</v>
      </c>
      <c r="E675" s="246" t="s">
        <v>22</v>
      </c>
      <c r="F675" s="247" t="s">
        <v>288</v>
      </c>
      <c r="G675" s="245"/>
      <c r="H675" s="248">
        <v>161.62700000000001</v>
      </c>
      <c r="I675" s="249"/>
      <c r="J675" s="245"/>
      <c r="K675" s="245"/>
      <c r="L675" s="250"/>
      <c r="M675" s="251"/>
      <c r="N675" s="252"/>
      <c r="O675" s="252"/>
      <c r="P675" s="252"/>
      <c r="Q675" s="252"/>
      <c r="R675" s="252"/>
      <c r="S675" s="252"/>
      <c r="T675" s="253"/>
      <c r="AT675" s="254" t="s">
        <v>281</v>
      </c>
      <c r="AU675" s="254" t="s">
        <v>84</v>
      </c>
      <c r="AV675" s="16" t="s">
        <v>99</v>
      </c>
      <c r="AW675" s="16" t="s">
        <v>38</v>
      </c>
      <c r="AX675" s="16" t="s">
        <v>23</v>
      </c>
      <c r="AY675" s="254" t="s">
        <v>273</v>
      </c>
    </row>
    <row r="676" spans="1:65" s="12" customFormat="1" ht="22.9" customHeight="1">
      <c r="B676" s="179"/>
      <c r="C676" s="180"/>
      <c r="D676" s="181" t="s">
        <v>76</v>
      </c>
      <c r="E676" s="193" t="s">
        <v>4118</v>
      </c>
      <c r="F676" s="193" t="s">
        <v>4119</v>
      </c>
      <c r="G676" s="180"/>
      <c r="H676" s="180"/>
      <c r="I676" s="183"/>
      <c r="J676" s="194">
        <f>BK676</f>
        <v>0</v>
      </c>
      <c r="K676" s="180"/>
      <c r="L676" s="185"/>
      <c r="M676" s="186"/>
      <c r="N676" s="187"/>
      <c r="O676" s="187"/>
      <c r="P676" s="188">
        <f>SUM(P677:P698)</f>
        <v>0</v>
      </c>
      <c r="Q676" s="187"/>
      <c r="R676" s="188">
        <f>SUM(R677:R698)</f>
        <v>0</v>
      </c>
      <c r="S676" s="187"/>
      <c r="T676" s="189">
        <f>SUM(T677:T698)</f>
        <v>0</v>
      </c>
      <c r="AR676" s="190" t="s">
        <v>23</v>
      </c>
      <c r="AT676" s="191" t="s">
        <v>76</v>
      </c>
      <c r="AU676" s="191" t="s">
        <v>23</v>
      </c>
      <c r="AY676" s="190" t="s">
        <v>273</v>
      </c>
      <c r="BK676" s="192">
        <f>SUM(BK677:BK698)</f>
        <v>0</v>
      </c>
    </row>
    <row r="677" spans="1:65" s="2" customFormat="1" ht="21.75" customHeight="1">
      <c r="A677" s="36"/>
      <c r="B677" s="37"/>
      <c r="C677" s="195" t="s">
        <v>1002</v>
      </c>
      <c r="D677" s="195" t="s">
        <v>275</v>
      </c>
      <c r="E677" s="196" t="s">
        <v>4120</v>
      </c>
      <c r="F677" s="197" t="s">
        <v>4121</v>
      </c>
      <c r="G677" s="198" t="s">
        <v>333</v>
      </c>
      <c r="H677" s="199">
        <v>172.768</v>
      </c>
      <c r="I677" s="200"/>
      <c r="J677" s="201">
        <f>ROUND(I677*H677,2)</f>
        <v>0</v>
      </c>
      <c r="K677" s="197" t="s">
        <v>306</v>
      </c>
      <c r="L677" s="41"/>
      <c r="M677" s="202" t="s">
        <v>22</v>
      </c>
      <c r="N677" s="203" t="s">
        <v>48</v>
      </c>
      <c r="O677" s="66"/>
      <c r="P677" s="204">
        <f>O677*H677</f>
        <v>0</v>
      </c>
      <c r="Q677" s="204">
        <v>0</v>
      </c>
      <c r="R677" s="204">
        <f>Q677*H677</f>
        <v>0</v>
      </c>
      <c r="S677" s="204">
        <v>0</v>
      </c>
      <c r="T677" s="205">
        <f>S677*H677</f>
        <v>0</v>
      </c>
      <c r="U677" s="36"/>
      <c r="V677" s="36"/>
      <c r="W677" s="36"/>
      <c r="X677" s="36"/>
      <c r="Y677" s="36"/>
      <c r="Z677" s="36"/>
      <c r="AA677" s="36"/>
      <c r="AB677" s="36"/>
      <c r="AC677" s="36"/>
      <c r="AD677" s="36"/>
      <c r="AE677" s="36"/>
      <c r="AR677" s="206" t="s">
        <v>99</v>
      </c>
      <c r="AT677" s="206" t="s">
        <v>275</v>
      </c>
      <c r="AU677" s="206" t="s">
        <v>84</v>
      </c>
      <c r="AY677" s="19" t="s">
        <v>273</v>
      </c>
      <c r="BE677" s="207">
        <f>IF(N677="základní",J677,0)</f>
        <v>0</v>
      </c>
      <c r="BF677" s="207">
        <f>IF(N677="snížená",J677,0)</f>
        <v>0</v>
      </c>
      <c r="BG677" s="207">
        <f>IF(N677="zákl. přenesená",J677,0)</f>
        <v>0</v>
      </c>
      <c r="BH677" s="207">
        <f>IF(N677="sníž. přenesená",J677,0)</f>
        <v>0</v>
      </c>
      <c r="BI677" s="207">
        <f>IF(N677="nulová",J677,0)</f>
        <v>0</v>
      </c>
      <c r="BJ677" s="19" t="s">
        <v>23</v>
      </c>
      <c r="BK677" s="207">
        <f>ROUND(I677*H677,2)</f>
        <v>0</v>
      </c>
      <c r="BL677" s="19" t="s">
        <v>99</v>
      </c>
      <c r="BM677" s="206" t="s">
        <v>4122</v>
      </c>
    </row>
    <row r="678" spans="1:65" s="2" customFormat="1" ht="107.25">
      <c r="A678" s="36"/>
      <c r="B678" s="37"/>
      <c r="C678" s="38"/>
      <c r="D678" s="208" t="s">
        <v>299</v>
      </c>
      <c r="E678" s="38"/>
      <c r="F678" s="209" t="s">
        <v>4123</v>
      </c>
      <c r="G678" s="38"/>
      <c r="H678" s="38"/>
      <c r="I678" s="119"/>
      <c r="J678" s="38"/>
      <c r="K678" s="38"/>
      <c r="L678" s="41"/>
      <c r="M678" s="210"/>
      <c r="N678" s="211"/>
      <c r="O678" s="66"/>
      <c r="P678" s="66"/>
      <c r="Q678" s="66"/>
      <c r="R678" s="66"/>
      <c r="S678" s="66"/>
      <c r="T678" s="67"/>
      <c r="U678" s="36"/>
      <c r="V678" s="36"/>
      <c r="W678" s="36"/>
      <c r="X678" s="36"/>
      <c r="Y678" s="36"/>
      <c r="Z678" s="36"/>
      <c r="AA678" s="36"/>
      <c r="AB678" s="36"/>
      <c r="AC678" s="36"/>
      <c r="AD678" s="36"/>
      <c r="AE678" s="36"/>
      <c r="AT678" s="19" t="s">
        <v>299</v>
      </c>
      <c r="AU678" s="19" t="s">
        <v>84</v>
      </c>
    </row>
    <row r="679" spans="1:65" s="14" customFormat="1" ht="11.25">
      <c r="B679" s="222"/>
      <c r="C679" s="223"/>
      <c r="D679" s="208" t="s">
        <v>281</v>
      </c>
      <c r="E679" s="224" t="s">
        <v>22</v>
      </c>
      <c r="F679" s="225" t="s">
        <v>4124</v>
      </c>
      <c r="G679" s="223"/>
      <c r="H679" s="226">
        <v>52.031999999999996</v>
      </c>
      <c r="I679" s="227"/>
      <c r="J679" s="223"/>
      <c r="K679" s="223"/>
      <c r="L679" s="228"/>
      <c r="M679" s="229"/>
      <c r="N679" s="230"/>
      <c r="O679" s="230"/>
      <c r="P679" s="230"/>
      <c r="Q679" s="230"/>
      <c r="R679" s="230"/>
      <c r="S679" s="230"/>
      <c r="T679" s="231"/>
      <c r="AT679" s="232" t="s">
        <v>281</v>
      </c>
      <c r="AU679" s="232" t="s">
        <v>84</v>
      </c>
      <c r="AV679" s="14" t="s">
        <v>84</v>
      </c>
      <c r="AW679" s="14" t="s">
        <v>38</v>
      </c>
      <c r="AX679" s="14" t="s">
        <v>77</v>
      </c>
      <c r="AY679" s="232" t="s">
        <v>273</v>
      </c>
    </row>
    <row r="680" spans="1:65" s="14" customFormat="1" ht="11.25">
      <c r="B680" s="222"/>
      <c r="C680" s="223"/>
      <c r="D680" s="208" t="s">
        <v>281</v>
      </c>
      <c r="E680" s="224" t="s">
        <v>22</v>
      </c>
      <c r="F680" s="225" t="s">
        <v>4125</v>
      </c>
      <c r="G680" s="223"/>
      <c r="H680" s="226">
        <v>120.736</v>
      </c>
      <c r="I680" s="227"/>
      <c r="J680" s="223"/>
      <c r="K680" s="223"/>
      <c r="L680" s="228"/>
      <c r="M680" s="229"/>
      <c r="N680" s="230"/>
      <c r="O680" s="230"/>
      <c r="P680" s="230"/>
      <c r="Q680" s="230"/>
      <c r="R680" s="230"/>
      <c r="S680" s="230"/>
      <c r="T680" s="231"/>
      <c r="AT680" s="232" t="s">
        <v>281</v>
      </c>
      <c r="AU680" s="232" t="s">
        <v>84</v>
      </c>
      <c r="AV680" s="14" t="s">
        <v>84</v>
      </c>
      <c r="AW680" s="14" t="s">
        <v>38</v>
      </c>
      <c r="AX680" s="14" t="s">
        <v>77</v>
      </c>
      <c r="AY680" s="232" t="s">
        <v>273</v>
      </c>
    </row>
    <row r="681" spans="1:65" s="15" customFormat="1" ht="11.25">
      <c r="B681" s="233"/>
      <c r="C681" s="234"/>
      <c r="D681" s="208" t="s">
        <v>281</v>
      </c>
      <c r="E681" s="235" t="s">
        <v>3539</v>
      </c>
      <c r="F681" s="236" t="s">
        <v>286</v>
      </c>
      <c r="G681" s="234"/>
      <c r="H681" s="237">
        <v>172.768</v>
      </c>
      <c r="I681" s="238"/>
      <c r="J681" s="234"/>
      <c r="K681" s="234"/>
      <c r="L681" s="239"/>
      <c r="M681" s="240"/>
      <c r="N681" s="241"/>
      <c r="O681" s="241"/>
      <c r="P681" s="241"/>
      <c r="Q681" s="241"/>
      <c r="R681" s="241"/>
      <c r="S681" s="241"/>
      <c r="T681" s="242"/>
      <c r="AT681" s="243" t="s">
        <v>281</v>
      </c>
      <c r="AU681" s="243" t="s">
        <v>84</v>
      </c>
      <c r="AV681" s="15" t="s">
        <v>92</v>
      </c>
      <c r="AW681" s="15" t="s">
        <v>38</v>
      </c>
      <c r="AX681" s="15" t="s">
        <v>23</v>
      </c>
      <c r="AY681" s="243" t="s">
        <v>273</v>
      </c>
    </row>
    <row r="682" spans="1:65" s="2" customFormat="1" ht="16.5" customHeight="1">
      <c r="A682" s="36"/>
      <c r="B682" s="37"/>
      <c r="C682" s="195" t="s">
        <v>1012</v>
      </c>
      <c r="D682" s="195" t="s">
        <v>275</v>
      </c>
      <c r="E682" s="196" t="s">
        <v>4126</v>
      </c>
      <c r="F682" s="197" t="s">
        <v>4127</v>
      </c>
      <c r="G682" s="198" t="s">
        <v>305</v>
      </c>
      <c r="H682" s="199">
        <v>10</v>
      </c>
      <c r="I682" s="200"/>
      <c r="J682" s="201">
        <f>ROUND(I682*H682,2)</f>
        <v>0</v>
      </c>
      <c r="K682" s="197" t="s">
        <v>306</v>
      </c>
      <c r="L682" s="41"/>
      <c r="M682" s="202" t="s">
        <v>22</v>
      </c>
      <c r="N682" s="203" t="s">
        <v>48</v>
      </c>
      <c r="O682" s="66"/>
      <c r="P682" s="204">
        <f>O682*H682</f>
        <v>0</v>
      </c>
      <c r="Q682" s="204">
        <v>0</v>
      </c>
      <c r="R682" s="204">
        <f>Q682*H682</f>
        <v>0</v>
      </c>
      <c r="S682" s="204">
        <v>0</v>
      </c>
      <c r="T682" s="205">
        <f>S682*H682</f>
        <v>0</v>
      </c>
      <c r="U682" s="36"/>
      <c r="V682" s="36"/>
      <c r="W682" s="36"/>
      <c r="X682" s="36"/>
      <c r="Y682" s="36"/>
      <c r="Z682" s="36"/>
      <c r="AA682" s="36"/>
      <c r="AB682" s="36"/>
      <c r="AC682" s="36"/>
      <c r="AD682" s="36"/>
      <c r="AE682" s="36"/>
      <c r="AR682" s="206" t="s">
        <v>99</v>
      </c>
      <c r="AT682" s="206" t="s">
        <v>275</v>
      </c>
      <c r="AU682" s="206" t="s">
        <v>84</v>
      </c>
      <c r="AY682" s="19" t="s">
        <v>273</v>
      </c>
      <c r="BE682" s="207">
        <f>IF(N682="základní",J682,0)</f>
        <v>0</v>
      </c>
      <c r="BF682" s="207">
        <f>IF(N682="snížená",J682,0)</f>
        <v>0</v>
      </c>
      <c r="BG682" s="207">
        <f>IF(N682="zákl. přenesená",J682,0)</f>
        <v>0</v>
      </c>
      <c r="BH682" s="207">
        <f>IF(N682="sníž. přenesená",J682,0)</f>
        <v>0</v>
      </c>
      <c r="BI682" s="207">
        <f>IF(N682="nulová",J682,0)</f>
        <v>0</v>
      </c>
      <c r="BJ682" s="19" t="s">
        <v>23</v>
      </c>
      <c r="BK682" s="207">
        <f>ROUND(I682*H682,2)</f>
        <v>0</v>
      </c>
      <c r="BL682" s="19" t="s">
        <v>99</v>
      </c>
      <c r="BM682" s="206" t="s">
        <v>4128</v>
      </c>
    </row>
    <row r="683" spans="1:65" s="2" customFormat="1" ht="58.5">
      <c r="A683" s="36"/>
      <c r="B683" s="37"/>
      <c r="C683" s="38"/>
      <c r="D683" s="208" t="s">
        <v>299</v>
      </c>
      <c r="E683" s="38"/>
      <c r="F683" s="209" t="s">
        <v>4129</v>
      </c>
      <c r="G683" s="38"/>
      <c r="H683" s="38"/>
      <c r="I683" s="119"/>
      <c r="J683" s="38"/>
      <c r="K683" s="38"/>
      <c r="L683" s="41"/>
      <c r="M683" s="210"/>
      <c r="N683" s="211"/>
      <c r="O683" s="66"/>
      <c r="P683" s="66"/>
      <c r="Q683" s="66"/>
      <c r="R683" s="66"/>
      <c r="S683" s="66"/>
      <c r="T683" s="67"/>
      <c r="U683" s="36"/>
      <c r="V683" s="36"/>
      <c r="W683" s="36"/>
      <c r="X683" s="36"/>
      <c r="Y683" s="36"/>
      <c r="Z683" s="36"/>
      <c r="AA683" s="36"/>
      <c r="AB683" s="36"/>
      <c r="AC683" s="36"/>
      <c r="AD683" s="36"/>
      <c r="AE683" s="36"/>
      <c r="AT683" s="19" t="s">
        <v>299</v>
      </c>
      <c r="AU683" s="19" t="s">
        <v>84</v>
      </c>
    </row>
    <row r="684" spans="1:65" s="14" customFormat="1" ht="11.25">
      <c r="B684" s="222"/>
      <c r="C684" s="223"/>
      <c r="D684" s="208" t="s">
        <v>281</v>
      </c>
      <c r="E684" s="224" t="s">
        <v>22</v>
      </c>
      <c r="F684" s="225" t="s">
        <v>4130</v>
      </c>
      <c r="G684" s="223"/>
      <c r="H684" s="226">
        <v>10</v>
      </c>
      <c r="I684" s="227"/>
      <c r="J684" s="223"/>
      <c r="K684" s="223"/>
      <c r="L684" s="228"/>
      <c r="M684" s="229"/>
      <c r="N684" s="230"/>
      <c r="O684" s="230"/>
      <c r="P684" s="230"/>
      <c r="Q684" s="230"/>
      <c r="R684" s="230"/>
      <c r="S684" s="230"/>
      <c r="T684" s="231"/>
      <c r="AT684" s="232" t="s">
        <v>281</v>
      </c>
      <c r="AU684" s="232" t="s">
        <v>84</v>
      </c>
      <c r="AV684" s="14" t="s">
        <v>84</v>
      </c>
      <c r="AW684" s="14" t="s">
        <v>38</v>
      </c>
      <c r="AX684" s="14" t="s">
        <v>23</v>
      </c>
      <c r="AY684" s="232" t="s">
        <v>273</v>
      </c>
    </row>
    <row r="685" spans="1:65" s="2" customFormat="1" ht="21.75" customHeight="1">
      <c r="A685" s="36"/>
      <c r="B685" s="37"/>
      <c r="C685" s="195" t="s">
        <v>1017</v>
      </c>
      <c r="D685" s="195" t="s">
        <v>275</v>
      </c>
      <c r="E685" s="196" t="s">
        <v>4131</v>
      </c>
      <c r="F685" s="197" t="s">
        <v>4132</v>
      </c>
      <c r="G685" s="198" t="s">
        <v>305</v>
      </c>
      <c r="H685" s="199">
        <v>100</v>
      </c>
      <c r="I685" s="200"/>
      <c r="J685" s="201">
        <f>ROUND(I685*H685,2)</f>
        <v>0</v>
      </c>
      <c r="K685" s="197" t="s">
        <v>306</v>
      </c>
      <c r="L685" s="41"/>
      <c r="M685" s="202" t="s">
        <v>22</v>
      </c>
      <c r="N685" s="203" t="s">
        <v>48</v>
      </c>
      <c r="O685" s="66"/>
      <c r="P685" s="204">
        <f>O685*H685</f>
        <v>0</v>
      </c>
      <c r="Q685" s="204">
        <v>0</v>
      </c>
      <c r="R685" s="204">
        <f>Q685*H685</f>
        <v>0</v>
      </c>
      <c r="S685" s="204">
        <v>0</v>
      </c>
      <c r="T685" s="205">
        <f>S685*H685</f>
        <v>0</v>
      </c>
      <c r="U685" s="36"/>
      <c r="V685" s="36"/>
      <c r="W685" s="36"/>
      <c r="X685" s="36"/>
      <c r="Y685" s="36"/>
      <c r="Z685" s="36"/>
      <c r="AA685" s="36"/>
      <c r="AB685" s="36"/>
      <c r="AC685" s="36"/>
      <c r="AD685" s="36"/>
      <c r="AE685" s="36"/>
      <c r="AR685" s="206" t="s">
        <v>99</v>
      </c>
      <c r="AT685" s="206" t="s">
        <v>275</v>
      </c>
      <c r="AU685" s="206" t="s">
        <v>84</v>
      </c>
      <c r="AY685" s="19" t="s">
        <v>273</v>
      </c>
      <c r="BE685" s="207">
        <f>IF(N685="základní",J685,0)</f>
        <v>0</v>
      </c>
      <c r="BF685" s="207">
        <f>IF(N685="snížená",J685,0)</f>
        <v>0</v>
      </c>
      <c r="BG685" s="207">
        <f>IF(N685="zákl. přenesená",J685,0)</f>
        <v>0</v>
      </c>
      <c r="BH685" s="207">
        <f>IF(N685="sníž. přenesená",J685,0)</f>
        <v>0</v>
      </c>
      <c r="BI685" s="207">
        <f>IF(N685="nulová",J685,0)</f>
        <v>0</v>
      </c>
      <c r="BJ685" s="19" t="s">
        <v>23</v>
      </c>
      <c r="BK685" s="207">
        <f>ROUND(I685*H685,2)</f>
        <v>0</v>
      </c>
      <c r="BL685" s="19" t="s">
        <v>99</v>
      </c>
      <c r="BM685" s="206" t="s">
        <v>4133</v>
      </c>
    </row>
    <row r="686" spans="1:65" s="2" customFormat="1" ht="58.5">
      <c r="A686" s="36"/>
      <c r="B686" s="37"/>
      <c r="C686" s="38"/>
      <c r="D686" s="208" t="s">
        <v>299</v>
      </c>
      <c r="E686" s="38"/>
      <c r="F686" s="209" t="s">
        <v>4129</v>
      </c>
      <c r="G686" s="38"/>
      <c r="H686" s="38"/>
      <c r="I686" s="119"/>
      <c r="J686" s="38"/>
      <c r="K686" s="38"/>
      <c r="L686" s="41"/>
      <c r="M686" s="210"/>
      <c r="N686" s="211"/>
      <c r="O686" s="66"/>
      <c r="P686" s="66"/>
      <c r="Q686" s="66"/>
      <c r="R686" s="66"/>
      <c r="S686" s="66"/>
      <c r="T686" s="67"/>
      <c r="U686" s="36"/>
      <c r="V686" s="36"/>
      <c r="W686" s="36"/>
      <c r="X686" s="36"/>
      <c r="Y686" s="36"/>
      <c r="Z686" s="36"/>
      <c r="AA686" s="36"/>
      <c r="AB686" s="36"/>
      <c r="AC686" s="36"/>
      <c r="AD686" s="36"/>
      <c r="AE686" s="36"/>
      <c r="AT686" s="19" t="s">
        <v>299</v>
      </c>
      <c r="AU686" s="19" t="s">
        <v>84</v>
      </c>
    </row>
    <row r="687" spans="1:65" s="14" customFormat="1" ht="11.25">
      <c r="B687" s="222"/>
      <c r="C687" s="223"/>
      <c r="D687" s="208" t="s">
        <v>281</v>
      </c>
      <c r="E687" s="224" t="s">
        <v>22</v>
      </c>
      <c r="F687" s="225" t="s">
        <v>4134</v>
      </c>
      <c r="G687" s="223"/>
      <c r="H687" s="226">
        <v>100</v>
      </c>
      <c r="I687" s="227"/>
      <c r="J687" s="223"/>
      <c r="K687" s="223"/>
      <c r="L687" s="228"/>
      <c r="M687" s="229"/>
      <c r="N687" s="230"/>
      <c r="O687" s="230"/>
      <c r="P687" s="230"/>
      <c r="Q687" s="230"/>
      <c r="R687" s="230"/>
      <c r="S687" s="230"/>
      <c r="T687" s="231"/>
      <c r="AT687" s="232" t="s">
        <v>281</v>
      </c>
      <c r="AU687" s="232" t="s">
        <v>84</v>
      </c>
      <c r="AV687" s="14" t="s">
        <v>84</v>
      </c>
      <c r="AW687" s="14" t="s">
        <v>38</v>
      </c>
      <c r="AX687" s="14" t="s">
        <v>23</v>
      </c>
      <c r="AY687" s="232" t="s">
        <v>273</v>
      </c>
    </row>
    <row r="688" spans="1:65" s="2" customFormat="1" ht="16.5" customHeight="1">
      <c r="A688" s="36"/>
      <c r="B688" s="37"/>
      <c r="C688" s="195" t="s">
        <v>1023</v>
      </c>
      <c r="D688" s="195" t="s">
        <v>275</v>
      </c>
      <c r="E688" s="196" t="s">
        <v>4135</v>
      </c>
      <c r="F688" s="197" t="s">
        <v>4136</v>
      </c>
      <c r="G688" s="198" t="s">
        <v>333</v>
      </c>
      <c r="H688" s="199">
        <v>172.768</v>
      </c>
      <c r="I688" s="200"/>
      <c r="J688" s="201">
        <f>ROUND(I688*H688,2)</f>
        <v>0</v>
      </c>
      <c r="K688" s="197" t="s">
        <v>306</v>
      </c>
      <c r="L688" s="41"/>
      <c r="M688" s="202" t="s">
        <v>22</v>
      </c>
      <c r="N688" s="203" t="s">
        <v>48</v>
      </c>
      <c r="O688" s="66"/>
      <c r="P688" s="204">
        <f>O688*H688</f>
        <v>0</v>
      </c>
      <c r="Q688" s="204">
        <v>0</v>
      </c>
      <c r="R688" s="204">
        <f>Q688*H688</f>
        <v>0</v>
      </c>
      <c r="S688" s="204">
        <v>0</v>
      </c>
      <c r="T688" s="205">
        <f>S688*H688</f>
        <v>0</v>
      </c>
      <c r="U688" s="36"/>
      <c r="V688" s="36"/>
      <c r="W688" s="36"/>
      <c r="X688" s="36"/>
      <c r="Y688" s="36"/>
      <c r="Z688" s="36"/>
      <c r="AA688" s="36"/>
      <c r="AB688" s="36"/>
      <c r="AC688" s="36"/>
      <c r="AD688" s="36"/>
      <c r="AE688" s="36"/>
      <c r="AR688" s="206" t="s">
        <v>99</v>
      </c>
      <c r="AT688" s="206" t="s">
        <v>275</v>
      </c>
      <c r="AU688" s="206" t="s">
        <v>84</v>
      </c>
      <c r="AY688" s="19" t="s">
        <v>273</v>
      </c>
      <c r="BE688" s="207">
        <f>IF(N688="základní",J688,0)</f>
        <v>0</v>
      </c>
      <c r="BF688" s="207">
        <f>IF(N688="snížená",J688,0)</f>
        <v>0</v>
      </c>
      <c r="BG688" s="207">
        <f>IF(N688="zákl. přenesená",J688,0)</f>
        <v>0</v>
      </c>
      <c r="BH688" s="207">
        <f>IF(N688="sníž. přenesená",J688,0)</f>
        <v>0</v>
      </c>
      <c r="BI688" s="207">
        <f>IF(N688="nulová",J688,0)</f>
        <v>0</v>
      </c>
      <c r="BJ688" s="19" t="s">
        <v>23</v>
      </c>
      <c r="BK688" s="207">
        <f>ROUND(I688*H688,2)</f>
        <v>0</v>
      </c>
      <c r="BL688" s="19" t="s">
        <v>99</v>
      </c>
      <c r="BM688" s="206" t="s">
        <v>4137</v>
      </c>
    </row>
    <row r="689" spans="1:65" s="2" customFormat="1" ht="58.5">
      <c r="A689" s="36"/>
      <c r="B689" s="37"/>
      <c r="C689" s="38"/>
      <c r="D689" s="208" t="s">
        <v>299</v>
      </c>
      <c r="E689" s="38"/>
      <c r="F689" s="209" t="s">
        <v>4138</v>
      </c>
      <c r="G689" s="38"/>
      <c r="H689" s="38"/>
      <c r="I689" s="119"/>
      <c r="J689" s="38"/>
      <c r="K689" s="38"/>
      <c r="L689" s="41"/>
      <c r="M689" s="210"/>
      <c r="N689" s="211"/>
      <c r="O689" s="66"/>
      <c r="P689" s="66"/>
      <c r="Q689" s="66"/>
      <c r="R689" s="66"/>
      <c r="S689" s="66"/>
      <c r="T689" s="67"/>
      <c r="U689" s="36"/>
      <c r="V689" s="36"/>
      <c r="W689" s="36"/>
      <c r="X689" s="36"/>
      <c r="Y689" s="36"/>
      <c r="Z689" s="36"/>
      <c r="AA689" s="36"/>
      <c r="AB689" s="36"/>
      <c r="AC689" s="36"/>
      <c r="AD689" s="36"/>
      <c r="AE689" s="36"/>
      <c r="AT689" s="19" t="s">
        <v>299</v>
      </c>
      <c r="AU689" s="19" t="s">
        <v>84</v>
      </c>
    </row>
    <row r="690" spans="1:65" s="14" customFormat="1" ht="11.25">
      <c r="B690" s="222"/>
      <c r="C690" s="223"/>
      <c r="D690" s="208" t="s">
        <v>281</v>
      </c>
      <c r="E690" s="224" t="s">
        <v>22</v>
      </c>
      <c r="F690" s="225" t="s">
        <v>4139</v>
      </c>
      <c r="G690" s="223"/>
      <c r="H690" s="226">
        <v>172.768</v>
      </c>
      <c r="I690" s="227"/>
      <c r="J690" s="223"/>
      <c r="K690" s="223"/>
      <c r="L690" s="228"/>
      <c r="M690" s="229"/>
      <c r="N690" s="230"/>
      <c r="O690" s="230"/>
      <c r="P690" s="230"/>
      <c r="Q690" s="230"/>
      <c r="R690" s="230"/>
      <c r="S690" s="230"/>
      <c r="T690" s="231"/>
      <c r="AT690" s="232" t="s">
        <v>281</v>
      </c>
      <c r="AU690" s="232" t="s">
        <v>84</v>
      </c>
      <c r="AV690" s="14" t="s">
        <v>84</v>
      </c>
      <c r="AW690" s="14" t="s">
        <v>38</v>
      </c>
      <c r="AX690" s="14" t="s">
        <v>23</v>
      </c>
      <c r="AY690" s="232" t="s">
        <v>273</v>
      </c>
    </row>
    <row r="691" spans="1:65" s="2" customFormat="1" ht="21.75" customHeight="1">
      <c r="A691" s="36"/>
      <c r="B691" s="37"/>
      <c r="C691" s="195" t="s">
        <v>1029</v>
      </c>
      <c r="D691" s="195" t="s">
        <v>275</v>
      </c>
      <c r="E691" s="196" t="s">
        <v>4140</v>
      </c>
      <c r="F691" s="197" t="s">
        <v>4141</v>
      </c>
      <c r="G691" s="198" t="s">
        <v>333</v>
      </c>
      <c r="H691" s="199">
        <v>3455.36</v>
      </c>
      <c r="I691" s="200"/>
      <c r="J691" s="201">
        <f>ROUND(I691*H691,2)</f>
        <v>0</v>
      </c>
      <c r="K691" s="197" t="s">
        <v>306</v>
      </c>
      <c r="L691" s="41"/>
      <c r="M691" s="202" t="s">
        <v>22</v>
      </c>
      <c r="N691" s="203" t="s">
        <v>48</v>
      </c>
      <c r="O691" s="66"/>
      <c r="P691" s="204">
        <f>O691*H691</f>
        <v>0</v>
      </c>
      <c r="Q691" s="204">
        <v>0</v>
      </c>
      <c r="R691" s="204">
        <f>Q691*H691</f>
        <v>0</v>
      </c>
      <c r="S691" s="204">
        <v>0</v>
      </c>
      <c r="T691" s="205">
        <f>S691*H691</f>
        <v>0</v>
      </c>
      <c r="U691" s="36"/>
      <c r="V691" s="36"/>
      <c r="W691" s="36"/>
      <c r="X691" s="36"/>
      <c r="Y691" s="36"/>
      <c r="Z691" s="36"/>
      <c r="AA691" s="36"/>
      <c r="AB691" s="36"/>
      <c r="AC691" s="36"/>
      <c r="AD691" s="36"/>
      <c r="AE691" s="36"/>
      <c r="AR691" s="206" t="s">
        <v>99</v>
      </c>
      <c r="AT691" s="206" t="s">
        <v>275</v>
      </c>
      <c r="AU691" s="206" t="s">
        <v>84</v>
      </c>
      <c r="AY691" s="19" t="s">
        <v>273</v>
      </c>
      <c r="BE691" s="207">
        <f>IF(N691="základní",J691,0)</f>
        <v>0</v>
      </c>
      <c r="BF691" s="207">
        <f>IF(N691="snížená",J691,0)</f>
        <v>0</v>
      </c>
      <c r="BG691" s="207">
        <f>IF(N691="zákl. přenesená",J691,0)</f>
        <v>0</v>
      </c>
      <c r="BH691" s="207">
        <f>IF(N691="sníž. přenesená",J691,0)</f>
        <v>0</v>
      </c>
      <c r="BI691" s="207">
        <f>IF(N691="nulová",J691,0)</f>
        <v>0</v>
      </c>
      <c r="BJ691" s="19" t="s">
        <v>23</v>
      </c>
      <c r="BK691" s="207">
        <f>ROUND(I691*H691,2)</f>
        <v>0</v>
      </c>
      <c r="BL691" s="19" t="s">
        <v>99</v>
      </c>
      <c r="BM691" s="206" t="s">
        <v>4142</v>
      </c>
    </row>
    <row r="692" spans="1:65" s="2" customFormat="1" ht="58.5">
      <c r="A692" s="36"/>
      <c r="B692" s="37"/>
      <c r="C692" s="38"/>
      <c r="D692" s="208" t="s">
        <v>299</v>
      </c>
      <c r="E692" s="38"/>
      <c r="F692" s="209" t="s">
        <v>4138</v>
      </c>
      <c r="G692" s="38"/>
      <c r="H692" s="38"/>
      <c r="I692" s="119"/>
      <c r="J692" s="38"/>
      <c r="K692" s="38"/>
      <c r="L692" s="41"/>
      <c r="M692" s="210"/>
      <c r="N692" s="211"/>
      <c r="O692" s="66"/>
      <c r="P692" s="66"/>
      <c r="Q692" s="66"/>
      <c r="R692" s="66"/>
      <c r="S692" s="66"/>
      <c r="T692" s="67"/>
      <c r="U692" s="36"/>
      <c r="V692" s="36"/>
      <c r="W692" s="36"/>
      <c r="X692" s="36"/>
      <c r="Y692" s="36"/>
      <c r="Z692" s="36"/>
      <c r="AA692" s="36"/>
      <c r="AB692" s="36"/>
      <c r="AC692" s="36"/>
      <c r="AD692" s="36"/>
      <c r="AE692" s="36"/>
      <c r="AT692" s="19" t="s">
        <v>299</v>
      </c>
      <c r="AU692" s="19" t="s">
        <v>84</v>
      </c>
    </row>
    <row r="693" spans="1:65" s="2" customFormat="1" ht="19.5">
      <c r="A693" s="36"/>
      <c r="B693" s="37"/>
      <c r="C693" s="38"/>
      <c r="D693" s="208" t="s">
        <v>279</v>
      </c>
      <c r="E693" s="38"/>
      <c r="F693" s="209" t="s">
        <v>4143</v>
      </c>
      <c r="G693" s="38"/>
      <c r="H693" s="38"/>
      <c r="I693" s="119"/>
      <c r="J693" s="38"/>
      <c r="K693" s="38"/>
      <c r="L693" s="41"/>
      <c r="M693" s="210"/>
      <c r="N693" s="211"/>
      <c r="O693" s="66"/>
      <c r="P693" s="66"/>
      <c r="Q693" s="66"/>
      <c r="R693" s="66"/>
      <c r="S693" s="66"/>
      <c r="T693" s="67"/>
      <c r="U693" s="36"/>
      <c r="V693" s="36"/>
      <c r="W693" s="36"/>
      <c r="X693" s="36"/>
      <c r="Y693" s="36"/>
      <c r="Z693" s="36"/>
      <c r="AA693" s="36"/>
      <c r="AB693" s="36"/>
      <c r="AC693" s="36"/>
      <c r="AD693" s="36"/>
      <c r="AE693" s="36"/>
      <c r="AT693" s="19" t="s">
        <v>279</v>
      </c>
      <c r="AU693" s="19" t="s">
        <v>84</v>
      </c>
    </row>
    <row r="694" spans="1:65" s="14" customFormat="1" ht="11.25">
      <c r="B694" s="222"/>
      <c r="C694" s="223"/>
      <c r="D694" s="208" t="s">
        <v>281</v>
      </c>
      <c r="E694" s="224" t="s">
        <v>22</v>
      </c>
      <c r="F694" s="225" t="s">
        <v>4139</v>
      </c>
      <c r="G694" s="223"/>
      <c r="H694" s="226">
        <v>172.768</v>
      </c>
      <c r="I694" s="227"/>
      <c r="J694" s="223"/>
      <c r="K694" s="223"/>
      <c r="L694" s="228"/>
      <c r="M694" s="229"/>
      <c r="N694" s="230"/>
      <c r="O694" s="230"/>
      <c r="P694" s="230"/>
      <c r="Q694" s="230"/>
      <c r="R694" s="230"/>
      <c r="S694" s="230"/>
      <c r="T694" s="231"/>
      <c r="AT694" s="232" t="s">
        <v>281</v>
      </c>
      <c r="AU694" s="232" t="s">
        <v>84</v>
      </c>
      <c r="AV694" s="14" t="s">
        <v>84</v>
      </c>
      <c r="AW694" s="14" t="s">
        <v>38</v>
      </c>
      <c r="AX694" s="14" t="s">
        <v>23</v>
      </c>
      <c r="AY694" s="232" t="s">
        <v>273</v>
      </c>
    </row>
    <row r="695" spans="1:65" s="14" customFormat="1" ht="11.25">
      <c r="B695" s="222"/>
      <c r="C695" s="223"/>
      <c r="D695" s="208" t="s">
        <v>281</v>
      </c>
      <c r="E695" s="223"/>
      <c r="F695" s="225" t="s">
        <v>4144</v>
      </c>
      <c r="G695" s="223"/>
      <c r="H695" s="226">
        <v>3455.36</v>
      </c>
      <c r="I695" s="227"/>
      <c r="J695" s="223"/>
      <c r="K695" s="223"/>
      <c r="L695" s="228"/>
      <c r="M695" s="229"/>
      <c r="N695" s="230"/>
      <c r="O695" s="230"/>
      <c r="P695" s="230"/>
      <c r="Q695" s="230"/>
      <c r="R695" s="230"/>
      <c r="S695" s="230"/>
      <c r="T695" s="231"/>
      <c r="AT695" s="232" t="s">
        <v>281</v>
      </c>
      <c r="AU695" s="232" t="s">
        <v>84</v>
      </c>
      <c r="AV695" s="14" t="s">
        <v>84</v>
      </c>
      <c r="AW695" s="14" t="s">
        <v>4</v>
      </c>
      <c r="AX695" s="14" t="s">
        <v>23</v>
      </c>
      <c r="AY695" s="232" t="s">
        <v>273</v>
      </c>
    </row>
    <row r="696" spans="1:65" s="2" customFormat="1" ht="21.75" customHeight="1">
      <c r="A696" s="36"/>
      <c r="B696" s="37"/>
      <c r="C696" s="195" t="s">
        <v>1035</v>
      </c>
      <c r="D696" s="195" t="s">
        <v>275</v>
      </c>
      <c r="E696" s="196" t="s">
        <v>4145</v>
      </c>
      <c r="F696" s="197" t="s">
        <v>4146</v>
      </c>
      <c r="G696" s="198" t="s">
        <v>333</v>
      </c>
      <c r="H696" s="199">
        <v>172.768</v>
      </c>
      <c r="I696" s="200"/>
      <c r="J696" s="201">
        <f>ROUND(I696*H696,2)</f>
        <v>0</v>
      </c>
      <c r="K696" s="197" t="s">
        <v>306</v>
      </c>
      <c r="L696" s="41"/>
      <c r="M696" s="202" t="s">
        <v>22</v>
      </c>
      <c r="N696" s="203" t="s">
        <v>48</v>
      </c>
      <c r="O696" s="66"/>
      <c r="P696" s="204">
        <f>O696*H696</f>
        <v>0</v>
      </c>
      <c r="Q696" s="204">
        <v>0</v>
      </c>
      <c r="R696" s="204">
        <f>Q696*H696</f>
        <v>0</v>
      </c>
      <c r="S696" s="204">
        <v>0</v>
      </c>
      <c r="T696" s="205">
        <f>S696*H696</f>
        <v>0</v>
      </c>
      <c r="U696" s="36"/>
      <c r="V696" s="36"/>
      <c r="W696" s="36"/>
      <c r="X696" s="36"/>
      <c r="Y696" s="36"/>
      <c r="Z696" s="36"/>
      <c r="AA696" s="36"/>
      <c r="AB696" s="36"/>
      <c r="AC696" s="36"/>
      <c r="AD696" s="36"/>
      <c r="AE696" s="36"/>
      <c r="AR696" s="206" t="s">
        <v>99</v>
      </c>
      <c r="AT696" s="206" t="s">
        <v>275</v>
      </c>
      <c r="AU696" s="206" t="s">
        <v>84</v>
      </c>
      <c r="AY696" s="19" t="s">
        <v>273</v>
      </c>
      <c r="BE696" s="207">
        <f>IF(N696="základní",J696,0)</f>
        <v>0</v>
      </c>
      <c r="BF696" s="207">
        <f>IF(N696="snížená",J696,0)</f>
        <v>0</v>
      </c>
      <c r="BG696" s="207">
        <f>IF(N696="zákl. přenesená",J696,0)</f>
        <v>0</v>
      </c>
      <c r="BH696" s="207">
        <f>IF(N696="sníž. přenesená",J696,0)</f>
        <v>0</v>
      </c>
      <c r="BI696" s="207">
        <f>IF(N696="nulová",J696,0)</f>
        <v>0</v>
      </c>
      <c r="BJ696" s="19" t="s">
        <v>23</v>
      </c>
      <c r="BK696" s="207">
        <f>ROUND(I696*H696,2)</f>
        <v>0</v>
      </c>
      <c r="BL696" s="19" t="s">
        <v>99</v>
      </c>
      <c r="BM696" s="206" t="s">
        <v>4147</v>
      </c>
    </row>
    <row r="697" spans="1:65" s="2" customFormat="1" ht="58.5">
      <c r="A697" s="36"/>
      <c r="B697" s="37"/>
      <c r="C697" s="38"/>
      <c r="D697" s="208" t="s">
        <v>299</v>
      </c>
      <c r="E697" s="38"/>
      <c r="F697" s="209" t="s">
        <v>4148</v>
      </c>
      <c r="G697" s="38"/>
      <c r="H697" s="38"/>
      <c r="I697" s="119"/>
      <c r="J697" s="38"/>
      <c r="K697" s="38"/>
      <c r="L697" s="41"/>
      <c r="M697" s="210"/>
      <c r="N697" s="211"/>
      <c r="O697" s="66"/>
      <c r="P697" s="66"/>
      <c r="Q697" s="66"/>
      <c r="R697" s="66"/>
      <c r="S697" s="66"/>
      <c r="T697" s="67"/>
      <c r="U697" s="36"/>
      <c r="V697" s="36"/>
      <c r="W697" s="36"/>
      <c r="X697" s="36"/>
      <c r="Y697" s="36"/>
      <c r="Z697" s="36"/>
      <c r="AA697" s="36"/>
      <c r="AB697" s="36"/>
      <c r="AC697" s="36"/>
      <c r="AD697" s="36"/>
      <c r="AE697" s="36"/>
      <c r="AT697" s="19" t="s">
        <v>299</v>
      </c>
      <c r="AU697" s="19" t="s">
        <v>84</v>
      </c>
    </row>
    <row r="698" spans="1:65" s="14" customFormat="1" ht="11.25">
      <c r="B698" s="222"/>
      <c r="C698" s="223"/>
      <c r="D698" s="208" t="s">
        <v>281</v>
      </c>
      <c r="E698" s="224" t="s">
        <v>22</v>
      </c>
      <c r="F698" s="225" t="s">
        <v>4139</v>
      </c>
      <c r="G698" s="223"/>
      <c r="H698" s="226">
        <v>172.768</v>
      </c>
      <c r="I698" s="227"/>
      <c r="J698" s="223"/>
      <c r="K698" s="223"/>
      <c r="L698" s="228"/>
      <c r="M698" s="229"/>
      <c r="N698" s="230"/>
      <c r="O698" s="230"/>
      <c r="P698" s="230"/>
      <c r="Q698" s="230"/>
      <c r="R698" s="230"/>
      <c r="S698" s="230"/>
      <c r="T698" s="231"/>
      <c r="AT698" s="232" t="s">
        <v>281</v>
      </c>
      <c r="AU698" s="232" t="s">
        <v>84</v>
      </c>
      <c r="AV698" s="14" t="s">
        <v>84</v>
      </c>
      <c r="AW698" s="14" t="s">
        <v>38</v>
      </c>
      <c r="AX698" s="14" t="s">
        <v>23</v>
      </c>
      <c r="AY698" s="232" t="s">
        <v>273</v>
      </c>
    </row>
    <row r="699" spans="1:65" s="12" customFormat="1" ht="22.9" customHeight="1">
      <c r="B699" s="179"/>
      <c r="C699" s="180"/>
      <c r="D699" s="181" t="s">
        <v>76</v>
      </c>
      <c r="E699" s="193" t="s">
        <v>788</v>
      </c>
      <c r="F699" s="193" t="s">
        <v>789</v>
      </c>
      <c r="G699" s="180"/>
      <c r="H699" s="180"/>
      <c r="I699" s="183"/>
      <c r="J699" s="194">
        <f>BK699</f>
        <v>0</v>
      </c>
      <c r="K699" s="180"/>
      <c r="L699" s="185"/>
      <c r="M699" s="186"/>
      <c r="N699" s="187"/>
      <c r="O699" s="187"/>
      <c r="P699" s="188">
        <f>SUM(P700:P701)</f>
        <v>0</v>
      </c>
      <c r="Q699" s="187"/>
      <c r="R699" s="188">
        <f>SUM(R700:R701)</f>
        <v>0</v>
      </c>
      <c r="S699" s="187"/>
      <c r="T699" s="189">
        <f>SUM(T700:T701)</f>
        <v>0</v>
      </c>
      <c r="AR699" s="190" t="s">
        <v>23</v>
      </c>
      <c r="AT699" s="191" t="s">
        <v>76</v>
      </c>
      <c r="AU699" s="191" t="s">
        <v>23</v>
      </c>
      <c r="AY699" s="190" t="s">
        <v>273</v>
      </c>
      <c r="BK699" s="192">
        <f>SUM(BK700:BK701)</f>
        <v>0</v>
      </c>
    </row>
    <row r="700" spans="1:65" s="2" customFormat="1" ht="21.75" customHeight="1">
      <c r="A700" s="36"/>
      <c r="B700" s="37"/>
      <c r="C700" s="195" t="s">
        <v>1042</v>
      </c>
      <c r="D700" s="195" t="s">
        <v>275</v>
      </c>
      <c r="E700" s="196" t="s">
        <v>791</v>
      </c>
      <c r="F700" s="197" t="s">
        <v>792</v>
      </c>
      <c r="G700" s="198" t="s">
        <v>333</v>
      </c>
      <c r="H700" s="199">
        <v>521.40700000000004</v>
      </c>
      <c r="I700" s="200"/>
      <c r="J700" s="201">
        <f>ROUND(I700*H700,2)</f>
        <v>0</v>
      </c>
      <c r="K700" s="197" t="s">
        <v>306</v>
      </c>
      <c r="L700" s="41"/>
      <c r="M700" s="202" t="s">
        <v>22</v>
      </c>
      <c r="N700" s="203" t="s">
        <v>48</v>
      </c>
      <c r="O700" s="66"/>
      <c r="P700" s="204">
        <f>O700*H700</f>
        <v>0</v>
      </c>
      <c r="Q700" s="204">
        <v>0</v>
      </c>
      <c r="R700" s="204">
        <f>Q700*H700</f>
        <v>0</v>
      </c>
      <c r="S700" s="204">
        <v>0</v>
      </c>
      <c r="T700" s="205">
        <f>S700*H700</f>
        <v>0</v>
      </c>
      <c r="U700" s="36"/>
      <c r="V700" s="36"/>
      <c r="W700" s="36"/>
      <c r="X700" s="36"/>
      <c r="Y700" s="36"/>
      <c r="Z700" s="36"/>
      <c r="AA700" s="36"/>
      <c r="AB700" s="36"/>
      <c r="AC700" s="36"/>
      <c r="AD700" s="36"/>
      <c r="AE700" s="36"/>
      <c r="AR700" s="206" t="s">
        <v>99</v>
      </c>
      <c r="AT700" s="206" t="s">
        <v>275</v>
      </c>
      <c r="AU700" s="206" t="s">
        <v>84</v>
      </c>
      <c r="AY700" s="19" t="s">
        <v>273</v>
      </c>
      <c r="BE700" s="207">
        <f>IF(N700="základní",J700,0)</f>
        <v>0</v>
      </c>
      <c r="BF700" s="207">
        <f>IF(N700="snížená",J700,0)</f>
        <v>0</v>
      </c>
      <c r="BG700" s="207">
        <f>IF(N700="zákl. přenesená",J700,0)</f>
        <v>0</v>
      </c>
      <c r="BH700" s="207">
        <f>IF(N700="sníž. přenesená",J700,0)</f>
        <v>0</v>
      </c>
      <c r="BI700" s="207">
        <f>IF(N700="nulová",J700,0)</f>
        <v>0</v>
      </c>
      <c r="BJ700" s="19" t="s">
        <v>23</v>
      </c>
      <c r="BK700" s="207">
        <f>ROUND(I700*H700,2)</f>
        <v>0</v>
      </c>
      <c r="BL700" s="19" t="s">
        <v>99</v>
      </c>
      <c r="BM700" s="206" t="s">
        <v>4149</v>
      </c>
    </row>
    <row r="701" spans="1:65" s="2" customFormat="1" ht="58.5">
      <c r="A701" s="36"/>
      <c r="B701" s="37"/>
      <c r="C701" s="38"/>
      <c r="D701" s="208" t="s">
        <v>299</v>
      </c>
      <c r="E701" s="38"/>
      <c r="F701" s="209" t="s">
        <v>794</v>
      </c>
      <c r="G701" s="38"/>
      <c r="H701" s="38"/>
      <c r="I701" s="119"/>
      <c r="J701" s="38"/>
      <c r="K701" s="38"/>
      <c r="L701" s="41"/>
      <c r="M701" s="210"/>
      <c r="N701" s="211"/>
      <c r="O701" s="66"/>
      <c r="P701" s="66"/>
      <c r="Q701" s="66"/>
      <c r="R701" s="66"/>
      <c r="S701" s="66"/>
      <c r="T701" s="67"/>
      <c r="U701" s="36"/>
      <c r="V701" s="36"/>
      <c r="W701" s="36"/>
      <c r="X701" s="36"/>
      <c r="Y701" s="36"/>
      <c r="Z701" s="36"/>
      <c r="AA701" s="36"/>
      <c r="AB701" s="36"/>
      <c r="AC701" s="36"/>
      <c r="AD701" s="36"/>
      <c r="AE701" s="36"/>
      <c r="AT701" s="19" t="s">
        <v>299</v>
      </c>
      <c r="AU701" s="19" t="s">
        <v>84</v>
      </c>
    </row>
    <row r="702" spans="1:65" s="12" customFormat="1" ht="25.9" customHeight="1">
      <c r="B702" s="179"/>
      <c r="C702" s="180"/>
      <c r="D702" s="181" t="s">
        <v>76</v>
      </c>
      <c r="E702" s="182" t="s">
        <v>795</v>
      </c>
      <c r="F702" s="182" t="s">
        <v>796</v>
      </c>
      <c r="G702" s="180"/>
      <c r="H702" s="180"/>
      <c r="I702" s="183"/>
      <c r="J702" s="184">
        <f>BK702</f>
        <v>0</v>
      </c>
      <c r="K702" s="180"/>
      <c r="L702" s="185"/>
      <c r="M702" s="186"/>
      <c r="N702" s="187"/>
      <c r="O702" s="187"/>
      <c r="P702" s="188">
        <f>P703+P717+P720+P731+P739+P782+P803+P818+P834+P908+P913+P952+P977</f>
        <v>0</v>
      </c>
      <c r="Q702" s="187"/>
      <c r="R702" s="188">
        <f>R703+R717+R720+R731+R739+R782+R803+R818+R834+R908+R913+R952+R977</f>
        <v>5.1637628899999992</v>
      </c>
      <c r="S702" s="187"/>
      <c r="T702" s="189">
        <f>T703+T717+T720+T731+T739+T782+T803+T818+T834+T908+T913+T952+T977</f>
        <v>5.1665778500000004</v>
      </c>
      <c r="AR702" s="190" t="s">
        <v>84</v>
      </c>
      <c r="AT702" s="191" t="s">
        <v>76</v>
      </c>
      <c r="AU702" s="191" t="s">
        <v>77</v>
      </c>
      <c r="AY702" s="190" t="s">
        <v>273</v>
      </c>
      <c r="BK702" s="192">
        <f>BK703+BK717+BK720+BK731+BK739+BK782+BK803+BK818+BK834+BK908+BK913+BK952+BK977</f>
        <v>0</v>
      </c>
    </row>
    <row r="703" spans="1:65" s="12" customFormat="1" ht="22.9" customHeight="1">
      <c r="B703" s="179"/>
      <c r="C703" s="180"/>
      <c r="D703" s="181" t="s">
        <v>76</v>
      </c>
      <c r="E703" s="193" t="s">
        <v>797</v>
      </c>
      <c r="F703" s="193" t="s">
        <v>798</v>
      </c>
      <c r="G703" s="180"/>
      <c r="H703" s="180"/>
      <c r="I703" s="183"/>
      <c r="J703" s="194">
        <f>BK703</f>
        <v>0</v>
      </c>
      <c r="K703" s="180"/>
      <c r="L703" s="185"/>
      <c r="M703" s="186"/>
      <c r="N703" s="187"/>
      <c r="O703" s="187"/>
      <c r="P703" s="188">
        <f>SUM(P704:P716)</f>
        <v>0</v>
      </c>
      <c r="Q703" s="187"/>
      <c r="R703" s="188">
        <f>SUM(R704:R716)</f>
        <v>2.1779999999999997E-2</v>
      </c>
      <c r="S703" s="187"/>
      <c r="T703" s="189">
        <f>SUM(T704:T716)</f>
        <v>0.11800000000000001</v>
      </c>
      <c r="AR703" s="190" t="s">
        <v>84</v>
      </c>
      <c r="AT703" s="191" t="s">
        <v>76</v>
      </c>
      <c r="AU703" s="191" t="s">
        <v>23</v>
      </c>
      <c r="AY703" s="190" t="s">
        <v>273</v>
      </c>
      <c r="BK703" s="192">
        <f>SUM(BK704:BK716)</f>
        <v>0</v>
      </c>
    </row>
    <row r="704" spans="1:65" s="2" customFormat="1" ht="16.5" customHeight="1">
      <c r="A704" s="36"/>
      <c r="B704" s="37"/>
      <c r="C704" s="195" t="s">
        <v>1047</v>
      </c>
      <c r="D704" s="195" t="s">
        <v>275</v>
      </c>
      <c r="E704" s="196" t="s">
        <v>4150</v>
      </c>
      <c r="F704" s="197" t="s">
        <v>4151</v>
      </c>
      <c r="G704" s="198" t="s">
        <v>224</v>
      </c>
      <c r="H704" s="199">
        <v>25</v>
      </c>
      <c r="I704" s="200"/>
      <c r="J704" s="201">
        <f>ROUND(I704*H704,2)</f>
        <v>0</v>
      </c>
      <c r="K704" s="197" t="s">
        <v>306</v>
      </c>
      <c r="L704" s="41"/>
      <c r="M704" s="202" t="s">
        <v>22</v>
      </c>
      <c r="N704" s="203" t="s">
        <v>48</v>
      </c>
      <c r="O704" s="66"/>
      <c r="P704" s="204">
        <f>O704*H704</f>
        <v>0</v>
      </c>
      <c r="Q704" s="204">
        <v>0</v>
      </c>
      <c r="R704" s="204">
        <f>Q704*H704</f>
        <v>0</v>
      </c>
      <c r="S704" s="204">
        <v>4.0000000000000001E-3</v>
      </c>
      <c r="T704" s="205">
        <f>S704*H704</f>
        <v>0.1</v>
      </c>
      <c r="U704" s="36"/>
      <c r="V704" s="36"/>
      <c r="W704" s="36"/>
      <c r="X704" s="36"/>
      <c r="Y704" s="36"/>
      <c r="Z704" s="36"/>
      <c r="AA704" s="36"/>
      <c r="AB704" s="36"/>
      <c r="AC704" s="36"/>
      <c r="AD704" s="36"/>
      <c r="AE704" s="36"/>
      <c r="AR704" s="206" t="s">
        <v>386</v>
      </c>
      <c r="AT704" s="206" t="s">
        <v>275</v>
      </c>
      <c r="AU704" s="206" t="s">
        <v>84</v>
      </c>
      <c r="AY704" s="19" t="s">
        <v>273</v>
      </c>
      <c r="BE704" s="207">
        <f>IF(N704="základní",J704,0)</f>
        <v>0</v>
      </c>
      <c r="BF704" s="207">
        <f>IF(N704="snížená",J704,0)</f>
        <v>0</v>
      </c>
      <c r="BG704" s="207">
        <f>IF(N704="zákl. přenesená",J704,0)</f>
        <v>0</v>
      </c>
      <c r="BH704" s="207">
        <f>IF(N704="sníž. přenesená",J704,0)</f>
        <v>0</v>
      </c>
      <c r="BI704" s="207">
        <f>IF(N704="nulová",J704,0)</f>
        <v>0</v>
      </c>
      <c r="BJ704" s="19" t="s">
        <v>23</v>
      </c>
      <c r="BK704" s="207">
        <f>ROUND(I704*H704,2)</f>
        <v>0</v>
      </c>
      <c r="BL704" s="19" t="s">
        <v>386</v>
      </c>
      <c r="BM704" s="206" t="s">
        <v>4152</v>
      </c>
    </row>
    <row r="705" spans="1:65" s="2" customFormat="1" ht="29.25">
      <c r="A705" s="36"/>
      <c r="B705" s="37"/>
      <c r="C705" s="38"/>
      <c r="D705" s="208" t="s">
        <v>299</v>
      </c>
      <c r="E705" s="38"/>
      <c r="F705" s="209" t="s">
        <v>4153</v>
      </c>
      <c r="G705" s="38"/>
      <c r="H705" s="38"/>
      <c r="I705" s="119"/>
      <c r="J705" s="38"/>
      <c r="K705" s="38"/>
      <c r="L705" s="41"/>
      <c r="M705" s="210"/>
      <c r="N705" s="211"/>
      <c r="O705" s="66"/>
      <c r="P705" s="66"/>
      <c r="Q705" s="66"/>
      <c r="R705" s="66"/>
      <c r="S705" s="66"/>
      <c r="T705" s="67"/>
      <c r="U705" s="36"/>
      <c r="V705" s="36"/>
      <c r="W705" s="36"/>
      <c r="X705" s="36"/>
      <c r="Y705" s="36"/>
      <c r="Z705" s="36"/>
      <c r="AA705" s="36"/>
      <c r="AB705" s="36"/>
      <c r="AC705" s="36"/>
      <c r="AD705" s="36"/>
      <c r="AE705" s="36"/>
      <c r="AT705" s="19" t="s">
        <v>299</v>
      </c>
      <c r="AU705" s="19" t="s">
        <v>84</v>
      </c>
    </row>
    <row r="706" spans="1:65" s="14" customFormat="1" ht="11.25">
      <c r="B706" s="222"/>
      <c r="C706" s="223"/>
      <c r="D706" s="208" t="s">
        <v>281</v>
      </c>
      <c r="E706" s="224" t="s">
        <v>22</v>
      </c>
      <c r="F706" s="225" t="s">
        <v>4154</v>
      </c>
      <c r="G706" s="223"/>
      <c r="H706" s="226">
        <v>25</v>
      </c>
      <c r="I706" s="227"/>
      <c r="J706" s="223"/>
      <c r="K706" s="223"/>
      <c r="L706" s="228"/>
      <c r="M706" s="229"/>
      <c r="N706" s="230"/>
      <c r="O706" s="230"/>
      <c r="P706" s="230"/>
      <c r="Q706" s="230"/>
      <c r="R706" s="230"/>
      <c r="S706" s="230"/>
      <c r="T706" s="231"/>
      <c r="AT706" s="232" t="s">
        <v>281</v>
      </c>
      <c r="AU706" s="232" t="s">
        <v>84</v>
      </c>
      <c r="AV706" s="14" t="s">
        <v>84</v>
      </c>
      <c r="AW706" s="14" t="s">
        <v>38</v>
      </c>
      <c r="AX706" s="14" t="s">
        <v>23</v>
      </c>
      <c r="AY706" s="232" t="s">
        <v>273</v>
      </c>
    </row>
    <row r="707" spans="1:65" s="2" customFormat="1" ht="16.5" customHeight="1">
      <c r="A707" s="36"/>
      <c r="B707" s="37"/>
      <c r="C707" s="195" t="s">
        <v>1054</v>
      </c>
      <c r="D707" s="195" t="s">
        <v>275</v>
      </c>
      <c r="E707" s="196" t="s">
        <v>4155</v>
      </c>
      <c r="F707" s="197" t="s">
        <v>4156</v>
      </c>
      <c r="G707" s="198" t="s">
        <v>224</v>
      </c>
      <c r="H707" s="199">
        <v>4</v>
      </c>
      <c r="I707" s="200"/>
      <c r="J707" s="201">
        <f>ROUND(I707*H707,2)</f>
        <v>0</v>
      </c>
      <c r="K707" s="197" t="s">
        <v>306</v>
      </c>
      <c r="L707" s="41"/>
      <c r="M707" s="202" t="s">
        <v>22</v>
      </c>
      <c r="N707" s="203" t="s">
        <v>48</v>
      </c>
      <c r="O707" s="66"/>
      <c r="P707" s="204">
        <f>O707*H707</f>
        <v>0</v>
      </c>
      <c r="Q707" s="204">
        <v>0</v>
      </c>
      <c r="R707" s="204">
        <f>Q707*H707</f>
        <v>0</v>
      </c>
      <c r="S707" s="204">
        <v>4.4999999999999997E-3</v>
      </c>
      <c r="T707" s="205">
        <f>S707*H707</f>
        <v>1.7999999999999999E-2</v>
      </c>
      <c r="U707" s="36"/>
      <c r="V707" s="36"/>
      <c r="W707" s="36"/>
      <c r="X707" s="36"/>
      <c r="Y707" s="36"/>
      <c r="Z707" s="36"/>
      <c r="AA707" s="36"/>
      <c r="AB707" s="36"/>
      <c r="AC707" s="36"/>
      <c r="AD707" s="36"/>
      <c r="AE707" s="36"/>
      <c r="AR707" s="206" t="s">
        <v>386</v>
      </c>
      <c r="AT707" s="206" t="s">
        <v>275</v>
      </c>
      <c r="AU707" s="206" t="s">
        <v>84</v>
      </c>
      <c r="AY707" s="19" t="s">
        <v>273</v>
      </c>
      <c r="BE707" s="207">
        <f>IF(N707="základní",J707,0)</f>
        <v>0</v>
      </c>
      <c r="BF707" s="207">
        <f>IF(N707="snížená",J707,0)</f>
        <v>0</v>
      </c>
      <c r="BG707" s="207">
        <f>IF(N707="zákl. přenesená",J707,0)</f>
        <v>0</v>
      </c>
      <c r="BH707" s="207">
        <f>IF(N707="sníž. přenesená",J707,0)</f>
        <v>0</v>
      </c>
      <c r="BI707" s="207">
        <f>IF(N707="nulová",J707,0)</f>
        <v>0</v>
      </c>
      <c r="BJ707" s="19" t="s">
        <v>23</v>
      </c>
      <c r="BK707" s="207">
        <f>ROUND(I707*H707,2)</f>
        <v>0</v>
      </c>
      <c r="BL707" s="19" t="s">
        <v>386</v>
      </c>
      <c r="BM707" s="206" t="s">
        <v>4157</v>
      </c>
    </row>
    <row r="708" spans="1:65" s="2" customFormat="1" ht="29.25">
      <c r="A708" s="36"/>
      <c r="B708" s="37"/>
      <c r="C708" s="38"/>
      <c r="D708" s="208" t="s">
        <v>299</v>
      </c>
      <c r="E708" s="38"/>
      <c r="F708" s="209" t="s">
        <v>4153</v>
      </c>
      <c r="G708" s="38"/>
      <c r="H708" s="38"/>
      <c r="I708" s="119"/>
      <c r="J708" s="38"/>
      <c r="K708" s="38"/>
      <c r="L708" s="41"/>
      <c r="M708" s="210"/>
      <c r="N708" s="211"/>
      <c r="O708" s="66"/>
      <c r="P708" s="66"/>
      <c r="Q708" s="66"/>
      <c r="R708" s="66"/>
      <c r="S708" s="66"/>
      <c r="T708" s="67"/>
      <c r="U708" s="36"/>
      <c r="V708" s="36"/>
      <c r="W708" s="36"/>
      <c r="X708" s="36"/>
      <c r="Y708" s="36"/>
      <c r="Z708" s="36"/>
      <c r="AA708" s="36"/>
      <c r="AB708" s="36"/>
      <c r="AC708" s="36"/>
      <c r="AD708" s="36"/>
      <c r="AE708" s="36"/>
      <c r="AT708" s="19" t="s">
        <v>299</v>
      </c>
      <c r="AU708" s="19" t="s">
        <v>84</v>
      </c>
    </row>
    <row r="709" spans="1:65" s="14" customFormat="1" ht="11.25">
      <c r="B709" s="222"/>
      <c r="C709" s="223"/>
      <c r="D709" s="208" t="s">
        <v>281</v>
      </c>
      <c r="E709" s="224" t="s">
        <v>22</v>
      </c>
      <c r="F709" s="225" t="s">
        <v>4158</v>
      </c>
      <c r="G709" s="223"/>
      <c r="H709" s="226">
        <v>4</v>
      </c>
      <c r="I709" s="227"/>
      <c r="J709" s="223"/>
      <c r="K709" s="223"/>
      <c r="L709" s="228"/>
      <c r="M709" s="229"/>
      <c r="N709" s="230"/>
      <c r="O709" s="230"/>
      <c r="P709" s="230"/>
      <c r="Q709" s="230"/>
      <c r="R709" s="230"/>
      <c r="S709" s="230"/>
      <c r="T709" s="231"/>
      <c r="AT709" s="232" t="s">
        <v>281</v>
      </c>
      <c r="AU709" s="232" t="s">
        <v>84</v>
      </c>
      <c r="AV709" s="14" t="s">
        <v>84</v>
      </c>
      <c r="AW709" s="14" t="s">
        <v>38</v>
      </c>
      <c r="AX709" s="14" t="s">
        <v>23</v>
      </c>
      <c r="AY709" s="232" t="s">
        <v>273</v>
      </c>
    </row>
    <row r="710" spans="1:65" s="2" customFormat="1" ht="16.5" customHeight="1">
      <c r="A710" s="36"/>
      <c r="B710" s="37"/>
      <c r="C710" s="195" t="s">
        <v>1058</v>
      </c>
      <c r="D710" s="195" t="s">
        <v>275</v>
      </c>
      <c r="E710" s="196" t="s">
        <v>800</v>
      </c>
      <c r="F710" s="197" t="s">
        <v>801</v>
      </c>
      <c r="G710" s="198" t="s">
        <v>224</v>
      </c>
      <c r="H710" s="199">
        <v>4.84</v>
      </c>
      <c r="I710" s="200"/>
      <c r="J710" s="201">
        <f>ROUND(I710*H710,2)</f>
        <v>0</v>
      </c>
      <c r="K710" s="197" t="s">
        <v>22</v>
      </c>
      <c r="L710" s="41"/>
      <c r="M710" s="202" t="s">
        <v>22</v>
      </c>
      <c r="N710" s="203" t="s">
        <v>48</v>
      </c>
      <c r="O710" s="66"/>
      <c r="P710" s="204">
        <f>O710*H710</f>
        <v>0</v>
      </c>
      <c r="Q710" s="204">
        <v>4.4999999999999997E-3</v>
      </c>
      <c r="R710" s="204">
        <f>Q710*H710</f>
        <v>2.1779999999999997E-2</v>
      </c>
      <c r="S710" s="204">
        <v>0</v>
      </c>
      <c r="T710" s="205">
        <f>S710*H710</f>
        <v>0</v>
      </c>
      <c r="U710" s="36"/>
      <c r="V710" s="36"/>
      <c r="W710" s="36"/>
      <c r="X710" s="36"/>
      <c r="Y710" s="36"/>
      <c r="Z710" s="36"/>
      <c r="AA710" s="36"/>
      <c r="AB710" s="36"/>
      <c r="AC710" s="36"/>
      <c r="AD710" s="36"/>
      <c r="AE710" s="36"/>
      <c r="AR710" s="206" t="s">
        <v>386</v>
      </c>
      <c r="AT710" s="206" t="s">
        <v>275</v>
      </c>
      <c r="AU710" s="206" t="s">
        <v>84</v>
      </c>
      <c r="AY710" s="19" t="s">
        <v>273</v>
      </c>
      <c r="BE710" s="207">
        <f>IF(N710="základní",J710,0)</f>
        <v>0</v>
      </c>
      <c r="BF710" s="207">
        <f>IF(N710="snížená",J710,0)</f>
        <v>0</v>
      </c>
      <c r="BG710" s="207">
        <f>IF(N710="zákl. přenesená",J710,0)</f>
        <v>0</v>
      </c>
      <c r="BH710" s="207">
        <f>IF(N710="sníž. přenesená",J710,0)</f>
        <v>0</v>
      </c>
      <c r="BI710" s="207">
        <f>IF(N710="nulová",J710,0)</f>
        <v>0</v>
      </c>
      <c r="BJ710" s="19" t="s">
        <v>23</v>
      </c>
      <c r="BK710" s="207">
        <f>ROUND(I710*H710,2)</f>
        <v>0</v>
      </c>
      <c r="BL710" s="19" t="s">
        <v>386</v>
      </c>
      <c r="BM710" s="206" t="s">
        <v>4159</v>
      </c>
    </row>
    <row r="711" spans="1:65" s="14" customFormat="1" ht="11.25">
      <c r="B711" s="222"/>
      <c r="C711" s="223"/>
      <c r="D711" s="208" t="s">
        <v>281</v>
      </c>
      <c r="E711" s="224" t="s">
        <v>22</v>
      </c>
      <c r="F711" s="225" t="s">
        <v>4160</v>
      </c>
      <c r="G711" s="223"/>
      <c r="H711" s="226">
        <v>4.4000000000000004</v>
      </c>
      <c r="I711" s="227"/>
      <c r="J711" s="223"/>
      <c r="K711" s="223"/>
      <c r="L711" s="228"/>
      <c r="M711" s="229"/>
      <c r="N711" s="230"/>
      <c r="O711" s="230"/>
      <c r="P711" s="230"/>
      <c r="Q711" s="230"/>
      <c r="R711" s="230"/>
      <c r="S711" s="230"/>
      <c r="T711" s="231"/>
      <c r="AT711" s="232" t="s">
        <v>281</v>
      </c>
      <c r="AU711" s="232" t="s">
        <v>84</v>
      </c>
      <c r="AV711" s="14" t="s">
        <v>84</v>
      </c>
      <c r="AW711" s="14" t="s">
        <v>38</v>
      </c>
      <c r="AX711" s="14" t="s">
        <v>77</v>
      </c>
      <c r="AY711" s="232" t="s">
        <v>273</v>
      </c>
    </row>
    <row r="712" spans="1:65" s="15" customFormat="1" ht="11.25">
      <c r="B712" s="233"/>
      <c r="C712" s="234"/>
      <c r="D712" s="208" t="s">
        <v>281</v>
      </c>
      <c r="E712" s="235" t="s">
        <v>22</v>
      </c>
      <c r="F712" s="236" t="s">
        <v>286</v>
      </c>
      <c r="G712" s="234"/>
      <c r="H712" s="237">
        <v>4.4000000000000004</v>
      </c>
      <c r="I712" s="238"/>
      <c r="J712" s="234"/>
      <c r="K712" s="234"/>
      <c r="L712" s="239"/>
      <c r="M712" s="240"/>
      <c r="N712" s="241"/>
      <c r="O712" s="241"/>
      <c r="P712" s="241"/>
      <c r="Q712" s="241"/>
      <c r="R712" s="241"/>
      <c r="S712" s="241"/>
      <c r="T712" s="242"/>
      <c r="AT712" s="243" t="s">
        <v>281</v>
      </c>
      <c r="AU712" s="243" t="s">
        <v>84</v>
      </c>
      <c r="AV712" s="15" t="s">
        <v>92</v>
      </c>
      <c r="AW712" s="15" t="s">
        <v>38</v>
      </c>
      <c r="AX712" s="15" t="s">
        <v>77</v>
      </c>
      <c r="AY712" s="243" t="s">
        <v>273</v>
      </c>
    </row>
    <row r="713" spans="1:65" s="14" customFormat="1" ht="11.25">
      <c r="B713" s="222"/>
      <c r="C713" s="223"/>
      <c r="D713" s="208" t="s">
        <v>281</v>
      </c>
      <c r="E713" s="224" t="s">
        <v>22</v>
      </c>
      <c r="F713" s="225" t="s">
        <v>4161</v>
      </c>
      <c r="G713" s="223"/>
      <c r="H713" s="226">
        <v>0.44</v>
      </c>
      <c r="I713" s="227"/>
      <c r="J713" s="223"/>
      <c r="K713" s="223"/>
      <c r="L713" s="228"/>
      <c r="M713" s="229"/>
      <c r="N713" s="230"/>
      <c r="O713" s="230"/>
      <c r="P713" s="230"/>
      <c r="Q713" s="230"/>
      <c r="R713" s="230"/>
      <c r="S713" s="230"/>
      <c r="T713" s="231"/>
      <c r="AT713" s="232" t="s">
        <v>281</v>
      </c>
      <c r="AU713" s="232" t="s">
        <v>84</v>
      </c>
      <c r="AV713" s="14" t="s">
        <v>84</v>
      </c>
      <c r="AW713" s="14" t="s">
        <v>38</v>
      </c>
      <c r="AX713" s="14" t="s">
        <v>77</v>
      </c>
      <c r="AY713" s="232" t="s">
        <v>273</v>
      </c>
    </row>
    <row r="714" spans="1:65" s="16" customFormat="1" ht="11.25">
      <c r="B714" s="244"/>
      <c r="C714" s="245"/>
      <c r="D714" s="208" t="s">
        <v>281</v>
      </c>
      <c r="E714" s="246" t="s">
        <v>22</v>
      </c>
      <c r="F714" s="247" t="s">
        <v>288</v>
      </c>
      <c r="G714" s="245"/>
      <c r="H714" s="248">
        <v>4.84</v>
      </c>
      <c r="I714" s="249"/>
      <c r="J714" s="245"/>
      <c r="K714" s="245"/>
      <c r="L714" s="250"/>
      <c r="M714" s="251"/>
      <c r="N714" s="252"/>
      <c r="O714" s="252"/>
      <c r="P714" s="252"/>
      <c r="Q714" s="252"/>
      <c r="R714" s="252"/>
      <c r="S714" s="252"/>
      <c r="T714" s="253"/>
      <c r="AT714" s="254" t="s">
        <v>281</v>
      </c>
      <c r="AU714" s="254" t="s">
        <v>84</v>
      </c>
      <c r="AV714" s="16" t="s">
        <v>99</v>
      </c>
      <c r="AW714" s="16" t="s">
        <v>38</v>
      </c>
      <c r="AX714" s="16" t="s">
        <v>23</v>
      </c>
      <c r="AY714" s="254" t="s">
        <v>273</v>
      </c>
    </row>
    <row r="715" spans="1:65" s="2" customFormat="1" ht="21.75" customHeight="1">
      <c r="A715" s="36"/>
      <c r="B715" s="37"/>
      <c r="C715" s="195" t="s">
        <v>1066</v>
      </c>
      <c r="D715" s="195" t="s">
        <v>275</v>
      </c>
      <c r="E715" s="196" t="s">
        <v>806</v>
      </c>
      <c r="F715" s="197" t="s">
        <v>807</v>
      </c>
      <c r="G715" s="198" t="s">
        <v>333</v>
      </c>
      <c r="H715" s="199">
        <v>2.1999999999999999E-2</v>
      </c>
      <c r="I715" s="200"/>
      <c r="J715" s="201">
        <f>ROUND(I715*H715,2)</f>
        <v>0</v>
      </c>
      <c r="K715" s="197" t="s">
        <v>306</v>
      </c>
      <c r="L715" s="41"/>
      <c r="M715" s="202" t="s">
        <v>22</v>
      </c>
      <c r="N715" s="203" t="s">
        <v>48</v>
      </c>
      <c r="O715" s="66"/>
      <c r="P715" s="204">
        <f>O715*H715</f>
        <v>0</v>
      </c>
      <c r="Q715" s="204">
        <v>0</v>
      </c>
      <c r="R715" s="204">
        <f>Q715*H715</f>
        <v>0</v>
      </c>
      <c r="S715" s="204">
        <v>0</v>
      </c>
      <c r="T715" s="205">
        <f>S715*H715</f>
        <v>0</v>
      </c>
      <c r="U715" s="36"/>
      <c r="V715" s="36"/>
      <c r="W715" s="36"/>
      <c r="X715" s="36"/>
      <c r="Y715" s="36"/>
      <c r="Z715" s="36"/>
      <c r="AA715" s="36"/>
      <c r="AB715" s="36"/>
      <c r="AC715" s="36"/>
      <c r="AD715" s="36"/>
      <c r="AE715" s="36"/>
      <c r="AR715" s="206" t="s">
        <v>386</v>
      </c>
      <c r="AT715" s="206" t="s">
        <v>275</v>
      </c>
      <c r="AU715" s="206" t="s">
        <v>84</v>
      </c>
      <c r="AY715" s="19" t="s">
        <v>273</v>
      </c>
      <c r="BE715" s="207">
        <f>IF(N715="základní",J715,0)</f>
        <v>0</v>
      </c>
      <c r="BF715" s="207">
        <f>IF(N715="snížená",J715,0)</f>
        <v>0</v>
      </c>
      <c r="BG715" s="207">
        <f>IF(N715="zákl. přenesená",J715,0)</f>
        <v>0</v>
      </c>
      <c r="BH715" s="207">
        <f>IF(N715="sníž. přenesená",J715,0)</f>
        <v>0</v>
      </c>
      <c r="BI715" s="207">
        <f>IF(N715="nulová",J715,0)</f>
        <v>0</v>
      </c>
      <c r="BJ715" s="19" t="s">
        <v>23</v>
      </c>
      <c r="BK715" s="207">
        <f>ROUND(I715*H715,2)</f>
        <v>0</v>
      </c>
      <c r="BL715" s="19" t="s">
        <v>386</v>
      </c>
      <c r="BM715" s="206" t="s">
        <v>4162</v>
      </c>
    </row>
    <row r="716" spans="1:65" s="2" customFormat="1" ht="78">
      <c r="A716" s="36"/>
      <c r="B716" s="37"/>
      <c r="C716" s="38"/>
      <c r="D716" s="208" t="s">
        <v>299</v>
      </c>
      <c r="E716" s="38"/>
      <c r="F716" s="209" t="s">
        <v>809</v>
      </c>
      <c r="G716" s="38"/>
      <c r="H716" s="38"/>
      <c r="I716" s="119"/>
      <c r="J716" s="38"/>
      <c r="K716" s="38"/>
      <c r="L716" s="41"/>
      <c r="M716" s="210"/>
      <c r="N716" s="211"/>
      <c r="O716" s="66"/>
      <c r="P716" s="66"/>
      <c r="Q716" s="66"/>
      <c r="R716" s="66"/>
      <c r="S716" s="66"/>
      <c r="T716" s="67"/>
      <c r="U716" s="36"/>
      <c r="V716" s="36"/>
      <c r="W716" s="36"/>
      <c r="X716" s="36"/>
      <c r="Y716" s="36"/>
      <c r="Z716" s="36"/>
      <c r="AA716" s="36"/>
      <c r="AB716" s="36"/>
      <c r="AC716" s="36"/>
      <c r="AD716" s="36"/>
      <c r="AE716" s="36"/>
      <c r="AT716" s="19" t="s">
        <v>299</v>
      </c>
      <c r="AU716" s="19" t="s">
        <v>84</v>
      </c>
    </row>
    <row r="717" spans="1:65" s="12" customFormat="1" ht="22.9" customHeight="1">
      <c r="B717" s="179"/>
      <c r="C717" s="180"/>
      <c r="D717" s="181" t="s">
        <v>76</v>
      </c>
      <c r="E717" s="193" t="s">
        <v>810</v>
      </c>
      <c r="F717" s="193" t="s">
        <v>811</v>
      </c>
      <c r="G717" s="180"/>
      <c r="H717" s="180"/>
      <c r="I717" s="183"/>
      <c r="J717" s="194">
        <f>BK717</f>
        <v>0</v>
      </c>
      <c r="K717" s="180"/>
      <c r="L717" s="185"/>
      <c r="M717" s="186"/>
      <c r="N717" s="187"/>
      <c r="O717" s="187"/>
      <c r="P717" s="188">
        <f>SUM(P718:P719)</f>
        <v>0</v>
      </c>
      <c r="Q717" s="187"/>
      <c r="R717" s="188">
        <f>SUM(R718:R719)</f>
        <v>0</v>
      </c>
      <c r="S717" s="187"/>
      <c r="T717" s="189">
        <f>SUM(T718:T719)</f>
        <v>0.35000000000000003</v>
      </c>
      <c r="AR717" s="190" t="s">
        <v>84</v>
      </c>
      <c r="AT717" s="191" t="s">
        <v>76</v>
      </c>
      <c r="AU717" s="191" t="s">
        <v>23</v>
      </c>
      <c r="AY717" s="190" t="s">
        <v>273</v>
      </c>
      <c r="BK717" s="192">
        <f>SUM(BK718:BK719)</f>
        <v>0</v>
      </c>
    </row>
    <row r="718" spans="1:65" s="2" customFormat="1" ht="16.5" customHeight="1">
      <c r="A718" s="36"/>
      <c r="B718" s="37"/>
      <c r="C718" s="195" t="s">
        <v>1074</v>
      </c>
      <c r="D718" s="195" t="s">
        <v>275</v>
      </c>
      <c r="E718" s="196" t="s">
        <v>4163</v>
      </c>
      <c r="F718" s="197" t="s">
        <v>4164</v>
      </c>
      <c r="G718" s="198" t="s">
        <v>224</v>
      </c>
      <c r="H718" s="199">
        <v>25</v>
      </c>
      <c r="I718" s="200"/>
      <c r="J718" s="201">
        <f>ROUND(I718*H718,2)</f>
        <v>0</v>
      </c>
      <c r="K718" s="197" t="s">
        <v>306</v>
      </c>
      <c r="L718" s="41"/>
      <c r="M718" s="202" t="s">
        <v>22</v>
      </c>
      <c r="N718" s="203" t="s">
        <v>48</v>
      </c>
      <c r="O718" s="66"/>
      <c r="P718" s="204">
        <f>O718*H718</f>
        <v>0</v>
      </c>
      <c r="Q718" s="204">
        <v>0</v>
      </c>
      <c r="R718" s="204">
        <f>Q718*H718</f>
        <v>0</v>
      </c>
      <c r="S718" s="204">
        <v>1.4E-2</v>
      </c>
      <c r="T718" s="205">
        <f>S718*H718</f>
        <v>0.35000000000000003</v>
      </c>
      <c r="U718" s="36"/>
      <c r="V718" s="36"/>
      <c r="W718" s="36"/>
      <c r="X718" s="36"/>
      <c r="Y718" s="36"/>
      <c r="Z718" s="36"/>
      <c r="AA718" s="36"/>
      <c r="AB718" s="36"/>
      <c r="AC718" s="36"/>
      <c r="AD718" s="36"/>
      <c r="AE718" s="36"/>
      <c r="AR718" s="206" t="s">
        <v>386</v>
      </c>
      <c r="AT718" s="206" t="s">
        <v>275</v>
      </c>
      <c r="AU718" s="206" t="s">
        <v>84</v>
      </c>
      <c r="AY718" s="19" t="s">
        <v>273</v>
      </c>
      <c r="BE718" s="207">
        <f>IF(N718="základní",J718,0)</f>
        <v>0</v>
      </c>
      <c r="BF718" s="207">
        <f>IF(N718="snížená",J718,0)</f>
        <v>0</v>
      </c>
      <c r="BG718" s="207">
        <f>IF(N718="zákl. přenesená",J718,0)</f>
        <v>0</v>
      </c>
      <c r="BH718" s="207">
        <f>IF(N718="sníž. přenesená",J718,0)</f>
        <v>0</v>
      </c>
      <c r="BI718" s="207">
        <f>IF(N718="nulová",J718,0)</f>
        <v>0</v>
      </c>
      <c r="BJ718" s="19" t="s">
        <v>23</v>
      </c>
      <c r="BK718" s="207">
        <f>ROUND(I718*H718,2)</f>
        <v>0</v>
      </c>
      <c r="BL718" s="19" t="s">
        <v>386</v>
      </c>
      <c r="BM718" s="206" t="s">
        <v>4165</v>
      </c>
    </row>
    <row r="719" spans="1:65" s="14" customFormat="1" ht="11.25">
      <c r="B719" s="222"/>
      <c r="C719" s="223"/>
      <c r="D719" s="208" t="s">
        <v>281</v>
      </c>
      <c r="E719" s="224" t="s">
        <v>22</v>
      </c>
      <c r="F719" s="225" t="s">
        <v>4166</v>
      </c>
      <c r="G719" s="223"/>
      <c r="H719" s="226">
        <v>25</v>
      </c>
      <c r="I719" s="227"/>
      <c r="J719" s="223"/>
      <c r="K719" s="223"/>
      <c r="L719" s="228"/>
      <c r="M719" s="229"/>
      <c r="N719" s="230"/>
      <c r="O719" s="230"/>
      <c r="P719" s="230"/>
      <c r="Q719" s="230"/>
      <c r="R719" s="230"/>
      <c r="S719" s="230"/>
      <c r="T719" s="231"/>
      <c r="AT719" s="232" t="s">
        <v>281</v>
      </c>
      <c r="AU719" s="232" t="s">
        <v>84</v>
      </c>
      <c r="AV719" s="14" t="s">
        <v>84</v>
      </c>
      <c r="AW719" s="14" t="s">
        <v>38</v>
      </c>
      <c r="AX719" s="14" t="s">
        <v>23</v>
      </c>
      <c r="AY719" s="232" t="s">
        <v>273</v>
      </c>
    </row>
    <row r="720" spans="1:65" s="12" customFormat="1" ht="22.9" customHeight="1">
      <c r="B720" s="179"/>
      <c r="C720" s="180"/>
      <c r="D720" s="181" t="s">
        <v>76</v>
      </c>
      <c r="E720" s="193" t="s">
        <v>899</v>
      </c>
      <c r="F720" s="193" t="s">
        <v>900</v>
      </c>
      <c r="G720" s="180"/>
      <c r="H720" s="180"/>
      <c r="I720" s="183"/>
      <c r="J720" s="194">
        <f>BK720</f>
        <v>0</v>
      </c>
      <c r="K720" s="180"/>
      <c r="L720" s="185"/>
      <c r="M720" s="186"/>
      <c r="N720" s="187"/>
      <c r="O720" s="187"/>
      <c r="P720" s="188">
        <f>SUM(P721:P730)</f>
        <v>0</v>
      </c>
      <c r="Q720" s="187"/>
      <c r="R720" s="188">
        <f>SUM(R721:R730)</f>
        <v>0.20859550000000002</v>
      </c>
      <c r="S720" s="187"/>
      <c r="T720" s="189">
        <f>SUM(T721:T730)</f>
        <v>0.13250000000000001</v>
      </c>
      <c r="AR720" s="190" t="s">
        <v>84</v>
      </c>
      <c r="AT720" s="191" t="s">
        <v>76</v>
      </c>
      <c r="AU720" s="191" t="s">
        <v>23</v>
      </c>
      <c r="AY720" s="190" t="s">
        <v>273</v>
      </c>
      <c r="BK720" s="192">
        <f>SUM(BK721:BK730)</f>
        <v>0</v>
      </c>
    </row>
    <row r="721" spans="1:65" s="2" customFormat="1" ht="21.75" customHeight="1">
      <c r="A721" s="36"/>
      <c r="B721" s="37"/>
      <c r="C721" s="195" t="s">
        <v>1083</v>
      </c>
      <c r="D721" s="195" t="s">
        <v>275</v>
      </c>
      <c r="E721" s="196" t="s">
        <v>2769</v>
      </c>
      <c r="F721" s="197" t="s">
        <v>2770</v>
      </c>
      <c r="G721" s="198" t="s">
        <v>224</v>
      </c>
      <c r="H721" s="199">
        <v>31.25</v>
      </c>
      <c r="I721" s="200"/>
      <c r="J721" s="201">
        <f>ROUND(I721*H721,2)</f>
        <v>0</v>
      </c>
      <c r="K721" s="197" t="s">
        <v>306</v>
      </c>
      <c r="L721" s="41"/>
      <c r="M721" s="202" t="s">
        <v>22</v>
      </c>
      <c r="N721" s="203" t="s">
        <v>48</v>
      </c>
      <c r="O721" s="66"/>
      <c r="P721" s="204">
        <f>O721*H721</f>
        <v>0</v>
      </c>
      <c r="Q721" s="204">
        <v>3.0000000000000001E-3</v>
      </c>
      <c r="R721" s="204">
        <f>Q721*H721</f>
        <v>9.375E-2</v>
      </c>
      <c r="S721" s="204">
        <v>0</v>
      </c>
      <c r="T721" s="205">
        <f>S721*H721</f>
        <v>0</v>
      </c>
      <c r="U721" s="36"/>
      <c r="V721" s="36"/>
      <c r="W721" s="36"/>
      <c r="X721" s="36"/>
      <c r="Y721" s="36"/>
      <c r="Z721" s="36"/>
      <c r="AA721" s="36"/>
      <c r="AB721" s="36"/>
      <c r="AC721" s="36"/>
      <c r="AD721" s="36"/>
      <c r="AE721" s="36"/>
      <c r="AR721" s="206" t="s">
        <v>386</v>
      </c>
      <c r="AT721" s="206" t="s">
        <v>275</v>
      </c>
      <c r="AU721" s="206" t="s">
        <v>84</v>
      </c>
      <c r="AY721" s="19" t="s">
        <v>273</v>
      </c>
      <c r="BE721" s="207">
        <f>IF(N721="základní",J721,0)</f>
        <v>0</v>
      </c>
      <c r="BF721" s="207">
        <f>IF(N721="snížená",J721,0)</f>
        <v>0</v>
      </c>
      <c r="BG721" s="207">
        <f>IF(N721="zákl. přenesená",J721,0)</f>
        <v>0</v>
      </c>
      <c r="BH721" s="207">
        <f>IF(N721="sníž. přenesená",J721,0)</f>
        <v>0</v>
      </c>
      <c r="BI721" s="207">
        <f>IF(N721="nulová",J721,0)</f>
        <v>0</v>
      </c>
      <c r="BJ721" s="19" t="s">
        <v>23</v>
      </c>
      <c r="BK721" s="207">
        <f>ROUND(I721*H721,2)</f>
        <v>0</v>
      </c>
      <c r="BL721" s="19" t="s">
        <v>386</v>
      </c>
      <c r="BM721" s="206" t="s">
        <v>4167</v>
      </c>
    </row>
    <row r="722" spans="1:65" s="2" customFormat="1" ht="68.25">
      <c r="A722" s="36"/>
      <c r="B722" s="37"/>
      <c r="C722" s="38"/>
      <c r="D722" s="208" t="s">
        <v>299</v>
      </c>
      <c r="E722" s="38"/>
      <c r="F722" s="209" t="s">
        <v>915</v>
      </c>
      <c r="G722" s="38"/>
      <c r="H722" s="38"/>
      <c r="I722" s="119"/>
      <c r="J722" s="38"/>
      <c r="K722" s="38"/>
      <c r="L722" s="41"/>
      <c r="M722" s="210"/>
      <c r="N722" s="211"/>
      <c r="O722" s="66"/>
      <c r="P722" s="66"/>
      <c r="Q722" s="66"/>
      <c r="R722" s="66"/>
      <c r="S722" s="66"/>
      <c r="T722" s="67"/>
      <c r="U722" s="36"/>
      <c r="V722" s="36"/>
      <c r="W722" s="36"/>
      <c r="X722" s="36"/>
      <c r="Y722" s="36"/>
      <c r="Z722" s="36"/>
      <c r="AA722" s="36"/>
      <c r="AB722" s="36"/>
      <c r="AC722" s="36"/>
      <c r="AD722" s="36"/>
      <c r="AE722" s="36"/>
      <c r="AT722" s="19" t="s">
        <v>299</v>
      </c>
      <c r="AU722" s="19" t="s">
        <v>84</v>
      </c>
    </row>
    <row r="723" spans="1:65" s="14" customFormat="1" ht="11.25">
      <c r="B723" s="222"/>
      <c r="C723" s="223"/>
      <c r="D723" s="208" t="s">
        <v>281</v>
      </c>
      <c r="E723" s="224" t="s">
        <v>22</v>
      </c>
      <c r="F723" s="225" t="s">
        <v>4168</v>
      </c>
      <c r="G723" s="223"/>
      <c r="H723" s="226">
        <v>31.25</v>
      </c>
      <c r="I723" s="227"/>
      <c r="J723" s="223"/>
      <c r="K723" s="223"/>
      <c r="L723" s="228"/>
      <c r="M723" s="229"/>
      <c r="N723" s="230"/>
      <c r="O723" s="230"/>
      <c r="P723" s="230"/>
      <c r="Q723" s="230"/>
      <c r="R723" s="230"/>
      <c r="S723" s="230"/>
      <c r="T723" s="231"/>
      <c r="AT723" s="232" t="s">
        <v>281</v>
      </c>
      <c r="AU723" s="232" t="s">
        <v>84</v>
      </c>
      <c r="AV723" s="14" t="s">
        <v>84</v>
      </c>
      <c r="AW723" s="14" t="s">
        <v>38</v>
      </c>
      <c r="AX723" s="14" t="s">
        <v>23</v>
      </c>
      <c r="AY723" s="232" t="s">
        <v>273</v>
      </c>
    </row>
    <row r="724" spans="1:65" s="2" customFormat="1" ht="16.5" customHeight="1">
      <c r="A724" s="36"/>
      <c r="B724" s="37"/>
      <c r="C724" s="255" t="s">
        <v>1088</v>
      </c>
      <c r="D724" s="255" t="s">
        <v>568</v>
      </c>
      <c r="E724" s="256" t="s">
        <v>4169</v>
      </c>
      <c r="F724" s="257" t="s">
        <v>4170</v>
      </c>
      <c r="G724" s="258" t="s">
        <v>224</v>
      </c>
      <c r="H724" s="259">
        <v>32.813000000000002</v>
      </c>
      <c r="I724" s="260"/>
      <c r="J724" s="261">
        <f>ROUND(I724*H724,2)</f>
        <v>0</v>
      </c>
      <c r="K724" s="257" t="s">
        <v>306</v>
      </c>
      <c r="L724" s="262"/>
      <c r="M724" s="263" t="s">
        <v>22</v>
      </c>
      <c r="N724" s="264" t="s">
        <v>48</v>
      </c>
      <c r="O724" s="66"/>
      <c r="P724" s="204">
        <f>O724*H724</f>
        <v>0</v>
      </c>
      <c r="Q724" s="204">
        <v>3.5000000000000001E-3</v>
      </c>
      <c r="R724" s="204">
        <f>Q724*H724</f>
        <v>0.11484550000000002</v>
      </c>
      <c r="S724" s="204">
        <v>0</v>
      </c>
      <c r="T724" s="205">
        <f>S724*H724</f>
        <v>0</v>
      </c>
      <c r="U724" s="36"/>
      <c r="V724" s="36"/>
      <c r="W724" s="36"/>
      <c r="X724" s="36"/>
      <c r="Y724" s="36"/>
      <c r="Z724" s="36"/>
      <c r="AA724" s="36"/>
      <c r="AB724" s="36"/>
      <c r="AC724" s="36"/>
      <c r="AD724" s="36"/>
      <c r="AE724" s="36"/>
      <c r="AR724" s="206" t="s">
        <v>528</v>
      </c>
      <c r="AT724" s="206" t="s">
        <v>568</v>
      </c>
      <c r="AU724" s="206" t="s">
        <v>84</v>
      </c>
      <c r="AY724" s="19" t="s">
        <v>273</v>
      </c>
      <c r="BE724" s="207">
        <f>IF(N724="základní",J724,0)</f>
        <v>0</v>
      </c>
      <c r="BF724" s="207">
        <f>IF(N724="snížená",J724,0)</f>
        <v>0</v>
      </c>
      <c r="BG724" s="207">
        <f>IF(N724="zákl. přenesená",J724,0)</f>
        <v>0</v>
      </c>
      <c r="BH724" s="207">
        <f>IF(N724="sníž. přenesená",J724,0)</f>
        <v>0</v>
      </c>
      <c r="BI724" s="207">
        <f>IF(N724="nulová",J724,0)</f>
        <v>0</v>
      </c>
      <c r="BJ724" s="19" t="s">
        <v>23</v>
      </c>
      <c r="BK724" s="207">
        <f>ROUND(I724*H724,2)</f>
        <v>0</v>
      </c>
      <c r="BL724" s="19" t="s">
        <v>386</v>
      </c>
      <c r="BM724" s="206" t="s">
        <v>4171</v>
      </c>
    </row>
    <row r="725" spans="1:65" s="14" customFormat="1" ht="11.25">
      <c r="B725" s="222"/>
      <c r="C725" s="223"/>
      <c r="D725" s="208" t="s">
        <v>281</v>
      </c>
      <c r="E725" s="223"/>
      <c r="F725" s="225" t="s">
        <v>4172</v>
      </c>
      <c r="G725" s="223"/>
      <c r="H725" s="226">
        <v>32.813000000000002</v>
      </c>
      <c r="I725" s="227"/>
      <c r="J725" s="223"/>
      <c r="K725" s="223"/>
      <c r="L725" s="228"/>
      <c r="M725" s="229"/>
      <c r="N725" s="230"/>
      <c r="O725" s="230"/>
      <c r="P725" s="230"/>
      <c r="Q725" s="230"/>
      <c r="R725" s="230"/>
      <c r="S725" s="230"/>
      <c r="T725" s="231"/>
      <c r="AT725" s="232" t="s">
        <v>281</v>
      </c>
      <c r="AU725" s="232" t="s">
        <v>84</v>
      </c>
      <c r="AV725" s="14" t="s">
        <v>84</v>
      </c>
      <c r="AW725" s="14" t="s">
        <v>4</v>
      </c>
      <c r="AX725" s="14" t="s">
        <v>23</v>
      </c>
      <c r="AY725" s="232" t="s">
        <v>273</v>
      </c>
    </row>
    <row r="726" spans="1:65" s="2" customFormat="1" ht="21.75" customHeight="1">
      <c r="A726" s="36"/>
      <c r="B726" s="37"/>
      <c r="C726" s="195" t="s">
        <v>1094</v>
      </c>
      <c r="D726" s="195" t="s">
        <v>275</v>
      </c>
      <c r="E726" s="196" t="s">
        <v>4173</v>
      </c>
      <c r="F726" s="197" t="s">
        <v>4174</v>
      </c>
      <c r="G726" s="198" t="s">
        <v>224</v>
      </c>
      <c r="H726" s="199">
        <v>25</v>
      </c>
      <c r="I726" s="200"/>
      <c r="J726" s="201">
        <f>ROUND(I726*H726,2)</f>
        <v>0</v>
      </c>
      <c r="K726" s="197" t="s">
        <v>306</v>
      </c>
      <c r="L726" s="41"/>
      <c r="M726" s="202" t="s">
        <v>22</v>
      </c>
      <c r="N726" s="203" t="s">
        <v>48</v>
      </c>
      <c r="O726" s="66"/>
      <c r="P726" s="204">
        <f>O726*H726</f>
        <v>0</v>
      </c>
      <c r="Q726" s="204">
        <v>0</v>
      </c>
      <c r="R726" s="204">
        <f>Q726*H726</f>
        <v>0</v>
      </c>
      <c r="S726" s="204">
        <v>5.3E-3</v>
      </c>
      <c r="T726" s="205">
        <f>S726*H726</f>
        <v>0.13250000000000001</v>
      </c>
      <c r="U726" s="36"/>
      <c r="V726" s="36"/>
      <c r="W726" s="36"/>
      <c r="X726" s="36"/>
      <c r="Y726" s="36"/>
      <c r="Z726" s="36"/>
      <c r="AA726" s="36"/>
      <c r="AB726" s="36"/>
      <c r="AC726" s="36"/>
      <c r="AD726" s="36"/>
      <c r="AE726" s="36"/>
      <c r="AR726" s="206" t="s">
        <v>386</v>
      </c>
      <c r="AT726" s="206" t="s">
        <v>275</v>
      </c>
      <c r="AU726" s="206" t="s">
        <v>84</v>
      </c>
      <c r="AY726" s="19" t="s">
        <v>273</v>
      </c>
      <c r="BE726" s="207">
        <f>IF(N726="základní",J726,0)</f>
        <v>0</v>
      </c>
      <c r="BF726" s="207">
        <f>IF(N726="snížená",J726,0)</f>
        <v>0</v>
      </c>
      <c r="BG726" s="207">
        <f>IF(N726="zákl. přenesená",J726,0)</f>
        <v>0</v>
      </c>
      <c r="BH726" s="207">
        <f>IF(N726="sníž. přenesená",J726,0)</f>
        <v>0</v>
      </c>
      <c r="BI726" s="207">
        <f>IF(N726="nulová",J726,0)</f>
        <v>0</v>
      </c>
      <c r="BJ726" s="19" t="s">
        <v>23</v>
      </c>
      <c r="BK726" s="207">
        <f>ROUND(I726*H726,2)</f>
        <v>0</v>
      </c>
      <c r="BL726" s="19" t="s">
        <v>386</v>
      </c>
      <c r="BM726" s="206" t="s">
        <v>4175</v>
      </c>
    </row>
    <row r="727" spans="1:65" s="2" customFormat="1" ht="58.5">
      <c r="A727" s="36"/>
      <c r="B727" s="37"/>
      <c r="C727" s="38"/>
      <c r="D727" s="208" t="s">
        <v>299</v>
      </c>
      <c r="E727" s="38"/>
      <c r="F727" s="209" t="s">
        <v>4176</v>
      </c>
      <c r="G727" s="38"/>
      <c r="H727" s="38"/>
      <c r="I727" s="119"/>
      <c r="J727" s="38"/>
      <c r="K727" s="38"/>
      <c r="L727" s="41"/>
      <c r="M727" s="210"/>
      <c r="N727" s="211"/>
      <c r="O727" s="66"/>
      <c r="P727" s="66"/>
      <c r="Q727" s="66"/>
      <c r="R727" s="66"/>
      <c r="S727" s="66"/>
      <c r="T727" s="67"/>
      <c r="U727" s="36"/>
      <c r="V727" s="36"/>
      <c r="W727" s="36"/>
      <c r="X727" s="36"/>
      <c r="Y727" s="36"/>
      <c r="Z727" s="36"/>
      <c r="AA727" s="36"/>
      <c r="AB727" s="36"/>
      <c r="AC727" s="36"/>
      <c r="AD727" s="36"/>
      <c r="AE727" s="36"/>
      <c r="AT727" s="19" t="s">
        <v>299</v>
      </c>
      <c r="AU727" s="19" t="s">
        <v>84</v>
      </c>
    </row>
    <row r="728" spans="1:65" s="14" customFormat="1" ht="11.25">
      <c r="B728" s="222"/>
      <c r="C728" s="223"/>
      <c r="D728" s="208" t="s">
        <v>281</v>
      </c>
      <c r="E728" s="224" t="s">
        <v>22</v>
      </c>
      <c r="F728" s="225" t="s">
        <v>4166</v>
      </c>
      <c r="G728" s="223"/>
      <c r="H728" s="226">
        <v>25</v>
      </c>
      <c r="I728" s="227"/>
      <c r="J728" s="223"/>
      <c r="K728" s="223"/>
      <c r="L728" s="228"/>
      <c r="M728" s="229"/>
      <c r="N728" s="230"/>
      <c r="O728" s="230"/>
      <c r="P728" s="230"/>
      <c r="Q728" s="230"/>
      <c r="R728" s="230"/>
      <c r="S728" s="230"/>
      <c r="T728" s="231"/>
      <c r="AT728" s="232" t="s">
        <v>281</v>
      </c>
      <c r="AU728" s="232" t="s">
        <v>84</v>
      </c>
      <c r="AV728" s="14" t="s">
        <v>84</v>
      </c>
      <c r="AW728" s="14" t="s">
        <v>38</v>
      </c>
      <c r="AX728" s="14" t="s">
        <v>23</v>
      </c>
      <c r="AY728" s="232" t="s">
        <v>273</v>
      </c>
    </row>
    <row r="729" spans="1:65" s="2" customFormat="1" ht="21.75" customHeight="1">
      <c r="A729" s="36"/>
      <c r="B729" s="37"/>
      <c r="C729" s="195" t="s">
        <v>1099</v>
      </c>
      <c r="D729" s="195" t="s">
        <v>275</v>
      </c>
      <c r="E729" s="196" t="s">
        <v>996</v>
      </c>
      <c r="F729" s="197" t="s">
        <v>997</v>
      </c>
      <c r="G729" s="198" t="s">
        <v>333</v>
      </c>
      <c r="H729" s="199">
        <v>0.20899999999999999</v>
      </c>
      <c r="I729" s="200"/>
      <c r="J729" s="201">
        <f>ROUND(I729*H729,2)</f>
        <v>0</v>
      </c>
      <c r="K729" s="197" t="s">
        <v>306</v>
      </c>
      <c r="L729" s="41"/>
      <c r="M729" s="202" t="s">
        <v>22</v>
      </c>
      <c r="N729" s="203" t="s">
        <v>48</v>
      </c>
      <c r="O729" s="66"/>
      <c r="P729" s="204">
        <f>O729*H729</f>
        <v>0</v>
      </c>
      <c r="Q729" s="204">
        <v>0</v>
      </c>
      <c r="R729" s="204">
        <f>Q729*H729</f>
        <v>0</v>
      </c>
      <c r="S729" s="204">
        <v>0</v>
      </c>
      <c r="T729" s="205">
        <f>S729*H729</f>
        <v>0</v>
      </c>
      <c r="U729" s="36"/>
      <c r="V729" s="36"/>
      <c r="W729" s="36"/>
      <c r="X729" s="36"/>
      <c r="Y729" s="36"/>
      <c r="Z729" s="36"/>
      <c r="AA729" s="36"/>
      <c r="AB729" s="36"/>
      <c r="AC729" s="36"/>
      <c r="AD729" s="36"/>
      <c r="AE729" s="36"/>
      <c r="AR729" s="206" t="s">
        <v>386</v>
      </c>
      <c r="AT729" s="206" t="s">
        <v>275</v>
      </c>
      <c r="AU729" s="206" t="s">
        <v>84</v>
      </c>
      <c r="AY729" s="19" t="s">
        <v>273</v>
      </c>
      <c r="BE729" s="207">
        <f>IF(N729="základní",J729,0)</f>
        <v>0</v>
      </c>
      <c r="BF729" s="207">
        <f>IF(N729="snížená",J729,0)</f>
        <v>0</v>
      </c>
      <c r="BG729" s="207">
        <f>IF(N729="zákl. přenesená",J729,0)</f>
        <v>0</v>
      </c>
      <c r="BH729" s="207">
        <f>IF(N729="sníž. přenesená",J729,0)</f>
        <v>0</v>
      </c>
      <c r="BI729" s="207">
        <f>IF(N729="nulová",J729,0)</f>
        <v>0</v>
      </c>
      <c r="BJ729" s="19" t="s">
        <v>23</v>
      </c>
      <c r="BK729" s="207">
        <f>ROUND(I729*H729,2)</f>
        <v>0</v>
      </c>
      <c r="BL729" s="19" t="s">
        <v>386</v>
      </c>
      <c r="BM729" s="206" t="s">
        <v>4177</v>
      </c>
    </row>
    <row r="730" spans="1:65" s="2" customFormat="1" ht="78">
      <c r="A730" s="36"/>
      <c r="B730" s="37"/>
      <c r="C730" s="38"/>
      <c r="D730" s="208" t="s">
        <v>299</v>
      </c>
      <c r="E730" s="38"/>
      <c r="F730" s="209" t="s">
        <v>999</v>
      </c>
      <c r="G730" s="38"/>
      <c r="H730" s="38"/>
      <c r="I730" s="119"/>
      <c r="J730" s="38"/>
      <c r="K730" s="38"/>
      <c r="L730" s="41"/>
      <c r="M730" s="210"/>
      <c r="N730" s="211"/>
      <c r="O730" s="66"/>
      <c r="P730" s="66"/>
      <c r="Q730" s="66"/>
      <c r="R730" s="66"/>
      <c r="S730" s="66"/>
      <c r="T730" s="67"/>
      <c r="U730" s="36"/>
      <c r="V730" s="36"/>
      <c r="W730" s="36"/>
      <c r="X730" s="36"/>
      <c r="Y730" s="36"/>
      <c r="Z730" s="36"/>
      <c r="AA730" s="36"/>
      <c r="AB730" s="36"/>
      <c r="AC730" s="36"/>
      <c r="AD730" s="36"/>
      <c r="AE730" s="36"/>
      <c r="AT730" s="19" t="s">
        <v>299</v>
      </c>
      <c r="AU730" s="19" t="s">
        <v>84</v>
      </c>
    </row>
    <row r="731" spans="1:65" s="12" customFormat="1" ht="22.9" customHeight="1">
      <c r="B731" s="179"/>
      <c r="C731" s="180"/>
      <c r="D731" s="181" t="s">
        <v>76</v>
      </c>
      <c r="E731" s="193" t="s">
        <v>4178</v>
      </c>
      <c r="F731" s="193" t="s">
        <v>4179</v>
      </c>
      <c r="G731" s="180"/>
      <c r="H731" s="180"/>
      <c r="I731" s="183"/>
      <c r="J731" s="194">
        <f>BK731</f>
        <v>0</v>
      </c>
      <c r="K731" s="180"/>
      <c r="L731" s="185"/>
      <c r="M731" s="186"/>
      <c r="N731" s="187"/>
      <c r="O731" s="187"/>
      <c r="P731" s="188">
        <f>SUM(P732:P738)</f>
        <v>0</v>
      </c>
      <c r="Q731" s="187"/>
      <c r="R731" s="188">
        <f>SUM(R732:R738)</f>
        <v>4.3200000000000002E-2</v>
      </c>
      <c r="S731" s="187"/>
      <c r="T731" s="189">
        <f>SUM(T732:T738)</f>
        <v>0</v>
      </c>
      <c r="AR731" s="190" t="s">
        <v>84</v>
      </c>
      <c r="AT731" s="191" t="s">
        <v>76</v>
      </c>
      <c r="AU731" s="191" t="s">
        <v>23</v>
      </c>
      <c r="AY731" s="190" t="s">
        <v>273</v>
      </c>
      <c r="BK731" s="192">
        <f>SUM(BK732:BK738)</f>
        <v>0</v>
      </c>
    </row>
    <row r="732" spans="1:65" s="2" customFormat="1" ht="21.75" customHeight="1">
      <c r="A732" s="36"/>
      <c r="B732" s="37"/>
      <c r="C732" s="195" t="s">
        <v>1103</v>
      </c>
      <c r="D732" s="195" t="s">
        <v>275</v>
      </c>
      <c r="E732" s="196" t="s">
        <v>4180</v>
      </c>
      <c r="F732" s="197" t="s">
        <v>4181</v>
      </c>
      <c r="G732" s="198" t="s">
        <v>297</v>
      </c>
      <c r="H732" s="199">
        <v>20</v>
      </c>
      <c r="I732" s="200"/>
      <c r="J732" s="201">
        <f>ROUND(I732*H732,2)</f>
        <v>0</v>
      </c>
      <c r="K732" s="197" t="s">
        <v>22</v>
      </c>
      <c r="L732" s="41"/>
      <c r="M732" s="202" t="s">
        <v>22</v>
      </c>
      <c r="N732" s="203" t="s">
        <v>48</v>
      </c>
      <c r="O732" s="66"/>
      <c r="P732" s="204">
        <f>O732*H732</f>
        <v>0</v>
      </c>
      <c r="Q732" s="204">
        <v>8.9999999999999998E-4</v>
      </c>
      <c r="R732" s="204">
        <f>Q732*H732</f>
        <v>1.7999999999999999E-2</v>
      </c>
      <c r="S732" s="204">
        <v>0</v>
      </c>
      <c r="T732" s="205">
        <f>S732*H732</f>
        <v>0</v>
      </c>
      <c r="U732" s="36"/>
      <c r="V732" s="36"/>
      <c r="W732" s="36"/>
      <c r="X732" s="36"/>
      <c r="Y732" s="36"/>
      <c r="Z732" s="36"/>
      <c r="AA732" s="36"/>
      <c r="AB732" s="36"/>
      <c r="AC732" s="36"/>
      <c r="AD732" s="36"/>
      <c r="AE732" s="36"/>
      <c r="AR732" s="206" t="s">
        <v>386</v>
      </c>
      <c r="AT732" s="206" t="s">
        <v>275</v>
      </c>
      <c r="AU732" s="206" t="s">
        <v>84</v>
      </c>
      <c r="AY732" s="19" t="s">
        <v>273</v>
      </c>
      <c r="BE732" s="207">
        <f>IF(N732="základní",J732,0)</f>
        <v>0</v>
      </c>
      <c r="BF732" s="207">
        <f>IF(N732="snížená",J732,0)</f>
        <v>0</v>
      </c>
      <c r="BG732" s="207">
        <f>IF(N732="zákl. přenesená",J732,0)</f>
        <v>0</v>
      </c>
      <c r="BH732" s="207">
        <f>IF(N732="sníž. přenesená",J732,0)</f>
        <v>0</v>
      </c>
      <c r="BI732" s="207">
        <f>IF(N732="nulová",J732,0)</f>
        <v>0</v>
      </c>
      <c r="BJ732" s="19" t="s">
        <v>23</v>
      </c>
      <c r="BK732" s="207">
        <f>ROUND(I732*H732,2)</f>
        <v>0</v>
      </c>
      <c r="BL732" s="19" t="s">
        <v>386</v>
      </c>
      <c r="BM732" s="206" t="s">
        <v>4182</v>
      </c>
    </row>
    <row r="733" spans="1:65" s="2" customFormat="1" ht="136.5">
      <c r="A733" s="36"/>
      <c r="B733" s="37"/>
      <c r="C733" s="38"/>
      <c r="D733" s="208" t="s">
        <v>299</v>
      </c>
      <c r="E733" s="38"/>
      <c r="F733" s="209" t="s">
        <v>4183</v>
      </c>
      <c r="G733" s="38"/>
      <c r="H733" s="38"/>
      <c r="I733" s="119"/>
      <c r="J733" s="38"/>
      <c r="K733" s="38"/>
      <c r="L733" s="41"/>
      <c r="M733" s="210"/>
      <c r="N733" s="211"/>
      <c r="O733" s="66"/>
      <c r="P733" s="66"/>
      <c r="Q733" s="66"/>
      <c r="R733" s="66"/>
      <c r="S733" s="66"/>
      <c r="T733" s="67"/>
      <c r="U733" s="36"/>
      <c r="V733" s="36"/>
      <c r="W733" s="36"/>
      <c r="X733" s="36"/>
      <c r="Y733" s="36"/>
      <c r="Z733" s="36"/>
      <c r="AA733" s="36"/>
      <c r="AB733" s="36"/>
      <c r="AC733" s="36"/>
      <c r="AD733" s="36"/>
      <c r="AE733" s="36"/>
      <c r="AT733" s="19" t="s">
        <v>299</v>
      </c>
      <c r="AU733" s="19" t="s">
        <v>84</v>
      </c>
    </row>
    <row r="734" spans="1:65" s="2" customFormat="1" ht="19.5">
      <c r="A734" s="36"/>
      <c r="B734" s="37"/>
      <c r="C734" s="38"/>
      <c r="D734" s="208" t="s">
        <v>279</v>
      </c>
      <c r="E734" s="38"/>
      <c r="F734" s="209" t="s">
        <v>4184</v>
      </c>
      <c r="G734" s="38"/>
      <c r="H734" s="38"/>
      <c r="I734" s="119"/>
      <c r="J734" s="38"/>
      <c r="K734" s="38"/>
      <c r="L734" s="41"/>
      <c r="M734" s="210"/>
      <c r="N734" s="211"/>
      <c r="O734" s="66"/>
      <c r="P734" s="66"/>
      <c r="Q734" s="66"/>
      <c r="R734" s="66"/>
      <c r="S734" s="66"/>
      <c r="T734" s="67"/>
      <c r="U734" s="36"/>
      <c r="V734" s="36"/>
      <c r="W734" s="36"/>
      <c r="X734" s="36"/>
      <c r="Y734" s="36"/>
      <c r="Z734" s="36"/>
      <c r="AA734" s="36"/>
      <c r="AB734" s="36"/>
      <c r="AC734" s="36"/>
      <c r="AD734" s="36"/>
      <c r="AE734" s="36"/>
      <c r="AT734" s="19" t="s">
        <v>279</v>
      </c>
      <c r="AU734" s="19" t="s">
        <v>84</v>
      </c>
    </row>
    <row r="735" spans="1:65" s="2" customFormat="1" ht="21.75" customHeight="1">
      <c r="A735" s="36"/>
      <c r="B735" s="37"/>
      <c r="C735" s="195" t="s">
        <v>1107</v>
      </c>
      <c r="D735" s="195" t="s">
        <v>275</v>
      </c>
      <c r="E735" s="196" t="s">
        <v>4185</v>
      </c>
      <c r="F735" s="197" t="s">
        <v>4186</v>
      </c>
      <c r="G735" s="198" t="s">
        <v>297</v>
      </c>
      <c r="H735" s="199">
        <v>15</v>
      </c>
      <c r="I735" s="200"/>
      <c r="J735" s="201">
        <f>ROUND(I735*H735,2)</f>
        <v>0</v>
      </c>
      <c r="K735" s="197" t="s">
        <v>22</v>
      </c>
      <c r="L735" s="41"/>
      <c r="M735" s="202" t="s">
        <v>22</v>
      </c>
      <c r="N735" s="203" t="s">
        <v>48</v>
      </c>
      <c r="O735" s="66"/>
      <c r="P735" s="204">
        <f>O735*H735</f>
        <v>0</v>
      </c>
      <c r="Q735" s="204">
        <v>1.6800000000000001E-3</v>
      </c>
      <c r="R735" s="204">
        <f>Q735*H735</f>
        <v>2.52E-2</v>
      </c>
      <c r="S735" s="204">
        <v>0</v>
      </c>
      <c r="T735" s="205">
        <f>S735*H735</f>
        <v>0</v>
      </c>
      <c r="U735" s="36"/>
      <c r="V735" s="36"/>
      <c r="W735" s="36"/>
      <c r="X735" s="36"/>
      <c r="Y735" s="36"/>
      <c r="Z735" s="36"/>
      <c r="AA735" s="36"/>
      <c r="AB735" s="36"/>
      <c r="AC735" s="36"/>
      <c r="AD735" s="36"/>
      <c r="AE735" s="36"/>
      <c r="AR735" s="206" t="s">
        <v>386</v>
      </c>
      <c r="AT735" s="206" t="s">
        <v>275</v>
      </c>
      <c r="AU735" s="206" t="s">
        <v>84</v>
      </c>
      <c r="AY735" s="19" t="s">
        <v>273</v>
      </c>
      <c r="BE735" s="207">
        <f>IF(N735="základní",J735,0)</f>
        <v>0</v>
      </c>
      <c r="BF735" s="207">
        <f>IF(N735="snížená",J735,0)</f>
        <v>0</v>
      </c>
      <c r="BG735" s="207">
        <f>IF(N735="zákl. přenesená",J735,0)</f>
        <v>0</v>
      </c>
      <c r="BH735" s="207">
        <f>IF(N735="sníž. přenesená",J735,0)</f>
        <v>0</v>
      </c>
      <c r="BI735" s="207">
        <f>IF(N735="nulová",J735,0)</f>
        <v>0</v>
      </c>
      <c r="BJ735" s="19" t="s">
        <v>23</v>
      </c>
      <c r="BK735" s="207">
        <f>ROUND(I735*H735,2)</f>
        <v>0</v>
      </c>
      <c r="BL735" s="19" t="s">
        <v>386</v>
      </c>
      <c r="BM735" s="206" t="s">
        <v>4187</v>
      </c>
    </row>
    <row r="736" spans="1:65" s="2" customFormat="1" ht="136.5">
      <c r="A736" s="36"/>
      <c r="B736" s="37"/>
      <c r="C736" s="38"/>
      <c r="D736" s="208" t="s">
        <v>299</v>
      </c>
      <c r="E736" s="38"/>
      <c r="F736" s="209" t="s">
        <v>4183</v>
      </c>
      <c r="G736" s="38"/>
      <c r="H736" s="38"/>
      <c r="I736" s="119"/>
      <c r="J736" s="38"/>
      <c r="K736" s="38"/>
      <c r="L736" s="41"/>
      <c r="M736" s="210"/>
      <c r="N736" s="211"/>
      <c r="O736" s="66"/>
      <c r="P736" s="66"/>
      <c r="Q736" s="66"/>
      <c r="R736" s="66"/>
      <c r="S736" s="66"/>
      <c r="T736" s="67"/>
      <c r="U736" s="36"/>
      <c r="V736" s="36"/>
      <c r="W736" s="36"/>
      <c r="X736" s="36"/>
      <c r="Y736" s="36"/>
      <c r="Z736" s="36"/>
      <c r="AA736" s="36"/>
      <c r="AB736" s="36"/>
      <c r="AC736" s="36"/>
      <c r="AD736" s="36"/>
      <c r="AE736" s="36"/>
      <c r="AT736" s="19" t="s">
        <v>299</v>
      </c>
      <c r="AU736" s="19" t="s">
        <v>84</v>
      </c>
    </row>
    <row r="737" spans="1:65" s="2" customFormat="1" ht="19.5">
      <c r="A737" s="36"/>
      <c r="B737" s="37"/>
      <c r="C737" s="38"/>
      <c r="D737" s="208" t="s">
        <v>279</v>
      </c>
      <c r="E737" s="38"/>
      <c r="F737" s="209" t="s">
        <v>4184</v>
      </c>
      <c r="G737" s="38"/>
      <c r="H737" s="38"/>
      <c r="I737" s="119"/>
      <c r="J737" s="38"/>
      <c r="K737" s="38"/>
      <c r="L737" s="41"/>
      <c r="M737" s="210"/>
      <c r="N737" s="211"/>
      <c r="O737" s="66"/>
      <c r="P737" s="66"/>
      <c r="Q737" s="66"/>
      <c r="R737" s="66"/>
      <c r="S737" s="66"/>
      <c r="T737" s="67"/>
      <c r="U737" s="36"/>
      <c r="V737" s="36"/>
      <c r="W737" s="36"/>
      <c r="X737" s="36"/>
      <c r="Y737" s="36"/>
      <c r="Z737" s="36"/>
      <c r="AA737" s="36"/>
      <c r="AB737" s="36"/>
      <c r="AC737" s="36"/>
      <c r="AD737" s="36"/>
      <c r="AE737" s="36"/>
      <c r="AT737" s="19" t="s">
        <v>279</v>
      </c>
      <c r="AU737" s="19" t="s">
        <v>84</v>
      </c>
    </row>
    <row r="738" spans="1:65" s="2" customFormat="1" ht="16.5" customHeight="1">
      <c r="A738" s="36"/>
      <c r="B738" s="37"/>
      <c r="C738" s="195" t="s">
        <v>1114</v>
      </c>
      <c r="D738" s="195" t="s">
        <v>275</v>
      </c>
      <c r="E738" s="196" t="s">
        <v>4188</v>
      </c>
      <c r="F738" s="197" t="s">
        <v>4189</v>
      </c>
      <c r="G738" s="198" t="s">
        <v>765</v>
      </c>
      <c r="H738" s="199">
        <v>1</v>
      </c>
      <c r="I738" s="200"/>
      <c r="J738" s="201">
        <f>ROUND(I738*H738,2)</f>
        <v>0</v>
      </c>
      <c r="K738" s="197" t="s">
        <v>22</v>
      </c>
      <c r="L738" s="41"/>
      <c r="M738" s="202" t="s">
        <v>22</v>
      </c>
      <c r="N738" s="203" t="s">
        <v>48</v>
      </c>
      <c r="O738" s="66"/>
      <c r="P738" s="204">
        <f>O738*H738</f>
        <v>0</v>
      </c>
      <c r="Q738" s="204">
        <v>0</v>
      </c>
      <c r="R738" s="204">
        <f>Q738*H738</f>
        <v>0</v>
      </c>
      <c r="S738" s="204">
        <v>0</v>
      </c>
      <c r="T738" s="205">
        <f>S738*H738</f>
        <v>0</v>
      </c>
      <c r="U738" s="36"/>
      <c r="V738" s="36"/>
      <c r="W738" s="36"/>
      <c r="X738" s="36"/>
      <c r="Y738" s="36"/>
      <c r="Z738" s="36"/>
      <c r="AA738" s="36"/>
      <c r="AB738" s="36"/>
      <c r="AC738" s="36"/>
      <c r="AD738" s="36"/>
      <c r="AE738" s="36"/>
      <c r="AR738" s="206" t="s">
        <v>386</v>
      </c>
      <c r="AT738" s="206" t="s">
        <v>275</v>
      </c>
      <c r="AU738" s="206" t="s">
        <v>84</v>
      </c>
      <c r="AY738" s="19" t="s">
        <v>273</v>
      </c>
      <c r="BE738" s="207">
        <f>IF(N738="základní",J738,0)</f>
        <v>0</v>
      </c>
      <c r="BF738" s="207">
        <f>IF(N738="snížená",J738,0)</f>
        <v>0</v>
      </c>
      <c r="BG738" s="207">
        <f>IF(N738="zákl. přenesená",J738,0)</f>
        <v>0</v>
      </c>
      <c r="BH738" s="207">
        <f>IF(N738="sníž. přenesená",J738,0)</f>
        <v>0</v>
      </c>
      <c r="BI738" s="207">
        <f>IF(N738="nulová",J738,0)</f>
        <v>0</v>
      </c>
      <c r="BJ738" s="19" t="s">
        <v>23</v>
      </c>
      <c r="BK738" s="207">
        <f>ROUND(I738*H738,2)</f>
        <v>0</v>
      </c>
      <c r="BL738" s="19" t="s">
        <v>386</v>
      </c>
      <c r="BM738" s="206" t="s">
        <v>4190</v>
      </c>
    </row>
    <row r="739" spans="1:65" s="12" customFormat="1" ht="22.9" customHeight="1">
      <c r="B739" s="179"/>
      <c r="C739" s="180"/>
      <c r="D739" s="181" t="s">
        <v>76</v>
      </c>
      <c r="E739" s="193" t="s">
        <v>1021</v>
      </c>
      <c r="F739" s="193" t="s">
        <v>1022</v>
      </c>
      <c r="G739" s="180"/>
      <c r="H739" s="180"/>
      <c r="I739" s="183"/>
      <c r="J739" s="194">
        <f>BK739</f>
        <v>0</v>
      </c>
      <c r="K739" s="180"/>
      <c r="L739" s="185"/>
      <c r="M739" s="186"/>
      <c r="N739" s="187"/>
      <c r="O739" s="187"/>
      <c r="P739" s="188">
        <f>SUM(P740:P781)</f>
        <v>0</v>
      </c>
      <c r="Q739" s="187"/>
      <c r="R739" s="188">
        <f>SUM(R740:R781)</f>
        <v>1.8845893899999999</v>
      </c>
      <c r="S739" s="187"/>
      <c r="T739" s="189">
        <f>SUM(T740:T781)</f>
        <v>0.156975</v>
      </c>
      <c r="AR739" s="190" t="s">
        <v>84</v>
      </c>
      <c r="AT739" s="191" t="s">
        <v>76</v>
      </c>
      <c r="AU739" s="191" t="s">
        <v>23</v>
      </c>
      <c r="AY739" s="190" t="s">
        <v>273</v>
      </c>
      <c r="BK739" s="192">
        <f>SUM(BK740:BK781)</f>
        <v>0</v>
      </c>
    </row>
    <row r="740" spans="1:65" s="2" customFormat="1" ht="21.75" customHeight="1">
      <c r="A740" s="36"/>
      <c r="B740" s="37"/>
      <c r="C740" s="195" t="s">
        <v>1119</v>
      </c>
      <c r="D740" s="195" t="s">
        <v>275</v>
      </c>
      <c r="E740" s="196" t="s">
        <v>4191</v>
      </c>
      <c r="F740" s="197" t="s">
        <v>4192</v>
      </c>
      <c r="G740" s="198" t="s">
        <v>224</v>
      </c>
      <c r="H740" s="199">
        <v>33.149000000000001</v>
      </c>
      <c r="I740" s="200"/>
      <c r="J740" s="201">
        <f>ROUND(I740*H740,2)</f>
        <v>0</v>
      </c>
      <c r="K740" s="197" t="s">
        <v>306</v>
      </c>
      <c r="L740" s="41"/>
      <c r="M740" s="202" t="s">
        <v>22</v>
      </c>
      <c r="N740" s="203" t="s">
        <v>48</v>
      </c>
      <c r="O740" s="66"/>
      <c r="P740" s="204">
        <f>O740*H740</f>
        <v>0</v>
      </c>
      <c r="Q740" s="204">
        <v>5.3409999999999999E-2</v>
      </c>
      <c r="R740" s="204">
        <f>Q740*H740</f>
        <v>1.77048809</v>
      </c>
      <c r="S740" s="204">
        <v>0</v>
      </c>
      <c r="T740" s="205">
        <f>S740*H740</f>
        <v>0</v>
      </c>
      <c r="U740" s="36"/>
      <c r="V740" s="36"/>
      <c r="W740" s="36"/>
      <c r="X740" s="36"/>
      <c r="Y740" s="36"/>
      <c r="Z740" s="36"/>
      <c r="AA740" s="36"/>
      <c r="AB740" s="36"/>
      <c r="AC740" s="36"/>
      <c r="AD740" s="36"/>
      <c r="AE740" s="36"/>
      <c r="AR740" s="206" t="s">
        <v>386</v>
      </c>
      <c r="AT740" s="206" t="s">
        <v>275</v>
      </c>
      <c r="AU740" s="206" t="s">
        <v>84</v>
      </c>
      <c r="AY740" s="19" t="s">
        <v>273</v>
      </c>
      <c r="BE740" s="207">
        <f>IF(N740="základní",J740,0)</f>
        <v>0</v>
      </c>
      <c r="BF740" s="207">
        <f>IF(N740="snížená",J740,0)</f>
        <v>0</v>
      </c>
      <c r="BG740" s="207">
        <f>IF(N740="zákl. přenesená",J740,0)</f>
        <v>0</v>
      </c>
      <c r="BH740" s="207">
        <f>IF(N740="sníž. přenesená",J740,0)</f>
        <v>0</v>
      </c>
      <c r="BI740" s="207">
        <f>IF(N740="nulová",J740,0)</f>
        <v>0</v>
      </c>
      <c r="BJ740" s="19" t="s">
        <v>23</v>
      </c>
      <c r="BK740" s="207">
        <f>ROUND(I740*H740,2)</f>
        <v>0</v>
      </c>
      <c r="BL740" s="19" t="s">
        <v>386</v>
      </c>
      <c r="BM740" s="206" t="s">
        <v>4193</v>
      </c>
    </row>
    <row r="741" spans="1:65" s="2" customFormat="1" ht="97.5">
      <c r="A741" s="36"/>
      <c r="B741" s="37"/>
      <c r="C741" s="38"/>
      <c r="D741" s="208" t="s">
        <v>299</v>
      </c>
      <c r="E741" s="38"/>
      <c r="F741" s="209" t="s">
        <v>1027</v>
      </c>
      <c r="G741" s="38"/>
      <c r="H741" s="38"/>
      <c r="I741" s="119"/>
      <c r="J741" s="38"/>
      <c r="K741" s="38"/>
      <c r="L741" s="41"/>
      <c r="M741" s="210"/>
      <c r="N741" s="211"/>
      <c r="O741" s="66"/>
      <c r="P741" s="66"/>
      <c r="Q741" s="66"/>
      <c r="R741" s="66"/>
      <c r="S741" s="66"/>
      <c r="T741" s="67"/>
      <c r="U741" s="36"/>
      <c r="V741" s="36"/>
      <c r="W741" s="36"/>
      <c r="X741" s="36"/>
      <c r="Y741" s="36"/>
      <c r="Z741" s="36"/>
      <c r="AA741" s="36"/>
      <c r="AB741" s="36"/>
      <c r="AC741" s="36"/>
      <c r="AD741" s="36"/>
      <c r="AE741" s="36"/>
      <c r="AT741" s="19" t="s">
        <v>299</v>
      </c>
      <c r="AU741" s="19" t="s">
        <v>84</v>
      </c>
    </row>
    <row r="742" spans="1:65" s="13" customFormat="1" ht="11.25">
      <c r="B742" s="212"/>
      <c r="C742" s="213"/>
      <c r="D742" s="208" t="s">
        <v>281</v>
      </c>
      <c r="E742" s="214" t="s">
        <v>22</v>
      </c>
      <c r="F742" s="215" t="s">
        <v>3790</v>
      </c>
      <c r="G742" s="213"/>
      <c r="H742" s="214" t="s">
        <v>22</v>
      </c>
      <c r="I742" s="216"/>
      <c r="J742" s="213"/>
      <c r="K742" s="213"/>
      <c r="L742" s="217"/>
      <c r="M742" s="218"/>
      <c r="N742" s="219"/>
      <c r="O742" s="219"/>
      <c r="P742" s="219"/>
      <c r="Q742" s="219"/>
      <c r="R742" s="219"/>
      <c r="S742" s="219"/>
      <c r="T742" s="220"/>
      <c r="AT742" s="221" t="s">
        <v>281</v>
      </c>
      <c r="AU742" s="221" t="s">
        <v>84</v>
      </c>
      <c r="AV742" s="13" t="s">
        <v>23</v>
      </c>
      <c r="AW742" s="13" t="s">
        <v>38</v>
      </c>
      <c r="AX742" s="13" t="s">
        <v>77</v>
      </c>
      <c r="AY742" s="221" t="s">
        <v>273</v>
      </c>
    </row>
    <row r="743" spans="1:65" s="14" customFormat="1" ht="11.25">
      <c r="B743" s="222"/>
      <c r="C743" s="223"/>
      <c r="D743" s="208" t="s">
        <v>281</v>
      </c>
      <c r="E743" s="224" t="s">
        <v>22</v>
      </c>
      <c r="F743" s="225" t="s">
        <v>4194</v>
      </c>
      <c r="G743" s="223"/>
      <c r="H743" s="226">
        <v>11.34</v>
      </c>
      <c r="I743" s="227"/>
      <c r="J743" s="223"/>
      <c r="K743" s="223"/>
      <c r="L743" s="228"/>
      <c r="M743" s="229"/>
      <c r="N743" s="230"/>
      <c r="O743" s="230"/>
      <c r="P743" s="230"/>
      <c r="Q743" s="230"/>
      <c r="R743" s="230"/>
      <c r="S743" s="230"/>
      <c r="T743" s="231"/>
      <c r="AT743" s="232" t="s">
        <v>281</v>
      </c>
      <c r="AU743" s="232" t="s">
        <v>84</v>
      </c>
      <c r="AV743" s="14" t="s">
        <v>84</v>
      </c>
      <c r="AW743" s="14" t="s">
        <v>38</v>
      </c>
      <c r="AX743" s="14" t="s">
        <v>77</v>
      </c>
      <c r="AY743" s="232" t="s">
        <v>273</v>
      </c>
    </row>
    <row r="744" spans="1:65" s="14" customFormat="1" ht="11.25">
      <c r="B744" s="222"/>
      <c r="C744" s="223"/>
      <c r="D744" s="208" t="s">
        <v>281</v>
      </c>
      <c r="E744" s="224" t="s">
        <v>22</v>
      </c>
      <c r="F744" s="225" t="s">
        <v>4195</v>
      </c>
      <c r="G744" s="223"/>
      <c r="H744" s="226">
        <v>11.34</v>
      </c>
      <c r="I744" s="227"/>
      <c r="J744" s="223"/>
      <c r="K744" s="223"/>
      <c r="L744" s="228"/>
      <c r="M744" s="229"/>
      <c r="N744" s="230"/>
      <c r="O744" s="230"/>
      <c r="P744" s="230"/>
      <c r="Q744" s="230"/>
      <c r="R744" s="230"/>
      <c r="S744" s="230"/>
      <c r="T744" s="231"/>
      <c r="AT744" s="232" t="s">
        <v>281</v>
      </c>
      <c r="AU744" s="232" t="s">
        <v>84</v>
      </c>
      <c r="AV744" s="14" t="s">
        <v>84</v>
      </c>
      <c r="AW744" s="14" t="s">
        <v>38</v>
      </c>
      <c r="AX744" s="14" t="s">
        <v>77</v>
      </c>
      <c r="AY744" s="232" t="s">
        <v>273</v>
      </c>
    </row>
    <row r="745" spans="1:65" s="14" customFormat="1" ht="11.25">
      <c r="B745" s="222"/>
      <c r="C745" s="223"/>
      <c r="D745" s="208" t="s">
        <v>281</v>
      </c>
      <c r="E745" s="224" t="s">
        <v>22</v>
      </c>
      <c r="F745" s="225" t="s">
        <v>4196</v>
      </c>
      <c r="G745" s="223"/>
      <c r="H745" s="226">
        <v>8.89</v>
      </c>
      <c r="I745" s="227"/>
      <c r="J745" s="223"/>
      <c r="K745" s="223"/>
      <c r="L745" s="228"/>
      <c r="M745" s="229"/>
      <c r="N745" s="230"/>
      <c r="O745" s="230"/>
      <c r="P745" s="230"/>
      <c r="Q745" s="230"/>
      <c r="R745" s="230"/>
      <c r="S745" s="230"/>
      <c r="T745" s="231"/>
      <c r="AT745" s="232" t="s">
        <v>281</v>
      </c>
      <c r="AU745" s="232" t="s">
        <v>84</v>
      </c>
      <c r="AV745" s="14" t="s">
        <v>84</v>
      </c>
      <c r="AW745" s="14" t="s">
        <v>38</v>
      </c>
      <c r="AX745" s="14" t="s">
        <v>77</v>
      </c>
      <c r="AY745" s="232" t="s">
        <v>273</v>
      </c>
    </row>
    <row r="746" spans="1:65" s="15" customFormat="1" ht="11.25">
      <c r="B746" s="233"/>
      <c r="C746" s="234"/>
      <c r="D746" s="208" t="s">
        <v>281</v>
      </c>
      <c r="E746" s="235" t="s">
        <v>22</v>
      </c>
      <c r="F746" s="236" t="s">
        <v>286</v>
      </c>
      <c r="G746" s="234"/>
      <c r="H746" s="237">
        <v>31.57</v>
      </c>
      <c r="I746" s="238"/>
      <c r="J746" s="234"/>
      <c r="K746" s="234"/>
      <c r="L746" s="239"/>
      <c r="M746" s="240"/>
      <c r="N746" s="241"/>
      <c r="O746" s="241"/>
      <c r="P746" s="241"/>
      <c r="Q746" s="241"/>
      <c r="R746" s="241"/>
      <c r="S746" s="241"/>
      <c r="T746" s="242"/>
      <c r="AT746" s="243" t="s">
        <v>281</v>
      </c>
      <c r="AU746" s="243" t="s">
        <v>84</v>
      </c>
      <c r="AV746" s="15" t="s">
        <v>92</v>
      </c>
      <c r="AW746" s="15" t="s">
        <v>38</v>
      </c>
      <c r="AX746" s="15" t="s">
        <v>77</v>
      </c>
      <c r="AY746" s="243" t="s">
        <v>273</v>
      </c>
    </row>
    <row r="747" spans="1:65" s="14" customFormat="1" ht="11.25">
      <c r="B747" s="222"/>
      <c r="C747" s="223"/>
      <c r="D747" s="208" t="s">
        <v>281</v>
      </c>
      <c r="E747" s="224" t="s">
        <v>22</v>
      </c>
      <c r="F747" s="225" t="s">
        <v>4197</v>
      </c>
      <c r="G747" s="223"/>
      <c r="H747" s="226">
        <v>1.579</v>
      </c>
      <c r="I747" s="227"/>
      <c r="J747" s="223"/>
      <c r="K747" s="223"/>
      <c r="L747" s="228"/>
      <c r="M747" s="229"/>
      <c r="N747" s="230"/>
      <c r="O747" s="230"/>
      <c r="P747" s="230"/>
      <c r="Q747" s="230"/>
      <c r="R747" s="230"/>
      <c r="S747" s="230"/>
      <c r="T747" s="231"/>
      <c r="AT747" s="232" t="s">
        <v>281</v>
      </c>
      <c r="AU747" s="232" t="s">
        <v>84</v>
      </c>
      <c r="AV747" s="14" t="s">
        <v>84</v>
      </c>
      <c r="AW747" s="14" t="s">
        <v>38</v>
      </c>
      <c r="AX747" s="14" t="s">
        <v>77</v>
      </c>
      <c r="AY747" s="232" t="s">
        <v>273</v>
      </c>
    </row>
    <row r="748" spans="1:65" s="16" customFormat="1" ht="11.25">
      <c r="B748" s="244"/>
      <c r="C748" s="245"/>
      <c r="D748" s="208" t="s">
        <v>281</v>
      </c>
      <c r="E748" s="246" t="s">
        <v>22</v>
      </c>
      <c r="F748" s="247" t="s">
        <v>288</v>
      </c>
      <c r="G748" s="245"/>
      <c r="H748" s="248">
        <v>33.149000000000001</v>
      </c>
      <c r="I748" s="249"/>
      <c r="J748" s="245"/>
      <c r="K748" s="245"/>
      <c r="L748" s="250"/>
      <c r="M748" s="251"/>
      <c r="N748" s="252"/>
      <c r="O748" s="252"/>
      <c r="P748" s="252"/>
      <c r="Q748" s="252"/>
      <c r="R748" s="252"/>
      <c r="S748" s="252"/>
      <c r="T748" s="253"/>
      <c r="AT748" s="254" t="s">
        <v>281</v>
      </c>
      <c r="AU748" s="254" t="s">
        <v>84</v>
      </c>
      <c r="AV748" s="16" t="s">
        <v>99</v>
      </c>
      <c r="AW748" s="16" t="s">
        <v>38</v>
      </c>
      <c r="AX748" s="16" t="s">
        <v>23</v>
      </c>
      <c r="AY748" s="254" t="s">
        <v>273</v>
      </c>
    </row>
    <row r="749" spans="1:65" s="2" customFormat="1" ht="21.75" customHeight="1">
      <c r="A749" s="36"/>
      <c r="B749" s="37"/>
      <c r="C749" s="195" t="s">
        <v>1124</v>
      </c>
      <c r="D749" s="195" t="s">
        <v>275</v>
      </c>
      <c r="E749" s="196" t="s">
        <v>1024</v>
      </c>
      <c r="F749" s="197" t="s">
        <v>1025</v>
      </c>
      <c r="G749" s="198" t="s">
        <v>224</v>
      </c>
      <c r="H749" s="199">
        <v>33.149000000000001</v>
      </c>
      <c r="I749" s="200"/>
      <c r="J749" s="201">
        <f>ROUND(I749*H749,2)</f>
        <v>0</v>
      </c>
      <c r="K749" s="197" t="s">
        <v>306</v>
      </c>
      <c r="L749" s="41"/>
      <c r="M749" s="202" t="s">
        <v>22</v>
      </c>
      <c r="N749" s="203" t="s">
        <v>48</v>
      </c>
      <c r="O749" s="66"/>
      <c r="P749" s="204">
        <f>O749*H749</f>
        <v>0</v>
      </c>
      <c r="Q749" s="204">
        <v>2.0000000000000001E-4</v>
      </c>
      <c r="R749" s="204">
        <f>Q749*H749</f>
        <v>6.6298000000000008E-3</v>
      </c>
      <c r="S749" s="204">
        <v>0</v>
      </c>
      <c r="T749" s="205">
        <f>S749*H749</f>
        <v>0</v>
      </c>
      <c r="U749" s="36"/>
      <c r="V749" s="36"/>
      <c r="W749" s="36"/>
      <c r="X749" s="36"/>
      <c r="Y749" s="36"/>
      <c r="Z749" s="36"/>
      <c r="AA749" s="36"/>
      <c r="AB749" s="36"/>
      <c r="AC749" s="36"/>
      <c r="AD749" s="36"/>
      <c r="AE749" s="36"/>
      <c r="AR749" s="206" t="s">
        <v>386</v>
      </c>
      <c r="AT749" s="206" t="s">
        <v>275</v>
      </c>
      <c r="AU749" s="206" t="s">
        <v>84</v>
      </c>
      <c r="AY749" s="19" t="s">
        <v>273</v>
      </c>
      <c r="BE749" s="207">
        <f>IF(N749="základní",J749,0)</f>
        <v>0</v>
      </c>
      <c r="BF749" s="207">
        <f>IF(N749="snížená",J749,0)</f>
        <v>0</v>
      </c>
      <c r="BG749" s="207">
        <f>IF(N749="zákl. přenesená",J749,0)</f>
        <v>0</v>
      </c>
      <c r="BH749" s="207">
        <f>IF(N749="sníž. přenesená",J749,0)</f>
        <v>0</v>
      </c>
      <c r="BI749" s="207">
        <f>IF(N749="nulová",J749,0)</f>
        <v>0</v>
      </c>
      <c r="BJ749" s="19" t="s">
        <v>23</v>
      </c>
      <c r="BK749" s="207">
        <f>ROUND(I749*H749,2)</f>
        <v>0</v>
      </c>
      <c r="BL749" s="19" t="s">
        <v>386</v>
      </c>
      <c r="BM749" s="206" t="s">
        <v>4198</v>
      </c>
    </row>
    <row r="750" spans="1:65" s="2" customFormat="1" ht="97.5">
      <c r="A750" s="36"/>
      <c r="B750" s="37"/>
      <c r="C750" s="38"/>
      <c r="D750" s="208" t="s">
        <v>299</v>
      </c>
      <c r="E750" s="38"/>
      <c r="F750" s="209" t="s">
        <v>1027</v>
      </c>
      <c r="G750" s="38"/>
      <c r="H750" s="38"/>
      <c r="I750" s="119"/>
      <c r="J750" s="38"/>
      <c r="K750" s="38"/>
      <c r="L750" s="41"/>
      <c r="M750" s="210"/>
      <c r="N750" s="211"/>
      <c r="O750" s="66"/>
      <c r="P750" s="66"/>
      <c r="Q750" s="66"/>
      <c r="R750" s="66"/>
      <c r="S750" s="66"/>
      <c r="T750" s="67"/>
      <c r="U750" s="36"/>
      <c r="V750" s="36"/>
      <c r="W750" s="36"/>
      <c r="X750" s="36"/>
      <c r="Y750" s="36"/>
      <c r="Z750" s="36"/>
      <c r="AA750" s="36"/>
      <c r="AB750" s="36"/>
      <c r="AC750" s="36"/>
      <c r="AD750" s="36"/>
      <c r="AE750" s="36"/>
      <c r="AT750" s="19" t="s">
        <v>299</v>
      </c>
      <c r="AU750" s="19" t="s">
        <v>84</v>
      </c>
    </row>
    <row r="751" spans="1:65" s="14" customFormat="1" ht="11.25">
      <c r="B751" s="222"/>
      <c r="C751" s="223"/>
      <c r="D751" s="208" t="s">
        <v>281</v>
      </c>
      <c r="E751" s="224" t="s">
        <v>22</v>
      </c>
      <c r="F751" s="225" t="s">
        <v>4199</v>
      </c>
      <c r="G751" s="223"/>
      <c r="H751" s="226">
        <v>33.149000000000001</v>
      </c>
      <c r="I751" s="227"/>
      <c r="J751" s="223"/>
      <c r="K751" s="223"/>
      <c r="L751" s="228"/>
      <c r="M751" s="229"/>
      <c r="N751" s="230"/>
      <c r="O751" s="230"/>
      <c r="P751" s="230"/>
      <c r="Q751" s="230"/>
      <c r="R751" s="230"/>
      <c r="S751" s="230"/>
      <c r="T751" s="231"/>
      <c r="AT751" s="232" t="s">
        <v>281</v>
      </c>
      <c r="AU751" s="232" t="s">
        <v>84</v>
      </c>
      <c r="AV751" s="14" t="s">
        <v>84</v>
      </c>
      <c r="AW751" s="14" t="s">
        <v>38</v>
      </c>
      <c r="AX751" s="14" t="s">
        <v>23</v>
      </c>
      <c r="AY751" s="232" t="s">
        <v>273</v>
      </c>
    </row>
    <row r="752" spans="1:65" s="2" customFormat="1" ht="21.75" customHeight="1">
      <c r="A752" s="36"/>
      <c r="B752" s="37"/>
      <c r="C752" s="195" t="s">
        <v>1131</v>
      </c>
      <c r="D752" s="195" t="s">
        <v>275</v>
      </c>
      <c r="E752" s="196" t="s">
        <v>1075</v>
      </c>
      <c r="F752" s="197" t="s">
        <v>1076</v>
      </c>
      <c r="G752" s="198" t="s">
        <v>224</v>
      </c>
      <c r="H752" s="199">
        <v>74.75</v>
      </c>
      <c r="I752" s="200"/>
      <c r="J752" s="201">
        <f>ROUND(I752*H752,2)</f>
        <v>0</v>
      </c>
      <c r="K752" s="197" t="s">
        <v>306</v>
      </c>
      <c r="L752" s="41"/>
      <c r="M752" s="202" t="s">
        <v>22</v>
      </c>
      <c r="N752" s="203" t="s">
        <v>48</v>
      </c>
      <c r="O752" s="66"/>
      <c r="P752" s="204">
        <f>O752*H752</f>
        <v>0</v>
      </c>
      <c r="Q752" s="204">
        <v>1.17E-3</v>
      </c>
      <c r="R752" s="204">
        <f>Q752*H752</f>
        <v>8.7457500000000007E-2</v>
      </c>
      <c r="S752" s="204">
        <v>0</v>
      </c>
      <c r="T752" s="205">
        <f>S752*H752</f>
        <v>0</v>
      </c>
      <c r="U752" s="36"/>
      <c r="V752" s="36"/>
      <c r="W752" s="36"/>
      <c r="X752" s="36"/>
      <c r="Y752" s="36"/>
      <c r="Z752" s="36"/>
      <c r="AA752" s="36"/>
      <c r="AB752" s="36"/>
      <c r="AC752" s="36"/>
      <c r="AD752" s="36"/>
      <c r="AE752" s="36"/>
      <c r="AR752" s="206" t="s">
        <v>386</v>
      </c>
      <c r="AT752" s="206" t="s">
        <v>275</v>
      </c>
      <c r="AU752" s="206" t="s">
        <v>84</v>
      </c>
      <c r="AY752" s="19" t="s">
        <v>273</v>
      </c>
      <c r="BE752" s="207">
        <f>IF(N752="základní",J752,0)</f>
        <v>0</v>
      </c>
      <c r="BF752" s="207">
        <f>IF(N752="snížená",J752,0)</f>
        <v>0</v>
      </c>
      <c r="BG752" s="207">
        <f>IF(N752="zákl. přenesená",J752,0)</f>
        <v>0</v>
      </c>
      <c r="BH752" s="207">
        <f>IF(N752="sníž. přenesená",J752,0)</f>
        <v>0</v>
      </c>
      <c r="BI752" s="207">
        <f>IF(N752="nulová",J752,0)</f>
        <v>0</v>
      </c>
      <c r="BJ752" s="19" t="s">
        <v>23</v>
      </c>
      <c r="BK752" s="207">
        <f>ROUND(I752*H752,2)</f>
        <v>0</v>
      </c>
      <c r="BL752" s="19" t="s">
        <v>386</v>
      </c>
      <c r="BM752" s="206" t="s">
        <v>4200</v>
      </c>
    </row>
    <row r="753" spans="1:65" s="2" customFormat="1" ht="48.75">
      <c r="A753" s="36"/>
      <c r="B753" s="37"/>
      <c r="C753" s="38"/>
      <c r="D753" s="208" t="s">
        <v>299</v>
      </c>
      <c r="E753" s="38"/>
      <c r="F753" s="209" t="s">
        <v>1078</v>
      </c>
      <c r="G753" s="38"/>
      <c r="H753" s="38"/>
      <c r="I753" s="119"/>
      <c r="J753" s="38"/>
      <c r="K753" s="38"/>
      <c r="L753" s="41"/>
      <c r="M753" s="210"/>
      <c r="N753" s="211"/>
      <c r="O753" s="66"/>
      <c r="P753" s="66"/>
      <c r="Q753" s="66"/>
      <c r="R753" s="66"/>
      <c r="S753" s="66"/>
      <c r="T753" s="67"/>
      <c r="U753" s="36"/>
      <c r="V753" s="36"/>
      <c r="W753" s="36"/>
      <c r="X753" s="36"/>
      <c r="Y753" s="36"/>
      <c r="Z753" s="36"/>
      <c r="AA753" s="36"/>
      <c r="AB753" s="36"/>
      <c r="AC753" s="36"/>
      <c r="AD753" s="36"/>
      <c r="AE753" s="36"/>
      <c r="AT753" s="19" t="s">
        <v>299</v>
      </c>
      <c r="AU753" s="19" t="s">
        <v>84</v>
      </c>
    </row>
    <row r="754" spans="1:65" s="14" customFormat="1" ht="11.25">
      <c r="B754" s="222"/>
      <c r="C754" s="223"/>
      <c r="D754" s="208" t="s">
        <v>281</v>
      </c>
      <c r="E754" s="224" t="s">
        <v>22</v>
      </c>
      <c r="F754" s="225" t="s">
        <v>4201</v>
      </c>
      <c r="G754" s="223"/>
      <c r="H754" s="226">
        <v>29.95</v>
      </c>
      <c r="I754" s="227"/>
      <c r="J754" s="223"/>
      <c r="K754" s="223"/>
      <c r="L754" s="228"/>
      <c r="M754" s="229"/>
      <c r="N754" s="230"/>
      <c r="O754" s="230"/>
      <c r="P754" s="230"/>
      <c r="Q754" s="230"/>
      <c r="R754" s="230"/>
      <c r="S754" s="230"/>
      <c r="T754" s="231"/>
      <c r="AT754" s="232" t="s">
        <v>281</v>
      </c>
      <c r="AU754" s="232" t="s">
        <v>84</v>
      </c>
      <c r="AV754" s="14" t="s">
        <v>84</v>
      </c>
      <c r="AW754" s="14" t="s">
        <v>38</v>
      </c>
      <c r="AX754" s="14" t="s">
        <v>77</v>
      </c>
      <c r="AY754" s="232" t="s">
        <v>273</v>
      </c>
    </row>
    <row r="755" spans="1:65" s="15" customFormat="1" ht="11.25">
      <c r="B755" s="233"/>
      <c r="C755" s="234"/>
      <c r="D755" s="208" t="s">
        <v>281</v>
      </c>
      <c r="E755" s="235" t="s">
        <v>22</v>
      </c>
      <c r="F755" s="236" t="s">
        <v>286</v>
      </c>
      <c r="G755" s="234"/>
      <c r="H755" s="237">
        <v>29.95</v>
      </c>
      <c r="I755" s="238"/>
      <c r="J755" s="234"/>
      <c r="K755" s="234"/>
      <c r="L755" s="239"/>
      <c r="M755" s="240"/>
      <c r="N755" s="241"/>
      <c r="O755" s="241"/>
      <c r="P755" s="241"/>
      <c r="Q755" s="241"/>
      <c r="R755" s="241"/>
      <c r="S755" s="241"/>
      <c r="T755" s="242"/>
      <c r="AT755" s="243" t="s">
        <v>281</v>
      </c>
      <c r="AU755" s="243" t="s">
        <v>84</v>
      </c>
      <c r="AV755" s="15" t="s">
        <v>92</v>
      </c>
      <c r="AW755" s="15" t="s">
        <v>38</v>
      </c>
      <c r="AX755" s="15" t="s">
        <v>77</v>
      </c>
      <c r="AY755" s="243" t="s">
        <v>273</v>
      </c>
    </row>
    <row r="756" spans="1:65" s="14" customFormat="1" ht="11.25">
      <c r="B756" s="222"/>
      <c r="C756" s="223"/>
      <c r="D756" s="208" t="s">
        <v>281</v>
      </c>
      <c r="E756" s="224" t="s">
        <v>22</v>
      </c>
      <c r="F756" s="225" t="s">
        <v>4005</v>
      </c>
      <c r="G756" s="223"/>
      <c r="H756" s="226">
        <v>44.8</v>
      </c>
      <c r="I756" s="227"/>
      <c r="J756" s="223"/>
      <c r="K756" s="223"/>
      <c r="L756" s="228"/>
      <c r="M756" s="229"/>
      <c r="N756" s="230"/>
      <c r="O756" s="230"/>
      <c r="P756" s="230"/>
      <c r="Q756" s="230"/>
      <c r="R756" s="230"/>
      <c r="S756" s="230"/>
      <c r="T756" s="231"/>
      <c r="AT756" s="232" t="s">
        <v>281</v>
      </c>
      <c r="AU756" s="232" t="s">
        <v>84</v>
      </c>
      <c r="AV756" s="14" t="s">
        <v>84</v>
      </c>
      <c r="AW756" s="14" t="s">
        <v>38</v>
      </c>
      <c r="AX756" s="14" t="s">
        <v>77</v>
      </c>
      <c r="AY756" s="232" t="s">
        <v>273</v>
      </c>
    </row>
    <row r="757" spans="1:65" s="15" customFormat="1" ht="11.25">
      <c r="B757" s="233"/>
      <c r="C757" s="234"/>
      <c r="D757" s="208" t="s">
        <v>281</v>
      </c>
      <c r="E757" s="235" t="s">
        <v>22</v>
      </c>
      <c r="F757" s="236" t="s">
        <v>286</v>
      </c>
      <c r="G757" s="234"/>
      <c r="H757" s="237">
        <v>44.8</v>
      </c>
      <c r="I757" s="238"/>
      <c r="J757" s="234"/>
      <c r="K757" s="234"/>
      <c r="L757" s="239"/>
      <c r="M757" s="240"/>
      <c r="N757" s="241"/>
      <c r="O757" s="241"/>
      <c r="P757" s="241"/>
      <c r="Q757" s="241"/>
      <c r="R757" s="241"/>
      <c r="S757" s="241"/>
      <c r="T757" s="242"/>
      <c r="AT757" s="243" t="s">
        <v>281</v>
      </c>
      <c r="AU757" s="243" t="s">
        <v>84</v>
      </c>
      <c r="AV757" s="15" t="s">
        <v>92</v>
      </c>
      <c r="AW757" s="15" t="s">
        <v>38</v>
      </c>
      <c r="AX757" s="15" t="s">
        <v>77</v>
      </c>
      <c r="AY757" s="243" t="s">
        <v>273</v>
      </c>
    </row>
    <row r="758" spans="1:65" s="16" customFormat="1" ht="11.25">
      <c r="B758" s="244"/>
      <c r="C758" s="245"/>
      <c r="D758" s="208" t="s">
        <v>281</v>
      </c>
      <c r="E758" s="246" t="s">
        <v>22</v>
      </c>
      <c r="F758" s="247" t="s">
        <v>288</v>
      </c>
      <c r="G758" s="245"/>
      <c r="H758" s="248">
        <v>74.75</v>
      </c>
      <c r="I758" s="249"/>
      <c r="J758" s="245"/>
      <c r="K758" s="245"/>
      <c r="L758" s="250"/>
      <c r="M758" s="251"/>
      <c r="N758" s="252"/>
      <c r="O758" s="252"/>
      <c r="P758" s="252"/>
      <c r="Q758" s="252"/>
      <c r="R758" s="252"/>
      <c r="S758" s="252"/>
      <c r="T758" s="253"/>
      <c r="AT758" s="254" t="s">
        <v>281</v>
      </c>
      <c r="AU758" s="254" t="s">
        <v>84</v>
      </c>
      <c r="AV758" s="16" t="s">
        <v>99</v>
      </c>
      <c r="AW758" s="16" t="s">
        <v>38</v>
      </c>
      <c r="AX758" s="16" t="s">
        <v>23</v>
      </c>
      <c r="AY758" s="254" t="s">
        <v>273</v>
      </c>
    </row>
    <row r="759" spans="1:65" s="2" customFormat="1" ht="16.5" customHeight="1">
      <c r="A759" s="36"/>
      <c r="B759" s="37"/>
      <c r="C759" s="255" t="s">
        <v>1138</v>
      </c>
      <c r="D759" s="255" t="s">
        <v>568</v>
      </c>
      <c r="E759" s="256" t="s">
        <v>1084</v>
      </c>
      <c r="F759" s="257" t="s">
        <v>1085</v>
      </c>
      <c r="G759" s="258" t="s">
        <v>224</v>
      </c>
      <c r="H759" s="259">
        <v>78.488</v>
      </c>
      <c r="I759" s="260"/>
      <c r="J759" s="261">
        <f>ROUND(I759*H759,2)</f>
        <v>0</v>
      </c>
      <c r="K759" s="257" t="s">
        <v>22</v>
      </c>
      <c r="L759" s="262"/>
      <c r="M759" s="263" t="s">
        <v>22</v>
      </c>
      <c r="N759" s="264" t="s">
        <v>48</v>
      </c>
      <c r="O759" s="66"/>
      <c r="P759" s="204">
        <f>O759*H759</f>
        <v>0</v>
      </c>
      <c r="Q759" s="204">
        <v>0</v>
      </c>
      <c r="R759" s="204">
        <f>Q759*H759</f>
        <v>0</v>
      </c>
      <c r="S759" s="204">
        <v>0</v>
      </c>
      <c r="T759" s="205">
        <f>S759*H759</f>
        <v>0</v>
      </c>
      <c r="U759" s="36"/>
      <c r="V759" s="36"/>
      <c r="W759" s="36"/>
      <c r="X759" s="36"/>
      <c r="Y759" s="36"/>
      <c r="Z759" s="36"/>
      <c r="AA759" s="36"/>
      <c r="AB759" s="36"/>
      <c r="AC759" s="36"/>
      <c r="AD759" s="36"/>
      <c r="AE759" s="36"/>
      <c r="AR759" s="206" t="s">
        <v>528</v>
      </c>
      <c r="AT759" s="206" t="s">
        <v>568</v>
      </c>
      <c r="AU759" s="206" t="s">
        <v>84</v>
      </c>
      <c r="AY759" s="19" t="s">
        <v>273</v>
      </c>
      <c r="BE759" s="207">
        <f>IF(N759="základní",J759,0)</f>
        <v>0</v>
      </c>
      <c r="BF759" s="207">
        <f>IF(N759="snížená",J759,0)</f>
        <v>0</v>
      </c>
      <c r="BG759" s="207">
        <f>IF(N759="zákl. přenesená",J759,0)</f>
        <v>0</v>
      </c>
      <c r="BH759" s="207">
        <f>IF(N759="sníž. přenesená",J759,0)</f>
        <v>0</v>
      </c>
      <c r="BI759" s="207">
        <f>IF(N759="nulová",J759,0)</f>
        <v>0</v>
      </c>
      <c r="BJ759" s="19" t="s">
        <v>23</v>
      </c>
      <c r="BK759" s="207">
        <f>ROUND(I759*H759,2)</f>
        <v>0</v>
      </c>
      <c r="BL759" s="19" t="s">
        <v>386</v>
      </c>
      <c r="BM759" s="206" t="s">
        <v>4202</v>
      </c>
    </row>
    <row r="760" spans="1:65" s="2" customFormat="1" ht="19.5">
      <c r="A760" s="36"/>
      <c r="B760" s="37"/>
      <c r="C760" s="38"/>
      <c r="D760" s="208" t="s">
        <v>279</v>
      </c>
      <c r="E760" s="38"/>
      <c r="F760" s="209" t="s">
        <v>652</v>
      </c>
      <c r="G760" s="38"/>
      <c r="H760" s="38"/>
      <c r="I760" s="119"/>
      <c r="J760" s="38"/>
      <c r="K760" s="38"/>
      <c r="L760" s="41"/>
      <c r="M760" s="210"/>
      <c r="N760" s="211"/>
      <c r="O760" s="66"/>
      <c r="P760" s="66"/>
      <c r="Q760" s="66"/>
      <c r="R760" s="66"/>
      <c r="S760" s="66"/>
      <c r="T760" s="67"/>
      <c r="U760" s="36"/>
      <c r="V760" s="36"/>
      <c r="W760" s="36"/>
      <c r="X760" s="36"/>
      <c r="Y760" s="36"/>
      <c r="Z760" s="36"/>
      <c r="AA760" s="36"/>
      <c r="AB760" s="36"/>
      <c r="AC760" s="36"/>
      <c r="AD760" s="36"/>
      <c r="AE760" s="36"/>
      <c r="AT760" s="19" t="s">
        <v>279</v>
      </c>
      <c r="AU760" s="19" t="s">
        <v>84</v>
      </c>
    </row>
    <row r="761" spans="1:65" s="14" customFormat="1" ht="11.25">
      <c r="B761" s="222"/>
      <c r="C761" s="223"/>
      <c r="D761" s="208" t="s">
        <v>281</v>
      </c>
      <c r="E761" s="223"/>
      <c r="F761" s="225" t="s">
        <v>4203</v>
      </c>
      <c r="G761" s="223"/>
      <c r="H761" s="226">
        <v>78.488</v>
      </c>
      <c r="I761" s="227"/>
      <c r="J761" s="223"/>
      <c r="K761" s="223"/>
      <c r="L761" s="228"/>
      <c r="M761" s="229"/>
      <c r="N761" s="230"/>
      <c r="O761" s="230"/>
      <c r="P761" s="230"/>
      <c r="Q761" s="230"/>
      <c r="R761" s="230"/>
      <c r="S761" s="230"/>
      <c r="T761" s="231"/>
      <c r="AT761" s="232" t="s">
        <v>281</v>
      </c>
      <c r="AU761" s="232" t="s">
        <v>84</v>
      </c>
      <c r="AV761" s="14" t="s">
        <v>84</v>
      </c>
      <c r="AW761" s="14" t="s">
        <v>4</v>
      </c>
      <c r="AX761" s="14" t="s">
        <v>23</v>
      </c>
      <c r="AY761" s="232" t="s">
        <v>273</v>
      </c>
    </row>
    <row r="762" spans="1:65" s="2" customFormat="1" ht="16.5" customHeight="1">
      <c r="A762" s="36"/>
      <c r="B762" s="37"/>
      <c r="C762" s="195" t="s">
        <v>1143</v>
      </c>
      <c r="D762" s="195" t="s">
        <v>275</v>
      </c>
      <c r="E762" s="196" t="s">
        <v>1100</v>
      </c>
      <c r="F762" s="197" t="s">
        <v>1101</v>
      </c>
      <c r="G762" s="198" t="s">
        <v>224</v>
      </c>
      <c r="H762" s="199">
        <v>29.95</v>
      </c>
      <c r="I762" s="200"/>
      <c r="J762" s="201">
        <f>ROUND(I762*H762,2)</f>
        <v>0</v>
      </c>
      <c r="K762" s="197" t="s">
        <v>306</v>
      </c>
      <c r="L762" s="41"/>
      <c r="M762" s="202" t="s">
        <v>22</v>
      </c>
      <c r="N762" s="203" t="s">
        <v>48</v>
      </c>
      <c r="O762" s="66"/>
      <c r="P762" s="204">
        <f>O762*H762</f>
        <v>0</v>
      </c>
      <c r="Q762" s="204">
        <v>4.0000000000000003E-5</v>
      </c>
      <c r="R762" s="204">
        <f>Q762*H762</f>
        <v>1.1980000000000001E-3</v>
      </c>
      <c r="S762" s="204">
        <v>0</v>
      </c>
      <c r="T762" s="205">
        <f>S762*H762</f>
        <v>0</v>
      </c>
      <c r="U762" s="36"/>
      <c r="V762" s="36"/>
      <c r="W762" s="36"/>
      <c r="X762" s="36"/>
      <c r="Y762" s="36"/>
      <c r="Z762" s="36"/>
      <c r="AA762" s="36"/>
      <c r="AB762" s="36"/>
      <c r="AC762" s="36"/>
      <c r="AD762" s="36"/>
      <c r="AE762" s="36"/>
      <c r="AR762" s="206" t="s">
        <v>386</v>
      </c>
      <c r="AT762" s="206" t="s">
        <v>275</v>
      </c>
      <c r="AU762" s="206" t="s">
        <v>84</v>
      </c>
      <c r="AY762" s="19" t="s">
        <v>273</v>
      </c>
      <c r="BE762" s="207">
        <f>IF(N762="základní",J762,0)</f>
        <v>0</v>
      </c>
      <c r="BF762" s="207">
        <f>IF(N762="snížená",J762,0)</f>
        <v>0</v>
      </c>
      <c r="BG762" s="207">
        <f>IF(N762="zákl. přenesená",J762,0)</f>
        <v>0</v>
      </c>
      <c r="BH762" s="207">
        <f>IF(N762="sníž. přenesená",J762,0)</f>
        <v>0</v>
      </c>
      <c r="BI762" s="207">
        <f>IF(N762="nulová",J762,0)</f>
        <v>0</v>
      </c>
      <c r="BJ762" s="19" t="s">
        <v>23</v>
      </c>
      <c r="BK762" s="207">
        <f>ROUND(I762*H762,2)</f>
        <v>0</v>
      </c>
      <c r="BL762" s="19" t="s">
        <v>386</v>
      </c>
      <c r="BM762" s="206" t="s">
        <v>4204</v>
      </c>
    </row>
    <row r="763" spans="1:65" s="2" customFormat="1" ht="48.75">
      <c r="A763" s="36"/>
      <c r="B763" s="37"/>
      <c r="C763" s="38"/>
      <c r="D763" s="208" t="s">
        <v>299</v>
      </c>
      <c r="E763" s="38"/>
      <c r="F763" s="209" t="s">
        <v>1078</v>
      </c>
      <c r="G763" s="38"/>
      <c r="H763" s="38"/>
      <c r="I763" s="119"/>
      <c r="J763" s="38"/>
      <c r="K763" s="38"/>
      <c r="L763" s="41"/>
      <c r="M763" s="210"/>
      <c r="N763" s="211"/>
      <c r="O763" s="66"/>
      <c r="P763" s="66"/>
      <c r="Q763" s="66"/>
      <c r="R763" s="66"/>
      <c r="S763" s="66"/>
      <c r="T763" s="67"/>
      <c r="U763" s="36"/>
      <c r="V763" s="36"/>
      <c r="W763" s="36"/>
      <c r="X763" s="36"/>
      <c r="Y763" s="36"/>
      <c r="Z763" s="36"/>
      <c r="AA763" s="36"/>
      <c r="AB763" s="36"/>
      <c r="AC763" s="36"/>
      <c r="AD763" s="36"/>
      <c r="AE763" s="36"/>
      <c r="AT763" s="19" t="s">
        <v>299</v>
      </c>
      <c r="AU763" s="19" t="s">
        <v>84</v>
      </c>
    </row>
    <row r="764" spans="1:65" s="14" customFormat="1" ht="11.25">
      <c r="B764" s="222"/>
      <c r="C764" s="223"/>
      <c r="D764" s="208" t="s">
        <v>281</v>
      </c>
      <c r="E764" s="224" t="s">
        <v>22</v>
      </c>
      <c r="F764" s="225" t="s">
        <v>4205</v>
      </c>
      <c r="G764" s="223"/>
      <c r="H764" s="226">
        <v>29.95</v>
      </c>
      <c r="I764" s="227"/>
      <c r="J764" s="223"/>
      <c r="K764" s="223"/>
      <c r="L764" s="228"/>
      <c r="M764" s="229"/>
      <c r="N764" s="230"/>
      <c r="O764" s="230"/>
      <c r="P764" s="230"/>
      <c r="Q764" s="230"/>
      <c r="R764" s="230"/>
      <c r="S764" s="230"/>
      <c r="T764" s="231"/>
      <c r="AT764" s="232" t="s">
        <v>281</v>
      </c>
      <c r="AU764" s="232" t="s">
        <v>84</v>
      </c>
      <c r="AV764" s="14" t="s">
        <v>84</v>
      </c>
      <c r="AW764" s="14" t="s">
        <v>38</v>
      </c>
      <c r="AX764" s="14" t="s">
        <v>23</v>
      </c>
      <c r="AY764" s="232" t="s">
        <v>273</v>
      </c>
    </row>
    <row r="765" spans="1:65" s="2" customFormat="1" ht="16.5" customHeight="1">
      <c r="A765" s="36"/>
      <c r="B765" s="37"/>
      <c r="C765" s="195" t="s">
        <v>1147</v>
      </c>
      <c r="D765" s="195" t="s">
        <v>275</v>
      </c>
      <c r="E765" s="196" t="s">
        <v>1104</v>
      </c>
      <c r="F765" s="197" t="s">
        <v>1105</v>
      </c>
      <c r="G765" s="198" t="s">
        <v>305</v>
      </c>
      <c r="H765" s="199">
        <v>94.08</v>
      </c>
      <c r="I765" s="200"/>
      <c r="J765" s="201">
        <f>ROUND(I765*H765,2)</f>
        <v>0</v>
      </c>
      <c r="K765" s="197" t="s">
        <v>306</v>
      </c>
      <c r="L765" s="41"/>
      <c r="M765" s="202" t="s">
        <v>22</v>
      </c>
      <c r="N765" s="203" t="s">
        <v>48</v>
      </c>
      <c r="O765" s="66"/>
      <c r="P765" s="204">
        <f>O765*H765</f>
        <v>0</v>
      </c>
      <c r="Q765" s="204">
        <v>2.0000000000000001E-4</v>
      </c>
      <c r="R765" s="204">
        <f>Q765*H765</f>
        <v>1.8815999999999999E-2</v>
      </c>
      <c r="S765" s="204">
        <v>0</v>
      </c>
      <c r="T765" s="205">
        <f>S765*H765</f>
        <v>0</v>
      </c>
      <c r="U765" s="36"/>
      <c r="V765" s="36"/>
      <c r="W765" s="36"/>
      <c r="X765" s="36"/>
      <c r="Y765" s="36"/>
      <c r="Z765" s="36"/>
      <c r="AA765" s="36"/>
      <c r="AB765" s="36"/>
      <c r="AC765" s="36"/>
      <c r="AD765" s="36"/>
      <c r="AE765" s="36"/>
      <c r="AR765" s="206" t="s">
        <v>386</v>
      </c>
      <c r="AT765" s="206" t="s">
        <v>275</v>
      </c>
      <c r="AU765" s="206" t="s">
        <v>84</v>
      </c>
      <c r="AY765" s="19" t="s">
        <v>273</v>
      </c>
      <c r="BE765" s="207">
        <f>IF(N765="základní",J765,0)</f>
        <v>0</v>
      </c>
      <c r="BF765" s="207">
        <f>IF(N765="snížená",J765,0)</f>
        <v>0</v>
      </c>
      <c r="BG765" s="207">
        <f>IF(N765="zákl. přenesená",J765,0)</f>
        <v>0</v>
      </c>
      <c r="BH765" s="207">
        <f>IF(N765="sníž. přenesená",J765,0)</f>
        <v>0</v>
      </c>
      <c r="BI765" s="207">
        <f>IF(N765="nulová",J765,0)</f>
        <v>0</v>
      </c>
      <c r="BJ765" s="19" t="s">
        <v>23</v>
      </c>
      <c r="BK765" s="207">
        <f>ROUND(I765*H765,2)</f>
        <v>0</v>
      </c>
      <c r="BL765" s="19" t="s">
        <v>386</v>
      </c>
      <c r="BM765" s="206" t="s">
        <v>4206</v>
      </c>
    </row>
    <row r="766" spans="1:65" s="2" customFormat="1" ht="48.75">
      <c r="A766" s="36"/>
      <c r="B766" s="37"/>
      <c r="C766" s="38"/>
      <c r="D766" s="208" t="s">
        <v>299</v>
      </c>
      <c r="E766" s="38"/>
      <c r="F766" s="209" t="s">
        <v>1078</v>
      </c>
      <c r="G766" s="38"/>
      <c r="H766" s="38"/>
      <c r="I766" s="119"/>
      <c r="J766" s="38"/>
      <c r="K766" s="38"/>
      <c r="L766" s="41"/>
      <c r="M766" s="210"/>
      <c r="N766" s="211"/>
      <c r="O766" s="66"/>
      <c r="P766" s="66"/>
      <c r="Q766" s="66"/>
      <c r="R766" s="66"/>
      <c r="S766" s="66"/>
      <c r="T766" s="67"/>
      <c r="U766" s="36"/>
      <c r="V766" s="36"/>
      <c r="W766" s="36"/>
      <c r="X766" s="36"/>
      <c r="Y766" s="36"/>
      <c r="Z766" s="36"/>
      <c r="AA766" s="36"/>
      <c r="AB766" s="36"/>
      <c r="AC766" s="36"/>
      <c r="AD766" s="36"/>
      <c r="AE766" s="36"/>
      <c r="AT766" s="19" t="s">
        <v>299</v>
      </c>
      <c r="AU766" s="19" t="s">
        <v>84</v>
      </c>
    </row>
    <row r="767" spans="1:65" s="14" customFormat="1" ht="11.25">
      <c r="B767" s="222"/>
      <c r="C767" s="223"/>
      <c r="D767" s="208" t="s">
        <v>281</v>
      </c>
      <c r="E767" s="224" t="s">
        <v>22</v>
      </c>
      <c r="F767" s="225" t="s">
        <v>4207</v>
      </c>
      <c r="G767" s="223"/>
      <c r="H767" s="226">
        <v>17.2</v>
      </c>
      <c r="I767" s="227"/>
      <c r="J767" s="223"/>
      <c r="K767" s="223"/>
      <c r="L767" s="228"/>
      <c r="M767" s="229"/>
      <c r="N767" s="230"/>
      <c r="O767" s="230"/>
      <c r="P767" s="230"/>
      <c r="Q767" s="230"/>
      <c r="R767" s="230"/>
      <c r="S767" s="230"/>
      <c r="T767" s="231"/>
      <c r="AT767" s="232" t="s">
        <v>281</v>
      </c>
      <c r="AU767" s="232" t="s">
        <v>84</v>
      </c>
      <c r="AV767" s="14" t="s">
        <v>84</v>
      </c>
      <c r="AW767" s="14" t="s">
        <v>38</v>
      </c>
      <c r="AX767" s="14" t="s">
        <v>77</v>
      </c>
      <c r="AY767" s="232" t="s">
        <v>273</v>
      </c>
    </row>
    <row r="768" spans="1:65" s="15" customFormat="1" ht="11.25">
      <c r="B768" s="233"/>
      <c r="C768" s="234"/>
      <c r="D768" s="208" t="s">
        <v>281</v>
      </c>
      <c r="E768" s="235" t="s">
        <v>22</v>
      </c>
      <c r="F768" s="236" t="s">
        <v>286</v>
      </c>
      <c r="G768" s="234"/>
      <c r="H768" s="237">
        <v>17.2</v>
      </c>
      <c r="I768" s="238"/>
      <c r="J768" s="234"/>
      <c r="K768" s="234"/>
      <c r="L768" s="239"/>
      <c r="M768" s="240"/>
      <c r="N768" s="241"/>
      <c r="O768" s="241"/>
      <c r="P768" s="241"/>
      <c r="Q768" s="241"/>
      <c r="R768" s="241"/>
      <c r="S768" s="241"/>
      <c r="T768" s="242"/>
      <c r="AT768" s="243" t="s">
        <v>281</v>
      </c>
      <c r="AU768" s="243" t="s">
        <v>84</v>
      </c>
      <c r="AV768" s="15" t="s">
        <v>92</v>
      </c>
      <c r="AW768" s="15" t="s">
        <v>38</v>
      </c>
      <c r="AX768" s="15" t="s">
        <v>77</v>
      </c>
      <c r="AY768" s="243" t="s">
        <v>273</v>
      </c>
    </row>
    <row r="769" spans="1:65" s="14" customFormat="1" ht="11.25">
      <c r="B769" s="222"/>
      <c r="C769" s="223"/>
      <c r="D769" s="208" t="s">
        <v>281</v>
      </c>
      <c r="E769" s="224" t="s">
        <v>22</v>
      </c>
      <c r="F769" s="225" t="s">
        <v>4208</v>
      </c>
      <c r="G769" s="223"/>
      <c r="H769" s="226">
        <v>72.400000000000006</v>
      </c>
      <c r="I769" s="227"/>
      <c r="J769" s="223"/>
      <c r="K769" s="223"/>
      <c r="L769" s="228"/>
      <c r="M769" s="229"/>
      <c r="N769" s="230"/>
      <c r="O769" s="230"/>
      <c r="P769" s="230"/>
      <c r="Q769" s="230"/>
      <c r="R769" s="230"/>
      <c r="S769" s="230"/>
      <c r="T769" s="231"/>
      <c r="AT769" s="232" t="s">
        <v>281</v>
      </c>
      <c r="AU769" s="232" t="s">
        <v>84</v>
      </c>
      <c r="AV769" s="14" t="s">
        <v>84</v>
      </c>
      <c r="AW769" s="14" t="s">
        <v>38</v>
      </c>
      <c r="AX769" s="14" t="s">
        <v>77</v>
      </c>
      <c r="AY769" s="232" t="s">
        <v>273</v>
      </c>
    </row>
    <row r="770" spans="1:65" s="15" customFormat="1" ht="11.25">
      <c r="B770" s="233"/>
      <c r="C770" s="234"/>
      <c r="D770" s="208" t="s">
        <v>281</v>
      </c>
      <c r="E770" s="235" t="s">
        <v>22</v>
      </c>
      <c r="F770" s="236" t="s">
        <v>286</v>
      </c>
      <c r="G770" s="234"/>
      <c r="H770" s="237">
        <v>72.400000000000006</v>
      </c>
      <c r="I770" s="238"/>
      <c r="J770" s="234"/>
      <c r="K770" s="234"/>
      <c r="L770" s="239"/>
      <c r="M770" s="240"/>
      <c r="N770" s="241"/>
      <c r="O770" s="241"/>
      <c r="P770" s="241"/>
      <c r="Q770" s="241"/>
      <c r="R770" s="241"/>
      <c r="S770" s="241"/>
      <c r="T770" s="242"/>
      <c r="AT770" s="243" t="s">
        <v>281</v>
      </c>
      <c r="AU770" s="243" t="s">
        <v>84</v>
      </c>
      <c r="AV770" s="15" t="s">
        <v>92</v>
      </c>
      <c r="AW770" s="15" t="s">
        <v>38</v>
      </c>
      <c r="AX770" s="15" t="s">
        <v>77</v>
      </c>
      <c r="AY770" s="243" t="s">
        <v>273</v>
      </c>
    </row>
    <row r="771" spans="1:65" s="14" customFormat="1" ht="11.25">
      <c r="B771" s="222"/>
      <c r="C771" s="223"/>
      <c r="D771" s="208" t="s">
        <v>281</v>
      </c>
      <c r="E771" s="224" t="s">
        <v>22</v>
      </c>
      <c r="F771" s="225" t="s">
        <v>4209</v>
      </c>
      <c r="G771" s="223"/>
      <c r="H771" s="226">
        <v>4.4800000000000004</v>
      </c>
      <c r="I771" s="227"/>
      <c r="J771" s="223"/>
      <c r="K771" s="223"/>
      <c r="L771" s="228"/>
      <c r="M771" s="229"/>
      <c r="N771" s="230"/>
      <c r="O771" s="230"/>
      <c r="P771" s="230"/>
      <c r="Q771" s="230"/>
      <c r="R771" s="230"/>
      <c r="S771" s="230"/>
      <c r="T771" s="231"/>
      <c r="AT771" s="232" t="s">
        <v>281</v>
      </c>
      <c r="AU771" s="232" t="s">
        <v>84</v>
      </c>
      <c r="AV771" s="14" t="s">
        <v>84</v>
      </c>
      <c r="AW771" s="14" t="s">
        <v>38</v>
      </c>
      <c r="AX771" s="14" t="s">
        <v>77</v>
      </c>
      <c r="AY771" s="232" t="s">
        <v>273</v>
      </c>
    </row>
    <row r="772" spans="1:65" s="16" customFormat="1" ht="11.25">
      <c r="B772" s="244"/>
      <c r="C772" s="245"/>
      <c r="D772" s="208" t="s">
        <v>281</v>
      </c>
      <c r="E772" s="246" t="s">
        <v>22</v>
      </c>
      <c r="F772" s="247" t="s">
        <v>288</v>
      </c>
      <c r="G772" s="245"/>
      <c r="H772" s="248">
        <v>94.08</v>
      </c>
      <c r="I772" s="249"/>
      <c r="J772" s="245"/>
      <c r="K772" s="245"/>
      <c r="L772" s="250"/>
      <c r="M772" s="251"/>
      <c r="N772" s="252"/>
      <c r="O772" s="252"/>
      <c r="P772" s="252"/>
      <c r="Q772" s="252"/>
      <c r="R772" s="252"/>
      <c r="S772" s="252"/>
      <c r="T772" s="253"/>
      <c r="AT772" s="254" t="s">
        <v>281</v>
      </c>
      <c r="AU772" s="254" t="s">
        <v>84</v>
      </c>
      <c r="AV772" s="16" t="s">
        <v>99</v>
      </c>
      <c r="AW772" s="16" t="s">
        <v>38</v>
      </c>
      <c r="AX772" s="16" t="s">
        <v>23</v>
      </c>
      <c r="AY772" s="254" t="s">
        <v>273</v>
      </c>
    </row>
    <row r="773" spans="1:65" s="2" customFormat="1" ht="16.5" customHeight="1">
      <c r="A773" s="36"/>
      <c r="B773" s="37"/>
      <c r="C773" s="195" t="s">
        <v>1152</v>
      </c>
      <c r="D773" s="195" t="s">
        <v>275</v>
      </c>
      <c r="E773" s="196" t="s">
        <v>4210</v>
      </c>
      <c r="F773" s="197" t="s">
        <v>4211</v>
      </c>
      <c r="G773" s="198" t="s">
        <v>224</v>
      </c>
      <c r="H773" s="199">
        <v>74.75</v>
      </c>
      <c r="I773" s="200"/>
      <c r="J773" s="201">
        <f>ROUND(I773*H773,2)</f>
        <v>0</v>
      </c>
      <c r="K773" s="197" t="s">
        <v>306</v>
      </c>
      <c r="L773" s="41"/>
      <c r="M773" s="202" t="s">
        <v>22</v>
      </c>
      <c r="N773" s="203" t="s">
        <v>48</v>
      </c>
      <c r="O773" s="66"/>
      <c r="P773" s="204">
        <f>O773*H773</f>
        <v>0</v>
      </c>
      <c r="Q773" s="204">
        <v>0</v>
      </c>
      <c r="R773" s="204">
        <f>Q773*H773</f>
        <v>0</v>
      </c>
      <c r="S773" s="204">
        <v>2.0999999999999999E-3</v>
      </c>
      <c r="T773" s="205">
        <f>S773*H773</f>
        <v>0.156975</v>
      </c>
      <c r="U773" s="36"/>
      <c r="V773" s="36"/>
      <c r="W773" s="36"/>
      <c r="X773" s="36"/>
      <c r="Y773" s="36"/>
      <c r="Z773" s="36"/>
      <c r="AA773" s="36"/>
      <c r="AB773" s="36"/>
      <c r="AC773" s="36"/>
      <c r="AD773" s="36"/>
      <c r="AE773" s="36"/>
      <c r="AR773" s="206" t="s">
        <v>386</v>
      </c>
      <c r="AT773" s="206" t="s">
        <v>275</v>
      </c>
      <c r="AU773" s="206" t="s">
        <v>84</v>
      </c>
      <c r="AY773" s="19" t="s">
        <v>273</v>
      </c>
      <c r="BE773" s="207">
        <f>IF(N773="základní",J773,0)</f>
        <v>0</v>
      </c>
      <c r="BF773" s="207">
        <f>IF(N773="snížená",J773,0)</f>
        <v>0</v>
      </c>
      <c r="BG773" s="207">
        <f>IF(N773="zákl. přenesená",J773,0)</f>
        <v>0</v>
      </c>
      <c r="BH773" s="207">
        <f>IF(N773="sníž. přenesená",J773,0)</f>
        <v>0</v>
      </c>
      <c r="BI773" s="207">
        <f>IF(N773="nulová",J773,0)</f>
        <v>0</v>
      </c>
      <c r="BJ773" s="19" t="s">
        <v>23</v>
      </c>
      <c r="BK773" s="207">
        <f>ROUND(I773*H773,2)</f>
        <v>0</v>
      </c>
      <c r="BL773" s="19" t="s">
        <v>386</v>
      </c>
      <c r="BM773" s="206" t="s">
        <v>4212</v>
      </c>
    </row>
    <row r="774" spans="1:65" s="2" customFormat="1" ht="29.25">
      <c r="A774" s="36"/>
      <c r="B774" s="37"/>
      <c r="C774" s="38"/>
      <c r="D774" s="208" t="s">
        <v>299</v>
      </c>
      <c r="E774" s="38"/>
      <c r="F774" s="209" t="s">
        <v>4213</v>
      </c>
      <c r="G774" s="38"/>
      <c r="H774" s="38"/>
      <c r="I774" s="119"/>
      <c r="J774" s="38"/>
      <c r="K774" s="38"/>
      <c r="L774" s="41"/>
      <c r="M774" s="210"/>
      <c r="N774" s="211"/>
      <c r="O774" s="66"/>
      <c r="P774" s="66"/>
      <c r="Q774" s="66"/>
      <c r="R774" s="66"/>
      <c r="S774" s="66"/>
      <c r="T774" s="67"/>
      <c r="U774" s="36"/>
      <c r="V774" s="36"/>
      <c r="W774" s="36"/>
      <c r="X774" s="36"/>
      <c r="Y774" s="36"/>
      <c r="Z774" s="36"/>
      <c r="AA774" s="36"/>
      <c r="AB774" s="36"/>
      <c r="AC774" s="36"/>
      <c r="AD774" s="36"/>
      <c r="AE774" s="36"/>
      <c r="AT774" s="19" t="s">
        <v>299</v>
      </c>
      <c r="AU774" s="19" t="s">
        <v>84</v>
      </c>
    </row>
    <row r="775" spans="1:65" s="14" customFormat="1" ht="11.25">
      <c r="B775" s="222"/>
      <c r="C775" s="223"/>
      <c r="D775" s="208" t="s">
        <v>281</v>
      </c>
      <c r="E775" s="224" t="s">
        <v>22</v>
      </c>
      <c r="F775" s="225" t="s">
        <v>4201</v>
      </c>
      <c r="G775" s="223"/>
      <c r="H775" s="226">
        <v>29.95</v>
      </c>
      <c r="I775" s="227"/>
      <c r="J775" s="223"/>
      <c r="K775" s="223"/>
      <c r="L775" s="228"/>
      <c r="M775" s="229"/>
      <c r="N775" s="230"/>
      <c r="O775" s="230"/>
      <c r="P775" s="230"/>
      <c r="Q775" s="230"/>
      <c r="R775" s="230"/>
      <c r="S775" s="230"/>
      <c r="T775" s="231"/>
      <c r="AT775" s="232" t="s">
        <v>281</v>
      </c>
      <c r="AU775" s="232" t="s">
        <v>84</v>
      </c>
      <c r="AV775" s="14" t="s">
        <v>84</v>
      </c>
      <c r="AW775" s="14" t="s">
        <v>38</v>
      </c>
      <c r="AX775" s="14" t="s">
        <v>77</v>
      </c>
      <c r="AY775" s="232" t="s">
        <v>273</v>
      </c>
    </row>
    <row r="776" spans="1:65" s="15" customFormat="1" ht="11.25">
      <c r="B776" s="233"/>
      <c r="C776" s="234"/>
      <c r="D776" s="208" t="s">
        <v>281</v>
      </c>
      <c r="E776" s="235" t="s">
        <v>22</v>
      </c>
      <c r="F776" s="236" t="s">
        <v>286</v>
      </c>
      <c r="G776" s="234"/>
      <c r="H776" s="237">
        <v>29.95</v>
      </c>
      <c r="I776" s="238"/>
      <c r="J776" s="234"/>
      <c r="K776" s="234"/>
      <c r="L776" s="239"/>
      <c r="M776" s="240"/>
      <c r="N776" s="241"/>
      <c r="O776" s="241"/>
      <c r="P776" s="241"/>
      <c r="Q776" s="241"/>
      <c r="R776" s="241"/>
      <c r="S776" s="241"/>
      <c r="T776" s="242"/>
      <c r="AT776" s="243" t="s">
        <v>281</v>
      </c>
      <c r="AU776" s="243" t="s">
        <v>84</v>
      </c>
      <c r="AV776" s="15" t="s">
        <v>92</v>
      </c>
      <c r="AW776" s="15" t="s">
        <v>38</v>
      </c>
      <c r="AX776" s="15" t="s">
        <v>77</v>
      </c>
      <c r="AY776" s="243" t="s">
        <v>273</v>
      </c>
    </row>
    <row r="777" spans="1:65" s="14" customFormat="1" ht="11.25">
      <c r="B777" s="222"/>
      <c r="C777" s="223"/>
      <c r="D777" s="208" t="s">
        <v>281</v>
      </c>
      <c r="E777" s="224" t="s">
        <v>22</v>
      </c>
      <c r="F777" s="225" t="s">
        <v>4005</v>
      </c>
      <c r="G777" s="223"/>
      <c r="H777" s="226">
        <v>44.8</v>
      </c>
      <c r="I777" s="227"/>
      <c r="J777" s="223"/>
      <c r="K777" s="223"/>
      <c r="L777" s="228"/>
      <c r="M777" s="229"/>
      <c r="N777" s="230"/>
      <c r="O777" s="230"/>
      <c r="P777" s="230"/>
      <c r="Q777" s="230"/>
      <c r="R777" s="230"/>
      <c r="S777" s="230"/>
      <c r="T777" s="231"/>
      <c r="AT777" s="232" t="s">
        <v>281</v>
      </c>
      <c r="AU777" s="232" t="s">
        <v>84</v>
      </c>
      <c r="AV777" s="14" t="s">
        <v>84</v>
      </c>
      <c r="AW777" s="14" t="s">
        <v>38</v>
      </c>
      <c r="AX777" s="14" t="s">
        <v>77</v>
      </c>
      <c r="AY777" s="232" t="s">
        <v>273</v>
      </c>
    </row>
    <row r="778" spans="1:65" s="15" customFormat="1" ht="11.25">
      <c r="B778" s="233"/>
      <c r="C778" s="234"/>
      <c r="D778" s="208" t="s">
        <v>281</v>
      </c>
      <c r="E778" s="235" t="s">
        <v>22</v>
      </c>
      <c r="F778" s="236" t="s">
        <v>286</v>
      </c>
      <c r="G778" s="234"/>
      <c r="H778" s="237">
        <v>44.8</v>
      </c>
      <c r="I778" s="238"/>
      <c r="J778" s="234"/>
      <c r="K778" s="234"/>
      <c r="L778" s="239"/>
      <c r="M778" s="240"/>
      <c r="N778" s="241"/>
      <c r="O778" s="241"/>
      <c r="P778" s="241"/>
      <c r="Q778" s="241"/>
      <c r="R778" s="241"/>
      <c r="S778" s="241"/>
      <c r="T778" s="242"/>
      <c r="AT778" s="243" t="s">
        <v>281</v>
      </c>
      <c r="AU778" s="243" t="s">
        <v>84</v>
      </c>
      <c r="AV778" s="15" t="s">
        <v>92</v>
      </c>
      <c r="AW778" s="15" t="s">
        <v>38</v>
      </c>
      <c r="AX778" s="15" t="s">
        <v>77</v>
      </c>
      <c r="AY778" s="243" t="s">
        <v>273</v>
      </c>
    </row>
    <row r="779" spans="1:65" s="16" customFormat="1" ht="11.25">
      <c r="B779" s="244"/>
      <c r="C779" s="245"/>
      <c r="D779" s="208" t="s">
        <v>281</v>
      </c>
      <c r="E779" s="246" t="s">
        <v>22</v>
      </c>
      <c r="F779" s="247" t="s">
        <v>288</v>
      </c>
      <c r="G779" s="245"/>
      <c r="H779" s="248">
        <v>74.75</v>
      </c>
      <c r="I779" s="249"/>
      <c r="J779" s="245"/>
      <c r="K779" s="245"/>
      <c r="L779" s="250"/>
      <c r="M779" s="251"/>
      <c r="N779" s="252"/>
      <c r="O779" s="252"/>
      <c r="P779" s="252"/>
      <c r="Q779" s="252"/>
      <c r="R779" s="252"/>
      <c r="S779" s="252"/>
      <c r="T779" s="253"/>
      <c r="AT779" s="254" t="s">
        <v>281</v>
      </c>
      <c r="AU779" s="254" t="s">
        <v>84</v>
      </c>
      <c r="AV779" s="16" t="s">
        <v>99</v>
      </c>
      <c r="AW779" s="16" t="s">
        <v>38</v>
      </c>
      <c r="AX779" s="16" t="s">
        <v>23</v>
      </c>
      <c r="AY779" s="254" t="s">
        <v>273</v>
      </c>
    </row>
    <row r="780" spans="1:65" s="2" customFormat="1" ht="33" customHeight="1">
      <c r="A780" s="36"/>
      <c r="B780" s="37"/>
      <c r="C780" s="195" t="s">
        <v>1158</v>
      </c>
      <c r="D780" s="195" t="s">
        <v>275</v>
      </c>
      <c r="E780" s="196" t="s">
        <v>1108</v>
      </c>
      <c r="F780" s="197" t="s">
        <v>1109</v>
      </c>
      <c r="G780" s="198" t="s">
        <v>333</v>
      </c>
      <c r="H780" s="199">
        <v>1.885</v>
      </c>
      <c r="I780" s="200"/>
      <c r="J780" s="201">
        <f>ROUND(I780*H780,2)</f>
        <v>0</v>
      </c>
      <c r="K780" s="197" t="s">
        <v>306</v>
      </c>
      <c r="L780" s="41"/>
      <c r="M780" s="202" t="s">
        <v>22</v>
      </c>
      <c r="N780" s="203" t="s">
        <v>48</v>
      </c>
      <c r="O780" s="66"/>
      <c r="P780" s="204">
        <f>O780*H780</f>
        <v>0</v>
      </c>
      <c r="Q780" s="204">
        <v>0</v>
      </c>
      <c r="R780" s="204">
        <f>Q780*H780</f>
        <v>0</v>
      </c>
      <c r="S780" s="204">
        <v>0</v>
      </c>
      <c r="T780" s="205">
        <f>S780*H780</f>
        <v>0</v>
      </c>
      <c r="U780" s="36"/>
      <c r="V780" s="36"/>
      <c r="W780" s="36"/>
      <c r="X780" s="36"/>
      <c r="Y780" s="36"/>
      <c r="Z780" s="36"/>
      <c r="AA780" s="36"/>
      <c r="AB780" s="36"/>
      <c r="AC780" s="36"/>
      <c r="AD780" s="36"/>
      <c r="AE780" s="36"/>
      <c r="AR780" s="206" t="s">
        <v>386</v>
      </c>
      <c r="AT780" s="206" t="s">
        <v>275</v>
      </c>
      <c r="AU780" s="206" t="s">
        <v>84</v>
      </c>
      <c r="AY780" s="19" t="s">
        <v>273</v>
      </c>
      <c r="BE780" s="207">
        <f>IF(N780="základní",J780,0)</f>
        <v>0</v>
      </c>
      <c r="BF780" s="207">
        <f>IF(N780="snížená",J780,0)</f>
        <v>0</v>
      </c>
      <c r="BG780" s="207">
        <f>IF(N780="zákl. přenesená",J780,0)</f>
        <v>0</v>
      </c>
      <c r="BH780" s="207">
        <f>IF(N780="sníž. přenesená",J780,0)</f>
        <v>0</v>
      </c>
      <c r="BI780" s="207">
        <f>IF(N780="nulová",J780,0)</f>
        <v>0</v>
      </c>
      <c r="BJ780" s="19" t="s">
        <v>23</v>
      </c>
      <c r="BK780" s="207">
        <f>ROUND(I780*H780,2)</f>
        <v>0</v>
      </c>
      <c r="BL780" s="19" t="s">
        <v>386</v>
      </c>
      <c r="BM780" s="206" t="s">
        <v>4214</v>
      </c>
    </row>
    <row r="781" spans="1:65" s="2" customFormat="1" ht="78">
      <c r="A781" s="36"/>
      <c r="B781" s="37"/>
      <c r="C781" s="38"/>
      <c r="D781" s="208" t="s">
        <v>299</v>
      </c>
      <c r="E781" s="38"/>
      <c r="F781" s="209" t="s">
        <v>1111</v>
      </c>
      <c r="G781" s="38"/>
      <c r="H781" s="38"/>
      <c r="I781" s="119"/>
      <c r="J781" s="38"/>
      <c r="K781" s="38"/>
      <c r="L781" s="41"/>
      <c r="M781" s="210"/>
      <c r="N781" s="211"/>
      <c r="O781" s="66"/>
      <c r="P781" s="66"/>
      <c r="Q781" s="66"/>
      <c r="R781" s="66"/>
      <c r="S781" s="66"/>
      <c r="T781" s="67"/>
      <c r="U781" s="36"/>
      <c r="V781" s="36"/>
      <c r="W781" s="36"/>
      <c r="X781" s="36"/>
      <c r="Y781" s="36"/>
      <c r="Z781" s="36"/>
      <c r="AA781" s="36"/>
      <c r="AB781" s="36"/>
      <c r="AC781" s="36"/>
      <c r="AD781" s="36"/>
      <c r="AE781" s="36"/>
      <c r="AT781" s="19" t="s">
        <v>299</v>
      </c>
      <c r="AU781" s="19" t="s">
        <v>84</v>
      </c>
    </row>
    <row r="782" spans="1:65" s="12" customFormat="1" ht="22.9" customHeight="1">
      <c r="B782" s="179"/>
      <c r="C782" s="180"/>
      <c r="D782" s="181" t="s">
        <v>76</v>
      </c>
      <c r="E782" s="193" t="s">
        <v>1112</v>
      </c>
      <c r="F782" s="193" t="s">
        <v>1113</v>
      </c>
      <c r="G782" s="180"/>
      <c r="H782" s="180"/>
      <c r="I782" s="183"/>
      <c r="J782" s="194">
        <f>BK782</f>
        <v>0</v>
      </c>
      <c r="K782" s="180"/>
      <c r="L782" s="185"/>
      <c r="M782" s="186"/>
      <c r="N782" s="187"/>
      <c r="O782" s="187"/>
      <c r="P782" s="188">
        <f>SUM(P783:P802)</f>
        <v>0</v>
      </c>
      <c r="Q782" s="187"/>
      <c r="R782" s="188">
        <f>SUM(R783:R802)</f>
        <v>2.8488000000000003E-2</v>
      </c>
      <c r="S782" s="187"/>
      <c r="T782" s="189">
        <f>SUM(T783:T802)</f>
        <v>0.128468</v>
      </c>
      <c r="AR782" s="190" t="s">
        <v>84</v>
      </c>
      <c r="AT782" s="191" t="s">
        <v>76</v>
      </c>
      <c r="AU782" s="191" t="s">
        <v>23</v>
      </c>
      <c r="AY782" s="190" t="s">
        <v>273</v>
      </c>
      <c r="BK782" s="192">
        <f>SUM(BK783:BK802)</f>
        <v>0</v>
      </c>
    </row>
    <row r="783" spans="1:65" s="2" customFormat="1" ht="16.5" customHeight="1">
      <c r="A783" s="36"/>
      <c r="B783" s="37"/>
      <c r="C783" s="195" t="s">
        <v>1162</v>
      </c>
      <c r="D783" s="195" t="s">
        <v>275</v>
      </c>
      <c r="E783" s="196" t="s">
        <v>4215</v>
      </c>
      <c r="F783" s="197" t="s">
        <v>4216</v>
      </c>
      <c r="G783" s="198" t="s">
        <v>305</v>
      </c>
      <c r="H783" s="199">
        <v>4.4000000000000004</v>
      </c>
      <c r="I783" s="200"/>
      <c r="J783" s="201">
        <f>ROUND(I783*H783,2)</f>
        <v>0</v>
      </c>
      <c r="K783" s="197" t="s">
        <v>306</v>
      </c>
      <c r="L783" s="41"/>
      <c r="M783" s="202" t="s">
        <v>22</v>
      </c>
      <c r="N783" s="203" t="s">
        <v>48</v>
      </c>
      <c r="O783" s="66"/>
      <c r="P783" s="204">
        <f>O783*H783</f>
        <v>0</v>
      </c>
      <c r="Q783" s="204">
        <v>0</v>
      </c>
      <c r="R783" s="204">
        <f>Q783*H783</f>
        <v>0</v>
      </c>
      <c r="S783" s="204">
        <v>1.67E-3</v>
      </c>
      <c r="T783" s="205">
        <f>S783*H783</f>
        <v>7.3480000000000004E-3</v>
      </c>
      <c r="U783" s="36"/>
      <c r="V783" s="36"/>
      <c r="W783" s="36"/>
      <c r="X783" s="36"/>
      <c r="Y783" s="36"/>
      <c r="Z783" s="36"/>
      <c r="AA783" s="36"/>
      <c r="AB783" s="36"/>
      <c r="AC783" s="36"/>
      <c r="AD783" s="36"/>
      <c r="AE783" s="36"/>
      <c r="AR783" s="206" t="s">
        <v>386</v>
      </c>
      <c r="AT783" s="206" t="s">
        <v>275</v>
      </c>
      <c r="AU783" s="206" t="s">
        <v>84</v>
      </c>
      <c r="AY783" s="19" t="s">
        <v>273</v>
      </c>
      <c r="BE783" s="207">
        <f>IF(N783="základní",J783,0)</f>
        <v>0</v>
      </c>
      <c r="BF783" s="207">
        <f>IF(N783="snížená",J783,0)</f>
        <v>0</v>
      </c>
      <c r="BG783" s="207">
        <f>IF(N783="zákl. přenesená",J783,0)</f>
        <v>0</v>
      </c>
      <c r="BH783" s="207">
        <f>IF(N783="sníž. přenesená",J783,0)</f>
        <v>0</v>
      </c>
      <c r="BI783" s="207">
        <f>IF(N783="nulová",J783,0)</f>
        <v>0</v>
      </c>
      <c r="BJ783" s="19" t="s">
        <v>23</v>
      </c>
      <c r="BK783" s="207">
        <f>ROUND(I783*H783,2)</f>
        <v>0</v>
      </c>
      <c r="BL783" s="19" t="s">
        <v>386</v>
      </c>
      <c r="BM783" s="206" t="s">
        <v>4217</v>
      </c>
    </row>
    <row r="784" spans="1:65" s="14" customFormat="1" ht="11.25">
      <c r="B784" s="222"/>
      <c r="C784" s="223"/>
      <c r="D784" s="208" t="s">
        <v>281</v>
      </c>
      <c r="E784" s="224" t="s">
        <v>22</v>
      </c>
      <c r="F784" s="225" t="s">
        <v>4218</v>
      </c>
      <c r="G784" s="223"/>
      <c r="H784" s="226">
        <v>4.4000000000000004</v>
      </c>
      <c r="I784" s="227"/>
      <c r="J784" s="223"/>
      <c r="K784" s="223"/>
      <c r="L784" s="228"/>
      <c r="M784" s="229"/>
      <c r="N784" s="230"/>
      <c r="O784" s="230"/>
      <c r="P784" s="230"/>
      <c r="Q784" s="230"/>
      <c r="R784" s="230"/>
      <c r="S784" s="230"/>
      <c r="T784" s="231"/>
      <c r="AT784" s="232" t="s">
        <v>281</v>
      </c>
      <c r="AU784" s="232" t="s">
        <v>84</v>
      </c>
      <c r="AV784" s="14" t="s">
        <v>84</v>
      </c>
      <c r="AW784" s="14" t="s">
        <v>38</v>
      </c>
      <c r="AX784" s="14" t="s">
        <v>23</v>
      </c>
      <c r="AY784" s="232" t="s">
        <v>273</v>
      </c>
    </row>
    <row r="785" spans="1:65" s="2" customFormat="1" ht="16.5" customHeight="1">
      <c r="A785" s="36"/>
      <c r="B785" s="37"/>
      <c r="C785" s="195" t="s">
        <v>1168</v>
      </c>
      <c r="D785" s="195" t="s">
        <v>275</v>
      </c>
      <c r="E785" s="196" t="s">
        <v>4219</v>
      </c>
      <c r="F785" s="197" t="s">
        <v>4220</v>
      </c>
      <c r="G785" s="198" t="s">
        <v>305</v>
      </c>
      <c r="H785" s="199">
        <v>20</v>
      </c>
      <c r="I785" s="200"/>
      <c r="J785" s="201">
        <f>ROUND(I785*H785,2)</f>
        <v>0</v>
      </c>
      <c r="K785" s="197" t="s">
        <v>306</v>
      </c>
      <c r="L785" s="41"/>
      <c r="M785" s="202" t="s">
        <v>22</v>
      </c>
      <c r="N785" s="203" t="s">
        <v>48</v>
      </c>
      <c r="O785" s="66"/>
      <c r="P785" s="204">
        <f>O785*H785</f>
        <v>0</v>
      </c>
      <c r="Q785" s="204">
        <v>0</v>
      </c>
      <c r="R785" s="204">
        <f>Q785*H785</f>
        <v>0</v>
      </c>
      <c r="S785" s="204">
        <v>1.75E-3</v>
      </c>
      <c r="T785" s="205">
        <f>S785*H785</f>
        <v>3.5000000000000003E-2</v>
      </c>
      <c r="U785" s="36"/>
      <c r="V785" s="36"/>
      <c r="W785" s="36"/>
      <c r="X785" s="36"/>
      <c r="Y785" s="36"/>
      <c r="Z785" s="36"/>
      <c r="AA785" s="36"/>
      <c r="AB785" s="36"/>
      <c r="AC785" s="36"/>
      <c r="AD785" s="36"/>
      <c r="AE785" s="36"/>
      <c r="AR785" s="206" t="s">
        <v>386</v>
      </c>
      <c r="AT785" s="206" t="s">
        <v>275</v>
      </c>
      <c r="AU785" s="206" t="s">
        <v>84</v>
      </c>
      <c r="AY785" s="19" t="s">
        <v>273</v>
      </c>
      <c r="BE785" s="207">
        <f>IF(N785="základní",J785,0)</f>
        <v>0</v>
      </c>
      <c r="BF785" s="207">
        <f>IF(N785="snížená",J785,0)</f>
        <v>0</v>
      </c>
      <c r="BG785" s="207">
        <f>IF(N785="zákl. přenesená",J785,0)</f>
        <v>0</v>
      </c>
      <c r="BH785" s="207">
        <f>IF(N785="sníž. přenesená",J785,0)</f>
        <v>0</v>
      </c>
      <c r="BI785" s="207">
        <f>IF(N785="nulová",J785,0)</f>
        <v>0</v>
      </c>
      <c r="BJ785" s="19" t="s">
        <v>23</v>
      </c>
      <c r="BK785" s="207">
        <f>ROUND(I785*H785,2)</f>
        <v>0</v>
      </c>
      <c r="BL785" s="19" t="s">
        <v>386</v>
      </c>
      <c r="BM785" s="206" t="s">
        <v>4221</v>
      </c>
    </row>
    <row r="786" spans="1:65" s="14" customFormat="1" ht="11.25">
      <c r="B786" s="222"/>
      <c r="C786" s="223"/>
      <c r="D786" s="208" t="s">
        <v>281</v>
      </c>
      <c r="E786" s="224" t="s">
        <v>22</v>
      </c>
      <c r="F786" s="225" t="s">
        <v>4222</v>
      </c>
      <c r="G786" s="223"/>
      <c r="H786" s="226">
        <v>20</v>
      </c>
      <c r="I786" s="227"/>
      <c r="J786" s="223"/>
      <c r="K786" s="223"/>
      <c r="L786" s="228"/>
      <c r="M786" s="229"/>
      <c r="N786" s="230"/>
      <c r="O786" s="230"/>
      <c r="P786" s="230"/>
      <c r="Q786" s="230"/>
      <c r="R786" s="230"/>
      <c r="S786" s="230"/>
      <c r="T786" s="231"/>
      <c r="AT786" s="232" t="s">
        <v>281</v>
      </c>
      <c r="AU786" s="232" t="s">
        <v>84</v>
      </c>
      <c r="AV786" s="14" t="s">
        <v>84</v>
      </c>
      <c r="AW786" s="14" t="s">
        <v>38</v>
      </c>
      <c r="AX786" s="14" t="s">
        <v>23</v>
      </c>
      <c r="AY786" s="232" t="s">
        <v>273</v>
      </c>
    </row>
    <row r="787" spans="1:65" s="2" customFormat="1" ht="16.5" customHeight="1">
      <c r="A787" s="36"/>
      <c r="B787" s="37"/>
      <c r="C787" s="195" t="s">
        <v>1173</v>
      </c>
      <c r="D787" s="195" t="s">
        <v>275</v>
      </c>
      <c r="E787" s="196" t="s">
        <v>4223</v>
      </c>
      <c r="F787" s="197" t="s">
        <v>4224</v>
      </c>
      <c r="G787" s="198" t="s">
        <v>305</v>
      </c>
      <c r="H787" s="199">
        <v>6</v>
      </c>
      <c r="I787" s="200"/>
      <c r="J787" s="201">
        <f>ROUND(I787*H787,2)</f>
        <v>0</v>
      </c>
      <c r="K787" s="197" t="s">
        <v>306</v>
      </c>
      <c r="L787" s="41"/>
      <c r="M787" s="202" t="s">
        <v>22</v>
      </c>
      <c r="N787" s="203" t="s">
        <v>48</v>
      </c>
      <c r="O787" s="66"/>
      <c r="P787" s="204">
        <f>O787*H787</f>
        <v>0</v>
      </c>
      <c r="Q787" s="204">
        <v>0</v>
      </c>
      <c r="R787" s="204">
        <f>Q787*H787</f>
        <v>0</v>
      </c>
      <c r="S787" s="204">
        <v>2.5999999999999999E-3</v>
      </c>
      <c r="T787" s="205">
        <f>S787*H787</f>
        <v>1.5599999999999999E-2</v>
      </c>
      <c r="U787" s="36"/>
      <c r="V787" s="36"/>
      <c r="W787" s="36"/>
      <c r="X787" s="36"/>
      <c r="Y787" s="36"/>
      <c r="Z787" s="36"/>
      <c r="AA787" s="36"/>
      <c r="AB787" s="36"/>
      <c r="AC787" s="36"/>
      <c r="AD787" s="36"/>
      <c r="AE787" s="36"/>
      <c r="AR787" s="206" t="s">
        <v>386</v>
      </c>
      <c r="AT787" s="206" t="s">
        <v>275</v>
      </c>
      <c r="AU787" s="206" t="s">
        <v>84</v>
      </c>
      <c r="AY787" s="19" t="s">
        <v>273</v>
      </c>
      <c r="BE787" s="207">
        <f>IF(N787="základní",J787,0)</f>
        <v>0</v>
      </c>
      <c r="BF787" s="207">
        <f>IF(N787="snížená",J787,0)</f>
        <v>0</v>
      </c>
      <c r="BG787" s="207">
        <f>IF(N787="zákl. přenesená",J787,0)</f>
        <v>0</v>
      </c>
      <c r="BH787" s="207">
        <f>IF(N787="sníž. přenesená",J787,0)</f>
        <v>0</v>
      </c>
      <c r="BI787" s="207">
        <f>IF(N787="nulová",J787,0)</f>
        <v>0</v>
      </c>
      <c r="BJ787" s="19" t="s">
        <v>23</v>
      </c>
      <c r="BK787" s="207">
        <f>ROUND(I787*H787,2)</f>
        <v>0</v>
      </c>
      <c r="BL787" s="19" t="s">
        <v>386</v>
      </c>
      <c r="BM787" s="206" t="s">
        <v>4225</v>
      </c>
    </row>
    <row r="788" spans="1:65" s="14" customFormat="1" ht="11.25">
      <c r="B788" s="222"/>
      <c r="C788" s="223"/>
      <c r="D788" s="208" t="s">
        <v>281</v>
      </c>
      <c r="E788" s="224" t="s">
        <v>22</v>
      </c>
      <c r="F788" s="225" t="s">
        <v>4226</v>
      </c>
      <c r="G788" s="223"/>
      <c r="H788" s="226">
        <v>6</v>
      </c>
      <c r="I788" s="227"/>
      <c r="J788" s="223"/>
      <c r="K788" s="223"/>
      <c r="L788" s="228"/>
      <c r="M788" s="229"/>
      <c r="N788" s="230"/>
      <c r="O788" s="230"/>
      <c r="P788" s="230"/>
      <c r="Q788" s="230"/>
      <c r="R788" s="230"/>
      <c r="S788" s="230"/>
      <c r="T788" s="231"/>
      <c r="AT788" s="232" t="s">
        <v>281</v>
      </c>
      <c r="AU788" s="232" t="s">
        <v>84</v>
      </c>
      <c r="AV788" s="14" t="s">
        <v>84</v>
      </c>
      <c r="AW788" s="14" t="s">
        <v>38</v>
      </c>
      <c r="AX788" s="14" t="s">
        <v>23</v>
      </c>
      <c r="AY788" s="232" t="s">
        <v>273</v>
      </c>
    </row>
    <row r="789" spans="1:65" s="2" customFormat="1" ht="16.5" customHeight="1">
      <c r="A789" s="36"/>
      <c r="B789" s="37"/>
      <c r="C789" s="195" t="s">
        <v>1178</v>
      </c>
      <c r="D789" s="195" t="s">
        <v>275</v>
      </c>
      <c r="E789" s="196" t="s">
        <v>4227</v>
      </c>
      <c r="F789" s="197" t="s">
        <v>4228</v>
      </c>
      <c r="G789" s="198" t="s">
        <v>305</v>
      </c>
      <c r="H789" s="199">
        <v>15</v>
      </c>
      <c r="I789" s="200"/>
      <c r="J789" s="201">
        <f>ROUND(I789*H789,2)</f>
        <v>0</v>
      </c>
      <c r="K789" s="197" t="s">
        <v>306</v>
      </c>
      <c r="L789" s="41"/>
      <c r="M789" s="202" t="s">
        <v>22</v>
      </c>
      <c r="N789" s="203" t="s">
        <v>48</v>
      </c>
      <c r="O789" s="66"/>
      <c r="P789" s="204">
        <f>O789*H789</f>
        <v>0</v>
      </c>
      <c r="Q789" s="204">
        <v>0</v>
      </c>
      <c r="R789" s="204">
        <f>Q789*H789</f>
        <v>0</v>
      </c>
      <c r="S789" s="204">
        <v>2.5999999999999999E-3</v>
      </c>
      <c r="T789" s="205">
        <f>S789*H789</f>
        <v>3.9E-2</v>
      </c>
      <c r="U789" s="36"/>
      <c r="V789" s="36"/>
      <c r="W789" s="36"/>
      <c r="X789" s="36"/>
      <c r="Y789" s="36"/>
      <c r="Z789" s="36"/>
      <c r="AA789" s="36"/>
      <c r="AB789" s="36"/>
      <c r="AC789" s="36"/>
      <c r="AD789" s="36"/>
      <c r="AE789" s="36"/>
      <c r="AR789" s="206" t="s">
        <v>386</v>
      </c>
      <c r="AT789" s="206" t="s">
        <v>275</v>
      </c>
      <c r="AU789" s="206" t="s">
        <v>84</v>
      </c>
      <c r="AY789" s="19" t="s">
        <v>273</v>
      </c>
      <c r="BE789" s="207">
        <f>IF(N789="základní",J789,0)</f>
        <v>0</v>
      </c>
      <c r="BF789" s="207">
        <f>IF(N789="snížená",J789,0)</f>
        <v>0</v>
      </c>
      <c r="BG789" s="207">
        <f>IF(N789="zákl. přenesená",J789,0)</f>
        <v>0</v>
      </c>
      <c r="BH789" s="207">
        <f>IF(N789="sníž. přenesená",J789,0)</f>
        <v>0</v>
      </c>
      <c r="BI789" s="207">
        <f>IF(N789="nulová",J789,0)</f>
        <v>0</v>
      </c>
      <c r="BJ789" s="19" t="s">
        <v>23</v>
      </c>
      <c r="BK789" s="207">
        <f>ROUND(I789*H789,2)</f>
        <v>0</v>
      </c>
      <c r="BL789" s="19" t="s">
        <v>386</v>
      </c>
      <c r="BM789" s="206" t="s">
        <v>4229</v>
      </c>
    </row>
    <row r="790" spans="1:65" s="14" customFormat="1" ht="11.25">
      <c r="B790" s="222"/>
      <c r="C790" s="223"/>
      <c r="D790" s="208" t="s">
        <v>281</v>
      </c>
      <c r="E790" s="224" t="s">
        <v>22</v>
      </c>
      <c r="F790" s="225" t="s">
        <v>4230</v>
      </c>
      <c r="G790" s="223"/>
      <c r="H790" s="226">
        <v>15</v>
      </c>
      <c r="I790" s="227"/>
      <c r="J790" s="223"/>
      <c r="K790" s="223"/>
      <c r="L790" s="228"/>
      <c r="M790" s="229"/>
      <c r="N790" s="230"/>
      <c r="O790" s="230"/>
      <c r="P790" s="230"/>
      <c r="Q790" s="230"/>
      <c r="R790" s="230"/>
      <c r="S790" s="230"/>
      <c r="T790" s="231"/>
      <c r="AT790" s="232" t="s">
        <v>281</v>
      </c>
      <c r="AU790" s="232" t="s">
        <v>84</v>
      </c>
      <c r="AV790" s="14" t="s">
        <v>84</v>
      </c>
      <c r="AW790" s="14" t="s">
        <v>38</v>
      </c>
      <c r="AX790" s="14" t="s">
        <v>23</v>
      </c>
      <c r="AY790" s="232" t="s">
        <v>273</v>
      </c>
    </row>
    <row r="791" spans="1:65" s="2" customFormat="1" ht="16.5" customHeight="1">
      <c r="A791" s="36"/>
      <c r="B791" s="37"/>
      <c r="C791" s="195" t="s">
        <v>1185</v>
      </c>
      <c r="D791" s="195" t="s">
        <v>275</v>
      </c>
      <c r="E791" s="196" t="s">
        <v>4231</v>
      </c>
      <c r="F791" s="197" t="s">
        <v>4232</v>
      </c>
      <c r="G791" s="198" t="s">
        <v>305</v>
      </c>
      <c r="H791" s="199">
        <v>8</v>
      </c>
      <c r="I791" s="200"/>
      <c r="J791" s="201">
        <f>ROUND(I791*H791,2)</f>
        <v>0</v>
      </c>
      <c r="K791" s="197" t="s">
        <v>306</v>
      </c>
      <c r="L791" s="41"/>
      <c r="M791" s="202" t="s">
        <v>22</v>
      </c>
      <c r="N791" s="203" t="s">
        <v>48</v>
      </c>
      <c r="O791" s="66"/>
      <c r="P791" s="204">
        <f>O791*H791</f>
        <v>0</v>
      </c>
      <c r="Q791" s="204">
        <v>0</v>
      </c>
      <c r="R791" s="204">
        <f>Q791*H791</f>
        <v>0</v>
      </c>
      <c r="S791" s="204">
        <v>3.9399999999999999E-3</v>
      </c>
      <c r="T791" s="205">
        <f>S791*H791</f>
        <v>3.1519999999999999E-2</v>
      </c>
      <c r="U791" s="36"/>
      <c r="V791" s="36"/>
      <c r="W791" s="36"/>
      <c r="X791" s="36"/>
      <c r="Y791" s="36"/>
      <c r="Z791" s="36"/>
      <c r="AA791" s="36"/>
      <c r="AB791" s="36"/>
      <c r="AC791" s="36"/>
      <c r="AD791" s="36"/>
      <c r="AE791" s="36"/>
      <c r="AR791" s="206" t="s">
        <v>386</v>
      </c>
      <c r="AT791" s="206" t="s">
        <v>275</v>
      </c>
      <c r="AU791" s="206" t="s">
        <v>84</v>
      </c>
      <c r="AY791" s="19" t="s">
        <v>273</v>
      </c>
      <c r="BE791" s="207">
        <f>IF(N791="základní",J791,0)</f>
        <v>0</v>
      </c>
      <c r="BF791" s="207">
        <f>IF(N791="snížená",J791,0)</f>
        <v>0</v>
      </c>
      <c r="BG791" s="207">
        <f>IF(N791="zákl. přenesená",J791,0)</f>
        <v>0</v>
      </c>
      <c r="BH791" s="207">
        <f>IF(N791="sníž. přenesená",J791,0)</f>
        <v>0</v>
      </c>
      <c r="BI791" s="207">
        <f>IF(N791="nulová",J791,0)</f>
        <v>0</v>
      </c>
      <c r="BJ791" s="19" t="s">
        <v>23</v>
      </c>
      <c r="BK791" s="207">
        <f>ROUND(I791*H791,2)</f>
        <v>0</v>
      </c>
      <c r="BL791" s="19" t="s">
        <v>386</v>
      </c>
      <c r="BM791" s="206" t="s">
        <v>4233</v>
      </c>
    </row>
    <row r="792" spans="1:65" s="14" customFormat="1" ht="11.25">
      <c r="B792" s="222"/>
      <c r="C792" s="223"/>
      <c r="D792" s="208" t="s">
        <v>281</v>
      </c>
      <c r="E792" s="224" t="s">
        <v>22</v>
      </c>
      <c r="F792" s="225" t="s">
        <v>4234</v>
      </c>
      <c r="G792" s="223"/>
      <c r="H792" s="226">
        <v>8</v>
      </c>
      <c r="I792" s="227"/>
      <c r="J792" s="223"/>
      <c r="K792" s="223"/>
      <c r="L792" s="228"/>
      <c r="M792" s="229"/>
      <c r="N792" s="230"/>
      <c r="O792" s="230"/>
      <c r="P792" s="230"/>
      <c r="Q792" s="230"/>
      <c r="R792" s="230"/>
      <c r="S792" s="230"/>
      <c r="T792" s="231"/>
      <c r="AT792" s="232" t="s">
        <v>281</v>
      </c>
      <c r="AU792" s="232" t="s">
        <v>84</v>
      </c>
      <c r="AV792" s="14" t="s">
        <v>84</v>
      </c>
      <c r="AW792" s="14" t="s">
        <v>38</v>
      </c>
      <c r="AX792" s="14" t="s">
        <v>23</v>
      </c>
      <c r="AY792" s="232" t="s">
        <v>273</v>
      </c>
    </row>
    <row r="793" spans="1:65" s="2" customFormat="1" ht="16.5" customHeight="1">
      <c r="A793" s="36"/>
      <c r="B793" s="37"/>
      <c r="C793" s="195" t="s">
        <v>1190</v>
      </c>
      <c r="D793" s="195" t="s">
        <v>275</v>
      </c>
      <c r="E793" s="196" t="s">
        <v>1125</v>
      </c>
      <c r="F793" s="197" t="s">
        <v>1126</v>
      </c>
      <c r="G793" s="198" t="s">
        <v>305</v>
      </c>
      <c r="H793" s="199">
        <v>7.45</v>
      </c>
      <c r="I793" s="200"/>
      <c r="J793" s="201">
        <f>ROUND(I793*H793,2)</f>
        <v>0</v>
      </c>
      <c r="K793" s="197" t="s">
        <v>306</v>
      </c>
      <c r="L793" s="41"/>
      <c r="M793" s="202" t="s">
        <v>22</v>
      </c>
      <c r="N793" s="203" t="s">
        <v>48</v>
      </c>
      <c r="O793" s="66"/>
      <c r="P793" s="204">
        <f>O793*H793</f>
        <v>0</v>
      </c>
      <c r="Q793" s="204">
        <v>2.7E-4</v>
      </c>
      <c r="R793" s="204">
        <f>Q793*H793</f>
        <v>2.0115000000000003E-3</v>
      </c>
      <c r="S793" s="204">
        <v>0</v>
      </c>
      <c r="T793" s="205">
        <f>S793*H793</f>
        <v>0</v>
      </c>
      <c r="U793" s="36"/>
      <c r="V793" s="36"/>
      <c r="W793" s="36"/>
      <c r="X793" s="36"/>
      <c r="Y793" s="36"/>
      <c r="Z793" s="36"/>
      <c r="AA793" s="36"/>
      <c r="AB793" s="36"/>
      <c r="AC793" s="36"/>
      <c r="AD793" s="36"/>
      <c r="AE793" s="36"/>
      <c r="AR793" s="206" t="s">
        <v>386</v>
      </c>
      <c r="AT793" s="206" t="s">
        <v>275</v>
      </c>
      <c r="AU793" s="206" t="s">
        <v>84</v>
      </c>
      <c r="AY793" s="19" t="s">
        <v>273</v>
      </c>
      <c r="BE793" s="207">
        <f>IF(N793="základní",J793,0)</f>
        <v>0</v>
      </c>
      <c r="BF793" s="207">
        <f>IF(N793="snížená",J793,0)</f>
        <v>0</v>
      </c>
      <c r="BG793" s="207">
        <f>IF(N793="zákl. přenesená",J793,0)</f>
        <v>0</v>
      </c>
      <c r="BH793" s="207">
        <f>IF(N793="sníž. přenesená",J793,0)</f>
        <v>0</v>
      </c>
      <c r="BI793" s="207">
        <f>IF(N793="nulová",J793,0)</f>
        <v>0</v>
      </c>
      <c r="BJ793" s="19" t="s">
        <v>23</v>
      </c>
      <c r="BK793" s="207">
        <f>ROUND(I793*H793,2)</f>
        <v>0</v>
      </c>
      <c r="BL793" s="19" t="s">
        <v>386</v>
      </c>
      <c r="BM793" s="206" t="s">
        <v>4235</v>
      </c>
    </row>
    <row r="794" spans="1:65" s="14" customFormat="1" ht="11.25">
      <c r="B794" s="222"/>
      <c r="C794" s="223"/>
      <c r="D794" s="208" t="s">
        <v>281</v>
      </c>
      <c r="E794" s="224" t="s">
        <v>22</v>
      </c>
      <c r="F794" s="225" t="s">
        <v>4236</v>
      </c>
      <c r="G794" s="223"/>
      <c r="H794" s="226">
        <v>7.45</v>
      </c>
      <c r="I794" s="227"/>
      <c r="J794" s="223"/>
      <c r="K794" s="223"/>
      <c r="L794" s="228"/>
      <c r="M794" s="229"/>
      <c r="N794" s="230"/>
      <c r="O794" s="230"/>
      <c r="P794" s="230"/>
      <c r="Q794" s="230"/>
      <c r="R794" s="230"/>
      <c r="S794" s="230"/>
      <c r="T794" s="231"/>
      <c r="AT794" s="232" t="s">
        <v>281</v>
      </c>
      <c r="AU794" s="232" t="s">
        <v>84</v>
      </c>
      <c r="AV794" s="14" t="s">
        <v>84</v>
      </c>
      <c r="AW794" s="14" t="s">
        <v>38</v>
      </c>
      <c r="AX794" s="14" t="s">
        <v>23</v>
      </c>
      <c r="AY794" s="232" t="s">
        <v>273</v>
      </c>
    </row>
    <row r="795" spans="1:65" s="2" customFormat="1" ht="21.75" customHeight="1">
      <c r="A795" s="36"/>
      <c r="B795" s="37"/>
      <c r="C795" s="195" t="s">
        <v>1198</v>
      </c>
      <c r="D795" s="195" t="s">
        <v>275</v>
      </c>
      <c r="E795" s="196" t="s">
        <v>1159</v>
      </c>
      <c r="F795" s="197" t="s">
        <v>1160</v>
      </c>
      <c r="G795" s="198" t="s">
        <v>305</v>
      </c>
      <c r="H795" s="199">
        <v>7.45</v>
      </c>
      <c r="I795" s="200"/>
      <c r="J795" s="201">
        <f>ROUND(I795*H795,2)</f>
        <v>0</v>
      </c>
      <c r="K795" s="197" t="s">
        <v>306</v>
      </c>
      <c r="L795" s="41"/>
      <c r="M795" s="202" t="s">
        <v>22</v>
      </c>
      <c r="N795" s="203" t="s">
        <v>48</v>
      </c>
      <c r="O795" s="66"/>
      <c r="P795" s="204">
        <f>O795*H795</f>
        <v>0</v>
      </c>
      <c r="Q795" s="204">
        <v>1.97E-3</v>
      </c>
      <c r="R795" s="204">
        <f>Q795*H795</f>
        <v>1.46765E-2</v>
      </c>
      <c r="S795" s="204">
        <v>0</v>
      </c>
      <c r="T795" s="205">
        <f>S795*H795</f>
        <v>0</v>
      </c>
      <c r="U795" s="36"/>
      <c r="V795" s="36"/>
      <c r="W795" s="36"/>
      <c r="X795" s="36"/>
      <c r="Y795" s="36"/>
      <c r="Z795" s="36"/>
      <c r="AA795" s="36"/>
      <c r="AB795" s="36"/>
      <c r="AC795" s="36"/>
      <c r="AD795" s="36"/>
      <c r="AE795" s="36"/>
      <c r="AR795" s="206" t="s">
        <v>386</v>
      </c>
      <c r="AT795" s="206" t="s">
        <v>275</v>
      </c>
      <c r="AU795" s="206" t="s">
        <v>84</v>
      </c>
      <c r="AY795" s="19" t="s">
        <v>273</v>
      </c>
      <c r="BE795" s="207">
        <f>IF(N795="základní",J795,0)</f>
        <v>0</v>
      </c>
      <c r="BF795" s="207">
        <f>IF(N795="snížená",J795,0)</f>
        <v>0</v>
      </c>
      <c r="BG795" s="207">
        <f>IF(N795="zákl. přenesená",J795,0)</f>
        <v>0</v>
      </c>
      <c r="BH795" s="207">
        <f>IF(N795="sníž. přenesená",J795,0)</f>
        <v>0</v>
      </c>
      <c r="BI795" s="207">
        <f>IF(N795="nulová",J795,0)</f>
        <v>0</v>
      </c>
      <c r="BJ795" s="19" t="s">
        <v>23</v>
      </c>
      <c r="BK795" s="207">
        <f>ROUND(I795*H795,2)</f>
        <v>0</v>
      </c>
      <c r="BL795" s="19" t="s">
        <v>386</v>
      </c>
      <c r="BM795" s="206" t="s">
        <v>4237</v>
      </c>
    </row>
    <row r="796" spans="1:65" s="14" customFormat="1" ht="11.25">
      <c r="B796" s="222"/>
      <c r="C796" s="223"/>
      <c r="D796" s="208" t="s">
        <v>281</v>
      </c>
      <c r="E796" s="224" t="s">
        <v>22</v>
      </c>
      <c r="F796" s="225" t="s">
        <v>4236</v>
      </c>
      <c r="G796" s="223"/>
      <c r="H796" s="226">
        <v>7.45</v>
      </c>
      <c r="I796" s="227"/>
      <c r="J796" s="223"/>
      <c r="K796" s="223"/>
      <c r="L796" s="228"/>
      <c r="M796" s="229"/>
      <c r="N796" s="230"/>
      <c r="O796" s="230"/>
      <c r="P796" s="230"/>
      <c r="Q796" s="230"/>
      <c r="R796" s="230"/>
      <c r="S796" s="230"/>
      <c r="T796" s="231"/>
      <c r="AT796" s="232" t="s">
        <v>281</v>
      </c>
      <c r="AU796" s="232" t="s">
        <v>84</v>
      </c>
      <c r="AV796" s="14" t="s">
        <v>84</v>
      </c>
      <c r="AW796" s="14" t="s">
        <v>38</v>
      </c>
      <c r="AX796" s="14" t="s">
        <v>23</v>
      </c>
      <c r="AY796" s="232" t="s">
        <v>273</v>
      </c>
    </row>
    <row r="797" spans="1:65" s="2" customFormat="1" ht="16.5" customHeight="1">
      <c r="A797" s="36"/>
      <c r="B797" s="37"/>
      <c r="C797" s="195" t="s">
        <v>1202</v>
      </c>
      <c r="D797" s="195" t="s">
        <v>275</v>
      </c>
      <c r="E797" s="196" t="s">
        <v>4238</v>
      </c>
      <c r="F797" s="197" t="s">
        <v>4239</v>
      </c>
      <c r="G797" s="198" t="s">
        <v>305</v>
      </c>
      <c r="H797" s="199">
        <v>15</v>
      </c>
      <c r="I797" s="200"/>
      <c r="J797" s="201">
        <f>ROUND(I797*H797,2)</f>
        <v>0</v>
      </c>
      <c r="K797" s="197" t="s">
        <v>306</v>
      </c>
      <c r="L797" s="41"/>
      <c r="M797" s="202" t="s">
        <v>22</v>
      </c>
      <c r="N797" s="203" t="s">
        <v>48</v>
      </c>
      <c r="O797" s="66"/>
      <c r="P797" s="204">
        <f>O797*H797</f>
        <v>0</v>
      </c>
      <c r="Q797" s="204">
        <v>0</v>
      </c>
      <c r="R797" s="204">
        <f>Q797*H797</f>
        <v>0</v>
      </c>
      <c r="S797" s="204">
        <v>0</v>
      </c>
      <c r="T797" s="205">
        <f>S797*H797</f>
        <v>0</v>
      </c>
      <c r="U797" s="36"/>
      <c r="V797" s="36"/>
      <c r="W797" s="36"/>
      <c r="X797" s="36"/>
      <c r="Y797" s="36"/>
      <c r="Z797" s="36"/>
      <c r="AA797" s="36"/>
      <c r="AB797" s="36"/>
      <c r="AC797" s="36"/>
      <c r="AD797" s="36"/>
      <c r="AE797" s="36"/>
      <c r="AR797" s="206" t="s">
        <v>386</v>
      </c>
      <c r="AT797" s="206" t="s">
        <v>275</v>
      </c>
      <c r="AU797" s="206" t="s">
        <v>84</v>
      </c>
      <c r="AY797" s="19" t="s">
        <v>273</v>
      </c>
      <c r="BE797" s="207">
        <f>IF(N797="základní",J797,0)</f>
        <v>0</v>
      </c>
      <c r="BF797" s="207">
        <f>IF(N797="snížená",J797,0)</f>
        <v>0</v>
      </c>
      <c r="BG797" s="207">
        <f>IF(N797="zákl. přenesená",J797,0)</f>
        <v>0</v>
      </c>
      <c r="BH797" s="207">
        <f>IF(N797="sníž. přenesená",J797,0)</f>
        <v>0</v>
      </c>
      <c r="BI797" s="207">
        <f>IF(N797="nulová",J797,0)</f>
        <v>0</v>
      </c>
      <c r="BJ797" s="19" t="s">
        <v>23</v>
      </c>
      <c r="BK797" s="207">
        <f>ROUND(I797*H797,2)</f>
        <v>0</v>
      </c>
      <c r="BL797" s="19" t="s">
        <v>386</v>
      </c>
      <c r="BM797" s="206" t="s">
        <v>4240</v>
      </c>
    </row>
    <row r="798" spans="1:65" s="14" customFormat="1" ht="11.25">
      <c r="B798" s="222"/>
      <c r="C798" s="223"/>
      <c r="D798" s="208" t="s">
        <v>281</v>
      </c>
      <c r="E798" s="224" t="s">
        <v>22</v>
      </c>
      <c r="F798" s="225" t="s">
        <v>4241</v>
      </c>
      <c r="G798" s="223"/>
      <c r="H798" s="226">
        <v>15</v>
      </c>
      <c r="I798" s="227"/>
      <c r="J798" s="223"/>
      <c r="K798" s="223"/>
      <c r="L798" s="228"/>
      <c r="M798" s="229"/>
      <c r="N798" s="230"/>
      <c r="O798" s="230"/>
      <c r="P798" s="230"/>
      <c r="Q798" s="230"/>
      <c r="R798" s="230"/>
      <c r="S798" s="230"/>
      <c r="T798" s="231"/>
      <c r="AT798" s="232" t="s">
        <v>281</v>
      </c>
      <c r="AU798" s="232" t="s">
        <v>84</v>
      </c>
      <c r="AV798" s="14" t="s">
        <v>84</v>
      </c>
      <c r="AW798" s="14" t="s">
        <v>38</v>
      </c>
      <c r="AX798" s="14" t="s">
        <v>23</v>
      </c>
      <c r="AY798" s="232" t="s">
        <v>273</v>
      </c>
    </row>
    <row r="799" spans="1:65" s="2" customFormat="1" ht="16.5" customHeight="1">
      <c r="A799" s="36"/>
      <c r="B799" s="37"/>
      <c r="C799" s="195" t="s">
        <v>1206</v>
      </c>
      <c r="D799" s="195" t="s">
        <v>275</v>
      </c>
      <c r="E799" s="196" t="s">
        <v>4242</v>
      </c>
      <c r="F799" s="197" t="s">
        <v>4243</v>
      </c>
      <c r="G799" s="198" t="s">
        <v>305</v>
      </c>
      <c r="H799" s="199">
        <v>5</v>
      </c>
      <c r="I799" s="200"/>
      <c r="J799" s="201">
        <f>ROUND(I799*H799,2)</f>
        <v>0</v>
      </c>
      <c r="K799" s="197" t="s">
        <v>306</v>
      </c>
      <c r="L799" s="41"/>
      <c r="M799" s="202" t="s">
        <v>22</v>
      </c>
      <c r="N799" s="203" t="s">
        <v>48</v>
      </c>
      <c r="O799" s="66"/>
      <c r="P799" s="204">
        <f>O799*H799</f>
        <v>0</v>
      </c>
      <c r="Q799" s="204">
        <v>2.3600000000000001E-3</v>
      </c>
      <c r="R799" s="204">
        <f>Q799*H799</f>
        <v>1.1800000000000001E-2</v>
      </c>
      <c r="S799" s="204">
        <v>0</v>
      </c>
      <c r="T799" s="205">
        <f>S799*H799</f>
        <v>0</v>
      </c>
      <c r="U799" s="36"/>
      <c r="V799" s="36"/>
      <c r="W799" s="36"/>
      <c r="X799" s="36"/>
      <c r="Y799" s="36"/>
      <c r="Z799" s="36"/>
      <c r="AA799" s="36"/>
      <c r="AB799" s="36"/>
      <c r="AC799" s="36"/>
      <c r="AD799" s="36"/>
      <c r="AE799" s="36"/>
      <c r="AR799" s="206" t="s">
        <v>386</v>
      </c>
      <c r="AT799" s="206" t="s">
        <v>275</v>
      </c>
      <c r="AU799" s="206" t="s">
        <v>84</v>
      </c>
      <c r="AY799" s="19" t="s">
        <v>273</v>
      </c>
      <c r="BE799" s="207">
        <f>IF(N799="základní",J799,0)</f>
        <v>0</v>
      </c>
      <c r="BF799" s="207">
        <f>IF(N799="snížená",J799,0)</f>
        <v>0</v>
      </c>
      <c r="BG799" s="207">
        <f>IF(N799="zákl. přenesená",J799,0)</f>
        <v>0</v>
      </c>
      <c r="BH799" s="207">
        <f>IF(N799="sníž. přenesená",J799,0)</f>
        <v>0</v>
      </c>
      <c r="BI799" s="207">
        <f>IF(N799="nulová",J799,0)</f>
        <v>0</v>
      </c>
      <c r="BJ799" s="19" t="s">
        <v>23</v>
      </c>
      <c r="BK799" s="207">
        <f>ROUND(I799*H799,2)</f>
        <v>0</v>
      </c>
      <c r="BL799" s="19" t="s">
        <v>386</v>
      </c>
      <c r="BM799" s="206" t="s">
        <v>4244</v>
      </c>
    </row>
    <row r="800" spans="1:65" s="14" customFormat="1" ht="11.25">
      <c r="B800" s="222"/>
      <c r="C800" s="223"/>
      <c r="D800" s="208" t="s">
        <v>281</v>
      </c>
      <c r="E800" s="224" t="s">
        <v>22</v>
      </c>
      <c r="F800" s="225" t="s">
        <v>4245</v>
      </c>
      <c r="G800" s="223"/>
      <c r="H800" s="226">
        <v>5</v>
      </c>
      <c r="I800" s="227"/>
      <c r="J800" s="223"/>
      <c r="K800" s="223"/>
      <c r="L800" s="228"/>
      <c r="M800" s="229"/>
      <c r="N800" s="230"/>
      <c r="O800" s="230"/>
      <c r="P800" s="230"/>
      <c r="Q800" s="230"/>
      <c r="R800" s="230"/>
      <c r="S800" s="230"/>
      <c r="T800" s="231"/>
      <c r="AT800" s="232" t="s">
        <v>281</v>
      </c>
      <c r="AU800" s="232" t="s">
        <v>84</v>
      </c>
      <c r="AV800" s="14" t="s">
        <v>84</v>
      </c>
      <c r="AW800" s="14" t="s">
        <v>38</v>
      </c>
      <c r="AX800" s="14" t="s">
        <v>23</v>
      </c>
      <c r="AY800" s="232" t="s">
        <v>273</v>
      </c>
    </row>
    <row r="801" spans="1:65" s="2" customFormat="1" ht="21.75" customHeight="1">
      <c r="A801" s="36"/>
      <c r="B801" s="37"/>
      <c r="C801" s="195" t="s">
        <v>1211</v>
      </c>
      <c r="D801" s="195" t="s">
        <v>275</v>
      </c>
      <c r="E801" s="196" t="s">
        <v>1179</v>
      </c>
      <c r="F801" s="197" t="s">
        <v>1180</v>
      </c>
      <c r="G801" s="198" t="s">
        <v>333</v>
      </c>
      <c r="H801" s="199">
        <v>2.8000000000000001E-2</v>
      </c>
      <c r="I801" s="200"/>
      <c r="J801" s="201">
        <f>ROUND(I801*H801,2)</f>
        <v>0</v>
      </c>
      <c r="K801" s="197" t="s">
        <v>306</v>
      </c>
      <c r="L801" s="41"/>
      <c r="M801" s="202" t="s">
        <v>22</v>
      </c>
      <c r="N801" s="203" t="s">
        <v>48</v>
      </c>
      <c r="O801" s="66"/>
      <c r="P801" s="204">
        <f>O801*H801</f>
        <v>0</v>
      </c>
      <c r="Q801" s="204">
        <v>0</v>
      </c>
      <c r="R801" s="204">
        <f>Q801*H801</f>
        <v>0</v>
      </c>
      <c r="S801" s="204">
        <v>0</v>
      </c>
      <c r="T801" s="205">
        <f>S801*H801</f>
        <v>0</v>
      </c>
      <c r="U801" s="36"/>
      <c r="V801" s="36"/>
      <c r="W801" s="36"/>
      <c r="X801" s="36"/>
      <c r="Y801" s="36"/>
      <c r="Z801" s="36"/>
      <c r="AA801" s="36"/>
      <c r="AB801" s="36"/>
      <c r="AC801" s="36"/>
      <c r="AD801" s="36"/>
      <c r="AE801" s="36"/>
      <c r="AR801" s="206" t="s">
        <v>386</v>
      </c>
      <c r="AT801" s="206" t="s">
        <v>275</v>
      </c>
      <c r="AU801" s="206" t="s">
        <v>84</v>
      </c>
      <c r="AY801" s="19" t="s">
        <v>273</v>
      </c>
      <c r="BE801" s="207">
        <f>IF(N801="základní",J801,0)</f>
        <v>0</v>
      </c>
      <c r="BF801" s="207">
        <f>IF(N801="snížená",J801,0)</f>
        <v>0</v>
      </c>
      <c r="BG801" s="207">
        <f>IF(N801="zákl. přenesená",J801,0)</f>
        <v>0</v>
      </c>
      <c r="BH801" s="207">
        <f>IF(N801="sníž. přenesená",J801,0)</f>
        <v>0</v>
      </c>
      <c r="BI801" s="207">
        <f>IF(N801="nulová",J801,0)</f>
        <v>0</v>
      </c>
      <c r="BJ801" s="19" t="s">
        <v>23</v>
      </c>
      <c r="BK801" s="207">
        <f>ROUND(I801*H801,2)</f>
        <v>0</v>
      </c>
      <c r="BL801" s="19" t="s">
        <v>386</v>
      </c>
      <c r="BM801" s="206" t="s">
        <v>4246</v>
      </c>
    </row>
    <row r="802" spans="1:65" s="2" customFormat="1" ht="78">
      <c r="A802" s="36"/>
      <c r="B802" s="37"/>
      <c r="C802" s="38"/>
      <c r="D802" s="208" t="s">
        <v>299</v>
      </c>
      <c r="E802" s="38"/>
      <c r="F802" s="209" t="s">
        <v>1182</v>
      </c>
      <c r="G802" s="38"/>
      <c r="H802" s="38"/>
      <c r="I802" s="119"/>
      <c r="J802" s="38"/>
      <c r="K802" s="38"/>
      <c r="L802" s="41"/>
      <c r="M802" s="210"/>
      <c r="N802" s="211"/>
      <c r="O802" s="66"/>
      <c r="P802" s="66"/>
      <c r="Q802" s="66"/>
      <c r="R802" s="66"/>
      <c r="S802" s="66"/>
      <c r="T802" s="67"/>
      <c r="U802" s="36"/>
      <c r="V802" s="36"/>
      <c r="W802" s="36"/>
      <c r="X802" s="36"/>
      <c r="Y802" s="36"/>
      <c r="Z802" s="36"/>
      <c r="AA802" s="36"/>
      <c r="AB802" s="36"/>
      <c r="AC802" s="36"/>
      <c r="AD802" s="36"/>
      <c r="AE802" s="36"/>
      <c r="AT802" s="19" t="s">
        <v>299</v>
      </c>
      <c r="AU802" s="19" t="s">
        <v>84</v>
      </c>
    </row>
    <row r="803" spans="1:65" s="12" customFormat="1" ht="22.9" customHeight="1">
      <c r="B803" s="179"/>
      <c r="C803" s="180"/>
      <c r="D803" s="181" t="s">
        <v>76</v>
      </c>
      <c r="E803" s="193" t="s">
        <v>1183</v>
      </c>
      <c r="F803" s="193" t="s">
        <v>1184</v>
      </c>
      <c r="G803" s="180"/>
      <c r="H803" s="180"/>
      <c r="I803" s="183"/>
      <c r="J803" s="194">
        <f>BK803</f>
        <v>0</v>
      </c>
      <c r="K803" s="180"/>
      <c r="L803" s="185"/>
      <c r="M803" s="186"/>
      <c r="N803" s="187"/>
      <c r="O803" s="187"/>
      <c r="P803" s="188">
        <f>SUM(P804:P817)</f>
        <v>0</v>
      </c>
      <c r="Q803" s="187"/>
      <c r="R803" s="188">
        <f>SUM(R804:R817)</f>
        <v>0</v>
      </c>
      <c r="S803" s="187"/>
      <c r="T803" s="189">
        <f>SUM(T804:T817)</f>
        <v>3.1051546000000001</v>
      </c>
      <c r="AR803" s="190" t="s">
        <v>84</v>
      </c>
      <c r="AT803" s="191" t="s">
        <v>76</v>
      </c>
      <c r="AU803" s="191" t="s">
        <v>23</v>
      </c>
      <c r="AY803" s="190" t="s">
        <v>273</v>
      </c>
      <c r="BK803" s="192">
        <f>SUM(BK804:BK817)</f>
        <v>0</v>
      </c>
    </row>
    <row r="804" spans="1:65" s="2" customFormat="1" ht="21.75" customHeight="1">
      <c r="A804" s="36"/>
      <c r="B804" s="37"/>
      <c r="C804" s="195" t="s">
        <v>1216</v>
      </c>
      <c r="D804" s="195" t="s">
        <v>275</v>
      </c>
      <c r="E804" s="196" t="s">
        <v>4247</v>
      </c>
      <c r="F804" s="197" t="s">
        <v>4248</v>
      </c>
      <c r="G804" s="198" t="s">
        <v>765</v>
      </c>
      <c r="H804" s="199">
        <v>4</v>
      </c>
      <c r="I804" s="200"/>
      <c r="J804" s="201">
        <f>ROUND(I804*H804,2)</f>
        <v>0</v>
      </c>
      <c r="K804" s="197" t="s">
        <v>22</v>
      </c>
      <c r="L804" s="41"/>
      <c r="M804" s="202" t="s">
        <v>22</v>
      </c>
      <c r="N804" s="203" t="s">
        <v>48</v>
      </c>
      <c r="O804" s="66"/>
      <c r="P804" s="204">
        <f>O804*H804</f>
        <v>0</v>
      </c>
      <c r="Q804" s="204">
        <v>0</v>
      </c>
      <c r="R804" s="204">
        <f>Q804*H804</f>
        <v>0</v>
      </c>
      <c r="S804" s="204">
        <v>0</v>
      </c>
      <c r="T804" s="205">
        <f>S804*H804</f>
        <v>0</v>
      </c>
      <c r="U804" s="36"/>
      <c r="V804" s="36"/>
      <c r="W804" s="36"/>
      <c r="X804" s="36"/>
      <c r="Y804" s="36"/>
      <c r="Z804" s="36"/>
      <c r="AA804" s="36"/>
      <c r="AB804" s="36"/>
      <c r="AC804" s="36"/>
      <c r="AD804" s="36"/>
      <c r="AE804" s="36"/>
      <c r="AR804" s="206" t="s">
        <v>386</v>
      </c>
      <c r="AT804" s="206" t="s">
        <v>275</v>
      </c>
      <c r="AU804" s="206" t="s">
        <v>84</v>
      </c>
      <c r="AY804" s="19" t="s">
        <v>273</v>
      </c>
      <c r="BE804" s="207">
        <f>IF(N804="základní",J804,0)</f>
        <v>0</v>
      </c>
      <c r="BF804" s="207">
        <f>IF(N804="snížená",J804,0)</f>
        <v>0</v>
      </c>
      <c r="BG804" s="207">
        <f>IF(N804="zákl. přenesená",J804,0)</f>
        <v>0</v>
      </c>
      <c r="BH804" s="207">
        <f>IF(N804="sníž. přenesená",J804,0)</f>
        <v>0</v>
      </c>
      <c r="BI804" s="207">
        <f>IF(N804="nulová",J804,0)</f>
        <v>0</v>
      </c>
      <c r="BJ804" s="19" t="s">
        <v>23</v>
      </c>
      <c r="BK804" s="207">
        <f>ROUND(I804*H804,2)</f>
        <v>0</v>
      </c>
      <c r="BL804" s="19" t="s">
        <v>386</v>
      </c>
      <c r="BM804" s="206" t="s">
        <v>4249</v>
      </c>
    </row>
    <row r="805" spans="1:65" s="2" customFormat="1" ht="16.5" customHeight="1">
      <c r="A805" s="36"/>
      <c r="B805" s="37"/>
      <c r="C805" s="195" t="s">
        <v>1220</v>
      </c>
      <c r="D805" s="195" t="s">
        <v>275</v>
      </c>
      <c r="E805" s="196" t="s">
        <v>4250</v>
      </c>
      <c r="F805" s="197" t="s">
        <v>4251</v>
      </c>
      <c r="G805" s="198" t="s">
        <v>224</v>
      </c>
      <c r="H805" s="199">
        <v>92.164000000000001</v>
      </c>
      <c r="I805" s="200"/>
      <c r="J805" s="201">
        <f>ROUND(I805*H805,2)</f>
        <v>0</v>
      </c>
      <c r="K805" s="197" t="s">
        <v>306</v>
      </c>
      <c r="L805" s="41"/>
      <c r="M805" s="202" t="s">
        <v>22</v>
      </c>
      <c r="N805" s="203" t="s">
        <v>48</v>
      </c>
      <c r="O805" s="66"/>
      <c r="P805" s="204">
        <f>O805*H805</f>
        <v>0</v>
      </c>
      <c r="Q805" s="204">
        <v>0</v>
      </c>
      <c r="R805" s="204">
        <f>Q805*H805</f>
        <v>0</v>
      </c>
      <c r="S805" s="204">
        <v>2.4649999999999998E-2</v>
      </c>
      <c r="T805" s="205">
        <f>S805*H805</f>
        <v>2.2718425999999998</v>
      </c>
      <c r="U805" s="36"/>
      <c r="V805" s="36"/>
      <c r="W805" s="36"/>
      <c r="X805" s="36"/>
      <c r="Y805" s="36"/>
      <c r="Z805" s="36"/>
      <c r="AA805" s="36"/>
      <c r="AB805" s="36"/>
      <c r="AC805" s="36"/>
      <c r="AD805" s="36"/>
      <c r="AE805" s="36"/>
      <c r="AR805" s="206" t="s">
        <v>386</v>
      </c>
      <c r="AT805" s="206" t="s">
        <v>275</v>
      </c>
      <c r="AU805" s="206" t="s">
        <v>84</v>
      </c>
      <c r="AY805" s="19" t="s">
        <v>273</v>
      </c>
      <c r="BE805" s="207">
        <f>IF(N805="základní",J805,0)</f>
        <v>0</v>
      </c>
      <c r="BF805" s="207">
        <f>IF(N805="snížená",J805,0)</f>
        <v>0</v>
      </c>
      <c r="BG805" s="207">
        <f>IF(N805="zákl. přenesená",J805,0)</f>
        <v>0</v>
      </c>
      <c r="BH805" s="207">
        <f>IF(N805="sníž. přenesená",J805,0)</f>
        <v>0</v>
      </c>
      <c r="BI805" s="207">
        <f>IF(N805="nulová",J805,0)</f>
        <v>0</v>
      </c>
      <c r="BJ805" s="19" t="s">
        <v>23</v>
      </c>
      <c r="BK805" s="207">
        <f>ROUND(I805*H805,2)</f>
        <v>0</v>
      </c>
      <c r="BL805" s="19" t="s">
        <v>386</v>
      </c>
      <c r="BM805" s="206" t="s">
        <v>4252</v>
      </c>
    </row>
    <row r="806" spans="1:65" s="2" customFormat="1" ht="39">
      <c r="A806" s="36"/>
      <c r="B806" s="37"/>
      <c r="C806" s="38"/>
      <c r="D806" s="208" t="s">
        <v>299</v>
      </c>
      <c r="E806" s="38"/>
      <c r="F806" s="209" t="s">
        <v>4253</v>
      </c>
      <c r="G806" s="38"/>
      <c r="H806" s="38"/>
      <c r="I806" s="119"/>
      <c r="J806" s="38"/>
      <c r="K806" s="38"/>
      <c r="L806" s="41"/>
      <c r="M806" s="210"/>
      <c r="N806" s="211"/>
      <c r="O806" s="66"/>
      <c r="P806" s="66"/>
      <c r="Q806" s="66"/>
      <c r="R806" s="66"/>
      <c r="S806" s="66"/>
      <c r="T806" s="67"/>
      <c r="U806" s="36"/>
      <c r="V806" s="36"/>
      <c r="W806" s="36"/>
      <c r="X806" s="36"/>
      <c r="Y806" s="36"/>
      <c r="Z806" s="36"/>
      <c r="AA806" s="36"/>
      <c r="AB806" s="36"/>
      <c r="AC806" s="36"/>
      <c r="AD806" s="36"/>
      <c r="AE806" s="36"/>
      <c r="AT806" s="19" t="s">
        <v>299</v>
      </c>
      <c r="AU806" s="19" t="s">
        <v>84</v>
      </c>
    </row>
    <row r="807" spans="1:65" s="14" customFormat="1" ht="11.25">
      <c r="B807" s="222"/>
      <c r="C807" s="223"/>
      <c r="D807" s="208" t="s">
        <v>281</v>
      </c>
      <c r="E807" s="224" t="s">
        <v>22</v>
      </c>
      <c r="F807" s="225" t="s">
        <v>4254</v>
      </c>
      <c r="G807" s="223"/>
      <c r="H807" s="226">
        <v>20.239999999999998</v>
      </c>
      <c r="I807" s="227"/>
      <c r="J807" s="223"/>
      <c r="K807" s="223"/>
      <c r="L807" s="228"/>
      <c r="M807" s="229"/>
      <c r="N807" s="230"/>
      <c r="O807" s="230"/>
      <c r="P807" s="230"/>
      <c r="Q807" s="230"/>
      <c r="R807" s="230"/>
      <c r="S807" s="230"/>
      <c r="T807" s="231"/>
      <c r="AT807" s="232" t="s">
        <v>281</v>
      </c>
      <c r="AU807" s="232" t="s">
        <v>84</v>
      </c>
      <c r="AV807" s="14" t="s">
        <v>84</v>
      </c>
      <c r="AW807" s="14" t="s">
        <v>38</v>
      </c>
      <c r="AX807" s="14" t="s">
        <v>77</v>
      </c>
      <c r="AY807" s="232" t="s">
        <v>273</v>
      </c>
    </row>
    <row r="808" spans="1:65" s="14" customFormat="1" ht="11.25">
      <c r="B808" s="222"/>
      <c r="C808" s="223"/>
      <c r="D808" s="208" t="s">
        <v>281</v>
      </c>
      <c r="E808" s="224" t="s">
        <v>22</v>
      </c>
      <c r="F808" s="225" t="s">
        <v>4255</v>
      </c>
      <c r="G808" s="223"/>
      <c r="H808" s="226">
        <v>71.924000000000007</v>
      </c>
      <c r="I808" s="227"/>
      <c r="J808" s="223"/>
      <c r="K808" s="223"/>
      <c r="L808" s="228"/>
      <c r="M808" s="229"/>
      <c r="N808" s="230"/>
      <c r="O808" s="230"/>
      <c r="P808" s="230"/>
      <c r="Q808" s="230"/>
      <c r="R808" s="230"/>
      <c r="S808" s="230"/>
      <c r="T808" s="231"/>
      <c r="AT808" s="232" t="s">
        <v>281</v>
      </c>
      <c r="AU808" s="232" t="s">
        <v>84</v>
      </c>
      <c r="AV808" s="14" t="s">
        <v>84</v>
      </c>
      <c r="AW808" s="14" t="s">
        <v>38</v>
      </c>
      <c r="AX808" s="14" t="s">
        <v>77</v>
      </c>
      <c r="AY808" s="232" t="s">
        <v>273</v>
      </c>
    </row>
    <row r="809" spans="1:65" s="15" customFormat="1" ht="11.25">
      <c r="B809" s="233"/>
      <c r="C809" s="234"/>
      <c r="D809" s="208" t="s">
        <v>281</v>
      </c>
      <c r="E809" s="235" t="s">
        <v>22</v>
      </c>
      <c r="F809" s="236" t="s">
        <v>286</v>
      </c>
      <c r="G809" s="234"/>
      <c r="H809" s="237">
        <v>92.164000000000001</v>
      </c>
      <c r="I809" s="238"/>
      <c r="J809" s="234"/>
      <c r="K809" s="234"/>
      <c r="L809" s="239"/>
      <c r="M809" s="240"/>
      <c r="N809" s="241"/>
      <c r="O809" s="241"/>
      <c r="P809" s="241"/>
      <c r="Q809" s="241"/>
      <c r="R809" s="241"/>
      <c r="S809" s="241"/>
      <c r="T809" s="242"/>
      <c r="AT809" s="243" t="s">
        <v>281</v>
      </c>
      <c r="AU809" s="243" t="s">
        <v>84</v>
      </c>
      <c r="AV809" s="15" t="s">
        <v>92</v>
      </c>
      <c r="AW809" s="15" t="s">
        <v>38</v>
      </c>
      <c r="AX809" s="15" t="s">
        <v>23</v>
      </c>
      <c r="AY809" s="243" t="s">
        <v>273</v>
      </c>
    </row>
    <row r="810" spans="1:65" s="2" customFormat="1" ht="16.5" customHeight="1">
      <c r="A810" s="36"/>
      <c r="B810" s="37"/>
      <c r="C810" s="195" t="s">
        <v>1224</v>
      </c>
      <c r="D810" s="195" t="s">
        <v>275</v>
      </c>
      <c r="E810" s="196" t="s">
        <v>4256</v>
      </c>
      <c r="F810" s="197" t="s">
        <v>4257</v>
      </c>
      <c r="G810" s="198" t="s">
        <v>224</v>
      </c>
      <c r="H810" s="199">
        <v>92.164000000000001</v>
      </c>
      <c r="I810" s="200"/>
      <c r="J810" s="201">
        <f>ROUND(I810*H810,2)</f>
        <v>0</v>
      </c>
      <c r="K810" s="197" t="s">
        <v>306</v>
      </c>
      <c r="L810" s="41"/>
      <c r="M810" s="202" t="s">
        <v>22</v>
      </c>
      <c r="N810" s="203" t="s">
        <v>48</v>
      </c>
      <c r="O810" s="66"/>
      <c r="P810" s="204">
        <f>O810*H810</f>
        <v>0</v>
      </c>
      <c r="Q810" s="204">
        <v>0</v>
      </c>
      <c r="R810" s="204">
        <f>Q810*H810</f>
        <v>0</v>
      </c>
      <c r="S810" s="204">
        <v>8.0000000000000002E-3</v>
      </c>
      <c r="T810" s="205">
        <f>S810*H810</f>
        <v>0.73731200000000008</v>
      </c>
      <c r="U810" s="36"/>
      <c r="V810" s="36"/>
      <c r="W810" s="36"/>
      <c r="X810" s="36"/>
      <c r="Y810" s="36"/>
      <c r="Z810" s="36"/>
      <c r="AA810" s="36"/>
      <c r="AB810" s="36"/>
      <c r="AC810" s="36"/>
      <c r="AD810" s="36"/>
      <c r="AE810" s="36"/>
      <c r="AR810" s="206" t="s">
        <v>386</v>
      </c>
      <c r="AT810" s="206" t="s">
        <v>275</v>
      </c>
      <c r="AU810" s="206" t="s">
        <v>84</v>
      </c>
      <c r="AY810" s="19" t="s">
        <v>273</v>
      </c>
      <c r="BE810" s="207">
        <f>IF(N810="základní",J810,0)</f>
        <v>0</v>
      </c>
      <c r="BF810" s="207">
        <f>IF(N810="snížená",J810,0)</f>
        <v>0</v>
      </c>
      <c r="BG810" s="207">
        <f>IF(N810="zákl. přenesená",J810,0)</f>
        <v>0</v>
      </c>
      <c r="BH810" s="207">
        <f>IF(N810="sníž. přenesená",J810,0)</f>
        <v>0</v>
      </c>
      <c r="BI810" s="207">
        <f>IF(N810="nulová",J810,0)</f>
        <v>0</v>
      </c>
      <c r="BJ810" s="19" t="s">
        <v>23</v>
      </c>
      <c r="BK810" s="207">
        <f>ROUND(I810*H810,2)</f>
        <v>0</v>
      </c>
      <c r="BL810" s="19" t="s">
        <v>386</v>
      </c>
      <c r="BM810" s="206" t="s">
        <v>4258</v>
      </c>
    </row>
    <row r="811" spans="1:65" s="2" customFormat="1" ht="39">
      <c r="A811" s="36"/>
      <c r="B811" s="37"/>
      <c r="C811" s="38"/>
      <c r="D811" s="208" t="s">
        <v>299</v>
      </c>
      <c r="E811" s="38"/>
      <c r="F811" s="209" t="s">
        <v>4253</v>
      </c>
      <c r="G811" s="38"/>
      <c r="H811" s="38"/>
      <c r="I811" s="119"/>
      <c r="J811" s="38"/>
      <c r="K811" s="38"/>
      <c r="L811" s="41"/>
      <c r="M811" s="210"/>
      <c r="N811" s="211"/>
      <c r="O811" s="66"/>
      <c r="P811" s="66"/>
      <c r="Q811" s="66"/>
      <c r="R811" s="66"/>
      <c r="S811" s="66"/>
      <c r="T811" s="67"/>
      <c r="U811" s="36"/>
      <c r="V811" s="36"/>
      <c r="W811" s="36"/>
      <c r="X811" s="36"/>
      <c r="Y811" s="36"/>
      <c r="Z811" s="36"/>
      <c r="AA811" s="36"/>
      <c r="AB811" s="36"/>
      <c r="AC811" s="36"/>
      <c r="AD811" s="36"/>
      <c r="AE811" s="36"/>
      <c r="AT811" s="19" t="s">
        <v>299</v>
      </c>
      <c r="AU811" s="19" t="s">
        <v>84</v>
      </c>
    </row>
    <row r="812" spans="1:65" s="14" customFormat="1" ht="11.25">
      <c r="B812" s="222"/>
      <c r="C812" s="223"/>
      <c r="D812" s="208" t="s">
        <v>281</v>
      </c>
      <c r="E812" s="224" t="s">
        <v>22</v>
      </c>
      <c r="F812" s="225" t="s">
        <v>4259</v>
      </c>
      <c r="G812" s="223"/>
      <c r="H812" s="226">
        <v>92.164000000000001</v>
      </c>
      <c r="I812" s="227"/>
      <c r="J812" s="223"/>
      <c r="K812" s="223"/>
      <c r="L812" s="228"/>
      <c r="M812" s="229"/>
      <c r="N812" s="230"/>
      <c r="O812" s="230"/>
      <c r="P812" s="230"/>
      <c r="Q812" s="230"/>
      <c r="R812" s="230"/>
      <c r="S812" s="230"/>
      <c r="T812" s="231"/>
      <c r="AT812" s="232" t="s">
        <v>281</v>
      </c>
      <c r="AU812" s="232" t="s">
        <v>84</v>
      </c>
      <c r="AV812" s="14" t="s">
        <v>84</v>
      </c>
      <c r="AW812" s="14" t="s">
        <v>38</v>
      </c>
      <c r="AX812" s="14" t="s">
        <v>23</v>
      </c>
      <c r="AY812" s="232" t="s">
        <v>273</v>
      </c>
    </row>
    <row r="813" spans="1:65" s="2" customFormat="1" ht="21.75" customHeight="1">
      <c r="A813" s="36"/>
      <c r="B813" s="37"/>
      <c r="C813" s="195" t="s">
        <v>1228</v>
      </c>
      <c r="D813" s="195" t="s">
        <v>275</v>
      </c>
      <c r="E813" s="196" t="s">
        <v>4260</v>
      </c>
      <c r="F813" s="197" t="s">
        <v>4261</v>
      </c>
      <c r="G813" s="198" t="s">
        <v>297</v>
      </c>
      <c r="H813" s="199">
        <v>4</v>
      </c>
      <c r="I813" s="200"/>
      <c r="J813" s="201">
        <f>ROUND(I813*H813,2)</f>
        <v>0</v>
      </c>
      <c r="K813" s="197" t="s">
        <v>306</v>
      </c>
      <c r="L813" s="41"/>
      <c r="M813" s="202" t="s">
        <v>22</v>
      </c>
      <c r="N813" s="203" t="s">
        <v>48</v>
      </c>
      <c r="O813" s="66"/>
      <c r="P813" s="204">
        <f>O813*H813</f>
        <v>0</v>
      </c>
      <c r="Q813" s="204">
        <v>0</v>
      </c>
      <c r="R813" s="204">
        <f>Q813*H813</f>
        <v>0</v>
      </c>
      <c r="S813" s="204">
        <v>2.4E-2</v>
      </c>
      <c r="T813" s="205">
        <f>S813*H813</f>
        <v>9.6000000000000002E-2</v>
      </c>
      <c r="U813" s="36"/>
      <c r="V813" s="36"/>
      <c r="W813" s="36"/>
      <c r="X813" s="36"/>
      <c r="Y813" s="36"/>
      <c r="Z813" s="36"/>
      <c r="AA813" s="36"/>
      <c r="AB813" s="36"/>
      <c r="AC813" s="36"/>
      <c r="AD813" s="36"/>
      <c r="AE813" s="36"/>
      <c r="AR813" s="206" t="s">
        <v>386</v>
      </c>
      <c r="AT813" s="206" t="s">
        <v>275</v>
      </c>
      <c r="AU813" s="206" t="s">
        <v>84</v>
      </c>
      <c r="AY813" s="19" t="s">
        <v>273</v>
      </c>
      <c r="BE813" s="207">
        <f>IF(N813="základní",J813,0)</f>
        <v>0</v>
      </c>
      <c r="BF813" s="207">
        <f>IF(N813="snížená",J813,0)</f>
        <v>0</v>
      </c>
      <c r="BG813" s="207">
        <f>IF(N813="zákl. přenesená",J813,0)</f>
        <v>0</v>
      </c>
      <c r="BH813" s="207">
        <f>IF(N813="sníž. přenesená",J813,0)</f>
        <v>0</v>
      </c>
      <c r="BI813" s="207">
        <f>IF(N813="nulová",J813,0)</f>
        <v>0</v>
      </c>
      <c r="BJ813" s="19" t="s">
        <v>23</v>
      </c>
      <c r="BK813" s="207">
        <f>ROUND(I813*H813,2)</f>
        <v>0</v>
      </c>
      <c r="BL813" s="19" t="s">
        <v>386</v>
      </c>
      <c r="BM813" s="206" t="s">
        <v>4262</v>
      </c>
    </row>
    <row r="814" spans="1:65" s="2" customFormat="1" ht="29.25">
      <c r="A814" s="36"/>
      <c r="B814" s="37"/>
      <c r="C814" s="38"/>
      <c r="D814" s="208" t="s">
        <v>299</v>
      </c>
      <c r="E814" s="38"/>
      <c r="F814" s="209" t="s">
        <v>4263</v>
      </c>
      <c r="G814" s="38"/>
      <c r="H814" s="38"/>
      <c r="I814" s="119"/>
      <c r="J814" s="38"/>
      <c r="K814" s="38"/>
      <c r="L814" s="41"/>
      <c r="M814" s="210"/>
      <c r="N814" s="211"/>
      <c r="O814" s="66"/>
      <c r="P814" s="66"/>
      <c r="Q814" s="66"/>
      <c r="R814" s="66"/>
      <c r="S814" s="66"/>
      <c r="T814" s="67"/>
      <c r="U814" s="36"/>
      <c r="V814" s="36"/>
      <c r="W814" s="36"/>
      <c r="X814" s="36"/>
      <c r="Y814" s="36"/>
      <c r="Z814" s="36"/>
      <c r="AA814" s="36"/>
      <c r="AB814" s="36"/>
      <c r="AC814" s="36"/>
      <c r="AD814" s="36"/>
      <c r="AE814" s="36"/>
      <c r="AT814" s="19" t="s">
        <v>299</v>
      </c>
      <c r="AU814" s="19" t="s">
        <v>84</v>
      </c>
    </row>
    <row r="815" spans="1:65" s="14" customFormat="1" ht="11.25">
      <c r="B815" s="222"/>
      <c r="C815" s="223"/>
      <c r="D815" s="208" t="s">
        <v>281</v>
      </c>
      <c r="E815" s="224" t="s">
        <v>22</v>
      </c>
      <c r="F815" s="225" t="s">
        <v>4264</v>
      </c>
      <c r="G815" s="223"/>
      <c r="H815" s="226">
        <v>4</v>
      </c>
      <c r="I815" s="227"/>
      <c r="J815" s="223"/>
      <c r="K815" s="223"/>
      <c r="L815" s="228"/>
      <c r="M815" s="229"/>
      <c r="N815" s="230"/>
      <c r="O815" s="230"/>
      <c r="P815" s="230"/>
      <c r="Q815" s="230"/>
      <c r="R815" s="230"/>
      <c r="S815" s="230"/>
      <c r="T815" s="231"/>
      <c r="AT815" s="232" t="s">
        <v>281</v>
      </c>
      <c r="AU815" s="232" t="s">
        <v>84</v>
      </c>
      <c r="AV815" s="14" t="s">
        <v>84</v>
      </c>
      <c r="AW815" s="14" t="s">
        <v>38</v>
      </c>
      <c r="AX815" s="14" t="s">
        <v>23</v>
      </c>
      <c r="AY815" s="232" t="s">
        <v>273</v>
      </c>
    </row>
    <row r="816" spans="1:65" s="2" customFormat="1" ht="21.75" customHeight="1">
      <c r="A816" s="36"/>
      <c r="B816" s="37"/>
      <c r="C816" s="195" t="s">
        <v>1232</v>
      </c>
      <c r="D816" s="195" t="s">
        <v>275</v>
      </c>
      <c r="E816" s="196" t="s">
        <v>1191</v>
      </c>
      <c r="F816" s="197" t="s">
        <v>1192</v>
      </c>
      <c r="G816" s="198" t="s">
        <v>1193</v>
      </c>
      <c r="H816" s="265"/>
      <c r="I816" s="200"/>
      <c r="J816" s="201">
        <f>ROUND(I816*H816,2)</f>
        <v>0</v>
      </c>
      <c r="K816" s="197" t="s">
        <v>306</v>
      </c>
      <c r="L816" s="41"/>
      <c r="M816" s="202" t="s">
        <v>22</v>
      </c>
      <c r="N816" s="203" t="s">
        <v>48</v>
      </c>
      <c r="O816" s="66"/>
      <c r="P816" s="204">
        <f>O816*H816</f>
        <v>0</v>
      </c>
      <c r="Q816" s="204">
        <v>0</v>
      </c>
      <c r="R816" s="204">
        <f>Q816*H816</f>
        <v>0</v>
      </c>
      <c r="S816" s="204">
        <v>0</v>
      </c>
      <c r="T816" s="205">
        <f>S816*H816</f>
        <v>0</v>
      </c>
      <c r="U816" s="36"/>
      <c r="V816" s="36"/>
      <c r="W816" s="36"/>
      <c r="X816" s="36"/>
      <c r="Y816" s="36"/>
      <c r="Z816" s="36"/>
      <c r="AA816" s="36"/>
      <c r="AB816" s="36"/>
      <c r="AC816" s="36"/>
      <c r="AD816" s="36"/>
      <c r="AE816" s="36"/>
      <c r="AR816" s="206" t="s">
        <v>386</v>
      </c>
      <c r="AT816" s="206" t="s">
        <v>275</v>
      </c>
      <c r="AU816" s="206" t="s">
        <v>84</v>
      </c>
      <c r="AY816" s="19" t="s">
        <v>273</v>
      </c>
      <c r="BE816" s="207">
        <f>IF(N816="základní",J816,0)</f>
        <v>0</v>
      </c>
      <c r="BF816" s="207">
        <f>IF(N816="snížená",J816,0)</f>
        <v>0</v>
      </c>
      <c r="BG816" s="207">
        <f>IF(N816="zákl. přenesená",J816,0)</f>
        <v>0</v>
      </c>
      <c r="BH816" s="207">
        <f>IF(N816="sníž. přenesená",J816,0)</f>
        <v>0</v>
      </c>
      <c r="BI816" s="207">
        <f>IF(N816="nulová",J816,0)</f>
        <v>0</v>
      </c>
      <c r="BJ816" s="19" t="s">
        <v>23</v>
      </c>
      <c r="BK816" s="207">
        <f>ROUND(I816*H816,2)</f>
        <v>0</v>
      </c>
      <c r="BL816" s="19" t="s">
        <v>386</v>
      </c>
      <c r="BM816" s="206" t="s">
        <v>4265</v>
      </c>
    </row>
    <row r="817" spans="1:65" s="2" customFormat="1" ht="78">
      <c r="A817" s="36"/>
      <c r="B817" s="37"/>
      <c r="C817" s="38"/>
      <c r="D817" s="208" t="s">
        <v>299</v>
      </c>
      <c r="E817" s="38"/>
      <c r="F817" s="209" t="s">
        <v>1195</v>
      </c>
      <c r="G817" s="38"/>
      <c r="H817" s="38"/>
      <c r="I817" s="119"/>
      <c r="J817" s="38"/>
      <c r="K817" s="38"/>
      <c r="L817" s="41"/>
      <c r="M817" s="210"/>
      <c r="N817" s="211"/>
      <c r="O817" s="66"/>
      <c r="P817" s="66"/>
      <c r="Q817" s="66"/>
      <c r="R817" s="66"/>
      <c r="S817" s="66"/>
      <c r="T817" s="67"/>
      <c r="U817" s="36"/>
      <c r="V817" s="36"/>
      <c r="W817" s="36"/>
      <c r="X817" s="36"/>
      <c r="Y817" s="36"/>
      <c r="Z817" s="36"/>
      <c r="AA817" s="36"/>
      <c r="AB817" s="36"/>
      <c r="AC817" s="36"/>
      <c r="AD817" s="36"/>
      <c r="AE817" s="36"/>
      <c r="AT817" s="19" t="s">
        <v>299</v>
      </c>
      <c r="AU817" s="19" t="s">
        <v>84</v>
      </c>
    </row>
    <row r="818" spans="1:65" s="12" customFormat="1" ht="22.9" customHeight="1">
      <c r="B818" s="179"/>
      <c r="C818" s="180"/>
      <c r="D818" s="181" t="s">
        <v>76</v>
      </c>
      <c r="E818" s="193" t="s">
        <v>1196</v>
      </c>
      <c r="F818" s="193" t="s">
        <v>1197</v>
      </c>
      <c r="G818" s="180"/>
      <c r="H818" s="180"/>
      <c r="I818" s="183"/>
      <c r="J818" s="194">
        <f>BK818</f>
        <v>0</v>
      </c>
      <c r="K818" s="180"/>
      <c r="L818" s="185"/>
      <c r="M818" s="186"/>
      <c r="N818" s="187"/>
      <c r="O818" s="187"/>
      <c r="P818" s="188">
        <f>SUM(P819:P833)</f>
        <v>0</v>
      </c>
      <c r="Q818" s="187"/>
      <c r="R818" s="188">
        <f>SUM(R819:R833)</f>
        <v>0</v>
      </c>
      <c r="S818" s="187"/>
      <c r="T818" s="189">
        <f>SUM(T819:T833)</f>
        <v>0</v>
      </c>
      <c r="AR818" s="190" t="s">
        <v>84</v>
      </c>
      <c r="AT818" s="191" t="s">
        <v>76</v>
      </c>
      <c r="AU818" s="191" t="s">
        <v>23</v>
      </c>
      <c r="AY818" s="190" t="s">
        <v>273</v>
      </c>
      <c r="BK818" s="192">
        <f>SUM(BK819:BK833)</f>
        <v>0</v>
      </c>
    </row>
    <row r="819" spans="1:65" s="2" customFormat="1" ht="21.75" customHeight="1">
      <c r="A819" s="36"/>
      <c r="B819" s="37"/>
      <c r="C819" s="195" t="s">
        <v>1239</v>
      </c>
      <c r="D819" s="195" t="s">
        <v>275</v>
      </c>
      <c r="E819" s="196" t="s">
        <v>4266</v>
      </c>
      <c r="F819" s="197" t="s">
        <v>4267</v>
      </c>
      <c r="G819" s="198" t="s">
        <v>765</v>
      </c>
      <c r="H819" s="199">
        <v>1</v>
      </c>
      <c r="I819" s="200"/>
      <c r="J819" s="201">
        <f t="shared" ref="J819:J828" si="0">ROUND(I819*H819,2)</f>
        <v>0</v>
      </c>
      <c r="K819" s="197" t="s">
        <v>22</v>
      </c>
      <c r="L819" s="41"/>
      <c r="M819" s="202" t="s">
        <v>22</v>
      </c>
      <c r="N819" s="203" t="s">
        <v>48</v>
      </c>
      <c r="O819" s="66"/>
      <c r="P819" s="204">
        <f t="shared" ref="P819:P828" si="1">O819*H819</f>
        <v>0</v>
      </c>
      <c r="Q819" s="204">
        <v>0</v>
      </c>
      <c r="R819" s="204">
        <f t="shared" ref="R819:R828" si="2">Q819*H819</f>
        <v>0</v>
      </c>
      <c r="S819" s="204">
        <v>0</v>
      </c>
      <c r="T819" s="205">
        <f t="shared" ref="T819:T828" si="3">S819*H819</f>
        <v>0</v>
      </c>
      <c r="U819" s="36"/>
      <c r="V819" s="36"/>
      <c r="W819" s="36"/>
      <c r="X819" s="36"/>
      <c r="Y819" s="36"/>
      <c r="Z819" s="36"/>
      <c r="AA819" s="36"/>
      <c r="AB819" s="36"/>
      <c r="AC819" s="36"/>
      <c r="AD819" s="36"/>
      <c r="AE819" s="36"/>
      <c r="AR819" s="206" t="s">
        <v>386</v>
      </c>
      <c r="AT819" s="206" t="s">
        <v>275</v>
      </c>
      <c r="AU819" s="206" t="s">
        <v>84</v>
      </c>
      <c r="AY819" s="19" t="s">
        <v>273</v>
      </c>
      <c r="BE819" s="207">
        <f t="shared" ref="BE819:BE828" si="4">IF(N819="základní",J819,0)</f>
        <v>0</v>
      </c>
      <c r="BF819" s="207">
        <f t="shared" ref="BF819:BF828" si="5">IF(N819="snížená",J819,0)</f>
        <v>0</v>
      </c>
      <c r="BG819" s="207">
        <f t="shared" ref="BG819:BG828" si="6">IF(N819="zákl. přenesená",J819,0)</f>
        <v>0</v>
      </c>
      <c r="BH819" s="207">
        <f t="shared" ref="BH819:BH828" si="7">IF(N819="sníž. přenesená",J819,0)</f>
        <v>0</v>
      </c>
      <c r="BI819" s="207">
        <f t="shared" ref="BI819:BI828" si="8">IF(N819="nulová",J819,0)</f>
        <v>0</v>
      </c>
      <c r="BJ819" s="19" t="s">
        <v>23</v>
      </c>
      <c r="BK819" s="207">
        <f t="shared" ref="BK819:BK828" si="9">ROUND(I819*H819,2)</f>
        <v>0</v>
      </c>
      <c r="BL819" s="19" t="s">
        <v>386</v>
      </c>
      <c r="BM819" s="206" t="s">
        <v>4268</v>
      </c>
    </row>
    <row r="820" spans="1:65" s="2" customFormat="1" ht="21.75" customHeight="1">
      <c r="A820" s="36"/>
      <c r="B820" s="37"/>
      <c r="C820" s="195" t="s">
        <v>1245</v>
      </c>
      <c r="D820" s="195" t="s">
        <v>275</v>
      </c>
      <c r="E820" s="196" t="s">
        <v>4269</v>
      </c>
      <c r="F820" s="197" t="s">
        <v>4270</v>
      </c>
      <c r="G820" s="198" t="s">
        <v>765</v>
      </c>
      <c r="H820" s="199">
        <v>2</v>
      </c>
      <c r="I820" s="200"/>
      <c r="J820" s="201">
        <f t="shared" si="0"/>
        <v>0</v>
      </c>
      <c r="K820" s="197" t="s">
        <v>22</v>
      </c>
      <c r="L820" s="41"/>
      <c r="M820" s="202" t="s">
        <v>22</v>
      </c>
      <c r="N820" s="203" t="s">
        <v>48</v>
      </c>
      <c r="O820" s="66"/>
      <c r="P820" s="204">
        <f t="shared" si="1"/>
        <v>0</v>
      </c>
      <c r="Q820" s="204">
        <v>0</v>
      </c>
      <c r="R820" s="204">
        <f t="shared" si="2"/>
        <v>0</v>
      </c>
      <c r="S820" s="204">
        <v>0</v>
      </c>
      <c r="T820" s="205">
        <f t="shared" si="3"/>
        <v>0</v>
      </c>
      <c r="U820" s="36"/>
      <c r="V820" s="36"/>
      <c r="W820" s="36"/>
      <c r="X820" s="36"/>
      <c r="Y820" s="36"/>
      <c r="Z820" s="36"/>
      <c r="AA820" s="36"/>
      <c r="AB820" s="36"/>
      <c r="AC820" s="36"/>
      <c r="AD820" s="36"/>
      <c r="AE820" s="36"/>
      <c r="AR820" s="206" t="s">
        <v>386</v>
      </c>
      <c r="AT820" s="206" t="s">
        <v>275</v>
      </c>
      <c r="AU820" s="206" t="s">
        <v>84</v>
      </c>
      <c r="AY820" s="19" t="s">
        <v>273</v>
      </c>
      <c r="BE820" s="207">
        <f t="shared" si="4"/>
        <v>0</v>
      </c>
      <c r="BF820" s="207">
        <f t="shared" si="5"/>
        <v>0</v>
      </c>
      <c r="BG820" s="207">
        <f t="shared" si="6"/>
        <v>0</v>
      </c>
      <c r="BH820" s="207">
        <f t="shared" si="7"/>
        <v>0</v>
      </c>
      <c r="BI820" s="207">
        <f t="shared" si="8"/>
        <v>0</v>
      </c>
      <c r="BJ820" s="19" t="s">
        <v>23</v>
      </c>
      <c r="BK820" s="207">
        <f t="shared" si="9"/>
        <v>0</v>
      </c>
      <c r="BL820" s="19" t="s">
        <v>386</v>
      </c>
      <c r="BM820" s="206" t="s">
        <v>4271</v>
      </c>
    </row>
    <row r="821" spans="1:65" s="2" customFormat="1" ht="21.75" customHeight="1">
      <c r="A821" s="36"/>
      <c r="B821" s="37"/>
      <c r="C821" s="195" t="s">
        <v>1252</v>
      </c>
      <c r="D821" s="195" t="s">
        <v>275</v>
      </c>
      <c r="E821" s="196" t="s">
        <v>4272</v>
      </c>
      <c r="F821" s="197" t="s">
        <v>4273</v>
      </c>
      <c r="G821" s="198" t="s">
        <v>765</v>
      </c>
      <c r="H821" s="199">
        <v>1</v>
      </c>
      <c r="I821" s="200"/>
      <c r="J821" s="201">
        <f t="shared" si="0"/>
        <v>0</v>
      </c>
      <c r="K821" s="197" t="s">
        <v>22</v>
      </c>
      <c r="L821" s="41"/>
      <c r="M821" s="202" t="s">
        <v>22</v>
      </c>
      <c r="N821" s="203" t="s">
        <v>48</v>
      </c>
      <c r="O821" s="66"/>
      <c r="P821" s="204">
        <f t="shared" si="1"/>
        <v>0</v>
      </c>
      <c r="Q821" s="204">
        <v>0</v>
      </c>
      <c r="R821" s="204">
        <f t="shared" si="2"/>
        <v>0</v>
      </c>
      <c r="S821" s="204">
        <v>0</v>
      </c>
      <c r="T821" s="205">
        <f t="shared" si="3"/>
        <v>0</v>
      </c>
      <c r="U821" s="36"/>
      <c r="V821" s="36"/>
      <c r="W821" s="36"/>
      <c r="X821" s="36"/>
      <c r="Y821" s="36"/>
      <c r="Z821" s="36"/>
      <c r="AA821" s="36"/>
      <c r="AB821" s="36"/>
      <c r="AC821" s="36"/>
      <c r="AD821" s="36"/>
      <c r="AE821" s="36"/>
      <c r="AR821" s="206" t="s">
        <v>386</v>
      </c>
      <c r="AT821" s="206" t="s">
        <v>275</v>
      </c>
      <c r="AU821" s="206" t="s">
        <v>84</v>
      </c>
      <c r="AY821" s="19" t="s">
        <v>273</v>
      </c>
      <c r="BE821" s="207">
        <f t="shared" si="4"/>
        <v>0</v>
      </c>
      <c r="BF821" s="207">
        <f t="shared" si="5"/>
        <v>0</v>
      </c>
      <c r="BG821" s="207">
        <f t="shared" si="6"/>
        <v>0</v>
      </c>
      <c r="BH821" s="207">
        <f t="shared" si="7"/>
        <v>0</v>
      </c>
      <c r="BI821" s="207">
        <f t="shared" si="8"/>
        <v>0</v>
      </c>
      <c r="BJ821" s="19" t="s">
        <v>23</v>
      </c>
      <c r="BK821" s="207">
        <f t="shared" si="9"/>
        <v>0</v>
      </c>
      <c r="BL821" s="19" t="s">
        <v>386</v>
      </c>
      <c r="BM821" s="206" t="s">
        <v>4274</v>
      </c>
    </row>
    <row r="822" spans="1:65" s="2" customFormat="1" ht="21.75" customHeight="1">
      <c r="A822" s="36"/>
      <c r="B822" s="37"/>
      <c r="C822" s="195" t="s">
        <v>1257</v>
      </c>
      <c r="D822" s="195" t="s">
        <v>275</v>
      </c>
      <c r="E822" s="196" t="s">
        <v>4275</v>
      </c>
      <c r="F822" s="197" t="s">
        <v>4276</v>
      </c>
      <c r="G822" s="198" t="s">
        <v>765</v>
      </c>
      <c r="H822" s="199">
        <v>1</v>
      </c>
      <c r="I822" s="200"/>
      <c r="J822" s="201">
        <f t="shared" si="0"/>
        <v>0</v>
      </c>
      <c r="K822" s="197" t="s">
        <v>22</v>
      </c>
      <c r="L822" s="41"/>
      <c r="M822" s="202" t="s">
        <v>22</v>
      </c>
      <c r="N822" s="203" t="s">
        <v>48</v>
      </c>
      <c r="O822" s="66"/>
      <c r="P822" s="204">
        <f t="shared" si="1"/>
        <v>0</v>
      </c>
      <c r="Q822" s="204">
        <v>0</v>
      </c>
      <c r="R822" s="204">
        <f t="shared" si="2"/>
        <v>0</v>
      </c>
      <c r="S822" s="204">
        <v>0</v>
      </c>
      <c r="T822" s="205">
        <f t="shared" si="3"/>
        <v>0</v>
      </c>
      <c r="U822" s="36"/>
      <c r="V822" s="36"/>
      <c r="W822" s="36"/>
      <c r="X822" s="36"/>
      <c r="Y822" s="36"/>
      <c r="Z822" s="36"/>
      <c r="AA822" s="36"/>
      <c r="AB822" s="36"/>
      <c r="AC822" s="36"/>
      <c r="AD822" s="36"/>
      <c r="AE822" s="36"/>
      <c r="AR822" s="206" t="s">
        <v>386</v>
      </c>
      <c r="AT822" s="206" t="s">
        <v>275</v>
      </c>
      <c r="AU822" s="206" t="s">
        <v>84</v>
      </c>
      <c r="AY822" s="19" t="s">
        <v>273</v>
      </c>
      <c r="BE822" s="207">
        <f t="shared" si="4"/>
        <v>0</v>
      </c>
      <c r="BF822" s="207">
        <f t="shared" si="5"/>
        <v>0</v>
      </c>
      <c r="BG822" s="207">
        <f t="shared" si="6"/>
        <v>0</v>
      </c>
      <c r="BH822" s="207">
        <f t="shared" si="7"/>
        <v>0</v>
      </c>
      <c r="BI822" s="207">
        <f t="shared" si="8"/>
        <v>0</v>
      </c>
      <c r="BJ822" s="19" t="s">
        <v>23</v>
      </c>
      <c r="BK822" s="207">
        <f t="shared" si="9"/>
        <v>0</v>
      </c>
      <c r="BL822" s="19" t="s">
        <v>386</v>
      </c>
      <c r="BM822" s="206" t="s">
        <v>4277</v>
      </c>
    </row>
    <row r="823" spans="1:65" s="2" customFormat="1" ht="21.75" customHeight="1">
      <c r="A823" s="36"/>
      <c r="B823" s="37"/>
      <c r="C823" s="195" t="s">
        <v>1261</v>
      </c>
      <c r="D823" s="195" t="s">
        <v>275</v>
      </c>
      <c r="E823" s="196" t="s">
        <v>4278</v>
      </c>
      <c r="F823" s="197" t="s">
        <v>4279</v>
      </c>
      <c r="G823" s="198" t="s">
        <v>765</v>
      </c>
      <c r="H823" s="199">
        <v>1</v>
      </c>
      <c r="I823" s="200"/>
      <c r="J823" s="201">
        <f t="shared" si="0"/>
        <v>0</v>
      </c>
      <c r="K823" s="197" t="s">
        <v>22</v>
      </c>
      <c r="L823" s="41"/>
      <c r="M823" s="202" t="s">
        <v>22</v>
      </c>
      <c r="N823" s="203" t="s">
        <v>48</v>
      </c>
      <c r="O823" s="66"/>
      <c r="P823" s="204">
        <f t="shared" si="1"/>
        <v>0</v>
      </c>
      <c r="Q823" s="204">
        <v>0</v>
      </c>
      <c r="R823" s="204">
        <f t="shared" si="2"/>
        <v>0</v>
      </c>
      <c r="S823" s="204">
        <v>0</v>
      </c>
      <c r="T823" s="205">
        <f t="shared" si="3"/>
        <v>0</v>
      </c>
      <c r="U823" s="36"/>
      <c r="V823" s="36"/>
      <c r="W823" s="36"/>
      <c r="X823" s="36"/>
      <c r="Y823" s="36"/>
      <c r="Z823" s="36"/>
      <c r="AA823" s="36"/>
      <c r="AB823" s="36"/>
      <c r="AC823" s="36"/>
      <c r="AD823" s="36"/>
      <c r="AE823" s="36"/>
      <c r="AR823" s="206" t="s">
        <v>386</v>
      </c>
      <c r="AT823" s="206" t="s">
        <v>275</v>
      </c>
      <c r="AU823" s="206" t="s">
        <v>84</v>
      </c>
      <c r="AY823" s="19" t="s">
        <v>273</v>
      </c>
      <c r="BE823" s="207">
        <f t="shared" si="4"/>
        <v>0</v>
      </c>
      <c r="BF823" s="207">
        <f t="shared" si="5"/>
        <v>0</v>
      </c>
      <c r="BG823" s="207">
        <f t="shared" si="6"/>
        <v>0</v>
      </c>
      <c r="BH823" s="207">
        <f t="shared" si="7"/>
        <v>0</v>
      </c>
      <c r="BI823" s="207">
        <f t="shared" si="8"/>
        <v>0</v>
      </c>
      <c r="BJ823" s="19" t="s">
        <v>23</v>
      </c>
      <c r="BK823" s="207">
        <f t="shared" si="9"/>
        <v>0</v>
      </c>
      <c r="BL823" s="19" t="s">
        <v>386</v>
      </c>
      <c r="BM823" s="206" t="s">
        <v>4280</v>
      </c>
    </row>
    <row r="824" spans="1:65" s="2" customFormat="1" ht="21.75" customHeight="1">
      <c r="A824" s="36"/>
      <c r="B824" s="37"/>
      <c r="C824" s="195" t="s">
        <v>1271</v>
      </c>
      <c r="D824" s="195" t="s">
        <v>275</v>
      </c>
      <c r="E824" s="196" t="s">
        <v>4281</v>
      </c>
      <c r="F824" s="197" t="s">
        <v>4282</v>
      </c>
      <c r="G824" s="198" t="s">
        <v>765</v>
      </c>
      <c r="H824" s="199">
        <v>1</v>
      </c>
      <c r="I824" s="200"/>
      <c r="J824" s="201">
        <f t="shared" si="0"/>
        <v>0</v>
      </c>
      <c r="K824" s="197" t="s">
        <v>22</v>
      </c>
      <c r="L824" s="41"/>
      <c r="M824" s="202" t="s">
        <v>22</v>
      </c>
      <c r="N824" s="203" t="s">
        <v>48</v>
      </c>
      <c r="O824" s="66"/>
      <c r="P824" s="204">
        <f t="shared" si="1"/>
        <v>0</v>
      </c>
      <c r="Q824" s="204">
        <v>0</v>
      </c>
      <c r="R824" s="204">
        <f t="shared" si="2"/>
        <v>0</v>
      </c>
      <c r="S824" s="204">
        <v>0</v>
      </c>
      <c r="T824" s="205">
        <f t="shared" si="3"/>
        <v>0</v>
      </c>
      <c r="U824" s="36"/>
      <c r="V824" s="36"/>
      <c r="W824" s="36"/>
      <c r="X824" s="36"/>
      <c r="Y824" s="36"/>
      <c r="Z824" s="36"/>
      <c r="AA824" s="36"/>
      <c r="AB824" s="36"/>
      <c r="AC824" s="36"/>
      <c r="AD824" s="36"/>
      <c r="AE824" s="36"/>
      <c r="AR824" s="206" t="s">
        <v>386</v>
      </c>
      <c r="AT824" s="206" t="s">
        <v>275</v>
      </c>
      <c r="AU824" s="206" t="s">
        <v>84</v>
      </c>
      <c r="AY824" s="19" t="s">
        <v>273</v>
      </c>
      <c r="BE824" s="207">
        <f t="shared" si="4"/>
        <v>0</v>
      </c>
      <c r="BF824" s="207">
        <f t="shared" si="5"/>
        <v>0</v>
      </c>
      <c r="BG824" s="207">
        <f t="shared" si="6"/>
        <v>0</v>
      </c>
      <c r="BH824" s="207">
        <f t="shared" si="7"/>
        <v>0</v>
      </c>
      <c r="BI824" s="207">
        <f t="shared" si="8"/>
        <v>0</v>
      </c>
      <c r="BJ824" s="19" t="s">
        <v>23</v>
      </c>
      <c r="BK824" s="207">
        <f t="shared" si="9"/>
        <v>0</v>
      </c>
      <c r="BL824" s="19" t="s">
        <v>386</v>
      </c>
      <c r="BM824" s="206" t="s">
        <v>4283</v>
      </c>
    </row>
    <row r="825" spans="1:65" s="2" customFormat="1" ht="21.75" customHeight="1">
      <c r="A825" s="36"/>
      <c r="B825" s="37"/>
      <c r="C825" s="195" t="s">
        <v>1277</v>
      </c>
      <c r="D825" s="195" t="s">
        <v>275</v>
      </c>
      <c r="E825" s="196" t="s">
        <v>4284</v>
      </c>
      <c r="F825" s="197" t="s">
        <v>4285</v>
      </c>
      <c r="G825" s="198" t="s">
        <v>765</v>
      </c>
      <c r="H825" s="199">
        <v>1</v>
      </c>
      <c r="I825" s="200"/>
      <c r="J825" s="201">
        <f t="shared" si="0"/>
        <v>0</v>
      </c>
      <c r="K825" s="197" t="s">
        <v>22</v>
      </c>
      <c r="L825" s="41"/>
      <c r="M825" s="202" t="s">
        <v>22</v>
      </c>
      <c r="N825" s="203" t="s">
        <v>48</v>
      </c>
      <c r="O825" s="66"/>
      <c r="P825" s="204">
        <f t="shared" si="1"/>
        <v>0</v>
      </c>
      <c r="Q825" s="204">
        <v>0</v>
      </c>
      <c r="R825" s="204">
        <f t="shared" si="2"/>
        <v>0</v>
      </c>
      <c r="S825" s="204">
        <v>0</v>
      </c>
      <c r="T825" s="205">
        <f t="shared" si="3"/>
        <v>0</v>
      </c>
      <c r="U825" s="36"/>
      <c r="V825" s="36"/>
      <c r="W825" s="36"/>
      <c r="X825" s="36"/>
      <c r="Y825" s="36"/>
      <c r="Z825" s="36"/>
      <c r="AA825" s="36"/>
      <c r="AB825" s="36"/>
      <c r="AC825" s="36"/>
      <c r="AD825" s="36"/>
      <c r="AE825" s="36"/>
      <c r="AR825" s="206" t="s">
        <v>386</v>
      </c>
      <c r="AT825" s="206" t="s">
        <v>275</v>
      </c>
      <c r="AU825" s="206" t="s">
        <v>84</v>
      </c>
      <c r="AY825" s="19" t="s">
        <v>273</v>
      </c>
      <c r="BE825" s="207">
        <f t="shared" si="4"/>
        <v>0</v>
      </c>
      <c r="BF825" s="207">
        <f t="shared" si="5"/>
        <v>0</v>
      </c>
      <c r="BG825" s="207">
        <f t="shared" si="6"/>
        <v>0</v>
      </c>
      <c r="BH825" s="207">
        <f t="shared" si="7"/>
        <v>0</v>
      </c>
      <c r="BI825" s="207">
        <f t="shared" si="8"/>
        <v>0</v>
      </c>
      <c r="BJ825" s="19" t="s">
        <v>23</v>
      </c>
      <c r="BK825" s="207">
        <f t="shared" si="9"/>
        <v>0</v>
      </c>
      <c r="BL825" s="19" t="s">
        <v>386</v>
      </c>
      <c r="BM825" s="206" t="s">
        <v>4286</v>
      </c>
    </row>
    <row r="826" spans="1:65" s="2" customFormat="1" ht="21.75" customHeight="1">
      <c r="A826" s="36"/>
      <c r="B826" s="37"/>
      <c r="C826" s="195" t="s">
        <v>1284</v>
      </c>
      <c r="D826" s="195" t="s">
        <v>275</v>
      </c>
      <c r="E826" s="196" t="s">
        <v>4287</v>
      </c>
      <c r="F826" s="197" t="s">
        <v>4288</v>
      </c>
      <c r="G826" s="198" t="s">
        <v>765</v>
      </c>
      <c r="H826" s="199">
        <v>1</v>
      </c>
      <c r="I826" s="200"/>
      <c r="J826" s="201">
        <f t="shared" si="0"/>
        <v>0</v>
      </c>
      <c r="K826" s="197" t="s">
        <v>22</v>
      </c>
      <c r="L826" s="41"/>
      <c r="M826" s="202" t="s">
        <v>22</v>
      </c>
      <c r="N826" s="203" t="s">
        <v>48</v>
      </c>
      <c r="O826" s="66"/>
      <c r="P826" s="204">
        <f t="shared" si="1"/>
        <v>0</v>
      </c>
      <c r="Q826" s="204">
        <v>0</v>
      </c>
      <c r="R826" s="204">
        <f t="shared" si="2"/>
        <v>0</v>
      </c>
      <c r="S826" s="204">
        <v>0</v>
      </c>
      <c r="T826" s="205">
        <f t="shared" si="3"/>
        <v>0</v>
      </c>
      <c r="U826" s="36"/>
      <c r="V826" s="36"/>
      <c r="W826" s="36"/>
      <c r="X826" s="36"/>
      <c r="Y826" s="36"/>
      <c r="Z826" s="36"/>
      <c r="AA826" s="36"/>
      <c r="AB826" s="36"/>
      <c r="AC826" s="36"/>
      <c r="AD826" s="36"/>
      <c r="AE826" s="36"/>
      <c r="AR826" s="206" t="s">
        <v>386</v>
      </c>
      <c r="AT826" s="206" t="s">
        <v>275</v>
      </c>
      <c r="AU826" s="206" t="s">
        <v>84</v>
      </c>
      <c r="AY826" s="19" t="s">
        <v>273</v>
      </c>
      <c r="BE826" s="207">
        <f t="shared" si="4"/>
        <v>0</v>
      </c>
      <c r="BF826" s="207">
        <f t="shared" si="5"/>
        <v>0</v>
      </c>
      <c r="BG826" s="207">
        <f t="shared" si="6"/>
        <v>0</v>
      </c>
      <c r="BH826" s="207">
        <f t="shared" si="7"/>
        <v>0</v>
      </c>
      <c r="BI826" s="207">
        <f t="shared" si="8"/>
        <v>0</v>
      </c>
      <c r="BJ826" s="19" t="s">
        <v>23</v>
      </c>
      <c r="BK826" s="207">
        <f t="shared" si="9"/>
        <v>0</v>
      </c>
      <c r="BL826" s="19" t="s">
        <v>386</v>
      </c>
      <c r="BM826" s="206" t="s">
        <v>4289</v>
      </c>
    </row>
    <row r="827" spans="1:65" s="2" customFormat="1" ht="21.75" customHeight="1">
      <c r="A827" s="36"/>
      <c r="B827" s="37"/>
      <c r="C827" s="195" t="s">
        <v>1303</v>
      </c>
      <c r="D827" s="195" t="s">
        <v>275</v>
      </c>
      <c r="E827" s="196" t="s">
        <v>4290</v>
      </c>
      <c r="F827" s="197" t="s">
        <v>4291</v>
      </c>
      <c r="G827" s="198" t="s">
        <v>765</v>
      </c>
      <c r="H827" s="199">
        <v>1</v>
      </c>
      <c r="I827" s="200"/>
      <c r="J827" s="201">
        <f t="shared" si="0"/>
        <v>0</v>
      </c>
      <c r="K827" s="197" t="s">
        <v>22</v>
      </c>
      <c r="L827" s="41"/>
      <c r="M827" s="202" t="s">
        <v>22</v>
      </c>
      <c r="N827" s="203" t="s">
        <v>48</v>
      </c>
      <c r="O827" s="66"/>
      <c r="P827" s="204">
        <f t="shared" si="1"/>
        <v>0</v>
      </c>
      <c r="Q827" s="204">
        <v>0</v>
      </c>
      <c r="R827" s="204">
        <f t="shared" si="2"/>
        <v>0</v>
      </c>
      <c r="S827" s="204">
        <v>0</v>
      </c>
      <c r="T827" s="205">
        <f t="shared" si="3"/>
        <v>0</v>
      </c>
      <c r="U827" s="36"/>
      <c r="V827" s="36"/>
      <c r="W827" s="36"/>
      <c r="X827" s="36"/>
      <c r="Y827" s="36"/>
      <c r="Z827" s="36"/>
      <c r="AA827" s="36"/>
      <c r="AB827" s="36"/>
      <c r="AC827" s="36"/>
      <c r="AD827" s="36"/>
      <c r="AE827" s="36"/>
      <c r="AR827" s="206" t="s">
        <v>386</v>
      </c>
      <c r="AT827" s="206" t="s">
        <v>275</v>
      </c>
      <c r="AU827" s="206" t="s">
        <v>84</v>
      </c>
      <c r="AY827" s="19" t="s">
        <v>273</v>
      </c>
      <c r="BE827" s="207">
        <f t="shared" si="4"/>
        <v>0</v>
      </c>
      <c r="BF827" s="207">
        <f t="shared" si="5"/>
        <v>0</v>
      </c>
      <c r="BG827" s="207">
        <f t="shared" si="6"/>
        <v>0</v>
      </c>
      <c r="BH827" s="207">
        <f t="shared" si="7"/>
        <v>0</v>
      </c>
      <c r="BI827" s="207">
        <f t="shared" si="8"/>
        <v>0</v>
      </c>
      <c r="BJ827" s="19" t="s">
        <v>23</v>
      </c>
      <c r="BK827" s="207">
        <f t="shared" si="9"/>
        <v>0</v>
      </c>
      <c r="BL827" s="19" t="s">
        <v>386</v>
      </c>
      <c r="BM827" s="206" t="s">
        <v>4292</v>
      </c>
    </row>
    <row r="828" spans="1:65" s="2" customFormat="1" ht="21.75" customHeight="1">
      <c r="A828" s="36"/>
      <c r="B828" s="37"/>
      <c r="C828" s="195" t="s">
        <v>1308</v>
      </c>
      <c r="D828" s="195" t="s">
        <v>275</v>
      </c>
      <c r="E828" s="196" t="s">
        <v>4293</v>
      </c>
      <c r="F828" s="197" t="s">
        <v>4294</v>
      </c>
      <c r="G828" s="198" t="s">
        <v>765</v>
      </c>
      <c r="H828" s="199">
        <v>1</v>
      </c>
      <c r="I828" s="200"/>
      <c r="J828" s="201">
        <f t="shared" si="0"/>
        <v>0</v>
      </c>
      <c r="K828" s="197" t="s">
        <v>22</v>
      </c>
      <c r="L828" s="41"/>
      <c r="M828" s="202" t="s">
        <v>22</v>
      </c>
      <c r="N828" s="203" t="s">
        <v>48</v>
      </c>
      <c r="O828" s="66"/>
      <c r="P828" s="204">
        <f t="shared" si="1"/>
        <v>0</v>
      </c>
      <c r="Q828" s="204">
        <v>0</v>
      </c>
      <c r="R828" s="204">
        <f t="shared" si="2"/>
        <v>0</v>
      </c>
      <c r="S828" s="204">
        <v>0</v>
      </c>
      <c r="T828" s="205">
        <f t="shared" si="3"/>
        <v>0</v>
      </c>
      <c r="U828" s="36"/>
      <c r="V828" s="36"/>
      <c r="W828" s="36"/>
      <c r="X828" s="36"/>
      <c r="Y828" s="36"/>
      <c r="Z828" s="36"/>
      <c r="AA828" s="36"/>
      <c r="AB828" s="36"/>
      <c r="AC828" s="36"/>
      <c r="AD828" s="36"/>
      <c r="AE828" s="36"/>
      <c r="AR828" s="206" t="s">
        <v>386</v>
      </c>
      <c r="AT828" s="206" t="s">
        <v>275</v>
      </c>
      <c r="AU828" s="206" t="s">
        <v>84</v>
      </c>
      <c r="AY828" s="19" t="s">
        <v>273</v>
      </c>
      <c r="BE828" s="207">
        <f t="shared" si="4"/>
        <v>0</v>
      </c>
      <c r="BF828" s="207">
        <f t="shared" si="5"/>
        <v>0</v>
      </c>
      <c r="BG828" s="207">
        <f t="shared" si="6"/>
        <v>0</v>
      </c>
      <c r="BH828" s="207">
        <f t="shared" si="7"/>
        <v>0</v>
      </c>
      <c r="BI828" s="207">
        <f t="shared" si="8"/>
        <v>0</v>
      </c>
      <c r="BJ828" s="19" t="s">
        <v>23</v>
      </c>
      <c r="BK828" s="207">
        <f t="shared" si="9"/>
        <v>0</v>
      </c>
      <c r="BL828" s="19" t="s">
        <v>386</v>
      </c>
      <c r="BM828" s="206" t="s">
        <v>4295</v>
      </c>
    </row>
    <row r="829" spans="1:65" s="2" customFormat="1" ht="19.5">
      <c r="A829" s="36"/>
      <c r="B829" s="37"/>
      <c r="C829" s="38"/>
      <c r="D829" s="208" t="s">
        <v>279</v>
      </c>
      <c r="E829" s="38"/>
      <c r="F829" s="209" t="s">
        <v>4296</v>
      </c>
      <c r="G829" s="38"/>
      <c r="H829" s="38"/>
      <c r="I829" s="119"/>
      <c r="J829" s="38"/>
      <c r="K829" s="38"/>
      <c r="L829" s="41"/>
      <c r="M829" s="210"/>
      <c r="N829" s="211"/>
      <c r="O829" s="66"/>
      <c r="P829" s="66"/>
      <c r="Q829" s="66"/>
      <c r="R829" s="66"/>
      <c r="S829" s="66"/>
      <c r="T829" s="67"/>
      <c r="U829" s="36"/>
      <c r="V829" s="36"/>
      <c r="W829" s="36"/>
      <c r="X829" s="36"/>
      <c r="Y829" s="36"/>
      <c r="Z829" s="36"/>
      <c r="AA829" s="36"/>
      <c r="AB829" s="36"/>
      <c r="AC829" s="36"/>
      <c r="AD829" s="36"/>
      <c r="AE829" s="36"/>
      <c r="AT829" s="19" t="s">
        <v>279</v>
      </c>
      <c r="AU829" s="19" t="s">
        <v>84</v>
      </c>
    </row>
    <row r="830" spans="1:65" s="2" customFormat="1" ht="16.5" customHeight="1">
      <c r="A830" s="36"/>
      <c r="B830" s="37"/>
      <c r="C830" s="195" t="s">
        <v>1314</v>
      </c>
      <c r="D830" s="195" t="s">
        <v>275</v>
      </c>
      <c r="E830" s="196" t="s">
        <v>4297</v>
      </c>
      <c r="F830" s="197" t="s">
        <v>4298</v>
      </c>
      <c r="G830" s="198" t="s">
        <v>765</v>
      </c>
      <c r="H830" s="199">
        <v>1</v>
      </c>
      <c r="I830" s="200"/>
      <c r="J830" s="201">
        <f>ROUND(I830*H830,2)</f>
        <v>0</v>
      </c>
      <c r="K830" s="197" t="s">
        <v>22</v>
      </c>
      <c r="L830" s="41"/>
      <c r="M830" s="202" t="s">
        <v>22</v>
      </c>
      <c r="N830" s="203" t="s">
        <v>48</v>
      </c>
      <c r="O830" s="66"/>
      <c r="P830" s="204">
        <f>O830*H830</f>
        <v>0</v>
      </c>
      <c r="Q830" s="204">
        <v>0</v>
      </c>
      <c r="R830" s="204">
        <f>Q830*H830</f>
        <v>0</v>
      </c>
      <c r="S830" s="204">
        <v>0</v>
      </c>
      <c r="T830" s="205">
        <f>S830*H830</f>
        <v>0</v>
      </c>
      <c r="U830" s="36"/>
      <c r="V830" s="36"/>
      <c r="W830" s="36"/>
      <c r="X830" s="36"/>
      <c r="Y830" s="36"/>
      <c r="Z830" s="36"/>
      <c r="AA830" s="36"/>
      <c r="AB830" s="36"/>
      <c r="AC830" s="36"/>
      <c r="AD830" s="36"/>
      <c r="AE830" s="36"/>
      <c r="AR830" s="206" t="s">
        <v>386</v>
      </c>
      <c r="AT830" s="206" t="s">
        <v>275</v>
      </c>
      <c r="AU830" s="206" t="s">
        <v>84</v>
      </c>
      <c r="AY830" s="19" t="s">
        <v>273</v>
      </c>
      <c r="BE830" s="207">
        <f>IF(N830="základní",J830,0)</f>
        <v>0</v>
      </c>
      <c r="BF830" s="207">
        <f>IF(N830="snížená",J830,0)</f>
        <v>0</v>
      </c>
      <c r="BG830" s="207">
        <f>IF(N830="zákl. přenesená",J830,0)</f>
        <v>0</v>
      </c>
      <c r="BH830" s="207">
        <f>IF(N830="sníž. přenesená",J830,0)</f>
        <v>0</v>
      </c>
      <c r="BI830" s="207">
        <f>IF(N830="nulová",J830,0)</f>
        <v>0</v>
      </c>
      <c r="BJ830" s="19" t="s">
        <v>23</v>
      </c>
      <c r="BK830" s="207">
        <f>ROUND(I830*H830,2)</f>
        <v>0</v>
      </c>
      <c r="BL830" s="19" t="s">
        <v>386</v>
      </c>
      <c r="BM830" s="206" t="s">
        <v>4299</v>
      </c>
    </row>
    <row r="831" spans="1:65" s="2" customFormat="1" ht="21.75" customHeight="1">
      <c r="A831" s="36"/>
      <c r="B831" s="37"/>
      <c r="C831" s="195" t="s">
        <v>1319</v>
      </c>
      <c r="D831" s="195" t="s">
        <v>275</v>
      </c>
      <c r="E831" s="196" t="s">
        <v>4300</v>
      </c>
      <c r="F831" s="197" t="s">
        <v>4301</v>
      </c>
      <c r="G831" s="198" t="s">
        <v>765</v>
      </c>
      <c r="H831" s="199">
        <v>1</v>
      </c>
      <c r="I831" s="200"/>
      <c r="J831" s="201">
        <f>ROUND(I831*H831,2)</f>
        <v>0</v>
      </c>
      <c r="K831" s="197" t="s">
        <v>22</v>
      </c>
      <c r="L831" s="41"/>
      <c r="M831" s="202" t="s">
        <v>22</v>
      </c>
      <c r="N831" s="203" t="s">
        <v>48</v>
      </c>
      <c r="O831" s="66"/>
      <c r="P831" s="204">
        <f>O831*H831</f>
        <v>0</v>
      </c>
      <c r="Q831" s="204">
        <v>0</v>
      </c>
      <c r="R831" s="204">
        <f>Q831*H831</f>
        <v>0</v>
      </c>
      <c r="S831" s="204">
        <v>0</v>
      </c>
      <c r="T831" s="205">
        <f>S831*H831</f>
        <v>0</v>
      </c>
      <c r="U831" s="36"/>
      <c r="V831" s="36"/>
      <c r="W831" s="36"/>
      <c r="X831" s="36"/>
      <c r="Y831" s="36"/>
      <c r="Z831" s="36"/>
      <c r="AA831" s="36"/>
      <c r="AB831" s="36"/>
      <c r="AC831" s="36"/>
      <c r="AD831" s="36"/>
      <c r="AE831" s="36"/>
      <c r="AR831" s="206" t="s">
        <v>386</v>
      </c>
      <c r="AT831" s="206" t="s">
        <v>275</v>
      </c>
      <c r="AU831" s="206" t="s">
        <v>84</v>
      </c>
      <c r="AY831" s="19" t="s">
        <v>273</v>
      </c>
      <c r="BE831" s="207">
        <f>IF(N831="základní",J831,0)</f>
        <v>0</v>
      </c>
      <c r="BF831" s="207">
        <f>IF(N831="snížená",J831,0)</f>
        <v>0</v>
      </c>
      <c r="BG831" s="207">
        <f>IF(N831="zákl. přenesená",J831,0)</f>
        <v>0</v>
      </c>
      <c r="BH831" s="207">
        <f>IF(N831="sníž. přenesená",J831,0)</f>
        <v>0</v>
      </c>
      <c r="BI831" s="207">
        <f>IF(N831="nulová",J831,0)</f>
        <v>0</v>
      </c>
      <c r="BJ831" s="19" t="s">
        <v>23</v>
      </c>
      <c r="BK831" s="207">
        <f>ROUND(I831*H831,2)</f>
        <v>0</v>
      </c>
      <c r="BL831" s="19" t="s">
        <v>386</v>
      </c>
      <c r="BM831" s="206" t="s">
        <v>4302</v>
      </c>
    </row>
    <row r="832" spans="1:65" s="2" customFormat="1" ht="21.75" customHeight="1">
      <c r="A832" s="36"/>
      <c r="B832" s="37"/>
      <c r="C832" s="195" t="s">
        <v>1329</v>
      </c>
      <c r="D832" s="195" t="s">
        <v>275</v>
      </c>
      <c r="E832" s="196" t="s">
        <v>1233</v>
      </c>
      <c r="F832" s="197" t="s">
        <v>1234</v>
      </c>
      <c r="G832" s="198" t="s">
        <v>1193</v>
      </c>
      <c r="H832" s="265"/>
      <c r="I832" s="200"/>
      <c r="J832" s="201">
        <f>ROUND(I832*H832,2)</f>
        <v>0</v>
      </c>
      <c r="K832" s="197" t="s">
        <v>306</v>
      </c>
      <c r="L832" s="41"/>
      <c r="M832" s="202" t="s">
        <v>22</v>
      </c>
      <c r="N832" s="203" t="s">
        <v>48</v>
      </c>
      <c r="O832" s="66"/>
      <c r="P832" s="204">
        <f>O832*H832</f>
        <v>0</v>
      </c>
      <c r="Q832" s="204">
        <v>0</v>
      </c>
      <c r="R832" s="204">
        <f>Q832*H832</f>
        <v>0</v>
      </c>
      <c r="S832" s="204">
        <v>0</v>
      </c>
      <c r="T832" s="205">
        <f>S832*H832</f>
        <v>0</v>
      </c>
      <c r="U832" s="36"/>
      <c r="V832" s="36"/>
      <c r="W832" s="36"/>
      <c r="X832" s="36"/>
      <c r="Y832" s="36"/>
      <c r="Z832" s="36"/>
      <c r="AA832" s="36"/>
      <c r="AB832" s="36"/>
      <c r="AC832" s="36"/>
      <c r="AD832" s="36"/>
      <c r="AE832" s="36"/>
      <c r="AR832" s="206" t="s">
        <v>386</v>
      </c>
      <c r="AT832" s="206" t="s">
        <v>275</v>
      </c>
      <c r="AU832" s="206" t="s">
        <v>84</v>
      </c>
      <c r="AY832" s="19" t="s">
        <v>273</v>
      </c>
      <c r="BE832" s="207">
        <f>IF(N832="základní",J832,0)</f>
        <v>0</v>
      </c>
      <c r="BF832" s="207">
        <f>IF(N832="snížená",J832,0)</f>
        <v>0</v>
      </c>
      <c r="BG832" s="207">
        <f>IF(N832="zákl. přenesená",J832,0)</f>
        <v>0</v>
      </c>
      <c r="BH832" s="207">
        <f>IF(N832="sníž. přenesená",J832,0)</f>
        <v>0</v>
      </c>
      <c r="BI832" s="207">
        <f>IF(N832="nulová",J832,0)</f>
        <v>0</v>
      </c>
      <c r="BJ832" s="19" t="s">
        <v>23</v>
      </c>
      <c r="BK832" s="207">
        <f>ROUND(I832*H832,2)</f>
        <v>0</v>
      </c>
      <c r="BL832" s="19" t="s">
        <v>386</v>
      </c>
      <c r="BM832" s="206" t="s">
        <v>4303</v>
      </c>
    </row>
    <row r="833" spans="1:65" s="2" customFormat="1" ht="78">
      <c r="A833" s="36"/>
      <c r="B833" s="37"/>
      <c r="C833" s="38"/>
      <c r="D833" s="208" t="s">
        <v>299</v>
      </c>
      <c r="E833" s="38"/>
      <c r="F833" s="209" t="s">
        <v>1236</v>
      </c>
      <c r="G833" s="38"/>
      <c r="H833" s="38"/>
      <c r="I833" s="119"/>
      <c r="J833" s="38"/>
      <c r="K833" s="38"/>
      <c r="L833" s="41"/>
      <c r="M833" s="210"/>
      <c r="N833" s="211"/>
      <c r="O833" s="66"/>
      <c r="P833" s="66"/>
      <c r="Q833" s="66"/>
      <c r="R833" s="66"/>
      <c r="S833" s="66"/>
      <c r="T833" s="67"/>
      <c r="U833" s="36"/>
      <c r="V833" s="36"/>
      <c r="W833" s="36"/>
      <c r="X833" s="36"/>
      <c r="Y833" s="36"/>
      <c r="Z833" s="36"/>
      <c r="AA833" s="36"/>
      <c r="AB833" s="36"/>
      <c r="AC833" s="36"/>
      <c r="AD833" s="36"/>
      <c r="AE833" s="36"/>
      <c r="AT833" s="19" t="s">
        <v>299</v>
      </c>
      <c r="AU833" s="19" t="s">
        <v>84</v>
      </c>
    </row>
    <row r="834" spans="1:65" s="12" customFormat="1" ht="22.9" customHeight="1">
      <c r="B834" s="179"/>
      <c r="C834" s="180"/>
      <c r="D834" s="181" t="s">
        <v>76</v>
      </c>
      <c r="E834" s="193" t="s">
        <v>1237</v>
      </c>
      <c r="F834" s="193" t="s">
        <v>1238</v>
      </c>
      <c r="G834" s="180"/>
      <c r="H834" s="180"/>
      <c r="I834" s="183"/>
      <c r="J834" s="194">
        <f>BK834</f>
        <v>0</v>
      </c>
      <c r="K834" s="180"/>
      <c r="L834" s="185"/>
      <c r="M834" s="186"/>
      <c r="N834" s="187"/>
      <c r="O834" s="187"/>
      <c r="P834" s="188">
        <f>SUM(P835:P907)</f>
        <v>0</v>
      </c>
      <c r="Q834" s="187"/>
      <c r="R834" s="188">
        <f>SUM(R835:R907)</f>
        <v>1.9016849799999995</v>
      </c>
      <c r="S834" s="187"/>
      <c r="T834" s="189">
        <f>SUM(T835:T907)</f>
        <v>0.99893999999999994</v>
      </c>
      <c r="AR834" s="190" t="s">
        <v>84</v>
      </c>
      <c r="AT834" s="191" t="s">
        <v>76</v>
      </c>
      <c r="AU834" s="191" t="s">
        <v>23</v>
      </c>
      <c r="AY834" s="190" t="s">
        <v>273</v>
      </c>
      <c r="BK834" s="192">
        <f>SUM(BK835:BK907)</f>
        <v>0</v>
      </c>
    </row>
    <row r="835" spans="1:65" s="2" customFormat="1" ht="16.5" customHeight="1">
      <c r="A835" s="36"/>
      <c r="B835" s="37"/>
      <c r="C835" s="195" t="s">
        <v>1336</v>
      </c>
      <c r="D835" s="195" t="s">
        <v>275</v>
      </c>
      <c r="E835" s="196" t="s">
        <v>1240</v>
      </c>
      <c r="F835" s="197" t="s">
        <v>1241</v>
      </c>
      <c r="G835" s="198" t="s">
        <v>224</v>
      </c>
      <c r="H835" s="199">
        <v>152.44999999999999</v>
      </c>
      <c r="I835" s="200"/>
      <c r="J835" s="201">
        <f>ROUND(I835*H835,2)</f>
        <v>0</v>
      </c>
      <c r="K835" s="197" t="s">
        <v>306</v>
      </c>
      <c r="L835" s="41"/>
      <c r="M835" s="202" t="s">
        <v>22</v>
      </c>
      <c r="N835" s="203" t="s">
        <v>48</v>
      </c>
      <c r="O835" s="66"/>
      <c r="P835" s="204">
        <f>O835*H835</f>
        <v>0</v>
      </c>
      <c r="Q835" s="204">
        <v>0</v>
      </c>
      <c r="R835" s="204">
        <f>Q835*H835</f>
        <v>0</v>
      </c>
      <c r="S835" s="204">
        <v>0</v>
      </c>
      <c r="T835" s="205">
        <f>S835*H835</f>
        <v>0</v>
      </c>
      <c r="U835" s="36"/>
      <c r="V835" s="36"/>
      <c r="W835" s="36"/>
      <c r="X835" s="36"/>
      <c r="Y835" s="36"/>
      <c r="Z835" s="36"/>
      <c r="AA835" s="36"/>
      <c r="AB835" s="36"/>
      <c r="AC835" s="36"/>
      <c r="AD835" s="36"/>
      <c r="AE835" s="36"/>
      <c r="AR835" s="206" t="s">
        <v>386</v>
      </c>
      <c r="AT835" s="206" t="s">
        <v>275</v>
      </c>
      <c r="AU835" s="206" t="s">
        <v>84</v>
      </c>
      <c r="AY835" s="19" t="s">
        <v>273</v>
      </c>
      <c r="BE835" s="207">
        <f>IF(N835="základní",J835,0)</f>
        <v>0</v>
      </c>
      <c r="BF835" s="207">
        <f>IF(N835="snížená",J835,0)</f>
        <v>0</v>
      </c>
      <c r="BG835" s="207">
        <f>IF(N835="zákl. přenesená",J835,0)</f>
        <v>0</v>
      </c>
      <c r="BH835" s="207">
        <f>IF(N835="sníž. přenesená",J835,0)</f>
        <v>0</v>
      </c>
      <c r="BI835" s="207">
        <f>IF(N835="nulová",J835,0)</f>
        <v>0</v>
      </c>
      <c r="BJ835" s="19" t="s">
        <v>23</v>
      </c>
      <c r="BK835" s="207">
        <f>ROUND(I835*H835,2)</f>
        <v>0</v>
      </c>
      <c r="BL835" s="19" t="s">
        <v>386</v>
      </c>
      <c r="BM835" s="206" t="s">
        <v>4304</v>
      </c>
    </row>
    <row r="836" spans="1:65" s="2" customFormat="1" ht="48.75">
      <c r="A836" s="36"/>
      <c r="B836" s="37"/>
      <c r="C836" s="38"/>
      <c r="D836" s="208" t="s">
        <v>299</v>
      </c>
      <c r="E836" s="38"/>
      <c r="F836" s="209" t="s">
        <v>1243</v>
      </c>
      <c r="G836" s="38"/>
      <c r="H836" s="38"/>
      <c r="I836" s="119"/>
      <c r="J836" s="38"/>
      <c r="K836" s="38"/>
      <c r="L836" s="41"/>
      <c r="M836" s="210"/>
      <c r="N836" s="211"/>
      <c r="O836" s="66"/>
      <c r="P836" s="66"/>
      <c r="Q836" s="66"/>
      <c r="R836" s="66"/>
      <c r="S836" s="66"/>
      <c r="T836" s="67"/>
      <c r="U836" s="36"/>
      <c r="V836" s="36"/>
      <c r="W836" s="36"/>
      <c r="X836" s="36"/>
      <c r="Y836" s="36"/>
      <c r="Z836" s="36"/>
      <c r="AA836" s="36"/>
      <c r="AB836" s="36"/>
      <c r="AC836" s="36"/>
      <c r="AD836" s="36"/>
      <c r="AE836" s="36"/>
      <c r="AT836" s="19" t="s">
        <v>299</v>
      </c>
      <c r="AU836" s="19" t="s">
        <v>84</v>
      </c>
    </row>
    <row r="837" spans="1:65" s="14" customFormat="1" ht="11.25">
      <c r="B837" s="222"/>
      <c r="C837" s="223"/>
      <c r="D837" s="208" t="s">
        <v>281</v>
      </c>
      <c r="E837" s="224" t="s">
        <v>22</v>
      </c>
      <c r="F837" s="225" t="s">
        <v>4050</v>
      </c>
      <c r="G837" s="223"/>
      <c r="H837" s="226">
        <v>152.44999999999999</v>
      </c>
      <c r="I837" s="227"/>
      <c r="J837" s="223"/>
      <c r="K837" s="223"/>
      <c r="L837" s="228"/>
      <c r="M837" s="229"/>
      <c r="N837" s="230"/>
      <c r="O837" s="230"/>
      <c r="P837" s="230"/>
      <c r="Q837" s="230"/>
      <c r="R837" s="230"/>
      <c r="S837" s="230"/>
      <c r="T837" s="231"/>
      <c r="AT837" s="232" t="s">
        <v>281</v>
      </c>
      <c r="AU837" s="232" t="s">
        <v>84</v>
      </c>
      <c r="AV837" s="14" t="s">
        <v>84</v>
      </c>
      <c r="AW837" s="14" t="s">
        <v>38</v>
      </c>
      <c r="AX837" s="14" t="s">
        <v>23</v>
      </c>
      <c r="AY837" s="232" t="s">
        <v>273</v>
      </c>
    </row>
    <row r="838" spans="1:65" s="2" customFormat="1" ht="16.5" customHeight="1">
      <c r="A838" s="36"/>
      <c r="B838" s="37"/>
      <c r="C838" s="195" t="s">
        <v>1342</v>
      </c>
      <c r="D838" s="195" t="s">
        <v>275</v>
      </c>
      <c r="E838" s="196" t="s">
        <v>4305</v>
      </c>
      <c r="F838" s="197" t="s">
        <v>4306</v>
      </c>
      <c r="G838" s="198" t="s">
        <v>224</v>
      </c>
      <c r="H838" s="199">
        <v>152.44999999999999</v>
      </c>
      <c r="I838" s="200"/>
      <c r="J838" s="201">
        <f>ROUND(I838*H838,2)</f>
        <v>0</v>
      </c>
      <c r="K838" s="197" t="s">
        <v>306</v>
      </c>
      <c r="L838" s="41"/>
      <c r="M838" s="202" t="s">
        <v>22</v>
      </c>
      <c r="N838" s="203" t="s">
        <v>48</v>
      </c>
      <c r="O838" s="66"/>
      <c r="P838" s="204">
        <f>O838*H838</f>
        <v>0</v>
      </c>
      <c r="Q838" s="204">
        <v>0</v>
      </c>
      <c r="R838" s="204">
        <f>Q838*H838</f>
        <v>0</v>
      </c>
      <c r="S838" s="204">
        <v>0</v>
      </c>
      <c r="T838" s="205">
        <f>S838*H838</f>
        <v>0</v>
      </c>
      <c r="U838" s="36"/>
      <c r="V838" s="36"/>
      <c r="W838" s="36"/>
      <c r="X838" s="36"/>
      <c r="Y838" s="36"/>
      <c r="Z838" s="36"/>
      <c r="AA838" s="36"/>
      <c r="AB838" s="36"/>
      <c r="AC838" s="36"/>
      <c r="AD838" s="36"/>
      <c r="AE838" s="36"/>
      <c r="AR838" s="206" t="s">
        <v>386</v>
      </c>
      <c r="AT838" s="206" t="s">
        <v>275</v>
      </c>
      <c r="AU838" s="206" t="s">
        <v>84</v>
      </c>
      <c r="AY838" s="19" t="s">
        <v>273</v>
      </c>
      <c r="BE838" s="207">
        <f>IF(N838="základní",J838,0)</f>
        <v>0</v>
      </c>
      <c r="BF838" s="207">
        <f>IF(N838="snížená",J838,0)</f>
        <v>0</v>
      </c>
      <c r="BG838" s="207">
        <f>IF(N838="zákl. přenesená",J838,0)</f>
        <v>0</v>
      </c>
      <c r="BH838" s="207">
        <f>IF(N838="sníž. přenesená",J838,0)</f>
        <v>0</v>
      </c>
      <c r="BI838" s="207">
        <f>IF(N838="nulová",J838,0)</f>
        <v>0</v>
      </c>
      <c r="BJ838" s="19" t="s">
        <v>23</v>
      </c>
      <c r="BK838" s="207">
        <f>ROUND(I838*H838,2)</f>
        <v>0</v>
      </c>
      <c r="BL838" s="19" t="s">
        <v>386</v>
      </c>
      <c r="BM838" s="206" t="s">
        <v>4307</v>
      </c>
    </row>
    <row r="839" spans="1:65" s="2" customFormat="1" ht="48.75">
      <c r="A839" s="36"/>
      <c r="B839" s="37"/>
      <c r="C839" s="38"/>
      <c r="D839" s="208" t="s">
        <v>299</v>
      </c>
      <c r="E839" s="38"/>
      <c r="F839" s="209" t="s">
        <v>1243</v>
      </c>
      <c r="G839" s="38"/>
      <c r="H839" s="38"/>
      <c r="I839" s="119"/>
      <c r="J839" s="38"/>
      <c r="K839" s="38"/>
      <c r="L839" s="41"/>
      <c r="M839" s="210"/>
      <c r="N839" s="211"/>
      <c r="O839" s="66"/>
      <c r="P839" s="66"/>
      <c r="Q839" s="66"/>
      <c r="R839" s="66"/>
      <c r="S839" s="66"/>
      <c r="T839" s="67"/>
      <c r="U839" s="36"/>
      <c r="V839" s="36"/>
      <c r="W839" s="36"/>
      <c r="X839" s="36"/>
      <c r="Y839" s="36"/>
      <c r="Z839" s="36"/>
      <c r="AA839" s="36"/>
      <c r="AB839" s="36"/>
      <c r="AC839" s="36"/>
      <c r="AD839" s="36"/>
      <c r="AE839" s="36"/>
      <c r="AT839" s="19" t="s">
        <v>299</v>
      </c>
      <c r="AU839" s="19" t="s">
        <v>84</v>
      </c>
    </row>
    <row r="840" spans="1:65" s="14" customFormat="1" ht="11.25">
      <c r="B840" s="222"/>
      <c r="C840" s="223"/>
      <c r="D840" s="208" t="s">
        <v>281</v>
      </c>
      <c r="E840" s="224" t="s">
        <v>22</v>
      </c>
      <c r="F840" s="225" t="s">
        <v>4050</v>
      </c>
      <c r="G840" s="223"/>
      <c r="H840" s="226">
        <v>152.44999999999999</v>
      </c>
      <c r="I840" s="227"/>
      <c r="J840" s="223"/>
      <c r="K840" s="223"/>
      <c r="L840" s="228"/>
      <c r="M840" s="229"/>
      <c r="N840" s="230"/>
      <c r="O840" s="230"/>
      <c r="P840" s="230"/>
      <c r="Q840" s="230"/>
      <c r="R840" s="230"/>
      <c r="S840" s="230"/>
      <c r="T840" s="231"/>
      <c r="AT840" s="232" t="s">
        <v>281</v>
      </c>
      <c r="AU840" s="232" t="s">
        <v>84</v>
      </c>
      <c r="AV840" s="14" t="s">
        <v>84</v>
      </c>
      <c r="AW840" s="14" t="s">
        <v>38</v>
      </c>
      <c r="AX840" s="14" t="s">
        <v>23</v>
      </c>
      <c r="AY840" s="232" t="s">
        <v>273</v>
      </c>
    </row>
    <row r="841" spans="1:65" s="2" customFormat="1" ht="16.5" customHeight="1">
      <c r="A841" s="36"/>
      <c r="B841" s="37"/>
      <c r="C841" s="195" t="s">
        <v>1347</v>
      </c>
      <c r="D841" s="195" t="s">
        <v>275</v>
      </c>
      <c r="E841" s="196" t="s">
        <v>1246</v>
      </c>
      <c r="F841" s="197" t="s">
        <v>1247</v>
      </c>
      <c r="G841" s="198" t="s">
        <v>224</v>
      </c>
      <c r="H841" s="199">
        <v>457.35</v>
      </c>
      <c r="I841" s="200"/>
      <c r="J841" s="201">
        <f>ROUND(I841*H841,2)</f>
        <v>0</v>
      </c>
      <c r="K841" s="197" t="s">
        <v>306</v>
      </c>
      <c r="L841" s="41"/>
      <c r="M841" s="202" t="s">
        <v>22</v>
      </c>
      <c r="N841" s="203" t="s">
        <v>48</v>
      </c>
      <c r="O841" s="66"/>
      <c r="P841" s="204">
        <f>O841*H841</f>
        <v>0</v>
      </c>
      <c r="Q841" s="204">
        <v>0</v>
      </c>
      <c r="R841" s="204">
        <f>Q841*H841</f>
        <v>0</v>
      </c>
      <c r="S841" s="204">
        <v>0</v>
      </c>
      <c r="T841" s="205">
        <f>S841*H841</f>
        <v>0</v>
      </c>
      <c r="U841" s="36"/>
      <c r="V841" s="36"/>
      <c r="W841" s="36"/>
      <c r="X841" s="36"/>
      <c r="Y841" s="36"/>
      <c r="Z841" s="36"/>
      <c r="AA841" s="36"/>
      <c r="AB841" s="36"/>
      <c r="AC841" s="36"/>
      <c r="AD841" s="36"/>
      <c r="AE841" s="36"/>
      <c r="AR841" s="206" t="s">
        <v>386</v>
      </c>
      <c r="AT841" s="206" t="s">
        <v>275</v>
      </c>
      <c r="AU841" s="206" t="s">
        <v>84</v>
      </c>
      <c r="AY841" s="19" t="s">
        <v>273</v>
      </c>
      <c r="BE841" s="207">
        <f>IF(N841="základní",J841,0)</f>
        <v>0</v>
      </c>
      <c r="BF841" s="207">
        <f>IF(N841="snížená",J841,0)</f>
        <v>0</v>
      </c>
      <c r="BG841" s="207">
        <f>IF(N841="zákl. přenesená",J841,0)</f>
        <v>0</v>
      </c>
      <c r="BH841" s="207">
        <f>IF(N841="sníž. přenesená",J841,0)</f>
        <v>0</v>
      </c>
      <c r="BI841" s="207">
        <f>IF(N841="nulová",J841,0)</f>
        <v>0</v>
      </c>
      <c r="BJ841" s="19" t="s">
        <v>23</v>
      </c>
      <c r="BK841" s="207">
        <f>ROUND(I841*H841,2)</f>
        <v>0</v>
      </c>
      <c r="BL841" s="19" t="s">
        <v>386</v>
      </c>
      <c r="BM841" s="206" t="s">
        <v>4308</v>
      </c>
    </row>
    <row r="842" spans="1:65" s="2" customFormat="1" ht="48.75">
      <c r="A842" s="36"/>
      <c r="B842" s="37"/>
      <c r="C842" s="38"/>
      <c r="D842" s="208" t="s">
        <v>299</v>
      </c>
      <c r="E842" s="38"/>
      <c r="F842" s="209" t="s">
        <v>1243</v>
      </c>
      <c r="G842" s="38"/>
      <c r="H842" s="38"/>
      <c r="I842" s="119"/>
      <c r="J842" s="38"/>
      <c r="K842" s="38"/>
      <c r="L842" s="41"/>
      <c r="M842" s="210"/>
      <c r="N842" s="211"/>
      <c r="O842" s="66"/>
      <c r="P842" s="66"/>
      <c r="Q842" s="66"/>
      <c r="R842" s="66"/>
      <c r="S842" s="66"/>
      <c r="T842" s="67"/>
      <c r="U842" s="36"/>
      <c r="V842" s="36"/>
      <c r="W842" s="36"/>
      <c r="X842" s="36"/>
      <c r="Y842" s="36"/>
      <c r="Z842" s="36"/>
      <c r="AA842" s="36"/>
      <c r="AB842" s="36"/>
      <c r="AC842" s="36"/>
      <c r="AD842" s="36"/>
      <c r="AE842" s="36"/>
      <c r="AT842" s="19" t="s">
        <v>299</v>
      </c>
      <c r="AU842" s="19" t="s">
        <v>84</v>
      </c>
    </row>
    <row r="843" spans="1:65" s="14" customFormat="1" ht="11.25">
      <c r="B843" s="222"/>
      <c r="C843" s="223"/>
      <c r="D843" s="208" t="s">
        <v>281</v>
      </c>
      <c r="E843" s="224" t="s">
        <v>22</v>
      </c>
      <c r="F843" s="225" t="s">
        <v>4309</v>
      </c>
      <c r="G843" s="223"/>
      <c r="H843" s="226">
        <v>152.44999999999999</v>
      </c>
      <c r="I843" s="227"/>
      <c r="J843" s="223"/>
      <c r="K843" s="223"/>
      <c r="L843" s="228"/>
      <c r="M843" s="229"/>
      <c r="N843" s="230"/>
      <c r="O843" s="230"/>
      <c r="P843" s="230"/>
      <c r="Q843" s="230"/>
      <c r="R843" s="230"/>
      <c r="S843" s="230"/>
      <c r="T843" s="231"/>
      <c r="AT843" s="232" t="s">
        <v>281</v>
      </c>
      <c r="AU843" s="232" t="s">
        <v>84</v>
      </c>
      <c r="AV843" s="14" t="s">
        <v>84</v>
      </c>
      <c r="AW843" s="14" t="s">
        <v>38</v>
      </c>
      <c r="AX843" s="14" t="s">
        <v>77</v>
      </c>
      <c r="AY843" s="232" t="s">
        <v>273</v>
      </c>
    </row>
    <row r="844" spans="1:65" s="14" customFormat="1" ht="11.25">
      <c r="B844" s="222"/>
      <c r="C844" s="223"/>
      <c r="D844" s="208" t="s">
        <v>281</v>
      </c>
      <c r="E844" s="224" t="s">
        <v>22</v>
      </c>
      <c r="F844" s="225" t="s">
        <v>4310</v>
      </c>
      <c r="G844" s="223"/>
      <c r="H844" s="226">
        <v>152.44999999999999</v>
      </c>
      <c r="I844" s="227"/>
      <c r="J844" s="223"/>
      <c r="K844" s="223"/>
      <c r="L844" s="228"/>
      <c r="M844" s="229"/>
      <c r="N844" s="230"/>
      <c r="O844" s="230"/>
      <c r="P844" s="230"/>
      <c r="Q844" s="230"/>
      <c r="R844" s="230"/>
      <c r="S844" s="230"/>
      <c r="T844" s="231"/>
      <c r="AT844" s="232" t="s">
        <v>281</v>
      </c>
      <c r="AU844" s="232" t="s">
        <v>84</v>
      </c>
      <c r="AV844" s="14" t="s">
        <v>84</v>
      </c>
      <c r="AW844" s="14" t="s">
        <v>38</v>
      </c>
      <c r="AX844" s="14" t="s">
        <v>77</v>
      </c>
      <c r="AY844" s="232" t="s">
        <v>273</v>
      </c>
    </row>
    <row r="845" spans="1:65" s="14" customFormat="1" ht="11.25">
      <c r="B845" s="222"/>
      <c r="C845" s="223"/>
      <c r="D845" s="208" t="s">
        <v>281</v>
      </c>
      <c r="E845" s="224" t="s">
        <v>22</v>
      </c>
      <c r="F845" s="225" t="s">
        <v>4311</v>
      </c>
      <c r="G845" s="223"/>
      <c r="H845" s="226">
        <v>152.44999999999999</v>
      </c>
      <c r="I845" s="227"/>
      <c r="J845" s="223"/>
      <c r="K845" s="223"/>
      <c r="L845" s="228"/>
      <c r="M845" s="229"/>
      <c r="N845" s="230"/>
      <c r="O845" s="230"/>
      <c r="P845" s="230"/>
      <c r="Q845" s="230"/>
      <c r="R845" s="230"/>
      <c r="S845" s="230"/>
      <c r="T845" s="231"/>
      <c r="AT845" s="232" t="s">
        <v>281</v>
      </c>
      <c r="AU845" s="232" t="s">
        <v>84</v>
      </c>
      <c r="AV845" s="14" t="s">
        <v>84</v>
      </c>
      <c r="AW845" s="14" t="s">
        <v>38</v>
      </c>
      <c r="AX845" s="14" t="s">
        <v>77</v>
      </c>
      <c r="AY845" s="232" t="s">
        <v>273</v>
      </c>
    </row>
    <row r="846" spans="1:65" s="15" customFormat="1" ht="11.25">
      <c r="B846" s="233"/>
      <c r="C846" s="234"/>
      <c r="D846" s="208" t="s">
        <v>281</v>
      </c>
      <c r="E846" s="235" t="s">
        <v>22</v>
      </c>
      <c r="F846" s="236" t="s">
        <v>286</v>
      </c>
      <c r="G846" s="234"/>
      <c r="H846" s="237">
        <v>457.35</v>
      </c>
      <c r="I846" s="238"/>
      <c r="J846" s="234"/>
      <c r="K846" s="234"/>
      <c r="L846" s="239"/>
      <c r="M846" s="240"/>
      <c r="N846" s="241"/>
      <c r="O846" s="241"/>
      <c r="P846" s="241"/>
      <c r="Q846" s="241"/>
      <c r="R846" s="241"/>
      <c r="S846" s="241"/>
      <c r="T846" s="242"/>
      <c r="AT846" s="243" t="s">
        <v>281</v>
      </c>
      <c r="AU846" s="243" t="s">
        <v>84</v>
      </c>
      <c r="AV846" s="15" t="s">
        <v>92</v>
      </c>
      <c r="AW846" s="15" t="s">
        <v>38</v>
      </c>
      <c r="AX846" s="15" t="s">
        <v>23</v>
      </c>
      <c r="AY846" s="243" t="s">
        <v>273</v>
      </c>
    </row>
    <row r="847" spans="1:65" s="2" customFormat="1" ht="16.5" customHeight="1">
      <c r="A847" s="36"/>
      <c r="B847" s="37"/>
      <c r="C847" s="195" t="s">
        <v>1353</v>
      </c>
      <c r="D847" s="195" t="s">
        <v>275</v>
      </c>
      <c r="E847" s="196" t="s">
        <v>1253</v>
      </c>
      <c r="F847" s="197" t="s">
        <v>1254</v>
      </c>
      <c r="G847" s="198" t="s">
        <v>224</v>
      </c>
      <c r="H847" s="199">
        <v>152.44999999999999</v>
      </c>
      <c r="I847" s="200"/>
      <c r="J847" s="201">
        <f>ROUND(I847*H847,2)</f>
        <v>0</v>
      </c>
      <c r="K847" s="197" t="s">
        <v>306</v>
      </c>
      <c r="L847" s="41"/>
      <c r="M847" s="202" t="s">
        <v>22</v>
      </c>
      <c r="N847" s="203" t="s">
        <v>48</v>
      </c>
      <c r="O847" s="66"/>
      <c r="P847" s="204">
        <f>O847*H847</f>
        <v>0</v>
      </c>
      <c r="Q847" s="204">
        <v>3.0000000000000001E-5</v>
      </c>
      <c r="R847" s="204">
        <f>Q847*H847</f>
        <v>4.5734999999999994E-3</v>
      </c>
      <c r="S847" s="204">
        <v>0</v>
      </c>
      <c r="T847" s="205">
        <f>S847*H847</f>
        <v>0</v>
      </c>
      <c r="U847" s="36"/>
      <c r="V847" s="36"/>
      <c r="W847" s="36"/>
      <c r="X847" s="36"/>
      <c r="Y847" s="36"/>
      <c r="Z847" s="36"/>
      <c r="AA847" s="36"/>
      <c r="AB847" s="36"/>
      <c r="AC847" s="36"/>
      <c r="AD847" s="36"/>
      <c r="AE847" s="36"/>
      <c r="AR847" s="206" t="s">
        <v>386</v>
      </c>
      <c r="AT847" s="206" t="s">
        <v>275</v>
      </c>
      <c r="AU847" s="206" t="s">
        <v>84</v>
      </c>
      <c r="AY847" s="19" t="s">
        <v>273</v>
      </c>
      <c r="BE847" s="207">
        <f>IF(N847="základní",J847,0)</f>
        <v>0</v>
      </c>
      <c r="BF847" s="207">
        <f>IF(N847="snížená",J847,0)</f>
        <v>0</v>
      </c>
      <c r="BG847" s="207">
        <f>IF(N847="zákl. přenesená",J847,0)</f>
        <v>0</v>
      </c>
      <c r="BH847" s="207">
        <f>IF(N847="sníž. přenesená",J847,0)</f>
        <v>0</v>
      </c>
      <c r="BI847" s="207">
        <f>IF(N847="nulová",J847,0)</f>
        <v>0</v>
      </c>
      <c r="BJ847" s="19" t="s">
        <v>23</v>
      </c>
      <c r="BK847" s="207">
        <f>ROUND(I847*H847,2)</f>
        <v>0</v>
      </c>
      <c r="BL847" s="19" t="s">
        <v>386</v>
      </c>
      <c r="BM847" s="206" t="s">
        <v>4312</v>
      </c>
    </row>
    <row r="848" spans="1:65" s="2" customFormat="1" ht="48.75">
      <c r="A848" s="36"/>
      <c r="B848" s="37"/>
      <c r="C848" s="38"/>
      <c r="D848" s="208" t="s">
        <v>299</v>
      </c>
      <c r="E848" s="38"/>
      <c r="F848" s="209" t="s">
        <v>1243</v>
      </c>
      <c r="G848" s="38"/>
      <c r="H848" s="38"/>
      <c r="I848" s="119"/>
      <c r="J848" s="38"/>
      <c r="K848" s="38"/>
      <c r="L848" s="41"/>
      <c r="M848" s="210"/>
      <c r="N848" s="211"/>
      <c r="O848" s="66"/>
      <c r="P848" s="66"/>
      <c r="Q848" s="66"/>
      <c r="R848" s="66"/>
      <c r="S848" s="66"/>
      <c r="T848" s="67"/>
      <c r="U848" s="36"/>
      <c r="V848" s="36"/>
      <c r="W848" s="36"/>
      <c r="X848" s="36"/>
      <c r="Y848" s="36"/>
      <c r="Z848" s="36"/>
      <c r="AA848" s="36"/>
      <c r="AB848" s="36"/>
      <c r="AC848" s="36"/>
      <c r="AD848" s="36"/>
      <c r="AE848" s="36"/>
      <c r="AT848" s="19" t="s">
        <v>299</v>
      </c>
      <c r="AU848" s="19" t="s">
        <v>84</v>
      </c>
    </row>
    <row r="849" spans="1:65" s="14" customFormat="1" ht="11.25">
      <c r="B849" s="222"/>
      <c r="C849" s="223"/>
      <c r="D849" s="208" t="s">
        <v>281</v>
      </c>
      <c r="E849" s="224" t="s">
        <v>22</v>
      </c>
      <c r="F849" s="225" t="s">
        <v>4050</v>
      </c>
      <c r="G849" s="223"/>
      <c r="H849" s="226">
        <v>152.44999999999999</v>
      </c>
      <c r="I849" s="227"/>
      <c r="J849" s="223"/>
      <c r="K849" s="223"/>
      <c r="L849" s="228"/>
      <c r="M849" s="229"/>
      <c r="N849" s="230"/>
      <c r="O849" s="230"/>
      <c r="P849" s="230"/>
      <c r="Q849" s="230"/>
      <c r="R849" s="230"/>
      <c r="S849" s="230"/>
      <c r="T849" s="231"/>
      <c r="AT849" s="232" t="s">
        <v>281</v>
      </c>
      <c r="AU849" s="232" t="s">
        <v>84</v>
      </c>
      <c r="AV849" s="14" t="s">
        <v>84</v>
      </c>
      <c r="AW849" s="14" t="s">
        <v>38</v>
      </c>
      <c r="AX849" s="14" t="s">
        <v>23</v>
      </c>
      <c r="AY849" s="232" t="s">
        <v>273</v>
      </c>
    </row>
    <row r="850" spans="1:65" s="2" customFormat="1" ht="16.5" customHeight="1">
      <c r="A850" s="36"/>
      <c r="B850" s="37"/>
      <c r="C850" s="195" t="s">
        <v>1360</v>
      </c>
      <c r="D850" s="195" t="s">
        <v>275</v>
      </c>
      <c r="E850" s="196" t="s">
        <v>3001</v>
      </c>
      <c r="F850" s="197" t="s">
        <v>3002</v>
      </c>
      <c r="G850" s="198" t="s">
        <v>224</v>
      </c>
      <c r="H850" s="199">
        <v>152.44999999999999</v>
      </c>
      <c r="I850" s="200"/>
      <c r="J850" s="201">
        <f>ROUND(I850*H850,2)</f>
        <v>0</v>
      </c>
      <c r="K850" s="197" t="s">
        <v>306</v>
      </c>
      <c r="L850" s="41"/>
      <c r="M850" s="202" t="s">
        <v>22</v>
      </c>
      <c r="N850" s="203" t="s">
        <v>48</v>
      </c>
      <c r="O850" s="66"/>
      <c r="P850" s="204">
        <f>O850*H850</f>
        <v>0</v>
      </c>
      <c r="Q850" s="204">
        <v>7.4999999999999997E-3</v>
      </c>
      <c r="R850" s="204">
        <f>Q850*H850</f>
        <v>1.1433749999999998</v>
      </c>
      <c r="S850" s="204">
        <v>0</v>
      </c>
      <c r="T850" s="205">
        <f>S850*H850</f>
        <v>0</v>
      </c>
      <c r="U850" s="36"/>
      <c r="V850" s="36"/>
      <c r="W850" s="36"/>
      <c r="X850" s="36"/>
      <c r="Y850" s="36"/>
      <c r="Z850" s="36"/>
      <c r="AA850" s="36"/>
      <c r="AB850" s="36"/>
      <c r="AC850" s="36"/>
      <c r="AD850" s="36"/>
      <c r="AE850" s="36"/>
      <c r="AR850" s="206" t="s">
        <v>386</v>
      </c>
      <c r="AT850" s="206" t="s">
        <v>275</v>
      </c>
      <c r="AU850" s="206" t="s">
        <v>84</v>
      </c>
      <c r="AY850" s="19" t="s">
        <v>273</v>
      </c>
      <c r="BE850" s="207">
        <f>IF(N850="základní",J850,0)</f>
        <v>0</v>
      </c>
      <c r="BF850" s="207">
        <f>IF(N850="snížená",J850,0)</f>
        <v>0</v>
      </c>
      <c r="BG850" s="207">
        <f>IF(N850="zákl. přenesená",J850,0)</f>
        <v>0</v>
      </c>
      <c r="BH850" s="207">
        <f>IF(N850="sníž. přenesená",J850,0)</f>
        <v>0</v>
      </c>
      <c r="BI850" s="207">
        <f>IF(N850="nulová",J850,0)</f>
        <v>0</v>
      </c>
      <c r="BJ850" s="19" t="s">
        <v>23</v>
      </c>
      <c r="BK850" s="207">
        <f>ROUND(I850*H850,2)</f>
        <v>0</v>
      </c>
      <c r="BL850" s="19" t="s">
        <v>386</v>
      </c>
      <c r="BM850" s="206" t="s">
        <v>4313</v>
      </c>
    </row>
    <row r="851" spans="1:65" s="2" customFormat="1" ht="48.75">
      <c r="A851" s="36"/>
      <c r="B851" s="37"/>
      <c r="C851" s="38"/>
      <c r="D851" s="208" t="s">
        <v>299</v>
      </c>
      <c r="E851" s="38"/>
      <c r="F851" s="209" t="s">
        <v>1243</v>
      </c>
      <c r="G851" s="38"/>
      <c r="H851" s="38"/>
      <c r="I851" s="119"/>
      <c r="J851" s="38"/>
      <c r="K851" s="38"/>
      <c r="L851" s="41"/>
      <c r="M851" s="210"/>
      <c r="N851" s="211"/>
      <c r="O851" s="66"/>
      <c r="P851" s="66"/>
      <c r="Q851" s="66"/>
      <c r="R851" s="66"/>
      <c r="S851" s="66"/>
      <c r="T851" s="67"/>
      <c r="U851" s="36"/>
      <c r="V851" s="36"/>
      <c r="W851" s="36"/>
      <c r="X851" s="36"/>
      <c r="Y851" s="36"/>
      <c r="Z851" s="36"/>
      <c r="AA851" s="36"/>
      <c r="AB851" s="36"/>
      <c r="AC851" s="36"/>
      <c r="AD851" s="36"/>
      <c r="AE851" s="36"/>
      <c r="AT851" s="19" t="s">
        <v>299</v>
      </c>
      <c r="AU851" s="19" t="s">
        <v>84</v>
      </c>
    </row>
    <row r="852" spans="1:65" s="14" customFormat="1" ht="11.25">
      <c r="B852" s="222"/>
      <c r="C852" s="223"/>
      <c r="D852" s="208" t="s">
        <v>281</v>
      </c>
      <c r="E852" s="224" t="s">
        <v>22</v>
      </c>
      <c r="F852" s="225" t="s">
        <v>4050</v>
      </c>
      <c r="G852" s="223"/>
      <c r="H852" s="226">
        <v>152.44999999999999</v>
      </c>
      <c r="I852" s="227"/>
      <c r="J852" s="223"/>
      <c r="K852" s="223"/>
      <c r="L852" s="228"/>
      <c r="M852" s="229"/>
      <c r="N852" s="230"/>
      <c r="O852" s="230"/>
      <c r="P852" s="230"/>
      <c r="Q852" s="230"/>
      <c r="R852" s="230"/>
      <c r="S852" s="230"/>
      <c r="T852" s="231"/>
      <c r="AT852" s="232" t="s">
        <v>281</v>
      </c>
      <c r="AU852" s="232" t="s">
        <v>84</v>
      </c>
      <c r="AV852" s="14" t="s">
        <v>84</v>
      </c>
      <c r="AW852" s="14" t="s">
        <v>38</v>
      </c>
      <c r="AX852" s="14" t="s">
        <v>23</v>
      </c>
      <c r="AY852" s="232" t="s">
        <v>273</v>
      </c>
    </row>
    <row r="853" spans="1:65" s="2" customFormat="1" ht="16.5" customHeight="1">
      <c r="A853" s="36"/>
      <c r="B853" s="37"/>
      <c r="C853" s="195" t="s">
        <v>1365</v>
      </c>
      <c r="D853" s="195" t="s">
        <v>275</v>
      </c>
      <c r="E853" s="196" t="s">
        <v>4314</v>
      </c>
      <c r="F853" s="197" t="s">
        <v>4315</v>
      </c>
      <c r="G853" s="198" t="s">
        <v>224</v>
      </c>
      <c r="H853" s="199">
        <v>304.89999999999998</v>
      </c>
      <c r="I853" s="200"/>
      <c r="J853" s="201">
        <f>ROUND(I853*H853,2)</f>
        <v>0</v>
      </c>
      <c r="K853" s="197" t="s">
        <v>306</v>
      </c>
      <c r="L853" s="41"/>
      <c r="M853" s="202" t="s">
        <v>22</v>
      </c>
      <c r="N853" s="203" t="s">
        <v>48</v>
      </c>
      <c r="O853" s="66"/>
      <c r="P853" s="204">
        <f>O853*H853</f>
        <v>0</v>
      </c>
      <c r="Q853" s="204">
        <v>0</v>
      </c>
      <c r="R853" s="204">
        <f>Q853*H853</f>
        <v>0</v>
      </c>
      <c r="S853" s="204">
        <v>3.0000000000000001E-3</v>
      </c>
      <c r="T853" s="205">
        <f>S853*H853</f>
        <v>0.91469999999999996</v>
      </c>
      <c r="U853" s="36"/>
      <c r="V853" s="36"/>
      <c r="W853" s="36"/>
      <c r="X853" s="36"/>
      <c r="Y853" s="36"/>
      <c r="Z853" s="36"/>
      <c r="AA853" s="36"/>
      <c r="AB853" s="36"/>
      <c r="AC853" s="36"/>
      <c r="AD853" s="36"/>
      <c r="AE853" s="36"/>
      <c r="AR853" s="206" t="s">
        <v>386</v>
      </c>
      <c r="AT853" s="206" t="s">
        <v>275</v>
      </c>
      <c r="AU853" s="206" t="s">
        <v>84</v>
      </c>
      <c r="AY853" s="19" t="s">
        <v>273</v>
      </c>
      <c r="BE853" s="207">
        <f>IF(N853="základní",J853,0)</f>
        <v>0</v>
      </c>
      <c r="BF853" s="207">
        <f>IF(N853="snížená",J853,0)</f>
        <v>0</v>
      </c>
      <c r="BG853" s="207">
        <f>IF(N853="zákl. přenesená",J853,0)</f>
        <v>0</v>
      </c>
      <c r="BH853" s="207">
        <f>IF(N853="sníž. přenesená",J853,0)</f>
        <v>0</v>
      </c>
      <c r="BI853" s="207">
        <f>IF(N853="nulová",J853,0)</f>
        <v>0</v>
      </c>
      <c r="BJ853" s="19" t="s">
        <v>23</v>
      </c>
      <c r="BK853" s="207">
        <f>ROUND(I853*H853,2)</f>
        <v>0</v>
      </c>
      <c r="BL853" s="19" t="s">
        <v>386</v>
      </c>
      <c r="BM853" s="206" t="s">
        <v>4316</v>
      </c>
    </row>
    <row r="854" spans="1:65" s="13" customFormat="1" ht="11.25">
      <c r="B854" s="212"/>
      <c r="C854" s="213"/>
      <c r="D854" s="208" t="s">
        <v>281</v>
      </c>
      <c r="E854" s="214" t="s">
        <v>22</v>
      </c>
      <c r="F854" s="215" t="s">
        <v>3790</v>
      </c>
      <c r="G854" s="213"/>
      <c r="H854" s="214" t="s">
        <v>22</v>
      </c>
      <c r="I854" s="216"/>
      <c r="J854" s="213"/>
      <c r="K854" s="213"/>
      <c r="L854" s="217"/>
      <c r="M854" s="218"/>
      <c r="N854" s="219"/>
      <c r="O854" s="219"/>
      <c r="P854" s="219"/>
      <c r="Q854" s="219"/>
      <c r="R854" s="219"/>
      <c r="S854" s="219"/>
      <c r="T854" s="220"/>
      <c r="AT854" s="221" t="s">
        <v>281</v>
      </c>
      <c r="AU854" s="221" t="s">
        <v>84</v>
      </c>
      <c r="AV854" s="13" t="s">
        <v>23</v>
      </c>
      <c r="AW854" s="13" t="s">
        <v>38</v>
      </c>
      <c r="AX854" s="13" t="s">
        <v>77</v>
      </c>
      <c r="AY854" s="221" t="s">
        <v>273</v>
      </c>
    </row>
    <row r="855" spans="1:65" s="13" customFormat="1" ht="11.25">
      <c r="B855" s="212"/>
      <c r="C855" s="213"/>
      <c r="D855" s="208" t="s">
        <v>281</v>
      </c>
      <c r="E855" s="214" t="s">
        <v>22</v>
      </c>
      <c r="F855" s="215" t="s">
        <v>4317</v>
      </c>
      <c r="G855" s="213"/>
      <c r="H855" s="214" t="s">
        <v>22</v>
      </c>
      <c r="I855" s="216"/>
      <c r="J855" s="213"/>
      <c r="K855" s="213"/>
      <c r="L855" s="217"/>
      <c r="M855" s="218"/>
      <c r="N855" s="219"/>
      <c r="O855" s="219"/>
      <c r="P855" s="219"/>
      <c r="Q855" s="219"/>
      <c r="R855" s="219"/>
      <c r="S855" s="219"/>
      <c r="T855" s="220"/>
      <c r="AT855" s="221" t="s">
        <v>281</v>
      </c>
      <c r="AU855" s="221" t="s">
        <v>84</v>
      </c>
      <c r="AV855" s="13" t="s">
        <v>23</v>
      </c>
      <c r="AW855" s="13" t="s">
        <v>38</v>
      </c>
      <c r="AX855" s="13" t="s">
        <v>77</v>
      </c>
      <c r="AY855" s="221" t="s">
        <v>273</v>
      </c>
    </row>
    <row r="856" spans="1:65" s="14" customFormat="1" ht="11.25">
      <c r="B856" s="222"/>
      <c r="C856" s="223"/>
      <c r="D856" s="208" t="s">
        <v>281</v>
      </c>
      <c r="E856" s="224" t="s">
        <v>22</v>
      </c>
      <c r="F856" s="225" t="s">
        <v>4318</v>
      </c>
      <c r="G856" s="223"/>
      <c r="H856" s="226">
        <v>58.44</v>
      </c>
      <c r="I856" s="227"/>
      <c r="J856" s="223"/>
      <c r="K856" s="223"/>
      <c r="L856" s="228"/>
      <c r="M856" s="229"/>
      <c r="N856" s="230"/>
      <c r="O856" s="230"/>
      <c r="P856" s="230"/>
      <c r="Q856" s="230"/>
      <c r="R856" s="230"/>
      <c r="S856" s="230"/>
      <c r="T856" s="231"/>
      <c r="AT856" s="232" t="s">
        <v>281</v>
      </c>
      <c r="AU856" s="232" t="s">
        <v>84</v>
      </c>
      <c r="AV856" s="14" t="s">
        <v>84</v>
      </c>
      <c r="AW856" s="14" t="s">
        <v>38</v>
      </c>
      <c r="AX856" s="14" t="s">
        <v>77</v>
      </c>
      <c r="AY856" s="232" t="s">
        <v>273</v>
      </c>
    </row>
    <row r="857" spans="1:65" s="14" customFormat="1" ht="11.25">
      <c r="B857" s="222"/>
      <c r="C857" s="223"/>
      <c r="D857" s="208" t="s">
        <v>281</v>
      </c>
      <c r="E857" s="224" t="s">
        <v>22</v>
      </c>
      <c r="F857" s="225" t="s">
        <v>4319</v>
      </c>
      <c r="G857" s="223"/>
      <c r="H857" s="226">
        <v>23.3</v>
      </c>
      <c r="I857" s="227"/>
      <c r="J857" s="223"/>
      <c r="K857" s="223"/>
      <c r="L857" s="228"/>
      <c r="M857" s="229"/>
      <c r="N857" s="230"/>
      <c r="O857" s="230"/>
      <c r="P857" s="230"/>
      <c r="Q857" s="230"/>
      <c r="R857" s="230"/>
      <c r="S857" s="230"/>
      <c r="T857" s="231"/>
      <c r="AT857" s="232" t="s">
        <v>281</v>
      </c>
      <c r="AU857" s="232" t="s">
        <v>84</v>
      </c>
      <c r="AV857" s="14" t="s">
        <v>84</v>
      </c>
      <c r="AW857" s="14" t="s">
        <v>38</v>
      </c>
      <c r="AX857" s="14" t="s">
        <v>77</v>
      </c>
      <c r="AY857" s="232" t="s">
        <v>273</v>
      </c>
    </row>
    <row r="858" spans="1:65" s="14" customFormat="1" ht="11.25">
      <c r="B858" s="222"/>
      <c r="C858" s="223"/>
      <c r="D858" s="208" t="s">
        <v>281</v>
      </c>
      <c r="E858" s="224" t="s">
        <v>22</v>
      </c>
      <c r="F858" s="225" t="s">
        <v>4320</v>
      </c>
      <c r="G858" s="223"/>
      <c r="H858" s="226">
        <v>45.59</v>
      </c>
      <c r="I858" s="227"/>
      <c r="J858" s="223"/>
      <c r="K858" s="223"/>
      <c r="L858" s="228"/>
      <c r="M858" s="229"/>
      <c r="N858" s="230"/>
      <c r="O858" s="230"/>
      <c r="P858" s="230"/>
      <c r="Q858" s="230"/>
      <c r="R858" s="230"/>
      <c r="S858" s="230"/>
      <c r="T858" s="231"/>
      <c r="AT858" s="232" t="s">
        <v>281</v>
      </c>
      <c r="AU858" s="232" t="s">
        <v>84</v>
      </c>
      <c r="AV858" s="14" t="s">
        <v>84</v>
      </c>
      <c r="AW858" s="14" t="s">
        <v>38</v>
      </c>
      <c r="AX858" s="14" t="s">
        <v>77</v>
      </c>
      <c r="AY858" s="232" t="s">
        <v>273</v>
      </c>
    </row>
    <row r="859" spans="1:65" s="14" customFormat="1" ht="11.25">
      <c r="B859" s="222"/>
      <c r="C859" s="223"/>
      <c r="D859" s="208" t="s">
        <v>281</v>
      </c>
      <c r="E859" s="224" t="s">
        <v>22</v>
      </c>
      <c r="F859" s="225" t="s">
        <v>4321</v>
      </c>
      <c r="G859" s="223"/>
      <c r="H859" s="226">
        <v>25.12</v>
      </c>
      <c r="I859" s="227"/>
      <c r="J859" s="223"/>
      <c r="K859" s="223"/>
      <c r="L859" s="228"/>
      <c r="M859" s="229"/>
      <c r="N859" s="230"/>
      <c r="O859" s="230"/>
      <c r="P859" s="230"/>
      <c r="Q859" s="230"/>
      <c r="R859" s="230"/>
      <c r="S859" s="230"/>
      <c r="T859" s="231"/>
      <c r="AT859" s="232" t="s">
        <v>281</v>
      </c>
      <c r="AU859" s="232" t="s">
        <v>84</v>
      </c>
      <c r="AV859" s="14" t="s">
        <v>84</v>
      </c>
      <c r="AW859" s="14" t="s">
        <v>38</v>
      </c>
      <c r="AX859" s="14" t="s">
        <v>77</v>
      </c>
      <c r="AY859" s="232" t="s">
        <v>273</v>
      </c>
    </row>
    <row r="860" spans="1:65" s="15" customFormat="1" ht="11.25">
      <c r="B860" s="233"/>
      <c r="C860" s="234"/>
      <c r="D860" s="208" t="s">
        <v>281</v>
      </c>
      <c r="E860" s="235" t="s">
        <v>4322</v>
      </c>
      <c r="F860" s="236" t="s">
        <v>286</v>
      </c>
      <c r="G860" s="234"/>
      <c r="H860" s="237">
        <v>152.44999999999999</v>
      </c>
      <c r="I860" s="238"/>
      <c r="J860" s="234"/>
      <c r="K860" s="234"/>
      <c r="L860" s="239"/>
      <c r="M860" s="240"/>
      <c r="N860" s="241"/>
      <c r="O860" s="241"/>
      <c r="P860" s="241"/>
      <c r="Q860" s="241"/>
      <c r="R860" s="241"/>
      <c r="S860" s="241"/>
      <c r="T860" s="242"/>
      <c r="AT860" s="243" t="s">
        <v>281</v>
      </c>
      <c r="AU860" s="243" t="s">
        <v>84</v>
      </c>
      <c r="AV860" s="15" t="s">
        <v>92</v>
      </c>
      <c r="AW860" s="15" t="s">
        <v>38</v>
      </c>
      <c r="AX860" s="15" t="s">
        <v>77</v>
      </c>
      <c r="AY860" s="243" t="s">
        <v>273</v>
      </c>
    </row>
    <row r="861" spans="1:65" s="14" customFormat="1" ht="11.25">
      <c r="B861" s="222"/>
      <c r="C861" s="223"/>
      <c r="D861" s="208" t="s">
        <v>281</v>
      </c>
      <c r="E861" s="224" t="s">
        <v>22</v>
      </c>
      <c r="F861" s="225" t="s">
        <v>4323</v>
      </c>
      <c r="G861" s="223"/>
      <c r="H861" s="226">
        <v>152.44999999999999</v>
      </c>
      <c r="I861" s="227"/>
      <c r="J861" s="223"/>
      <c r="K861" s="223"/>
      <c r="L861" s="228"/>
      <c r="M861" s="229"/>
      <c r="N861" s="230"/>
      <c r="O861" s="230"/>
      <c r="P861" s="230"/>
      <c r="Q861" s="230"/>
      <c r="R861" s="230"/>
      <c r="S861" s="230"/>
      <c r="T861" s="231"/>
      <c r="AT861" s="232" t="s">
        <v>281</v>
      </c>
      <c r="AU861" s="232" t="s">
        <v>84</v>
      </c>
      <c r="AV861" s="14" t="s">
        <v>84</v>
      </c>
      <c r="AW861" s="14" t="s">
        <v>38</v>
      </c>
      <c r="AX861" s="14" t="s">
        <v>77</v>
      </c>
      <c r="AY861" s="232" t="s">
        <v>273</v>
      </c>
    </row>
    <row r="862" spans="1:65" s="15" customFormat="1" ht="11.25">
      <c r="B862" s="233"/>
      <c r="C862" s="234"/>
      <c r="D862" s="208" t="s">
        <v>281</v>
      </c>
      <c r="E862" s="235" t="s">
        <v>22</v>
      </c>
      <c r="F862" s="236" t="s">
        <v>286</v>
      </c>
      <c r="G862" s="234"/>
      <c r="H862" s="237">
        <v>152.44999999999999</v>
      </c>
      <c r="I862" s="238"/>
      <c r="J862" s="234"/>
      <c r="K862" s="234"/>
      <c r="L862" s="239"/>
      <c r="M862" s="240"/>
      <c r="N862" s="241"/>
      <c r="O862" s="241"/>
      <c r="P862" s="241"/>
      <c r="Q862" s="241"/>
      <c r="R862" s="241"/>
      <c r="S862" s="241"/>
      <c r="T862" s="242"/>
      <c r="AT862" s="243" t="s">
        <v>281</v>
      </c>
      <c r="AU862" s="243" t="s">
        <v>84</v>
      </c>
      <c r="AV862" s="15" t="s">
        <v>92</v>
      </c>
      <c r="AW862" s="15" t="s">
        <v>38</v>
      </c>
      <c r="AX862" s="15" t="s">
        <v>77</v>
      </c>
      <c r="AY862" s="243" t="s">
        <v>273</v>
      </c>
    </row>
    <row r="863" spans="1:65" s="16" customFormat="1" ht="11.25">
      <c r="B863" s="244"/>
      <c r="C863" s="245"/>
      <c r="D863" s="208" t="s">
        <v>281</v>
      </c>
      <c r="E863" s="246" t="s">
        <v>22</v>
      </c>
      <c r="F863" s="247" t="s">
        <v>288</v>
      </c>
      <c r="G863" s="245"/>
      <c r="H863" s="248">
        <v>304.89999999999998</v>
      </c>
      <c r="I863" s="249"/>
      <c r="J863" s="245"/>
      <c r="K863" s="245"/>
      <c r="L863" s="250"/>
      <c r="M863" s="251"/>
      <c r="N863" s="252"/>
      <c r="O863" s="252"/>
      <c r="P863" s="252"/>
      <c r="Q863" s="252"/>
      <c r="R863" s="252"/>
      <c r="S863" s="252"/>
      <c r="T863" s="253"/>
      <c r="AT863" s="254" t="s">
        <v>281</v>
      </c>
      <c r="AU863" s="254" t="s">
        <v>84</v>
      </c>
      <c r="AV863" s="16" t="s">
        <v>99</v>
      </c>
      <c r="AW863" s="16" t="s">
        <v>38</v>
      </c>
      <c r="AX863" s="16" t="s">
        <v>23</v>
      </c>
      <c r="AY863" s="254" t="s">
        <v>273</v>
      </c>
    </row>
    <row r="864" spans="1:65" s="2" customFormat="1" ht="16.5" customHeight="1">
      <c r="A864" s="36"/>
      <c r="B864" s="37"/>
      <c r="C864" s="195" t="s">
        <v>1374</v>
      </c>
      <c r="D864" s="195" t="s">
        <v>275</v>
      </c>
      <c r="E864" s="196" t="s">
        <v>4324</v>
      </c>
      <c r="F864" s="197" t="s">
        <v>4325</v>
      </c>
      <c r="G864" s="198" t="s">
        <v>224</v>
      </c>
      <c r="H864" s="199">
        <v>20.29</v>
      </c>
      <c r="I864" s="200"/>
      <c r="J864" s="201">
        <f>ROUND(I864*H864,2)</f>
        <v>0</v>
      </c>
      <c r="K864" s="197" t="s">
        <v>306</v>
      </c>
      <c r="L864" s="41"/>
      <c r="M864" s="202" t="s">
        <v>22</v>
      </c>
      <c r="N864" s="203" t="s">
        <v>48</v>
      </c>
      <c r="O864" s="66"/>
      <c r="P864" s="204">
        <f>O864*H864</f>
        <v>0</v>
      </c>
      <c r="Q864" s="204">
        <v>0</v>
      </c>
      <c r="R864" s="204">
        <f>Q864*H864</f>
        <v>0</v>
      </c>
      <c r="S864" s="204">
        <v>3.0000000000000001E-3</v>
      </c>
      <c r="T864" s="205">
        <f>S864*H864</f>
        <v>6.087E-2</v>
      </c>
      <c r="U864" s="36"/>
      <c r="V864" s="36"/>
      <c r="W864" s="36"/>
      <c r="X864" s="36"/>
      <c r="Y864" s="36"/>
      <c r="Z864" s="36"/>
      <c r="AA864" s="36"/>
      <c r="AB864" s="36"/>
      <c r="AC864" s="36"/>
      <c r="AD864" s="36"/>
      <c r="AE864" s="36"/>
      <c r="AR864" s="206" t="s">
        <v>386</v>
      </c>
      <c r="AT864" s="206" t="s">
        <v>275</v>
      </c>
      <c r="AU864" s="206" t="s">
        <v>84</v>
      </c>
      <c r="AY864" s="19" t="s">
        <v>273</v>
      </c>
      <c r="BE864" s="207">
        <f>IF(N864="základní",J864,0)</f>
        <v>0</v>
      </c>
      <c r="BF864" s="207">
        <f>IF(N864="snížená",J864,0)</f>
        <v>0</v>
      </c>
      <c r="BG864" s="207">
        <f>IF(N864="zákl. přenesená",J864,0)</f>
        <v>0</v>
      </c>
      <c r="BH864" s="207">
        <f>IF(N864="sníž. přenesená",J864,0)</f>
        <v>0</v>
      </c>
      <c r="BI864" s="207">
        <f>IF(N864="nulová",J864,0)</f>
        <v>0</v>
      </c>
      <c r="BJ864" s="19" t="s">
        <v>23</v>
      </c>
      <c r="BK864" s="207">
        <f>ROUND(I864*H864,2)</f>
        <v>0</v>
      </c>
      <c r="BL864" s="19" t="s">
        <v>386</v>
      </c>
      <c r="BM864" s="206" t="s">
        <v>4326</v>
      </c>
    </row>
    <row r="865" spans="1:65" s="13" customFormat="1" ht="11.25">
      <c r="B865" s="212"/>
      <c r="C865" s="213"/>
      <c r="D865" s="208" t="s">
        <v>281</v>
      </c>
      <c r="E865" s="214" t="s">
        <v>22</v>
      </c>
      <c r="F865" s="215" t="s">
        <v>3790</v>
      </c>
      <c r="G865" s="213"/>
      <c r="H865" s="214" t="s">
        <v>22</v>
      </c>
      <c r="I865" s="216"/>
      <c r="J865" s="213"/>
      <c r="K865" s="213"/>
      <c r="L865" s="217"/>
      <c r="M865" s="218"/>
      <c r="N865" s="219"/>
      <c r="O865" s="219"/>
      <c r="P865" s="219"/>
      <c r="Q865" s="219"/>
      <c r="R865" s="219"/>
      <c r="S865" s="219"/>
      <c r="T865" s="220"/>
      <c r="AT865" s="221" t="s">
        <v>281</v>
      </c>
      <c r="AU865" s="221" t="s">
        <v>84</v>
      </c>
      <c r="AV865" s="13" t="s">
        <v>23</v>
      </c>
      <c r="AW865" s="13" t="s">
        <v>38</v>
      </c>
      <c r="AX865" s="13" t="s">
        <v>77</v>
      </c>
      <c r="AY865" s="221" t="s">
        <v>273</v>
      </c>
    </row>
    <row r="866" spans="1:65" s="13" customFormat="1" ht="11.25">
      <c r="B866" s="212"/>
      <c r="C866" s="213"/>
      <c r="D866" s="208" t="s">
        <v>281</v>
      </c>
      <c r="E866" s="214" t="s">
        <v>22</v>
      </c>
      <c r="F866" s="215" t="s">
        <v>4317</v>
      </c>
      <c r="G866" s="213"/>
      <c r="H866" s="214" t="s">
        <v>22</v>
      </c>
      <c r="I866" s="216"/>
      <c r="J866" s="213"/>
      <c r="K866" s="213"/>
      <c r="L866" s="217"/>
      <c r="M866" s="218"/>
      <c r="N866" s="219"/>
      <c r="O866" s="219"/>
      <c r="P866" s="219"/>
      <c r="Q866" s="219"/>
      <c r="R866" s="219"/>
      <c r="S866" s="219"/>
      <c r="T866" s="220"/>
      <c r="AT866" s="221" t="s">
        <v>281</v>
      </c>
      <c r="AU866" s="221" t="s">
        <v>84</v>
      </c>
      <c r="AV866" s="13" t="s">
        <v>23</v>
      </c>
      <c r="AW866" s="13" t="s">
        <v>38</v>
      </c>
      <c r="AX866" s="13" t="s">
        <v>77</v>
      </c>
      <c r="AY866" s="221" t="s">
        <v>273</v>
      </c>
    </row>
    <row r="867" spans="1:65" s="14" customFormat="1" ht="11.25">
      <c r="B867" s="222"/>
      <c r="C867" s="223"/>
      <c r="D867" s="208" t="s">
        <v>281</v>
      </c>
      <c r="E867" s="224" t="s">
        <v>22</v>
      </c>
      <c r="F867" s="225" t="s">
        <v>4327</v>
      </c>
      <c r="G867" s="223"/>
      <c r="H867" s="226">
        <v>20.29</v>
      </c>
      <c r="I867" s="227"/>
      <c r="J867" s="223"/>
      <c r="K867" s="223"/>
      <c r="L867" s="228"/>
      <c r="M867" s="229"/>
      <c r="N867" s="230"/>
      <c r="O867" s="230"/>
      <c r="P867" s="230"/>
      <c r="Q867" s="230"/>
      <c r="R867" s="230"/>
      <c r="S867" s="230"/>
      <c r="T867" s="231"/>
      <c r="AT867" s="232" t="s">
        <v>281</v>
      </c>
      <c r="AU867" s="232" t="s">
        <v>84</v>
      </c>
      <c r="AV867" s="14" t="s">
        <v>84</v>
      </c>
      <c r="AW867" s="14" t="s">
        <v>38</v>
      </c>
      <c r="AX867" s="14" t="s">
        <v>77</v>
      </c>
      <c r="AY867" s="232" t="s">
        <v>273</v>
      </c>
    </row>
    <row r="868" spans="1:65" s="15" customFormat="1" ht="11.25">
      <c r="B868" s="233"/>
      <c r="C868" s="234"/>
      <c r="D868" s="208" t="s">
        <v>281</v>
      </c>
      <c r="E868" s="235" t="s">
        <v>22</v>
      </c>
      <c r="F868" s="236" t="s">
        <v>286</v>
      </c>
      <c r="G868" s="234"/>
      <c r="H868" s="237">
        <v>20.29</v>
      </c>
      <c r="I868" s="238"/>
      <c r="J868" s="234"/>
      <c r="K868" s="234"/>
      <c r="L868" s="239"/>
      <c r="M868" s="240"/>
      <c r="N868" s="241"/>
      <c r="O868" s="241"/>
      <c r="P868" s="241"/>
      <c r="Q868" s="241"/>
      <c r="R868" s="241"/>
      <c r="S868" s="241"/>
      <c r="T868" s="242"/>
      <c r="AT868" s="243" t="s">
        <v>281</v>
      </c>
      <c r="AU868" s="243" t="s">
        <v>84</v>
      </c>
      <c r="AV868" s="15" t="s">
        <v>92</v>
      </c>
      <c r="AW868" s="15" t="s">
        <v>38</v>
      </c>
      <c r="AX868" s="15" t="s">
        <v>23</v>
      </c>
      <c r="AY868" s="243" t="s">
        <v>273</v>
      </c>
    </row>
    <row r="869" spans="1:65" s="2" customFormat="1" ht="16.5" customHeight="1">
      <c r="A869" s="36"/>
      <c r="B869" s="37"/>
      <c r="C869" s="195" t="s">
        <v>1379</v>
      </c>
      <c r="D869" s="195" t="s">
        <v>275</v>
      </c>
      <c r="E869" s="196" t="s">
        <v>1262</v>
      </c>
      <c r="F869" s="197" t="s">
        <v>1263</v>
      </c>
      <c r="G869" s="198" t="s">
        <v>224</v>
      </c>
      <c r="H869" s="199">
        <v>160.82</v>
      </c>
      <c r="I869" s="200"/>
      <c r="J869" s="201">
        <f>ROUND(I869*H869,2)</f>
        <v>0</v>
      </c>
      <c r="K869" s="197" t="s">
        <v>306</v>
      </c>
      <c r="L869" s="41"/>
      <c r="M869" s="202" t="s">
        <v>22</v>
      </c>
      <c r="N869" s="203" t="s">
        <v>48</v>
      </c>
      <c r="O869" s="66"/>
      <c r="P869" s="204">
        <f>O869*H869</f>
        <v>0</v>
      </c>
      <c r="Q869" s="204">
        <v>4.0000000000000002E-4</v>
      </c>
      <c r="R869" s="204">
        <f>Q869*H869</f>
        <v>6.4327999999999996E-2</v>
      </c>
      <c r="S869" s="204">
        <v>0</v>
      </c>
      <c r="T869" s="205">
        <f>S869*H869</f>
        <v>0</v>
      </c>
      <c r="U869" s="36"/>
      <c r="V869" s="36"/>
      <c r="W869" s="36"/>
      <c r="X869" s="36"/>
      <c r="Y869" s="36"/>
      <c r="Z869" s="36"/>
      <c r="AA869" s="36"/>
      <c r="AB869" s="36"/>
      <c r="AC869" s="36"/>
      <c r="AD869" s="36"/>
      <c r="AE869" s="36"/>
      <c r="AR869" s="206" t="s">
        <v>386</v>
      </c>
      <c r="AT869" s="206" t="s">
        <v>275</v>
      </c>
      <c r="AU869" s="206" t="s">
        <v>84</v>
      </c>
      <c r="AY869" s="19" t="s">
        <v>273</v>
      </c>
      <c r="BE869" s="207">
        <f>IF(N869="základní",J869,0)</f>
        <v>0</v>
      </c>
      <c r="BF869" s="207">
        <f>IF(N869="snížená",J869,0)</f>
        <v>0</v>
      </c>
      <c r="BG869" s="207">
        <f>IF(N869="zákl. přenesená",J869,0)</f>
        <v>0</v>
      </c>
      <c r="BH869" s="207">
        <f>IF(N869="sníž. přenesená",J869,0)</f>
        <v>0</v>
      </c>
      <c r="BI869" s="207">
        <f>IF(N869="nulová",J869,0)</f>
        <v>0</v>
      </c>
      <c r="BJ869" s="19" t="s">
        <v>23</v>
      </c>
      <c r="BK869" s="207">
        <f>ROUND(I869*H869,2)</f>
        <v>0</v>
      </c>
      <c r="BL869" s="19" t="s">
        <v>386</v>
      </c>
      <c r="BM869" s="206" t="s">
        <v>4328</v>
      </c>
    </row>
    <row r="870" spans="1:65" s="14" customFormat="1" ht="11.25">
      <c r="B870" s="222"/>
      <c r="C870" s="223"/>
      <c r="D870" s="208" t="s">
        <v>281</v>
      </c>
      <c r="E870" s="224" t="s">
        <v>22</v>
      </c>
      <c r="F870" s="225" t="s">
        <v>4050</v>
      </c>
      <c r="G870" s="223"/>
      <c r="H870" s="226">
        <v>152.44999999999999</v>
      </c>
      <c r="I870" s="227"/>
      <c r="J870" s="223"/>
      <c r="K870" s="223"/>
      <c r="L870" s="228"/>
      <c r="M870" s="229"/>
      <c r="N870" s="230"/>
      <c r="O870" s="230"/>
      <c r="P870" s="230"/>
      <c r="Q870" s="230"/>
      <c r="R870" s="230"/>
      <c r="S870" s="230"/>
      <c r="T870" s="231"/>
      <c r="AT870" s="232" t="s">
        <v>281</v>
      </c>
      <c r="AU870" s="232" t="s">
        <v>84</v>
      </c>
      <c r="AV870" s="14" t="s">
        <v>84</v>
      </c>
      <c r="AW870" s="14" t="s">
        <v>38</v>
      </c>
      <c r="AX870" s="14" t="s">
        <v>77</v>
      </c>
      <c r="AY870" s="232" t="s">
        <v>273</v>
      </c>
    </row>
    <row r="871" spans="1:65" s="14" customFormat="1" ht="11.25">
      <c r="B871" s="222"/>
      <c r="C871" s="223"/>
      <c r="D871" s="208" t="s">
        <v>281</v>
      </c>
      <c r="E871" s="224" t="s">
        <v>22</v>
      </c>
      <c r="F871" s="225" t="s">
        <v>4329</v>
      </c>
      <c r="G871" s="223"/>
      <c r="H871" s="226">
        <v>8.3699999999999992</v>
      </c>
      <c r="I871" s="227"/>
      <c r="J871" s="223"/>
      <c r="K871" s="223"/>
      <c r="L871" s="228"/>
      <c r="M871" s="229"/>
      <c r="N871" s="230"/>
      <c r="O871" s="230"/>
      <c r="P871" s="230"/>
      <c r="Q871" s="230"/>
      <c r="R871" s="230"/>
      <c r="S871" s="230"/>
      <c r="T871" s="231"/>
      <c r="AT871" s="232" t="s">
        <v>281</v>
      </c>
      <c r="AU871" s="232" t="s">
        <v>84</v>
      </c>
      <c r="AV871" s="14" t="s">
        <v>84</v>
      </c>
      <c r="AW871" s="14" t="s">
        <v>38</v>
      </c>
      <c r="AX871" s="14" t="s">
        <v>77</v>
      </c>
      <c r="AY871" s="232" t="s">
        <v>273</v>
      </c>
    </row>
    <row r="872" spans="1:65" s="15" customFormat="1" ht="11.25">
      <c r="B872" s="233"/>
      <c r="C872" s="234"/>
      <c r="D872" s="208" t="s">
        <v>281</v>
      </c>
      <c r="E872" s="235" t="s">
        <v>22</v>
      </c>
      <c r="F872" s="236" t="s">
        <v>286</v>
      </c>
      <c r="G872" s="234"/>
      <c r="H872" s="237">
        <v>160.82</v>
      </c>
      <c r="I872" s="238"/>
      <c r="J872" s="234"/>
      <c r="K872" s="234"/>
      <c r="L872" s="239"/>
      <c r="M872" s="240"/>
      <c r="N872" s="241"/>
      <c r="O872" s="241"/>
      <c r="P872" s="241"/>
      <c r="Q872" s="241"/>
      <c r="R872" s="241"/>
      <c r="S872" s="241"/>
      <c r="T872" s="242"/>
      <c r="AT872" s="243" t="s">
        <v>281</v>
      </c>
      <c r="AU872" s="243" t="s">
        <v>84</v>
      </c>
      <c r="AV872" s="15" t="s">
        <v>92</v>
      </c>
      <c r="AW872" s="15" t="s">
        <v>38</v>
      </c>
      <c r="AX872" s="15" t="s">
        <v>23</v>
      </c>
      <c r="AY872" s="243" t="s">
        <v>273</v>
      </c>
    </row>
    <row r="873" spans="1:65" s="2" customFormat="1" ht="16.5" customHeight="1">
      <c r="A873" s="36"/>
      <c r="B873" s="37"/>
      <c r="C873" s="255" t="s">
        <v>1383</v>
      </c>
      <c r="D873" s="255" t="s">
        <v>568</v>
      </c>
      <c r="E873" s="256" t="s">
        <v>1272</v>
      </c>
      <c r="F873" s="257" t="s">
        <v>1273</v>
      </c>
      <c r="G873" s="258" t="s">
        <v>224</v>
      </c>
      <c r="H873" s="259">
        <v>176.90199999999999</v>
      </c>
      <c r="I873" s="260"/>
      <c r="J873" s="261">
        <f>ROUND(I873*H873,2)</f>
        <v>0</v>
      </c>
      <c r="K873" s="257" t="s">
        <v>22</v>
      </c>
      <c r="L873" s="262"/>
      <c r="M873" s="263" t="s">
        <v>22</v>
      </c>
      <c r="N873" s="264" t="s">
        <v>48</v>
      </c>
      <c r="O873" s="66"/>
      <c r="P873" s="204">
        <f>O873*H873</f>
        <v>0</v>
      </c>
      <c r="Q873" s="204">
        <v>3.6800000000000001E-3</v>
      </c>
      <c r="R873" s="204">
        <f>Q873*H873</f>
        <v>0.65099935999999992</v>
      </c>
      <c r="S873" s="204">
        <v>0</v>
      </c>
      <c r="T873" s="205">
        <f>S873*H873</f>
        <v>0</v>
      </c>
      <c r="U873" s="36"/>
      <c r="V873" s="36"/>
      <c r="W873" s="36"/>
      <c r="X873" s="36"/>
      <c r="Y873" s="36"/>
      <c r="Z873" s="36"/>
      <c r="AA873" s="36"/>
      <c r="AB873" s="36"/>
      <c r="AC873" s="36"/>
      <c r="AD873" s="36"/>
      <c r="AE873" s="36"/>
      <c r="AR873" s="206" t="s">
        <v>528</v>
      </c>
      <c r="AT873" s="206" t="s">
        <v>568</v>
      </c>
      <c r="AU873" s="206" t="s">
        <v>84</v>
      </c>
      <c r="AY873" s="19" t="s">
        <v>273</v>
      </c>
      <c r="BE873" s="207">
        <f>IF(N873="základní",J873,0)</f>
        <v>0</v>
      </c>
      <c r="BF873" s="207">
        <f>IF(N873="snížená",J873,0)</f>
        <v>0</v>
      </c>
      <c r="BG873" s="207">
        <f>IF(N873="zákl. přenesená",J873,0)</f>
        <v>0</v>
      </c>
      <c r="BH873" s="207">
        <f>IF(N873="sníž. přenesená",J873,0)</f>
        <v>0</v>
      </c>
      <c r="BI873" s="207">
        <f>IF(N873="nulová",J873,0)</f>
        <v>0</v>
      </c>
      <c r="BJ873" s="19" t="s">
        <v>23</v>
      </c>
      <c r="BK873" s="207">
        <f>ROUND(I873*H873,2)</f>
        <v>0</v>
      </c>
      <c r="BL873" s="19" t="s">
        <v>386</v>
      </c>
      <c r="BM873" s="206" t="s">
        <v>4330</v>
      </c>
    </row>
    <row r="874" spans="1:65" s="2" customFormat="1" ht="68.25">
      <c r="A874" s="36"/>
      <c r="B874" s="37"/>
      <c r="C874" s="38"/>
      <c r="D874" s="208" t="s">
        <v>279</v>
      </c>
      <c r="E874" s="38"/>
      <c r="F874" s="209" t="s">
        <v>4331</v>
      </c>
      <c r="G874" s="38"/>
      <c r="H874" s="38"/>
      <c r="I874" s="119"/>
      <c r="J874" s="38"/>
      <c r="K874" s="38"/>
      <c r="L874" s="41"/>
      <c r="M874" s="210"/>
      <c r="N874" s="211"/>
      <c r="O874" s="66"/>
      <c r="P874" s="66"/>
      <c r="Q874" s="66"/>
      <c r="R874" s="66"/>
      <c r="S874" s="66"/>
      <c r="T874" s="67"/>
      <c r="U874" s="36"/>
      <c r="V874" s="36"/>
      <c r="W874" s="36"/>
      <c r="X874" s="36"/>
      <c r="Y874" s="36"/>
      <c r="Z874" s="36"/>
      <c r="AA874" s="36"/>
      <c r="AB874" s="36"/>
      <c r="AC874" s="36"/>
      <c r="AD874" s="36"/>
      <c r="AE874" s="36"/>
      <c r="AT874" s="19" t="s">
        <v>279</v>
      </c>
      <c r="AU874" s="19" t="s">
        <v>84</v>
      </c>
    </row>
    <row r="875" spans="1:65" s="14" customFormat="1" ht="11.25">
      <c r="B875" s="222"/>
      <c r="C875" s="223"/>
      <c r="D875" s="208" t="s">
        <v>281</v>
      </c>
      <c r="E875" s="223"/>
      <c r="F875" s="225" t="s">
        <v>4332</v>
      </c>
      <c r="G875" s="223"/>
      <c r="H875" s="226">
        <v>176.90199999999999</v>
      </c>
      <c r="I875" s="227"/>
      <c r="J875" s="223"/>
      <c r="K875" s="223"/>
      <c r="L875" s="228"/>
      <c r="M875" s="229"/>
      <c r="N875" s="230"/>
      <c r="O875" s="230"/>
      <c r="P875" s="230"/>
      <c r="Q875" s="230"/>
      <c r="R875" s="230"/>
      <c r="S875" s="230"/>
      <c r="T875" s="231"/>
      <c r="AT875" s="232" t="s">
        <v>281</v>
      </c>
      <c r="AU875" s="232" t="s">
        <v>84</v>
      </c>
      <c r="AV875" s="14" t="s">
        <v>84</v>
      </c>
      <c r="AW875" s="14" t="s">
        <v>4</v>
      </c>
      <c r="AX875" s="14" t="s">
        <v>23</v>
      </c>
      <c r="AY875" s="232" t="s">
        <v>273</v>
      </c>
    </row>
    <row r="876" spans="1:65" s="2" customFormat="1" ht="16.5" customHeight="1">
      <c r="A876" s="36"/>
      <c r="B876" s="37"/>
      <c r="C876" s="195" t="s">
        <v>1387</v>
      </c>
      <c r="D876" s="195" t="s">
        <v>275</v>
      </c>
      <c r="E876" s="196" t="s">
        <v>1278</v>
      </c>
      <c r="F876" s="197" t="s">
        <v>1279</v>
      </c>
      <c r="G876" s="198" t="s">
        <v>305</v>
      </c>
      <c r="H876" s="199">
        <v>120.616</v>
      </c>
      <c r="I876" s="200"/>
      <c r="J876" s="201">
        <f>ROUND(I876*H876,2)</f>
        <v>0</v>
      </c>
      <c r="K876" s="197" t="s">
        <v>306</v>
      </c>
      <c r="L876" s="41"/>
      <c r="M876" s="202" t="s">
        <v>22</v>
      </c>
      <c r="N876" s="203" t="s">
        <v>48</v>
      </c>
      <c r="O876" s="66"/>
      <c r="P876" s="204">
        <f>O876*H876</f>
        <v>0</v>
      </c>
      <c r="Q876" s="204">
        <v>2.0000000000000002E-5</v>
      </c>
      <c r="R876" s="204">
        <f>Q876*H876</f>
        <v>2.4123200000000003E-3</v>
      </c>
      <c r="S876" s="204">
        <v>0</v>
      </c>
      <c r="T876" s="205">
        <f>S876*H876</f>
        <v>0</v>
      </c>
      <c r="U876" s="36"/>
      <c r="V876" s="36"/>
      <c r="W876" s="36"/>
      <c r="X876" s="36"/>
      <c r="Y876" s="36"/>
      <c r="Z876" s="36"/>
      <c r="AA876" s="36"/>
      <c r="AB876" s="36"/>
      <c r="AC876" s="36"/>
      <c r="AD876" s="36"/>
      <c r="AE876" s="36"/>
      <c r="AR876" s="206" t="s">
        <v>386</v>
      </c>
      <c r="AT876" s="206" t="s">
        <v>275</v>
      </c>
      <c r="AU876" s="206" t="s">
        <v>84</v>
      </c>
      <c r="AY876" s="19" t="s">
        <v>273</v>
      </c>
      <c r="BE876" s="207">
        <f>IF(N876="základní",J876,0)</f>
        <v>0</v>
      </c>
      <c r="BF876" s="207">
        <f>IF(N876="snížená",J876,0)</f>
        <v>0</v>
      </c>
      <c r="BG876" s="207">
        <f>IF(N876="zákl. přenesená",J876,0)</f>
        <v>0</v>
      </c>
      <c r="BH876" s="207">
        <f>IF(N876="sníž. přenesená",J876,0)</f>
        <v>0</v>
      </c>
      <c r="BI876" s="207">
        <f>IF(N876="nulová",J876,0)</f>
        <v>0</v>
      </c>
      <c r="BJ876" s="19" t="s">
        <v>23</v>
      </c>
      <c r="BK876" s="207">
        <f>ROUND(I876*H876,2)</f>
        <v>0</v>
      </c>
      <c r="BL876" s="19" t="s">
        <v>386</v>
      </c>
      <c r="BM876" s="206" t="s">
        <v>4333</v>
      </c>
    </row>
    <row r="877" spans="1:65" s="14" customFormat="1" ht="11.25">
      <c r="B877" s="222"/>
      <c r="C877" s="223"/>
      <c r="D877" s="208" t="s">
        <v>281</v>
      </c>
      <c r="E877" s="224" t="s">
        <v>22</v>
      </c>
      <c r="F877" s="225" t="s">
        <v>4334</v>
      </c>
      <c r="G877" s="223"/>
      <c r="H877" s="226">
        <v>114.33799999999999</v>
      </c>
      <c r="I877" s="227"/>
      <c r="J877" s="223"/>
      <c r="K877" s="223"/>
      <c r="L877" s="228"/>
      <c r="M877" s="229"/>
      <c r="N877" s="230"/>
      <c r="O877" s="230"/>
      <c r="P877" s="230"/>
      <c r="Q877" s="230"/>
      <c r="R877" s="230"/>
      <c r="S877" s="230"/>
      <c r="T877" s="231"/>
      <c r="AT877" s="232" t="s">
        <v>281</v>
      </c>
      <c r="AU877" s="232" t="s">
        <v>84</v>
      </c>
      <c r="AV877" s="14" t="s">
        <v>84</v>
      </c>
      <c r="AW877" s="14" t="s">
        <v>38</v>
      </c>
      <c r="AX877" s="14" t="s">
        <v>77</v>
      </c>
      <c r="AY877" s="232" t="s">
        <v>273</v>
      </c>
    </row>
    <row r="878" spans="1:65" s="14" customFormat="1" ht="11.25">
      <c r="B878" s="222"/>
      <c r="C878" s="223"/>
      <c r="D878" s="208" t="s">
        <v>281</v>
      </c>
      <c r="E878" s="224" t="s">
        <v>22</v>
      </c>
      <c r="F878" s="225" t="s">
        <v>4335</v>
      </c>
      <c r="G878" s="223"/>
      <c r="H878" s="226">
        <v>6.2779999999999996</v>
      </c>
      <c r="I878" s="227"/>
      <c r="J878" s="223"/>
      <c r="K878" s="223"/>
      <c r="L878" s="228"/>
      <c r="M878" s="229"/>
      <c r="N878" s="230"/>
      <c r="O878" s="230"/>
      <c r="P878" s="230"/>
      <c r="Q878" s="230"/>
      <c r="R878" s="230"/>
      <c r="S878" s="230"/>
      <c r="T878" s="231"/>
      <c r="AT878" s="232" t="s">
        <v>281</v>
      </c>
      <c r="AU878" s="232" t="s">
        <v>84</v>
      </c>
      <c r="AV878" s="14" t="s">
        <v>84</v>
      </c>
      <c r="AW878" s="14" t="s">
        <v>38</v>
      </c>
      <c r="AX878" s="14" t="s">
        <v>77</v>
      </c>
      <c r="AY878" s="232" t="s">
        <v>273</v>
      </c>
    </row>
    <row r="879" spans="1:65" s="15" customFormat="1" ht="11.25">
      <c r="B879" s="233"/>
      <c r="C879" s="234"/>
      <c r="D879" s="208" t="s">
        <v>281</v>
      </c>
      <c r="E879" s="235" t="s">
        <v>22</v>
      </c>
      <c r="F879" s="236" t="s">
        <v>286</v>
      </c>
      <c r="G879" s="234"/>
      <c r="H879" s="237">
        <v>120.616</v>
      </c>
      <c r="I879" s="238"/>
      <c r="J879" s="234"/>
      <c r="K879" s="234"/>
      <c r="L879" s="239"/>
      <c r="M879" s="240"/>
      <c r="N879" s="241"/>
      <c r="O879" s="241"/>
      <c r="P879" s="241"/>
      <c r="Q879" s="241"/>
      <c r="R879" s="241"/>
      <c r="S879" s="241"/>
      <c r="T879" s="242"/>
      <c r="AT879" s="243" t="s">
        <v>281</v>
      </c>
      <c r="AU879" s="243" t="s">
        <v>84</v>
      </c>
      <c r="AV879" s="15" t="s">
        <v>92</v>
      </c>
      <c r="AW879" s="15" t="s">
        <v>38</v>
      </c>
      <c r="AX879" s="15" t="s">
        <v>23</v>
      </c>
      <c r="AY879" s="243" t="s">
        <v>273</v>
      </c>
    </row>
    <row r="880" spans="1:65" s="2" customFormat="1" ht="16.5" customHeight="1">
      <c r="A880" s="36"/>
      <c r="B880" s="37"/>
      <c r="C880" s="195" t="s">
        <v>1394</v>
      </c>
      <c r="D880" s="195" t="s">
        <v>275</v>
      </c>
      <c r="E880" s="196" t="s">
        <v>4336</v>
      </c>
      <c r="F880" s="197" t="s">
        <v>4337</v>
      </c>
      <c r="G880" s="198" t="s">
        <v>305</v>
      </c>
      <c r="H880" s="199">
        <v>77.900000000000006</v>
      </c>
      <c r="I880" s="200"/>
      <c r="J880" s="201">
        <f>ROUND(I880*H880,2)</f>
        <v>0</v>
      </c>
      <c r="K880" s="197" t="s">
        <v>306</v>
      </c>
      <c r="L880" s="41"/>
      <c r="M880" s="202" t="s">
        <v>22</v>
      </c>
      <c r="N880" s="203" t="s">
        <v>48</v>
      </c>
      <c r="O880" s="66"/>
      <c r="P880" s="204">
        <f>O880*H880</f>
        <v>0</v>
      </c>
      <c r="Q880" s="204">
        <v>0</v>
      </c>
      <c r="R880" s="204">
        <f>Q880*H880</f>
        <v>0</v>
      </c>
      <c r="S880" s="204">
        <v>2.9999999999999997E-4</v>
      </c>
      <c r="T880" s="205">
        <f>S880*H880</f>
        <v>2.3369999999999998E-2</v>
      </c>
      <c r="U880" s="36"/>
      <c r="V880" s="36"/>
      <c r="W880" s="36"/>
      <c r="X880" s="36"/>
      <c r="Y880" s="36"/>
      <c r="Z880" s="36"/>
      <c r="AA880" s="36"/>
      <c r="AB880" s="36"/>
      <c r="AC880" s="36"/>
      <c r="AD880" s="36"/>
      <c r="AE880" s="36"/>
      <c r="AR880" s="206" t="s">
        <v>386</v>
      </c>
      <c r="AT880" s="206" t="s">
        <v>275</v>
      </c>
      <c r="AU880" s="206" t="s">
        <v>84</v>
      </c>
      <c r="AY880" s="19" t="s">
        <v>273</v>
      </c>
      <c r="BE880" s="207">
        <f>IF(N880="základní",J880,0)</f>
        <v>0</v>
      </c>
      <c r="BF880" s="207">
        <f>IF(N880="snížená",J880,0)</f>
        <v>0</v>
      </c>
      <c r="BG880" s="207">
        <f>IF(N880="zákl. přenesená",J880,0)</f>
        <v>0</v>
      </c>
      <c r="BH880" s="207">
        <f>IF(N880="sníž. přenesená",J880,0)</f>
        <v>0</v>
      </c>
      <c r="BI880" s="207">
        <f>IF(N880="nulová",J880,0)</f>
        <v>0</v>
      </c>
      <c r="BJ880" s="19" t="s">
        <v>23</v>
      </c>
      <c r="BK880" s="207">
        <f>ROUND(I880*H880,2)</f>
        <v>0</v>
      </c>
      <c r="BL880" s="19" t="s">
        <v>386</v>
      </c>
      <c r="BM880" s="206" t="s">
        <v>4338</v>
      </c>
    </row>
    <row r="881" spans="1:65" s="13" customFormat="1" ht="11.25">
      <c r="B881" s="212"/>
      <c r="C881" s="213"/>
      <c r="D881" s="208" t="s">
        <v>281</v>
      </c>
      <c r="E881" s="214" t="s">
        <v>22</v>
      </c>
      <c r="F881" s="215" t="s">
        <v>3790</v>
      </c>
      <c r="G881" s="213"/>
      <c r="H881" s="214" t="s">
        <v>22</v>
      </c>
      <c r="I881" s="216"/>
      <c r="J881" s="213"/>
      <c r="K881" s="213"/>
      <c r="L881" s="217"/>
      <c r="M881" s="218"/>
      <c r="N881" s="219"/>
      <c r="O881" s="219"/>
      <c r="P881" s="219"/>
      <c r="Q881" s="219"/>
      <c r="R881" s="219"/>
      <c r="S881" s="219"/>
      <c r="T881" s="220"/>
      <c r="AT881" s="221" t="s">
        <v>281</v>
      </c>
      <c r="AU881" s="221" t="s">
        <v>84</v>
      </c>
      <c r="AV881" s="13" t="s">
        <v>23</v>
      </c>
      <c r="AW881" s="13" t="s">
        <v>38</v>
      </c>
      <c r="AX881" s="13" t="s">
        <v>77</v>
      </c>
      <c r="AY881" s="221" t="s">
        <v>273</v>
      </c>
    </row>
    <row r="882" spans="1:65" s="14" customFormat="1" ht="11.25">
      <c r="B882" s="222"/>
      <c r="C882" s="223"/>
      <c r="D882" s="208" t="s">
        <v>281</v>
      </c>
      <c r="E882" s="224" t="s">
        <v>22</v>
      </c>
      <c r="F882" s="225" t="s">
        <v>4339</v>
      </c>
      <c r="G882" s="223"/>
      <c r="H882" s="226">
        <v>32.200000000000003</v>
      </c>
      <c r="I882" s="227"/>
      <c r="J882" s="223"/>
      <c r="K882" s="223"/>
      <c r="L882" s="228"/>
      <c r="M882" s="229"/>
      <c r="N882" s="230"/>
      <c r="O882" s="230"/>
      <c r="P882" s="230"/>
      <c r="Q882" s="230"/>
      <c r="R882" s="230"/>
      <c r="S882" s="230"/>
      <c r="T882" s="231"/>
      <c r="AT882" s="232" t="s">
        <v>281</v>
      </c>
      <c r="AU882" s="232" t="s">
        <v>84</v>
      </c>
      <c r="AV882" s="14" t="s">
        <v>84</v>
      </c>
      <c r="AW882" s="14" t="s">
        <v>38</v>
      </c>
      <c r="AX882" s="14" t="s">
        <v>77</v>
      </c>
      <c r="AY882" s="232" t="s">
        <v>273</v>
      </c>
    </row>
    <row r="883" spans="1:65" s="14" customFormat="1" ht="11.25">
      <c r="B883" s="222"/>
      <c r="C883" s="223"/>
      <c r="D883" s="208" t="s">
        <v>281</v>
      </c>
      <c r="E883" s="224" t="s">
        <v>22</v>
      </c>
      <c r="F883" s="225" t="s">
        <v>4340</v>
      </c>
      <c r="G883" s="223"/>
      <c r="H883" s="226">
        <v>8.4</v>
      </c>
      <c r="I883" s="227"/>
      <c r="J883" s="223"/>
      <c r="K883" s="223"/>
      <c r="L883" s="228"/>
      <c r="M883" s="229"/>
      <c r="N883" s="230"/>
      <c r="O883" s="230"/>
      <c r="P883" s="230"/>
      <c r="Q883" s="230"/>
      <c r="R883" s="230"/>
      <c r="S883" s="230"/>
      <c r="T883" s="231"/>
      <c r="AT883" s="232" t="s">
        <v>281</v>
      </c>
      <c r="AU883" s="232" t="s">
        <v>84</v>
      </c>
      <c r="AV883" s="14" t="s">
        <v>84</v>
      </c>
      <c r="AW883" s="14" t="s">
        <v>38</v>
      </c>
      <c r="AX883" s="14" t="s">
        <v>77</v>
      </c>
      <c r="AY883" s="232" t="s">
        <v>273</v>
      </c>
    </row>
    <row r="884" spans="1:65" s="14" customFormat="1" ht="11.25">
      <c r="B884" s="222"/>
      <c r="C884" s="223"/>
      <c r="D884" s="208" t="s">
        <v>281</v>
      </c>
      <c r="E884" s="224" t="s">
        <v>22</v>
      </c>
      <c r="F884" s="225" t="s">
        <v>4341</v>
      </c>
      <c r="G884" s="223"/>
      <c r="H884" s="226">
        <v>9.6999999999999993</v>
      </c>
      <c r="I884" s="227"/>
      <c r="J884" s="223"/>
      <c r="K884" s="223"/>
      <c r="L884" s="228"/>
      <c r="M884" s="229"/>
      <c r="N884" s="230"/>
      <c r="O884" s="230"/>
      <c r="P884" s="230"/>
      <c r="Q884" s="230"/>
      <c r="R884" s="230"/>
      <c r="S884" s="230"/>
      <c r="T884" s="231"/>
      <c r="AT884" s="232" t="s">
        <v>281</v>
      </c>
      <c r="AU884" s="232" t="s">
        <v>84</v>
      </c>
      <c r="AV884" s="14" t="s">
        <v>84</v>
      </c>
      <c r="AW884" s="14" t="s">
        <v>38</v>
      </c>
      <c r="AX884" s="14" t="s">
        <v>77</v>
      </c>
      <c r="AY884" s="232" t="s">
        <v>273</v>
      </c>
    </row>
    <row r="885" spans="1:65" s="14" customFormat="1" ht="11.25">
      <c r="B885" s="222"/>
      <c r="C885" s="223"/>
      <c r="D885" s="208" t="s">
        <v>281</v>
      </c>
      <c r="E885" s="224" t="s">
        <v>22</v>
      </c>
      <c r="F885" s="225" t="s">
        <v>4342</v>
      </c>
      <c r="G885" s="223"/>
      <c r="H885" s="226">
        <v>17.600000000000001</v>
      </c>
      <c r="I885" s="227"/>
      <c r="J885" s="223"/>
      <c r="K885" s="223"/>
      <c r="L885" s="228"/>
      <c r="M885" s="229"/>
      <c r="N885" s="230"/>
      <c r="O885" s="230"/>
      <c r="P885" s="230"/>
      <c r="Q885" s="230"/>
      <c r="R885" s="230"/>
      <c r="S885" s="230"/>
      <c r="T885" s="231"/>
      <c r="AT885" s="232" t="s">
        <v>281</v>
      </c>
      <c r="AU885" s="232" t="s">
        <v>84</v>
      </c>
      <c r="AV885" s="14" t="s">
        <v>84</v>
      </c>
      <c r="AW885" s="14" t="s">
        <v>38</v>
      </c>
      <c r="AX885" s="14" t="s">
        <v>77</v>
      </c>
      <c r="AY885" s="232" t="s">
        <v>273</v>
      </c>
    </row>
    <row r="886" spans="1:65" s="14" customFormat="1" ht="11.25">
      <c r="B886" s="222"/>
      <c r="C886" s="223"/>
      <c r="D886" s="208" t="s">
        <v>281</v>
      </c>
      <c r="E886" s="224" t="s">
        <v>22</v>
      </c>
      <c r="F886" s="225" t="s">
        <v>4343</v>
      </c>
      <c r="G886" s="223"/>
      <c r="H886" s="226">
        <v>10</v>
      </c>
      <c r="I886" s="227"/>
      <c r="J886" s="223"/>
      <c r="K886" s="223"/>
      <c r="L886" s="228"/>
      <c r="M886" s="229"/>
      <c r="N886" s="230"/>
      <c r="O886" s="230"/>
      <c r="P886" s="230"/>
      <c r="Q886" s="230"/>
      <c r="R886" s="230"/>
      <c r="S886" s="230"/>
      <c r="T886" s="231"/>
      <c r="AT886" s="232" t="s">
        <v>281</v>
      </c>
      <c r="AU886" s="232" t="s">
        <v>84</v>
      </c>
      <c r="AV886" s="14" t="s">
        <v>84</v>
      </c>
      <c r="AW886" s="14" t="s">
        <v>38</v>
      </c>
      <c r="AX886" s="14" t="s">
        <v>77</v>
      </c>
      <c r="AY886" s="232" t="s">
        <v>273</v>
      </c>
    </row>
    <row r="887" spans="1:65" s="15" customFormat="1" ht="11.25">
      <c r="B887" s="233"/>
      <c r="C887" s="234"/>
      <c r="D887" s="208" t="s">
        <v>281</v>
      </c>
      <c r="E887" s="235" t="s">
        <v>22</v>
      </c>
      <c r="F887" s="236" t="s">
        <v>286</v>
      </c>
      <c r="G887" s="234"/>
      <c r="H887" s="237">
        <v>77.900000000000006</v>
      </c>
      <c r="I887" s="238"/>
      <c r="J887" s="234"/>
      <c r="K887" s="234"/>
      <c r="L887" s="239"/>
      <c r="M887" s="240"/>
      <c r="N887" s="241"/>
      <c r="O887" s="241"/>
      <c r="P887" s="241"/>
      <c r="Q887" s="241"/>
      <c r="R887" s="241"/>
      <c r="S887" s="241"/>
      <c r="T887" s="242"/>
      <c r="AT887" s="243" t="s">
        <v>281</v>
      </c>
      <c r="AU887" s="243" t="s">
        <v>84</v>
      </c>
      <c r="AV887" s="15" t="s">
        <v>92</v>
      </c>
      <c r="AW887" s="15" t="s">
        <v>38</v>
      </c>
      <c r="AX887" s="15" t="s">
        <v>23</v>
      </c>
      <c r="AY887" s="243" t="s">
        <v>273</v>
      </c>
    </row>
    <row r="888" spans="1:65" s="2" customFormat="1" ht="16.5" customHeight="1">
      <c r="A888" s="36"/>
      <c r="B888" s="37"/>
      <c r="C888" s="195" t="s">
        <v>1400</v>
      </c>
      <c r="D888" s="195" t="s">
        <v>275</v>
      </c>
      <c r="E888" s="196" t="s">
        <v>1285</v>
      </c>
      <c r="F888" s="197" t="s">
        <v>1286</v>
      </c>
      <c r="G888" s="198" t="s">
        <v>305</v>
      </c>
      <c r="H888" s="199">
        <v>83.7</v>
      </c>
      <c r="I888" s="200"/>
      <c r="J888" s="201">
        <f>ROUND(I888*H888,2)</f>
        <v>0</v>
      </c>
      <c r="K888" s="197" t="s">
        <v>306</v>
      </c>
      <c r="L888" s="41"/>
      <c r="M888" s="202" t="s">
        <v>22</v>
      </c>
      <c r="N888" s="203" t="s">
        <v>48</v>
      </c>
      <c r="O888" s="66"/>
      <c r="P888" s="204">
        <f>O888*H888</f>
        <v>0</v>
      </c>
      <c r="Q888" s="204">
        <v>1.0000000000000001E-5</v>
      </c>
      <c r="R888" s="204">
        <f>Q888*H888</f>
        <v>8.3700000000000007E-4</v>
      </c>
      <c r="S888" s="204">
        <v>0</v>
      </c>
      <c r="T888" s="205">
        <f>S888*H888</f>
        <v>0</v>
      </c>
      <c r="U888" s="36"/>
      <c r="V888" s="36"/>
      <c r="W888" s="36"/>
      <c r="X888" s="36"/>
      <c r="Y888" s="36"/>
      <c r="Z888" s="36"/>
      <c r="AA888" s="36"/>
      <c r="AB888" s="36"/>
      <c r="AC888" s="36"/>
      <c r="AD888" s="36"/>
      <c r="AE888" s="36"/>
      <c r="AR888" s="206" t="s">
        <v>386</v>
      </c>
      <c r="AT888" s="206" t="s">
        <v>275</v>
      </c>
      <c r="AU888" s="206" t="s">
        <v>84</v>
      </c>
      <c r="AY888" s="19" t="s">
        <v>273</v>
      </c>
      <c r="BE888" s="207">
        <f>IF(N888="základní",J888,0)</f>
        <v>0</v>
      </c>
      <c r="BF888" s="207">
        <f>IF(N888="snížená",J888,0)</f>
        <v>0</v>
      </c>
      <c r="BG888" s="207">
        <f>IF(N888="zákl. přenesená",J888,0)</f>
        <v>0</v>
      </c>
      <c r="BH888" s="207">
        <f>IF(N888="sníž. přenesená",J888,0)</f>
        <v>0</v>
      </c>
      <c r="BI888" s="207">
        <f>IF(N888="nulová",J888,0)</f>
        <v>0</v>
      </c>
      <c r="BJ888" s="19" t="s">
        <v>23</v>
      </c>
      <c r="BK888" s="207">
        <f>ROUND(I888*H888,2)</f>
        <v>0</v>
      </c>
      <c r="BL888" s="19" t="s">
        <v>386</v>
      </c>
      <c r="BM888" s="206" t="s">
        <v>4344</v>
      </c>
    </row>
    <row r="889" spans="1:65" s="13" customFormat="1" ht="11.25">
      <c r="B889" s="212"/>
      <c r="C889" s="213"/>
      <c r="D889" s="208" t="s">
        <v>281</v>
      </c>
      <c r="E889" s="214" t="s">
        <v>22</v>
      </c>
      <c r="F889" s="215" t="s">
        <v>3790</v>
      </c>
      <c r="G889" s="213"/>
      <c r="H889" s="214" t="s">
        <v>22</v>
      </c>
      <c r="I889" s="216"/>
      <c r="J889" s="213"/>
      <c r="K889" s="213"/>
      <c r="L889" s="217"/>
      <c r="M889" s="218"/>
      <c r="N889" s="219"/>
      <c r="O889" s="219"/>
      <c r="P889" s="219"/>
      <c r="Q889" s="219"/>
      <c r="R889" s="219"/>
      <c r="S889" s="219"/>
      <c r="T889" s="220"/>
      <c r="AT889" s="221" t="s">
        <v>281</v>
      </c>
      <c r="AU889" s="221" t="s">
        <v>84</v>
      </c>
      <c r="AV889" s="13" t="s">
        <v>23</v>
      </c>
      <c r="AW889" s="13" t="s">
        <v>38</v>
      </c>
      <c r="AX889" s="13" t="s">
        <v>77</v>
      </c>
      <c r="AY889" s="221" t="s">
        <v>273</v>
      </c>
    </row>
    <row r="890" spans="1:65" s="14" customFormat="1" ht="11.25">
      <c r="B890" s="222"/>
      <c r="C890" s="223"/>
      <c r="D890" s="208" t="s">
        <v>281</v>
      </c>
      <c r="E890" s="224" t="s">
        <v>22</v>
      </c>
      <c r="F890" s="225" t="s">
        <v>4339</v>
      </c>
      <c r="G890" s="223"/>
      <c r="H890" s="226">
        <v>32.200000000000003</v>
      </c>
      <c r="I890" s="227"/>
      <c r="J890" s="223"/>
      <c r="K890" s="223"/>
      <c r="L890" s="228"/>
      <c r="M890" s="229"/>
      <c r="N890" s="230"/>
      <c r="O890" s="230"/>
      <c r="P890" s="230"/>
      <c r="Q890" s="230"/>
      <c r="R890" s="230"/>
      <c r="S890" s="230"/>
      <c r="T890" s="231"/>
      <c r="AT890" s="232" t="s">
        <v>281</v>
      </c>
      <c r="AU890" s="232" t="s">
        <v>84</v>
      </c>
      <c r="AV890" s="14" t="s">
        <v>84</v>
      </c>
      <c r="AW890" s="14" t="s">
        <v>38</v>
      </c>
      <c r="AX890" s="14" t="s">
        <v>77</v>
      </c>
      <c r="AY890" s="232" t="s">
        <v>273</v>
      </c>
    </row>
    <row r="891" spans="1:65" s="14" customFormat="1" ht="11.25">
      <c r="B891" s="222"/>
      <c r="C891" s="223"/>
      <c r="D891" s="208" t="s">
        <v>281</v>
      </c>
      <c r="E891" s="224" t="s">
        <v>22</v>
      </c>
      <c r="F891" s="225" t="s">
        <v>4345</v>
      </c>
      <c r="G891" s="223"/>
      <c r="H891" s="226">
        <v>10.4</v>
      </c>
      <c r="I891" s="227"/>
      <c r="J891" s="223"/>
      <c r="K891" s="223"/>
      <c r="L891" s="228"/>
      <c r="M891" s="229"/>
      <c r="N891" s="230"/>
      <c r="O891" s="230"/>
      <c r="P891" s="230"/>
      <c r="Q891" s="230"/>
      <c r="R891" s="230"/>
      <c r="S891" s="230"/>
      <c r="T891" s="231"/>
      <c r="AT891" s="232" t="s">
        <v>281</v>
      </c>
      <c r="AU891" s="232" t="s">
        <v>84</v>
      </c>
      <c r="AV891" s="14" t="s">
        <v>84</v>
      </c>
      <c r="AW891" s="14" t="s">
        <v>38</v>
      </c>
      <c r="AX891" s="14" t="s">
        <v>77</v>
      </c>
      <c r="AY891" s="232" t="s">
        <v>273</v>
      </c>
    </row>
    <row r="892" spans="1:65" s="14" customFormat="1" ht="11.25">
      <c r="B892" s="222"/>
      <c r="C892" s="223"/>
      <c r="D892" s="208" t="s">
        <v>281</v>
      </c>
      <c r="E892" s="224" t="s">
        <v>22</v>
      </c>
      <c r="F892" s="225" t="s">
        <v>4346</v>
      </c>
      <c r="G892" s="223"/>
      <c r="H892" s="226">
        <v>11.6</v>
      </c>
      <c r="I892" s="227"/>
      <c r="J892" s="223"/>
      <c r="K892" s="223"/>
      <c r="L892" s="228"/>
      <c r="M892" s="229"/>
      <c r="N892" s="230"/>
      <c r="O892" s="230"/>
      <c r="P892" s="230"/>
      <c r="Q892" s="230"/>
      <c r="R892" s="230"/>
      <c r="S892" s="230"/>
      <c r="T892" s="231"/>
      <c r="AT892" s="232" t="s">
        <v>281</v>
      </c>
      <c r="AU892" s="232" t="s">
        <v>84</v>
      </c>
      <c r="AV892" s="14" t="s">
        <v>84</v>
      </c>
      <c r="AW892" s="14" t="s">
        <v>38</v>
      </c>
      <c r="AX892" s="14" t="s">
        <v>77</v>
      </c>
      <c r="AY892" s="232" t="s">
        <v>273</v>
      </c>
    </row>
    <row r="893" spans="1:65" s="14" customFormat="1" ht="11.25">
      <c r="B893" s="222"/>
      <c r="C893" s="223"/>
      <c r="D893" s="208" t="s">
        <v>281</v>
      </c>
      <c r="E893" s="224" t="s">
        <v>22</v>
      </c>
      <c r="F893" s="225" t="s">
        <v>4342</v>
      </c>
      <c r="G893" s="223"/>
      <c r="H893" s="226">
        <v>17.600000000000001</v>
      </c>
      <c r="I893" s="227"/>
      <c r="J893" s="223"/>
      <c r="K893" s="223"/>
      <c r="L893" s="228"/>
      <c r="M893" s="229"/>
      <c r="N893" s="230"/>
      <c r="O893" s="230"/>
      <c r="P893" s="230"/>
      <c r="Q893" s="230"/>
      <c r="R893" s="230"/>
      <c r="S893" s="230"/>
      <c r="T893" s="231"/>
      <c r="AT893" s="232" t="s">
        <v>281</v>
      </c>
      <c r="AU893" s="232" t="s">
        <v>84</v>
      </c>
      <c r="AV893" s="14" t="s">
        <v>84</v>
      </c>
      <c r="AW893" s="14" t="s">
        <v>38</v>
      </c>
      <c r="AX893" s="14" t="s">
        <v>77</v>
      </c>
      <c r="AY893" s="232" t="s">
        <v>273</v>
      </c>
    </row>
    <row r="894" spans="1:65" s="14" customFormat="1" ht="11.25">
      <c r="B894" s="222"/>
      <c r="C894" s="223"/>
      <c r="D894" s="208" t="s">
        <v>281</v>
      </c>
      <c r="E894" s="224" t="s">
        <v>22</v>
      </c>
      <c r="F894" s="225" t="s">
        <v>4347</v>
      </c>
      <c r="G894" s="223"/>
      <c r="H894" s="226">
        <v>11.9</v>
      </c>
      <c r="I894" s="227"/>
      <c r="J894" s="223"/>
      <c r="K894" s="223"/>
      <c r="L894" s="228"/>
      <c r="M894" s="229"/>
      <c r="N894" s="230"/>
      <c r="O894" s="230"/>
      <c r="P894" s="230"/>
      <c r="Q894" s="230"/>
      <c r="R894" s="230"/>
      <c r="S894" s="230"/>
      <c r="T894" s="231"/>
      <c r="AT894" s="232" t="s">
        <v>281</v>
      </c>
      <c r="AU894" s="232" t="s">
        <v>84</v>
      </c>
      <c r="AV894" s="14" t="s">
        <v>84</v>
      </c>
      <c r="AW894" s="14" t="s">
        <v>38</v>
      </c>
      <c r="AX894" s="14" t="s">
        <v>77</v>
      </c>
      <c r="AY894" s="232" t="s">
        <v>273</v>
      </c>
    </row>
    <row r="895" spans="1:65" s="15" customFormat="1" ht="11.25">
      <c r="B895" s="233"/>
      <c r="C895" s="234"/>
      <c r="D895" s="208" t="s">
        <v>281</v>
      </c>
      <c r="E895" s="235" t="s">
        <v>22</v>
      </c>
      <c r="F895" s="236" t="s">
        <v>286</v>
      </c>
      <c r="G895" s="234"/>
      <c r="H895" s="237">
        <v>83.700000000000017</v>
      </c>
      <c r="I895" s="238"/>
      <c r="J895" s="234"/>
      <c r="K895" s="234"/>
      <c r="L895" s="239"/>
      <c r="M895" s="240"/>
      <c r="N895" s="241"/>
      <c r="O895" s="241"/>
      <c r="P895" s="241"/>
      <c r="Q895" s="241"/>
      <c r="R895" s="241"/>
      <c r="S895" s="241"/>
      <c r="T895" s="242"/>
      <c r="AT895" s="243" t="s">
        <v>281</v>
      </c>
      <c r="AU895" s="243" t="s">
        <v>84</v>
      </c>
      <c r="AV895" s="15" t="s">
        <v>92</v>
      </c>
      <c r="AW895" s="15" t="s">
        <v>38</v>
      </c>
      <c r="AX895" s="15" t="s">
        <v>23</v>
      </c>
      <c r="AY895" s="243" t="s">
        <v>273</v>
      </c>
    </row>
    <row r="896" spans="1:65" s="2" customFormat="1" ht="21.75" customHeight="1">
      <c r="A896" s="36"/>
      <c r="B896" s="37"/>
      <c r="C896" s="255" t="s">
        <v>1409</v>
      </c>
      <c r="D896" s="255" t="s">
        <v>568</v>
      </c>
      <c r="E896" s="256" t="s">
        <v>1304</v>
      </c>
      <c r="F896" s="257" t="s">
        <v>1305</v>
      </c>
      <c r="G896" s="258" t="s">
        <v>305</v>
      </c>
      <c r="H896" s="259">
        <v>87.885000000000005</v>
      </c>
      <c r="I896" s="260"/>
      <c r="J896" s="261">
        <f>ROUND(I896*H896,2)</f>
        <v>0</v>
      </c>
      <c r="K896" s="257" t="s">
        <v>22</v>
      </c>
      <c r="L896" s="262"/>
      <c r="M896" s="263" t="s">
        <v>22</v>
      </c>
      <c r="N896" s="264" t="s">
        <v>48</v>
      </c>
      <c r="O896" s="66"/>
      <c r="P896" s="204">
        <f>O896*H896</f>
        <v>0</v>
      </c>
      <c r="Q896" s="204">
        <v>2.7999999999999998E-4</v>
      </c>
      <c r="R896" s="204">
        <f>Q896*H896</f>
        <v>2.4607799999999999E-2</v>
      </c>
      <c r="S896" s="204">
        <v>0</v>
      </c>
      <c r="T896" s="205">
        <f>S896*H896</f>
        <v>0</v>
      </c>
      <c r="U896" s="36"/>
      <c r="V896" s="36"/>
      <c r="W896" s="36"/>
      <c r="X896" s="36"/>
      <c r="Y896" s="36"/>
      <c r="Z896" s="36"/>
      <c r="AA896" s="36"/>
      <c r="AB896" s="36"/>
      <c r="AC896" s="36"/>
      <c r="AD896" s="36"/>
      <c r="AE896" s="36"/>
      <c r="AR896" s="206" t="s">
        <v>528</v>
      </c>
      <c r="AT896" s="206" t="s">
        <v>568</v>
      </c>
      <c r="AU896" s="206" t="s">
        <v>84</v>
      </c>
      <c r="AY896" s="19" t="s">
        <v>273</v>
      </c>
      <c r="BE896" s="207">
        <f>IF(N896="základní",J896,0)</f>
        <v>0</v>
      </c>
      <c r="BF896" s="207">
        <f>IF(N896="snížená",J896,0)</f>
        <v>0</v>
      </c>
      <c r="BG896" s="207">
        <f>IF(N896="zákl. přenesená",J896,0)</f>
        <v>0</v>
      </c>
      <c r="BH896" s="207">
        <f>IF(N896="sníž. přenesená",J896,0)</f>
        <v>0</v>
      </c>
      <c r="BI896" s="207">
        <f>IF(N896="nulová",J896,0)</f>
        <v>0</v>
      </c>
      <c r="BJ896" s="19" t="s">
        <v>23</v>
      </c>
      <c r="BK896" s="207">
        <f>ROUND(I896*H896,2)</f>
        <v>0</v>
      </c>
      <c r="BL896" s="19" t="s">
        <v>386</v>
      </c>
      <c r="BM896" s="206" t="s">
        <v>4348</v>
      </c>
    </row>
    <row r="897" spans="1:65" s="14" customFormat="1" ht="11.25">
      <c r="B897" s="222"/>
      <c r="C897" s="223"/>
      <c r="D897" s="208" t="s">
        <v>281</v>
      </c>
      <c r="E897" s="223"/>
      <c r="F897" s="225" t="s">
        <v>4349</v>
      </c>
      <c r="G897" s="223"/>
      <c r="H897" s="226">
        <v>87.885000000000005</v>
      </c>
      <c r="I897" s="227"/>
      <c r="J897" s="223"/>
      <c r="K897" s="223"/>
      <c r="L897" s="228"/>
      <c r="M897" s="229"/>
      <c r="N897" s="230"/>
      <c r="O897" s="230"/>
      <c r="P897" s="230"/>
      <c r="Q897" s="230"/>
      <c r="R897" s="230"/>
      <c r="S897" s="230"/>
      <c r="T897" s="231"/>
      <c r="AT897" s="232" t="s">
        <v>281</v>
      </c>
      <c r="AU897" s="232" t="s">
        <v>84</v>
      </c>
      <c r="AV897" s="14" t="s">
        <v>84</v>
      </c>
      <c r="AW897" s="14" t="s">
        <v>4</v>
      </c>
      <c r="AX897" s="14" t="s">
        <v>23</v>
      </c>
      <c r="AY897" s="232" t="s">
        <v>273</v>
      </c>
    </row>
    <row r="898" spans="1:65" s="2" customFormat="1" ht="16.5" customHeight="1">
      <c r="A898" s="36"/>
      <c r="B898" s="37"/>
      <c r="C898" s="195" t="s">
        <v>1414</v>
      </c>
      <c r="D898" s="195" t="s">
        <v>275</v>
      </c>
      <c r="E898" s="196" t="s">
        <v>1320</v>
      </c>
      <c r="F898" s="197" t="s">
        <v>1321</v>
      </c>
      <c r="G898" s="198" t="s">
        <v>305</v>
      </c>
      <c r="H898" s="199">
        <v>83.7</v>
      </c>
      <c r="I898" s="200"/>
      <c r="J898" s="201">
        <f>ROUND(I898*H898,2)</f>
        <v>0</v>
      </c>
      <c r="K898" s="197" t="s">
        <v>306</v>
      </c>
      <c r="L898" s="41"/>
      <c r="M898" s="202" t="s">
        <v>22</v>
      </c>
      <c r="N898" s="203" t="s">
        <v>48</v>
      </c>
      <c r="O898" s="66"/>
      <c r="P898" s="204">
        <f>O898*H898</f>
        <v>0</v>
      </c>
      <c r="Q898" s="204">
        <v>3.0000000000000001E-5</v>
      </c>
      <c r="R898" s="204">
        <f>Q898*H898</f>
        <v>2.5110000000000002E-3</v>
      </c>
      <c r="S898" s="204">
        <v>0</v>
      </c>
      <c r="T898" s="205">
        <f>S898*H898</f>
        <v>0</v>
      </c>
      <c r="U898" s="36"/>
      <c r="V898" s="36"/>
      <c r="W898" s="36"/>
      <c r="X898" s="36"/>
      <c r="Y898" s="36"/>
      <c r="Z898" s="36"/>
      <c r="AA898" s="36"/>
      <c r="AB898" s="36"/>
      <c r="AC898" s="36"/>
      <c r="AD898" s="36"/>
      <c r="AE898" s="36"/>
      <c r="AR898" s="206" t="s">
        <v>386</v>
      </c>
      <c r="AT898" s="206" t="s">
        <v>275</v>
      </c>
      <c r="AU898" s="206" t="s">
        <v>84</v>
      </c>
      <c r="AY898" s="19" t="s">
        <v>273</v>
      </c>
      <c r="BE898" s="207">
        <f>IF(N898="základní",J898,0)</f>
        <v>0</v>
      </c>
      <c r="BF898" s="207">
        <f>IF(N898="snížená",J898,0)</f>
        <v>0</v>
      </c>
      <c r="BG898" s="207">
        <f>IF(N898="zákl. přenesená",J898,0)</f>
        <v>0</v>
      </c>
      <c r="BH898" s="207">
        <f>IF(N898="sníž. přenesená",J898,0)</f>
        <v>0</v>
      </c>
      <c r="BI898" s="207">
        <f>IF(N898="nulová",J898,0)</f>
        <v>0</v>
      </c>
      <c r="BJ898" s="19" t="s">
        <v>23</v>
      </c>
      <c r="BK898" s="207">
        <f>ROUND(I898*H898,2)</f>
        <v>0</v>
      </c>
      <c r="BL898" s="19" t="s">
        <v>386</v>
      </c>
      <c r="BM898" s="206" t="s">
        <v>4350</v>
      </c>
    </row>
    <row r="899" spans="1:65" s="2" customFormat="1" ht="39">
      <c r="A899" s="36"/>
      <c r="B899" s="37"/>
      <c r="C899" s="38"/>
      <c r="D899" s="208" t="s">
        <v>299</v>
      </c>
      <c r="E899" s="38"/>
      <c r="F899" s="209" t="s">
        <v>1323</v>
      </c>
      <c r="G899" s="38"/>
      <c r="H899" s="38"/>
      <c r="I899" s="119"/>
      <c r="J899" s="38"/>
      <c r="K899" s="38"/>
      <c r="L899" s="41"/>
      <c r="M899" s="210"/>
      <c r="N899" s="211"/>
      <c r="O899" s="66"/>
      <c r="P899" s="66"/>
      <c r="Q899" s="66"/>
      <c r="R899" s="66"/>
      <c r="S899" s="66"/>
      <c r="T899" s="67"/>
      <c r="U899" s="36"/>
      <c r="V899" s="36"/>
      <c r="W899" s="36"/>
      <c r="X899" s="36"/>
      <c r="Y899" s="36"/>
      <c r="Z899" s="36"/>
      <c r="AA899" s="36"/>
      <c r="AB899" s="36"/>
      <c r="AC899" s="36"/>
      <c r="AD899" s="36"/>
      <c r="AE899" s="36"/>
      <c r="AT899" s="19" t="s">
        <v>299</v>
      </c>
      <c r="AU899" s="19" t="s">
        <v>84</v>
      </c>
    </row>
    <row r="900" spans="1:65" s="14" customFormat="1" ht="11.25">
      <c r="B900" s="222"/>
      <c r="C900" s="223"/>
      <c r="D900" s="208" t="s">
        <v>281</v>
      </c>
      <c r="E900" s="224" t="s">
        <v>22</v>
      </c>
      <c r="F900" s="225" t="s">
        <v>4351</v>
      </c>
      <c r="G900" s="223"/>
      <c r="H900" s="226">
        <v>83.7</v>
      </c>
      <c r="I900" s="227"/>
      <c r="J900" s="223"/>
      <c r="K900" s="223"/>
      <c r="L900" s="228"/>
      <c r="M900" s="229"/>
      <c r="N900" s="230"/>
      <c r="O900" s="230"/>
      <c r="P900" s="230"/>
      <c r="Q900" s="230"/>
      <c r="R900" s="230"/>
      <c r="S900" s="230"/>
      <c r="T900" s="231"/>
      <c r="AT900" s="232" t="s">
        <v>281</v>
      </c>
      <c r="AU900" s="232" t="s">
        <v>84</v>
      </c>
      <c r="AV900" s="14" t="s">
        <v>84</v>
      </c>
      <c r="AW900" s="14" t="s">
        <v>38</v>
      </c>
      <c r="AX900" s="14" t="s">
        <v>23</v>
      </c>
      <c r="AY900" s="232" t="s">
        <v>273</v>
      </c>
    </row>
    <row r="901" spans="1:65" s="2" customFormat="1" ht="21.75" customHeight="1">
      <c r="A901" s="36"/>
      <c r="B901" s="37"/>
      <c r="C901" s="195" t="s">
        <v>1418</v>
      </c>
      <c r="D901" s="195" t="s">
        <v>275</v>
      </c>
      <c r="E901" s="196" t="s">
        <v>1330</v>
      </c>
      <c r="F901" s="197" t="s">
        <v>1331</v>
      </c>
      <c r="G901" s="198" t="s">
        <v>224</v>
      </c>
      <c r="H901" s="199">
        <v>160.82</v>
      </c>
      <c r="I901" s="200"/>
      <c r="J901" s="201">
        <f>ROUND(I901*H901,2)</f>
        <v>0</v>
      </c>
      <c r="K901" s="197" t="s">
        <v>306</v>
      </c>
      <c r="L901" s="41"/>
      <c r="M901" s="202" t="s">
        <v>22</v>
      </c>
      <c r="N901" s="203" t="s">
        <v>48</v>
      </c>
      <c r="O901" s="66"/>
      <c r="P901" s="204">
        <f>O901*H901</f>
        <v>0</v>
      </c>
      <c r="Q901" s="204">
        <v>5.0000000000000002E-5</v>
      </c>
      <c r="R901" s="204">
        <f>Q901*H901</f>
        <v>8.0409999999999995E-3</v>
      </c>
      <c r="S901" s="204">
        <v>0</v>
      </c>
      <c r="T901" s="205">
        <f>S901*H901</f>
        <v>0</v>
      </c>
      <c r="U901" s="36"/>
      <c r="V901" s="36"/>
      <c r="W901" s="36"/>
      <c r="X901" s="36"/>
      <c r="Y901" s="36"/>
      <c r="Z901" s="36"/>
      <c r="AA901" s="36"/>
      <c r="AB901" s="36"/>
      <c r="AC901" s="36"/>
      <c r="AD901" s="36"/>
      <c r="AE901" s="36"/>
      <c r="AR901" s="206" t="s">
        <v>386</v>
      </c>
      <c r="AT901" s="206" t="s">
        <v>275</v>
      </c>
      <c r="AU901" s="206" t="s">
        <v>84</v>
      </c>
      <c r="AY901" s="19" t="s">
        <v>273</v>
      </c>
      <c r="BE901" s="207">
        <f>IF(N901="základní",J901,0)</f>
        <v>0</v>
      </c>
      <c r="BF901" s="207">
        <f>IF(N901="snížená",J901,0)</f>
        <v>0</v>
      </c>
      <c r="BG901" s="207">
        <f>IF(N901="zákl. přenesená",J901,0)</f>
        <v>0</v>
      </c>
      <c r="BH901" s="207">
        <f>IF(N901="sníž. přenesená",J901,0)</f>
        <v>0</v>
      </c>
      <c r="BI901" s="207">
        <f>IF(N901="nulová",J901,0)</f>
        <v>0</v>
      </c>
      <c r="BJ901" s="19" t="s">
        <v>23</v>
      </c>
      <c r="BK901" s="207">
        <f>ROUND(I901*H901,2)</f>
        <v>0</v>
      </c>
      <c r="BL901" s="19" t="s">
        <v>386</v>
      </c>
      <c r="BM901" s="206" t="s">
        <v>4352</v>
      </c>
    </row>
    <row r="902" spans="1:65" s="2" customFormat="1" ht="39">
      <c r="A902" s="36"/>
      <c r="B902" s="37"/>
      <c r="C902" s="38"/>
      <c r="D902" s="208" t="s">
        <v>299</v>
      </c>
      <c r="E902" s="38"/>
      <c r="F902" s="209" t="s">
        <v>1323</v>
      </c>
      <c r="G902" s="38"/>
      <c r="H902" s="38"/>
      <c r="I902" s="119"/>
      <c r="J902" s="38"/>
      <c r="K902" s="38"/>
      <c r="L902" s="41"/>
      <c r="M902" s="210"/>
      <c r="N902" s="211"/>
      <c r="O902" s="66"/>
      <c r="P902" s="66"/>
      <c r="Q902" s="66"/>
      <c r="R902" s="66"/>
      <c r="S902" s="66"/>
      <c r="T902" s="67"/>
      <c r="U902" s="36"/>
      <c r="V902" s="36"/>
      <c r="W902" s="36"/>
      <c r="X902" s="36"/>
      <c r="Y902" s="36"/>
      <c r="Z902" s="36"/>
      <c r="AA902" s="36"/>
      <c r="AB902" s="36"/>
      <c r="AC902" s="36"/>
      <c r="AD902" s="36"/>
      <c r="AE902" s="36"/>
      <c r="AT902" s="19" t="s">
        <v>299</v>
      </c>
      <c r="AU902" s="19" t="s">
        <v>84</v>
      </c>
    </row>
    <row r="903" spans="1:65" s="14" customFormat="1" ht="11.25">
      <c r="B903" s="222"/>
      <c r="C903" s="223"/>
      <c r="D903" s="208" t="s">
        <v>281</v>
      </c>
      <c r="E903" s="224" t="s">
        <v>22</v>
      </c>
      <c r="F903" s="225" t="s">
        <v>4050</v>
      </c>
      <c r="G903" s="223"/>
      <c r="H903" s="226">
        <v>152.44999999999999</v>
      </c>
      <c r="I903" s="227"/>
      <c r="J903" s="223"/>
      <c r="K903" s="223"/>
      <c r="L903" s="228"/>
      <c r="M903" s="229"/>
      <c r="N903" s="230"/>
      <c r="O903" s="230"/>
      <c r="P903" s="230"/>
      <c r="Q903" s="230"/>
      <c r="R903" s="230"/>
      <c r="S903" s="230"/>
      <c r="T903" s="231"/>
      <c r="AT903" s="232" t="s">
        <v>281</v>
      </c>
      <c r="AU903" s="232" t="s">
        <v>84</v>
      </c>
      <c r="AV903" s="14" t="s">
        <v>84</v>
      </c>
      <c r="AW903" s="14" t="s">
        <v>38</v>
      </c>
      <c r="AX903" s="14" t="s">
        <v>77</v>
      </c>
      <c r="AY903" s="232" t="s">
        <v>273</v>
      </c>
    </row>
    <row r="904" spans="1:65" s="14" customFormat="1" ht="11.25">
      <c r="B904" s="222"/>
      <c r="C904" s="223"/>
      <c r="D904" s="208" t="s">
        <v>281</v>
      </c>
      <c r="E904" s="224" t="s">
        <v>22</v>
      </c>
      <c r="F904" s="225" t="s">
        <v>4329</v>
      </c>
      <c r="G904" s="223"/>
      <c r="H904" s="226">
        <v>8.3699999999999992</v>
      </c>
      <c r="I904" s="227"/>
      <c r="J904" s="223"/>
      <c r="K904" s="223"/>
      <c r="L904" s="228"/>
      <c r="M904" s="229"/>
      <c r="N904" s="230"/>
      <c r="O904" s="230"/>
      <c r="P904" s="230"/>
      <c r="Q904" s="230"/>
      <c r="R904" s="230"/>
      <c r="S904" s="230"/>
      <c r="T904" s="231"/>
      <c r="AT904" s="232" t="s">
        <v>281</v>
      </c>
      <c r="AU904" s="232" t="s">
        <v>84</v>
      </c>
      <c r="AV904" s="14" t="s">
        <v>84</v>
      </c>
      <c r="AW904" s="14" t="s">
        <v>38</v>
      </c>
      <c r="AX904" s="14" t="s">
        <v>77</v>
      </c>
      <c r="AY904" s="232" t="s">
        <v>273</v>
      </c>
    </row>
    <row r="905" spans="1:65" s="15" customFormat="1" ht="11.25">
      <c r="B905" s="233"/>
      <c r="C905" s="234"/>
      <c r="D905" s="208" t="s">
        <v>281</v>
      </c>
      <c r="E905" s="235" t="s">
        <v>22</v>
      </c>
      <c r="F905" s="236" t="s">
        <v>286</v>
      </c>
      <c r="G905" s="234"/>
      <c r="H905" s="237">
        <v>160.82</v>
      </c>
      <c r="I905" s="238"/>
      <c r="J905" s="234"/>
      <c r="K905" s="234"/>
      <c r="L905" s="239"/>
      <c r="M905" s="240"/>
      <c r="N905" s="241"/>
      <c r="O905" s="241"/>
      <c r="P905" s="241"/>
      <c r="Q905" s="241"/>
      <c r="R905" s="241"/>
      <c r="S905" s="241"/>
      <c r="T905" s="242"/>
      <c r="AT905" s="243" t="s">
        <v>281</v>
      </c>
      <c r="AU905" s="243" t="s">
        <v>84</v>
      </c>
      <c r="AV905" s="15" t="s">
        <v>92</v>
      </c>
      <c r="AW905" s="15" t="s">
        <v>38</v>
      </c>
      <c r="AX905" s="15" t="s">
        <v>23</v>
      </c>
      <c r="AY905" s="243" t="s">
        <v>273</v>
      </c>
    </row>
    <row r="906" spans="1:65" s="2" customFormat="1" ht="21.75" customHeight="1">
      <c r="A906" s="36"/>
      <c r="B906" s="37"/>
      <c r="C906" s="195" t="s">
        <v>1424</v>
      </c>
      <c r="D906" s="195" t="s">
        <v>275</v>
      </c>
      <c r="E906" s="196" t="s">
        <v>1337</v>
      </c>
      <c r="F906" s="197" t="s">
        <v>1338</v>
      </c>
      <c r="G906" s="198" t="s">
        <v>333</v>
      </c>
      <c r="H906" s="199">
        <v>1.9019999999999999</v>
      </c>
      <c r="I906" s="200"/>
      <c r="J906" s="201">
        <f>ROUND(I906*H906,2)</f>
        <v>0</v>
      </c>
      <c r="K906" s="197" t="s">
        <v>306</v>
      </c>
      <c r="L906" s="41"/>
      <c r="M906" s="202" t="s">
        <v>22</v>
      </c>
      <c r="N906" s="203" t="s">
        <v>48</v>
      </c>
      <c r="O906" s="66"/>
      <c r="P906" s="204">
        <f>O906*H906</f>
        <v>0</v>
      </c>
      <c r="Q906" s="204">
        <v>0</v>
      </c>
      <c r="R906" s="204">
        <f>Q906*H906</f>
        <v>0</v>
      </c>
      <c r="S906" s="204">
        <v>0</v>
      </c>
      <c r="T906" s="205">
        <f>S906*H906</f>
        <v>0</v>
      </c>
      <c r="U906" s="36"/>
      <c r="V906" s="36"/>
      <c r="W906" s="36"/>
      <c r="X906" s="36"/>
      <c r="Y906" s="36"/>
      <c r="Z906" s="36"/>
      <c r="AA906" s="36"/>
      <c r="AB906" s="36"/>
      <c r="AC906" s="36"/>
      <c r="AD906" s="36"/>
      <c r="AE906" s="36"/>
      <c r="AR906" s="206" t="s">
        <v>386</v>
      </c>
      <c r="AT906" s="206" t="s">
        <v>275</v>
      </c>
      <c r="AU906" s="206" t="s">
        <v>84</v>
      </c>
      <c r="AY906" s="19" t="s">
        <v>273</v>
      </c>
      <c r="BE906" s="207">
        <f>IF(N906="základní",J906,0)</f>
        <v>0</v>
      </c>
      <c r="BF906" s="207">
        <f>IF(N906="snížená",J906,0)</f>
        <v>0</v>
      </c>
      <c r="BG906" s="207">
        <f>IF(N906="zákl. přenesená",J906,0)</f>
        <v>0</v>
      </c>
      <c r="BH906" s="207">
        <f>IF(N906="sníž. přenesená",J906,0)</f>
        <v>0</v>
      </c>
      <c r="BI906" s="207">
        <f>IF(N906="nulová",J906,0)</f>
        <v>0</v>
      </c>
      <c r="BJ906" s="19" t="s">
        <v>23</v>
      </c>
      <c r="BK906" s="207">
        <f>ROUND(I906*H906,2)</f>
        <v>0</v>
      </c>
      <c r="BL906" s="19" t="s">
        <v>386</v>
      </c>
      <c r="BM906" s="206" t="s">
        <v>4353</v>
      </c>
    </row>
    <row r="907" spans="1:65" s="2" customFormat="1" ht="78">
      <c r="A907" s="36"/>
      <c r="B907" s="37"/>
      <c r="C907" s="38"/>
      <c r="D907" s="208" t="s">
        <v>299</v>
      </c>
      <c r="E907" s="38"/>
      <c r="F907" s="209" t="s">
        <v>1195</v>
      </c>
      <c r="G907" s="38"/>
      <c r="H907" s="38"/>
      <c r="I907" s="119"/>
      <c r="J907" s="38"/>
      <c r="K907" s="38"/>
      <c r="L907" s="41"/>
      <c r="M907" s="210"/>
      <c r="N907" s="211"/>
      <c r="O907" s="66"/>
      <c r="P907" s="66"/>
      <c r="Q907" s="66"/>
      <c r="R907" s="66"/>
      <c r="S907" s="66"/>
      <c r="T907" s="67"/>
      <c r="U907" s="36"/>
      <c r="V907" s="36"/>
      <c r="W907" s="36"/>
      <c r="X907" s="36"/>
      <c r="Y907" s="36"/>
      <c r="Z907" s="36"/>
      <c r="AA907" s="36"/>
      <c r="AB907" s="36"/>
      <c r="AC907" s="36"/>
      <c r="AD907" s="36"/>
      <c r="AE907" s="36"/>
      <c r="AT907" s="19" t="s">
        <v>299</v>
      </c>
      <c r="AU907" s="19" t="s">
        <v>84</v>
      </c>
    </row>
    <row r="908" spans="1:65" s="12" customFormat="1" ht="22.9" customHeight="1">
      <c r="B908" s="179"/>
      <c r="C908" s="180"/>
      <c r="D908" s="181" t="s">
        <v>76</v>
      </c>
      <c r="E908" s="193" t="s">
        <v>1340</v>
      </c>
      <c r="F908" s="193" t="s">
        <v>1341</v>
      </c>
      <c r="G908" s="180"/>
      <c r="H908" s="180"/>
      <c r="I908" s="183"/>
      <c r="J908" s="194">
        <f>BK908</f>
        <v>0</v>
      </c>
      <c r="K908" s="180"/>
      <c r="L908" s="185"/>
      <c r="M908" s="186"/>
      <c r="N908" s="187"/>
      <c r="O908" s="187"/>
      <c r="P908" s="188">
        <f>SUM(P909:P912)</f>
        <v>0</v>
      </c>
      <c r="Q908" s="187"/>
      <c r="R908" s="188">
        <f>SUM(R909:R912)</f>
        <v>7.6225000000000001E-2</v>
      </c>
      <c r="S908" s="187"/>
      <c r="T908" s="189">
        <f>SUM(T909:T912)</f>
        <v>0</v>
      </c>
      <c r="AR908" s="190" t="s">
        <v>84</v>
      </c>
      <c r="AT908" s="191" t="s">
        <v>76</v>
      </c>
      <c r="AU908" s="191" t="s">
        <v>23</v>
      </c>
      <c r="AY908" s="190" t="s">
        <v>273</v>
      </c>
      <c r="BK908" s="192">
        <f>SUM(BK909:BK912)</f>
        <v>0</v>
      </c>
    </row>
    <row r="909" spans="1:65" s="2" customFormat="1" ht="16.5" customHeight="1">
      <c r="A909" s="36"/>
      <c r="B909" s="37"/>
      <c r="C909" s="195" t="s">
        <v>1433</v>
      </c>
      <c r="D909" s="195" t="s">
        <v>275</v>
      </c>
      <c r="E909" s="196" t="s">
        <v>1343</v>
      </c>
      <c r="F909" s="197" t="s">
        <v>1344</v>
      </c>
      <c r="G909" s="198" t="s">
        <v>224</v>
      </c>
      <c r="H909" s="199">
        <v>152.44999999999999</v>
      </c>
      <c r="I909" s="200"/>
      <c r="J909" s="201">
        <f>ROUND(I909*H909,2)</f>
        <v>0</v>
      </c>
      <c r="K909" s="197" t="s">
        <v>22</v>
      </c>
      <c r="L909" s="41"/>
      <c r="M909" s="202" t="s">
        <v>22</v>
      </c>
      <c r="N909" s="203" t="s">
        <v>48</v>
      </c>
      <c r="O909" s="66"/>
      <c r="P909" s="204">
        <f>O909*H909</f>
        <v>0</v>
      </c>
      <c r="Q909" s="204">
        <v>5.0000000000000001E-4</v>
      </c>
      <c r="R909" s="204">
        <f>Q909*H909</f>
        <v>7.6225000000000001E-2</v>
      </c>
      <c r="S909" s="204">
        <v>0</v>
      </c>
      <c r="T909" s="205">
        <f>S909*H909</f>
        <v>0</v>
      </c>
      <c r="U909" s="36"/>
      <c r="V909" s="36"/>
      <c r="W909" s="36"/>
      <c r="X909" s="36"/>
      <c r="Y909" s="36"/>
      <c r="Z909" s="36"/>
      <c r="AA909" s="36"/>
      <c r="AB909" s="36"/>
      <c r="AC909" s="36"/>
      <c r="AD909" s="36"/>
      <c r="AE909" s="36"/>
      <c r="AR909" s="206" t="s">
        <v>386</v>
      </c>
      <c r="AT909" s="206" t="s">
        <v>275</v>
      </c>
      <c r="AU909" s="206" t="s">
        <v>84</v>
      </c>
      <c r="AY909" s="19" t="s">
        <v>273</v>
      </c>
      <c r="BE909" s="207">
        <f>IF(N909="základní",J909,0)</f>
        <v>0</v>
      </c>
      <c r="BF909" s="207">
        <f>IF(N909="snížená",J909,0)</f>
        <v>0</v>
      </c>
      <c r="BG909" s="207">
        <f>IF(N909="zákl. přenesená",J909,0)</f>
        <v>0</v>
      </c>
      <c r="BH909" s="207">
        <f>IF(N909="sníž. přenesená",J909,0)</f>
        <v>0</v>
      </c>
      <c r="BI909" s="207">
        <f>IF(N909="nulová",J909,0)</f>
        <v>0</v>
      </c>
      <c r="BJ909" s="19" t="s">
        <v>23</v>
      </c>
      <c r="BK909" s="207">
        <f>ROUND(I909*H909,2)</f>
        <v>0</v>
      </c>
      <c r="BL909" s="19" t="s">
        <v>386</v>
      </c>
      <c r="BM909" s="206" t="s">
        <v>4354</v>
      </c>
    </row>
    <row r="910" spans="1:65" s="14" customFormat="1" ht="11.25">
      <c r="B910" s="222"/>
      <c r="C910" s="223"/>
      <c r="D910" s="208" t="s">
        <v>281</v>
      </c>
      <c r="E910" s="224" t="s">
        <v>22</v>
      </c>
      <c r="F910" s="225" t="s">
        <v>4355</v>
      </c>
      <c r="G910" s="223"/>
      <c r="H910" s="226">
        <v>152.44999999999999</v>
      </c>
      <c r="I910" s="227"/>
      <c r="J910" s="223"/>
      <c r="K910" s="223"/>
      <c r="L910" s="228"/>
      <c r="M910" s="229"/>
      <c r="N910" s="230"/>
      <c r="O910" s="230"/>
      <c r="P910" s="230"/>
      <c r="Q910" s="230"/>
      <c r="R910" s="230"/>
      <c r="S910" s="230"/>
      <c r="T910" s="231"/>
      <c r="AT910" s="232" t="s">
        <v>281</v>
      </c>
      <c r="AU910" s="232" t="s">
        <v>84</v>
      </c>
      <c r="AV910" s="14" t="s">
        <v>84</v>
      </c>
      <c r="AW910" s="14" t="s">
        <v>38</v>
      </c>
      <c r="AX910" s="14" t="s">
        <v>23</v>
      </c>
      <c r="AY910" s="232" t="s">
        <v>273</v>
      </c>
    </row>
    <row r="911" spans="1:65" s="2" customFormat="1" ht="21.75" customHeight="1">
      <c r="A911" s="36"/>
      <c r="B911" s="37"/>
      <c r="C911" s="195" t="s">
        <v>1452</v>
      </c>
      <c r="D911" s="195" t="s">
        <v>275</v>
      </c>
      <c r="E911" s="196" t="s">
        <v>1348</v>
      </c>
      <c r="F911" s="197" t="s">
        <v>1349</v>
      </c>
      <c r="G911" s="198" t="s">
        <v>333</v>
      </c>
      <c r="H911" s="199">
        <v>7.5999999999999998E-2</v>
      </c>
      <c r="I911" s="200"/>
      <c r="J911" s="201">
        <f>ROUND(I911*H911,2)</f>
        <v>0</v>
      </c>
      <c r="K911" s="197" t="s">
        <v>306</v>
      </c>
      <c r="L911" s="41"/>
      <c r="M911" s="202" t="s">
        <v>22</v>
      </c>
      <c r="N911" s="203" t="s">
        <v>48</v>
      </c>
      <c r="O911" s="66"/>
      <c r="P911" s="204">
        <f>O911*H911</f>
        <v>0</v>
      </c>
      <c r="Q911" s="204">
        <v>0</v>
      </c>
      <c r="R911" s="204">
        <f>Q911*H911</f>
        <v>0</v>
      </c>
      <c r="S911" s="204">
        <v>0</v>
      </c>
      <c r="T911" s="205">
        <f>S911*H911</f>
        <v>0</v>
      </c>
      <c r="U911" s="36"/>
      <c r="V911" s="36"/>
      <c r="W911" s="36"/>
      <c r="X911" s="36"/>
      <c r="Y911" s="36"/>
      <c r="Z911" s="36"/>
      <c r="AA911" s="36"/>
      <c r="AB911" s="36"/>
      <c r="AC911" s="36"/>
      <c r="AD911" s="36"/>
      <c r="AE911" s="36"/>
      <c r="AR911" s="206" t="s">
        <v>386</v>
      </c>
      <c r="AT911" s="206" t="s">
        <v>275</v>
      </c>
      <c r="AU911" s="206" t="s">
        <v>84</v>
      </c>
      <c r="AY911" s="19" t="s">
        <v>273</v>
      </c>
      <c r="BE911" s="207">
        <f>IF(N911="základní",J911,0)</f>
        <v>0</v>
      </c>
      <c r="BF911" s="207">
        <f>IF(N911="snížená",J911,0)</f>
        <v>0</v>
      </c>
      <c r="BG911" s="207">
        <f>IF(N911="zákl. přenesená",J911,0)</f>
        <v>0</v>
      </c>
      <c r="BH911" s="207">
        <f>IF(N911="sníž. přenesená",J911,0)</f>
        <v>0</v>
      </c>
      <c r="BI911" s="207">
        <f>IF(N911="nulová",J911,0)</f>
        <v>0</v>
      </c>
      <c r="BJ911" s="19" t="s">
        <v>23</v>
      </c>
      <c r="BK911" s="207">
        <f>ROUND(I911*H911,2)</f>
        <v>0</v>
      </c>
      <c r="BL911" s="19" t="s">
        <v>386</v>
      </c>
      <c r="BM911" s="206" t="s">
        <v>4356</v>
      </c>
    </row>
    <row r="912" spans="1:65" s="2" customFormat="1" ht="78">
      <c r="A912" s="36"/>
      <c r="B912" s="37"/>
      <c r="C912" s="38"/>
      <c r="D912" s="208" t="s">
        <v>299</v>
      </c>
      <c r="E912" s="38"/>
      <c r="F912" s="209" t="s">
        <v>1236</v>
      </c>
      <c r="G912" s="38"/>
      <c r="H912" s="38"/>
      <c r="I912" s="119"/>
      <c r="J912" s="38"/>
      <c r="K912" s="38"/>
      <c r="L912" s="41"/>
      <c r="M912" s="210"/>
      <c r="N912" s="211"/>
      <c r="O912" s="66"/>
      <c r="P912" s="66"/>
      <c r="Q912" s="66"/>
      <c r="R912" s="66"/>
      <c r="S912" s="66"/>
      <c r="T912" s="67"/>
      <c r="U912" s="36"/>
      <c r="V912" s="36"/>
      <c r="W912" s="36"/>
      <c r="X912" s="36"/>
      <c r="Y912" s="36"/>
      <c r="Z912" s="36"/>
      <c r="AA912" s="36"/>
      <c r="AB912" s="36"/>
      <c r="AC912" s="36"/>
      <c r="AD912" s="36"/>
      <c r="AE912" s="36"/>
      <c r="AT912" s="19" t="s">
        <v>299</v>
      </c>
      <c r="AU912" s="19" t="s">
        <v>84</v>
      </c>
    </row>
    <row r="913" spans="1:65" s="12" customFormat="1" ht="22.9" customHeight="1">
      <c r="B913" s="179"/>
      <c r="C913" s="180"/>
      <c r="D913" s="181" t="s">
        <v>76</v>
      </c>
      <c r="E913" s="193" t="s">
        <v>1351</v>
      </c>
      <c r="F913" s="193" t="s">
        <v>1352</v>
      </c>
      <c r="G913" s="180"/>
      <c r="H913" s="180"/>
      <c r="I913" s="183"/>
      <c r="J913" s="194">
        <f>BK913</f>
        <v>0</v>
      </c>
      <c r="K913" s="180"/>
      <c r="L913" s="185"/>
      <c r="M913" s="186"/>
      <c r="N913" s="187"/>
      <c r="O913" s="187"/>
      <c r="P913" s="188">
        <f>SUM(P914:P951)</f>
        <v>0</v>
      </c>
      <c r="Q913" s="187"/>
      <c r="R913" s="188">
        <f>SUM(R914:R951)</f>
        <v>0.24049680000000001</v>
      </c>
      <c r="S913" s="187"/>
      <c r="T913" s="189">
        <f>SUM(T914:T951)</f>
        <v>4.2999999999999997E-2</v>
      </c>
      <c r="AR913" s="190" t="s">
        <v>84</v>
      </c>
      <c r="AT913" s="191" t="s">
        <v>76</v>
      </c>
      <c r="AU913" s="191" t="s">
        <v>23</v>
      </c>
      <c r="AY913" s="190" t="s">
        <v>273</v>
      </c>
      <c r="BK913" s="192">
        <f>SUM(BK914:BK951)</f>
        <v>0</v>
      </c>
    </row>
    <row r="914" spans="1:65" s="2" customFormat="1" ht="16.5" customHeight="1">
      <c r="A914" s="36"/>
      <c r="B914" s="37"/>
      <c r="C914" s="195" t="s">
        <v>1459</v>
      </c>
      <c r="D914" s="195" t="s">
        <v>275</v>
      </c>
      <c r="E914" s="196" t="s">
        <v>1354</v>
      </c>
      <c r="F914" s="197" t="s">
        <v>1355</v>
      </c>
      <c r="G914" s="198" t="s">
        <v>305</v>
      </c>
      <c r="H914" s="199">
        <v>2.2000000000000002</v>
      </c>
      <c r="I914" s="200"/>
      <c r="J914" s="201">
        <f>ROUND(I914*H914,2)</f>
        <v>0</v>
      </c>
      <c r="K914" s="197" t="s">
        <v>306</v>
      </c>
      <c r="L914" s="41"/>
      <c r="M914" s="202" t="s">
        <v>22</v>
      </c>
      <c r="N914" s="203" t="s">
        <v>48</v>
      </c>
      <c r="O914" s="66"/>
      <c r="P914" s="204">
        <f>O914*H914</f>
        <v>0</v>
      </c>
      <c r="Q914" s="204">
        <v>1E-3</v>
      </c>
      <c r="R914" s="204">
        <f>Q914*H914</f>
        <v>2.2000000000000001E-3</v>
      </c>
      <c r="S914" s="204">
        <v>0</v>
      </c>
      <c r="T914" s="205">
        <f>S914*H914</f>
        <v>0</v>
      </c>
      <c r="U914" s="36"/>
      <c r="V914" s="36"/>
      <c r="W914" s="36"/>
      <c r="X914" s="36"/>
      <c r="Y914" s="36"/>
      <c r="Z914" s="36"/>
      <c r="AA914" s="36"/>
      <c r="AB914" s="36"/>
      <c r="AC914" s="36"/>
      <c r="AD914" s="36"/>
      <c r="AE914" s="36"/>
      <c r="AR914" s="206" t="s">
        <v>386</v>
      </c>
      <c r="AT914" s="206" t="s">
        <v>275</v>
      </c>
      <c r="AU914" s="206" t="s">
        <v>84</v>
      </c>
      <c r="AY914" s="19" t="s">
        <v>273</v>
      </c>
      <c r="BE914" s="207">
        <f>IF(N914="základní",J914,0)</f>
        <v>0</v>
      </c>
      <c r="BF914" s="207">
        <f>IF(N914="snížená",J914,0)</f>
        <v>0</v>
      </c>
      <c r="BG914" s="207">
        <f>IF(N914="zákl. přenesená",J914,0)</f>
        <v>0</v>
      </c>
      <c r="BH914" s="207">
        <f>IF(N914="sníž. přenesená",J914,0)</f>
        <v>0</v>
      </c>
      <c r="BI914" s="207">
        <f>IF(N914="nulová",J914,0)</f>
        <v>0</v>
      </c>
      <c r="BJ914" s="19" t="s">
        <v>23</v>
      </c>
      <c r="BK914" s="207">
        <f>ROUND(I914*H914,2)</f>
        <v>0</v>
      </c>
      <c r="BL914" s="19" t="s">
        <v>386</v>
      </c>
      <c r="BM914" s="206" t="s">
        <v>4357</v>
      </c>
    </row>
    <row r="915" spans="1:65" s="14" customFormat="1" ht="11.25">
      <c r="B915" s="222"/>
      <c r="C915" s="223"/>
      <c r="D915" s="208" t="s">
        <v>281</v>
      </c>
      <c r="E915" s="224" t="s">
        <v>22</v>
      </c>
      <c r="F915" s="225" t="s">
        <v>4358</v>
      </c>
      <c r="G915" s="223"/>
      <c r="H915" s="226">
        <v>2.2000000000000002</v>
      </c>
      <c r="I915" s="227"/>
      <c r="J915" s="223"/>
      <c r="K915" s="223"/>
      <c r="L915" s="228"/>
      <c r="M915" s="229"/>
      <c r="N915" s="230"/>
      <c r="O915" s="230"/>
      <c r="P915" s="230"/>
      <c r="Q915" s="230"/>
      <c r="R915" s="230"/>
      <c r="S915" s="230"/>
      <c r="T915" s="231"/>
      <c r="AT915" s="232" t="s">
        <v>281</v>
      </c>
      <c r="AU915" s="232" t="s">
        <v>84</v>
      </c>
      <c r="AV915" s="14" t="s">
        <v>84</v>
      </c>
      <c r="AW915" s="14" t="s">
        <v>38</v>
      </c>
      <c r="AX915" s="14" t="s">
        <v>23</v>
      </c>
      <c r="AY915" s="232" t="s">
        <v>273</v>
      </c>
    </row>
    <row r="916" spans="1:65" s="2" customFormat="1" ht="16.5" customHeight="1">
      <c r="A916" s="36"/>
      <c r="B916" s="37"/>
      <c r="C916" s="255" t="s">
        <v>1466</v>
      </c>
      <c r="D916" s="255" t="s">
        <v>568</v>
      </c>
      <c r="E916" s="256" t="s">
        <v>1361</v>
      </c>
      <c r="F916" s="257" t="s">
        <v>1362</v>
      </c>
      <c r="G916" s="258" t="s">
        <v>305</v>
      </c>
      <c r="H916" s="259">
        <v>2.31</v>
      </c>
      <c r="I916" s="260"/>
      <c r="J916" s="261">
        <f>ROUND(I916*H916,2)</f>
        <v>0</v>
      </c>
      <c r="K916" s="257" t="s">
        <v>22</v>
      </c>
      <c r="L916" s="262"/>
      <c r="M916" s="263" t="s">
        <v>22</v>
      </c>
      <c r="N916" s="264" t="s">
        <v>48</v>
      </c>
      <c r="O916" s="66"/>
      <c r="P916" s="204">
        <f>O916*H916</f>
        <v>0</v>
      </c>
      <c r="Q916" s="204">
        <v>0</v>
      </c>
      <c r="R916" s="204">
        <f>Q916*H916</f>
        <v>0</v>
      </c>
      <c r="S916" s="204">
        <v>0</v>
      </c>
      <c r="T916" s="205">
        <f>S916*H916</f>
        <v>0</v>
      </c>
      <c r="U916" s="36"/>
      <c r="V916" s="36"/>
      <c r="W916" s="36"/>
      <c r="X916" s="36"/>
      <c r="Y916" s="36"/>
      <c r="Z916" s="36"/>
      <c r="AA916" s="36"/>
      <c r="AB916" s="36"/>
      <c r="AC916" s="36"/>
      <c r="AD916" s="36"/>
      <c r="AE916" s="36"/>
      <c r="AR916" s="206" t="s">
        <v>528</v>
      </c>
      <c r="AT916" s="206" t="s">
        <v>568</v>
      </c>
      <c r="AU916" s="206" t="s">
        <v>84</v>
      </c>
      <c r="AY916" s="19" t="s">
        <v>273</v>
      </c>
      <c r="BE916" s="207">
        <f>IF(N916="základní",J916,0)</f>
        <v>0</v>
      </c>
      <c r="BF916" s="207">
        <f>IF(N916="snížená",J916,0)</f>
        <v>0</v>
      </c>
      <c r="BG916" s="207">
        <f>IF(N916="zákl. přenesená",J916,0)</f>
        <v>0</v>
      </c>
      <c r="BH916" s="207">
        <f>IF(N916="sníž. přenesená",J916,0)</f>
        <v>0</v>
      </c>
      <c r="BI916" s="207">
        <f>IF(N916="nulová",J916,0)</f>
        <v>0</v>
      </c>
      <c r="BJ916" s="19" t="s">
        <v>23</v>
      </c>
      <c r="BK916" s="207">
        <f>ROUND(I916*H916,2)</f>
        <v>0</v>
      </c>
      <c r="BL916" s="19" t="s">
        <v>386</v>
      </c>
      <c r="BM916" s="206" t="s">
        <v>4359</v>
      </c>
    </row>
    <row r="917" spans="1:65" s="14" customFormat="1" ht="11.25">
      <c r="B917" s="222"/>
      <c r="C917" s="223"/>
      <c r="D917" s="208" t="s">
        <v>281</v>
      </c>
      <c r="E917" s="223"/>
      <c r="F917" s="225" t="s">
        <v>4360</v>
      </c>
      <c r="G917" s="223"/>
      <c r="H917" s="226">
        <v>2.31</v>
      </c>
      <c r="I917" s="227"/>
      <c r="J917" s="223"/>
      <c r="K917" s="223"/>
      <c r="L917" s="228"/>
      <c r="M917" s="229"/>
      <c r="N917" s="230"/>
      <c r="O917" s="230"/>
      <c r="P917" s="230"/>
      <c r="Q917" s="230"/>
      <c r="R917" s="230"/>
      <c r="S917" s="230"/>
      <c r="T917" s="231"/>
      <c r="AT917" s="232" t="s">
        <v>281</v>
      </c>
      <c r="AU917" s="232" t="s">
        <v>84</v>
      </c>
      <c r="AV917" s="14" t="s">
        <v>84</v>
      </c>
      <c r="AW917" s="14" t="s">
        <v>4</v>
      </c>
      <c r="AX917" s="14" t="s">
        <v>23</v>
      </c>
      <c r="AY917" s="232" t="s">
        <v>273</v>
      </c>
    </row>
    <row r="918" spans="1:65" s="2" customFormat="1" ht="16.5" customHeight="1">
      <c r="A918" s="36"/>
      <c r="B918" s="37"/>
      <c r="C918" s="195" t="s">
        <v>1475</v>
      </c>
      <c r="D918" s="195" t="s">
        <v>275</v>
      </c>
      <c r="E918" s="196" t="s">
        <v>4361</v>
      </c>
      <c r="F918" s="197" t="s">
        <v>4362</v>
      </c>
      <c r="G918" s="198" t="s">
        <v>297</v>
      </c>
      <c r="H918" s="199">
        <v>50</v>
      </c>
      <c r="I918" s="200"/>
      <c r="J918" s="201">
        <f>ROUND(I918*H918,2)</f>
        <v>0</v>
      </c>
      <c r="K918" s="197" t="s">
        <v>22</v>
      </c>
      <c r="L918" s="41"/>
      <c r="M918" s="202" t="s">
        <v>22</v>
      </c>
      <c r="N918" s="203" t="s">
        <v>48</v>
      </c>
      <c r="O918" s="66"/>
      <c r="P918" s="204">
        <f>O918*H918</f>
        <v>0</v>
      </c>
      <c r="Q918" s="204">
        <v>2.5999999999999998E-4</v>
      </c>
      <c r="R918" s="204">
        <f>Q918*H918</f>
        <v>1.2999999999999999E-2</v>
      </c>
      <c r="S918" s="204">
        <v>8.5999999999999998E-4</v>
      </c>
      <c r="T918" s="205">
        <f>S918*H918</f>
        <v>4.2999999999999997E-2</v>
      </c>
      <c r="U918" s="36"/>
      <c r="V918" s="36"/>
      <c r="W918" s="36"/>
      <c r="X918" s="36"/>
      <c r="Y918" s="36"/>
      <c r="Z918" s="36"/>
      <c r="AA918" s="36"/>
      <c r="AB918" s="36"/>
      <c r="AC918" s="36"/>
      <c r="AD918" s="36"/>
      <c r="AE918" s="36"/>
      <c r="AR918" s="206" t="s">
        <v>386</v>
      </c>
      <c r="AT918" s="206" t="s">
        <v>275</v>
      </c>
      <c r="AU918" s="206" t="s">
        <v>84</v>
      </c>
      <c r="AY918" s="19" t="s">
        <v>273</v>
      </c>
      <c r="BE918" s="207">
        <f>IF(N918="základní",J918,0)</f>
        <v>0</v>
      </c>
      <c r="BF918" s="207">
        <f>IF(N918="snížená",J918,0)</f>
        <v>0</v>
      </c>
      <c r="BG918" s="207">
        <f>IF(N918="zákl. přenesená",J918,0)</f>
        <v>0</v>
      </c>
      <c r="BH918" s="207">
        <f>IF(N918="sníž. přenesená",J918,0)</f>
        <v>0</v>
      </c>
      <c r="BI918" s="207">
        <f>IF(N918="nulová",J918,0)</f>
        <v>0</v>
      </c>
      <c r="BJ918" s="19" t="s">
        <v>23</v>
      </c>
      <c r="BK918" s="207">
        <f>ROUND(I918*H918,2)</f>
        <v>0</v>
      </c>
      <c r="BL918" s="19" t="s">
        <v>386</v>
      </c>
      <c r="BM918" s="206" t="s">
        <v>4363</v>
      </c>
    </row>
    <row r="919" spans="1:65" s="13" customFormat="1" ht="11.25">
      <c r="B919" s="212"/>
      <c r="C919" s="213"/>
      <c r="D919" s="208" t="s">
        <v>281</v>
      </c>
      <c r="E919" s="214" t="s">
        <v>22</v>
      </c>
      <c r="F919" s="215" t="s">
        <v>4364</v>
      </c>
      <c r="G919" s="213"/>
      <c r="H919" s="214" t="s">
        <v>22</v>
      </c>
      <c r="I919" s="216"/>
      <c r="J919" s="213"/>
      <c r="K919" s="213"/>
      <c r="L919" s="217"/>
      <c r="M919" s="218"/>
      <c r="N919" s="219"/>
      <c r="O919" s="219"/>
      <c r="P919" s="219"/>
      <c r="Q919" s="219"/>
      <c r="R919" s="219"/>
      <c r="S919" s="219"/>
      <c r="T919" s="220"/>
      <c r="AT919" s="221" t="s">
        <v>281</v>
      </c>
      <c r="AU919" s="221" t="s">
        <v>84</v>
      </c>
      <c r="AV919" s="13" t="s">
        <v>23</v>
      </c>
      <c r="AW919" s="13" t="s">
        <v>38</v>
      </c>
      <c r="AX919" s="13" t="s">
        <v>77</v>
      </c>
      <c r="AY919" s="221" t="s">
        <v>273</v>
      </c>
    </row>
    <row r="920" spans="1:65" s="14" customFormat="1" ht="11.25">
      <c r="B920" s="222"/>
      <c r="C920" s="223"/>
      <c r="D920" s="208" t="s">
        <v>281</v>
      </c>
      <c r="E920" s="224" t="s">
        <v>22</v>
      </c>
      <c r="F920" s="225" t="s">
        <v>4365</v>
      </c>
      <c r="G920" s="223"/>
      <c r="H920" s="226">
        <v>40</v>
      </c>
      <c r="I920" s="227"/>
      <c r="J920" s="223"/>
      <c r="K920" s="223"/>
      <c r="L920" s="228"/>
      <c r="M920" s="229"/>
      <c r="N920" s="230"/>
      <c r="O920" s="230"/>
      <c r="P920" s="230"/>
      <c r="Q920" s="230"/>
      <c r="R920" s="230"/>
      <c r="S920" s="230"/>
      <c r="T920" s="231"/>
      <c r="AT920" s="232" t="s">
        <v>281</v>
      </c>
      <c r="AU920" s="232" t="s">
        <v>84</v>
      </c>
      <c r="AV920" s="14" t="s">
        <v>84</v>
      </c>
      <c r="AW920" s="14" t="s">
        <v>38</v>
      </c>
      <c r="AX920" s="14" t="s">
        <v>77</v>
      </c>
      <c r="AY920" s="232" t="s">
        <v>273</v>
      </c>
    </row>
    <row r="921" spans="1:65" s="14" customFormat="1" ht="11.25">
      <c r="B921" s="222"/>
      <c r="C921" s="223"/>
      <c r="D921" s="208" t="s">
        <v>281</v>
      </c>
      <c r="E921" s="224" t="s">
        <v>22</v>
      </c>
      <c r="F921" s="225" t="s">
        <v>28</v>
      </c>
      <c r="G921" s="223"/>
      <c r="H921" s="226">
        <v>10</v>
      </c>
      <c r="I921" s="227"/>
      <c r="J921" s="223"/>
      <c r="K921" s="223"/>
      <c r="L921" s="228"/>
      <c r="M921" s="229"/>
      <c r="N921" s="230"/>
      <c r="O921" s="230"/>
      <c r="P921" s="230"/>
      <c r="Q921" s="230"/>
      <c r="R921" s="230"/>
      <c r="S921" s="230"/>
      <c r="T921" s="231"/>
      <c r="AT921" s="232" t="s">
        <v>281</v>
      </c>
      <c r="AU921" s="232" t="s">
        <v>84</v>
      </c>
      <c r="AV921" s="14" t="s">
        <v>84</v>
      </c>
      <c r="AW921" s="14" t="s">
        <v>38</v>
      </c>
      <c r="AX921" s="14" t="s">
        <v>77</v>
      </c>
      <c r="AY921" s="232" t="s">
        <v>273</v>
      </c>
    </row>
    <row r="922" spans="1:65" s="15" customFormat="1" ht="11.25">
      <c r="B922" s="233"/>
      <c r="C922" s="234"/>
      <c r="D922" s="208" t="s">
        <v>281</v>
      </c>
      <c r="E922" s="235" t="s">
        <v>22</v>
      </c>
      <c r="F922" s="236" t="s">
        <v>286</v>
      </c>
      <c r="G922" s="234"/>
      <c r="H922" s="237">
        <v>50</v>
      </c>
      <c r="I922" s="238"/>
      <c r="J922" s="234"/>
      <c r="K922" s="234"/>
      <c r="L922" s="239"/>
      <c r="M922" s="240"/>
      <c r="N922" s="241"/>
      <c r="O922" s="241"/>
      <c r="P922" s="241"/>
      <c r="Q922" s="241"/>
      <c r="R922" s="241"/>
      <c r="S922" s="241"/>
      <c r="T922" s="242"/>
      <c r="AT922" s="243" t="s">
        <v>281</v>
      </c>
      <c r="AU922" s="243" t="s">
        <v>84</v>
      </c>
      <c r="AV922" s="15" t="s">
        <v>92</v>
      </c>
      <c r="AW922" s="15" t="s">
        <v>38</v>
      </c>
      <c r="AX922" s="15" t="s">
        <v>23</v>
      </c>
      <c r="AY922" s="243" t="s">
        <v>273</v>
      </c>
    </row>
    <row r="923" spans="1:65" s="2" customFormat="1" ht="16.5" customHeight="1">
      <c r="A923" s="36"/>
      <c r="B923" s="37"/>
      <c r="C923" s="255" t="s">
        <v>1480</v>
      </c>
      <c r="D923" s="255" t="s">
        <v>568</v>
      </c>
      <c r="E923" s="256" t="s">
        <v>4366</v>
      </c>
      <c r="F923" s="257" t="s">
        <v>4367</v>
      </c>
      <c r="G923" s="258" t="s">
        <v>224</v>
      </c>
      <c r="H923" s="259">
        <v>6.6</v>
      </c>
      <c r="I923" s="260"/>
      <c r="J923" s="261">
        <f>ROUND(I923*H923,2)</f>
        <v>0</v>
      </c>
      <c r="K923" s="257" t="s">
        <v>22</v>
      </c>
      <c r="L923" s="262"/>
      <c r="M923" s="263" t="s">
        <v>22</v>
      </c>
      <c r="N923" s="264" t="s">
        <v>48</v>
      </c>
      <c r="O923" s="66"/>
      <c r="P923" s="204">
        <f>O923*H923</f>
        <v>0</v>
      </c>
      <c r="Q923" s="204">
        <v>0.02</v>
      </c>
      <c r="R923" s="204">
        <f>Q923*H923</f>
        <v>0.13200000000000001</v>
      </c>
      <c r="S923" s="204">
        <v>0</v>
      </c>
      <c r="T923" s="205">
        <f>S923*H923</f>
        <v>0</v>
      </c>
      <c r="U923" s="36"/>
      <c r="V923" s="36"/>
      <c r="W923" s="36"/>
      <c r="X923" s="36"/>
      <c r="Y923" s="36"/>
      <c r="Z923" s="36"/>
      <c r="AA923" s="36"/>
      <c r="AB923" s="36"/>
      <c r="AC923" s="36"/>
      <c r="AD923" s="36"/>
      <c r="AE923" s="36"/>
      <c r="AR923" s="206" t="s">
        <v>528</v>
      </c>
      <c r="AT923" s="206" t="s">
        <v>568</v>
      </c>
      <c r="AU923" s="206" t="s">
        <v>84</v>
      </c>
      <c r="AY923" s="19" t="s">
        <v>273</v>
      </c>
      <c r="BE923" s="207">
        <f>IF(N923="základní",J923,0)</f>
        <v>0</v>
      </c>
      <c r="BF923" s="207">
        <f>IF(N923="snížená",J923,0)</f>
        <v>0</v>
      </c>
      <c r="BG923" s="207">
        <f>IF(N923="zákl. přenesená",J923,0)</f>
        <v>0</v>
      </c>
      <c r="BH923" s="207">
        <f>IF(N923="sníž. přenesená",J923,0)</f>
        <v>0</v>
      </c>
      <c r="BI923" s="207">
        <f>IF(N923="nulová",J923,0)</f>
        <v>0</v>
      </c>
      <c r="BJ923" s="19" t="s">
        <v>23</v>
      </c>
      <c r="BK923" s="207">
        <f>ROUND(I923*H923,2)</f>
        <v>0</v>
      </c>
      <c r="BL923" s="19" t="s">
        <v>386</v>
      </c>
      <c r="BM923" s="206" t="s">
        <v>4368</v>
      </c>
    </row>
    <row r="924" spans="1:65" s="14" customFormat="1" ht="11.25">
      <c r="B924" s="222"/>
      <c r="C924" s="223"/>
      <c r="D924" s="208" t="s">
        <v>281</v>
      </c>
      <c r="E924" s="224" t="s">
        <v>22</v>
      </c>
      <c r="F924" s="225" t="s">
        <v>4369</v>
      </c>
      <c r="G924" s="223"/>
      <c r="H924" s="226">
        <v>6</v>
      </c>
      <c r="I924" s="227"/>
      <c r="J924" s="223"/>
      <c r="K924" s="223"/>
      <c r="L924" s="228"/>
      <c r="M924" s="229"/>
      <c r="N924" s="230"/>
      <c r="O924" s="230"/>
      <c r="P924" s="230"/>
      <c r="Q924" s="230"/>
      <c r="R924" s="230"/>
      <c r="S924" s="230"/>
      <c r="T924" s="231"/>
      <c r="AT924" s="232" t="s">
        <v>281</v>
      </c>
      <c r="AU924" s="232" t="s">
        <v>84</v>
      </c>
      <c r="AV924" s="14" t="s">
        <v>84</v>
      </c>
      <c r="AW924" s="14" t="s">
        <v>38</v>
      </c>
      <c r="AX924" s="14" t="s">
        <v>23</v>
      </c>
      <c r="AY924" s="232" t="s">
        <v>273</v>
      </c>
    </row>
    <row r="925" spans="1:65" s="14" customFormat="1" ht="11.25">
      <c r="B925" s="222"/>
      <c r="C925" s="223"/>
      <c r="D925" s="208" t="s">
        <v>281</v>
      </c>
      <c r="E925" s="223"/>
      <c r="F925" s="225" t="s">
        <v>4370</v>
      </c>
      <c r="G925" s="223"/>
      <c r="H925" s="226">
        <v>6.6</v>
      </c>
      <c r="I925" s="227"/>
      <c r="J925" s="223"/>
      <c r="K925" s="223"/>
      <c r="L925" s="228"/>
      <c r="M925" s="229"/>
      <c r="N925" s="230"/>
      <c r="O925" s="230"/>
      <c r="P925" s="230"/>
      <c r="Q925" s="230"/>
      <c r="R925" s="230"/>
      <c r="S925" s="230"/>
      <c r="T925" s="231"/>
      <c r="AT925" s="232" t="s">
        <v>281</v>
      </c>
      <c r="AU925" s="232" t="s">
        <v>84</v>
      </c>
      <c r="AV925" s="14" t="s">
        <v>84</v>
      </c>
      <c r="AW925" s="14" t="s">
        <v>4</v>
      </c>
      <c r="AX925" s="14" t="s">
        <v>23</v>
      </c>
      <c r="AY925" s="232" t="s">
        <v>273</v>
      </c>
    </row>
    <row r="926" spans="1:65" s="2" customFormat="1" ht="21.75" customHeight="1">
      <c r="A926" s="36"/>
      <c r="B926" s="37"/>
      <c r="C926" s="195" t="s">
        <v>3024</v>
      </c>
      <c r="D926" s="195" t="s">
        <v>275</v>
      </c>
      <c r="E926" s="196" t="s">
        <v>1366</v>
      </c>
      <c r="F926" s="197" t="s">
        <v>1367</v>
      </c>
      <c r="G926" s="198" t="s">
        <v>224</v>
      </c>
      <c r="H926" s="199">
        <v>4.4000000000000004</v>
      </c>
      <c r="I926" s="200"/>
      <c r="J926" s="201">
        <f>ROUND(I926*H926,2)</f>
        <v>0</v>
      </c>
      <c r="K926" s="197" t="s">
        <v>306</v>
      </c>
      <c r="L926" s="41"/>
      <c r="M926" s="202" t="s">
        <v>22</v>
      </c>
      <c r="N926" s="203" t="s">
        <v>48</v>
      </c>
      <c r="O926" s="66"/>
      <c r="P926" s="204">
        <f>O926*H926</f>
        <v>0</v>
      </c>
      <c r="Q926" s="204">
        <v>6.0499999999999998E-3</v>
      </c>
      <c r="R926" s="204">
        <f>Q926*H926</f>
        <v>2.6620000000000001E-2</v>
      </c>
      <c r="S926" s="204">
        <v>0</v>
      </c>
      <c r="T926" s="205">
        <f>S926*H926</f>
        <v>0</v>
      </c>
      <c r="U926" s="36"/>
      <c r="V926" s="36"/>
      <c r="W926" s="36"/>
      <c r="X926" s="36"/>
      <c r="Y926" s="36"/>
      <c r="Z926" s="36"/>
      <c r="AA926" s="36"/>
      <c r="AB926" s="36"/>
      <c r="AC926" s="36"/>
      <c r="AD926" s="36"/>
      <c r="AE926" s="36"/>
      <c r="AR926" s="206" t="s">
        <v>386</v>
      </c>
      <c r="AT926" s="206" t="s">
        <v>275</v>
      </c>
      <c r="AU926" s="206" t="s">
        <v>84</v>
      </c>
      <c r="AY926" s="19" t="s">
        <v>273</v>
      </c>
      <c r="BE926" s="207">
        <f>IF(N926="základní",J926,0)</f>
        <v>0</v>
      </c>
      <c r="BF926" s="207">
        <f>IF(N926="snížená",J926,0)</f>
        <v>0</v>
      </c>
      <c r="BG926" s="207">
        <f>IF(N926="zákl. přenesená",J926,0)</f>
        <v>0</v>
      </c>
      <c r="BH926" s="207">
        <f>IF(N926="sníž. přenesená",J926,0)</f>
        <v>0</v>
      </c>
      <c r="BI926" s="207">
        <f>IF(N926="nulová",J926,0)</f>
        <v>0</v>
      </c>
      <c r="BJ926" s="19" t="s">
        <v>23</v>
      </c>
      <c r="BK926" s="207">
        <f>ROUND(I926*H926,2)</f>
        <v>0</v>
      </c>
      <c r="BL926" s="19" t="s">
        <v>386</v>
      </c>
      <c r="BM926" s="206" t="s">
        <v>4371</v>
      </c>
    </row>
    <row r="927" spans="1:65" s="2" customFormat="1" ht="29.25">
      <c r="A927" s="36"/>
      <c r="B927" s="37"/>
      <c r="C927" s="38"/>
      <c r="D927" s="208" t="s">
        <v>299</v>
      </c>
      <c r="E927" s="38"/>
      <c r="F927" s="209" t="s">
        <v>1369</v>
      </c>
      <c r="G927" s="38"/>
      <c r="H927" s="38"/>
      <c r="I927" s="119"/>
      <c r="J927" s="38"/>
      <c r="K927" s="38"/>
      <c r="L927" s="41"/>
      <c r="M927" s="210"/>
      <c r="N927" s="211"/>
      <c r="O927" s="66"/>
      <c r="P927" s="66"/>
      <c r="Q927" s="66"/>
      <c r="R927" s="66"/>
      <c r="S927" s="66"/>
      <c r="T927" s="67"/>
      <c r="U927" s="36"/>
      <c r="V927" s="36"/>
      <c r="W927" s="36"/>
      <c r="X927" s="36"/>
      <c r="Y927" s="36"/>
      <c r="Z927" s="36"/>
      <c r="AA927" s="36"/>
      <c r="AB927" s="36"/>
      <c r="AC927" s="36"/>
      <c r="AD927" s="36"/>
      <c r="AE927" s="36"/>
      <c r="AT927" s="19" t="s">
        <v>299</v>
      </c>
      <c r="AU927" s="19" t="s">
        <v>84</v>
      </c>
    </row>
    <row r="928" spans="1:65" s="14" customFormat="1" ht="11.25">
      <c r="B928" s="222"/>
      <c r="C928" s="223"/>
      <c r="D928" s="208" t="s">
        <v>281</v>
      </c>
      <c r="E928" s="224" t="s">
        <v>22</v>
      </c>
      <c r="F928" s="225" t="s">
        <v>4372</v>
      </c>
      <c r="G928" s="223"/>
      <c r="H928" s="226">
        <v>4.4000000000000004</v>
      </c>
      <c r="I928" s="227"/>
      <c r="J928" s="223"/>
      <c r="K928" s="223"/>
      <c r="L928" s="228"/>
      <c r="M928" s="229"/>
      <c r="N928" s="230"/>
      <c r="O928" s="230"/>
      <c r="P928" s="230"/>
      <c r="Q928" s="230"/>
      <c r="R928" s="230"/>
      <c r="S928" s="230"/>
      <c r="T928" s="231"/>
      <c r="AT928" s="232" t="s">
        <v>281</v>
      </c>
      <c r="AU928" s="232" t="s">
        <v>84</v>
      </c>
      <c r="AV928" s="14" t="s">
        <v>84</v>
      </c>
      <c r="AW928" s="14" t="s">
        <v>38</v>
      </c>
      <c r="AX928" s="14" t="s">
        <v>23</v>
      </c>
      <c r="AY928" s="232" t="s">
        <v>273</v>
      </c>
    </row>
    <row r="929" spans="1:65" s="2" customFormat="1" ht="16.5" customHeight="1">
      <c r="A929" s="36"/>
      <c r="B929" s="37"/>
      <c r="C929" s="255" t="s">
        <v>3027</v>
      </c>
      <c r="D929" s="255" t="s">
        <v>568</v>
      </c>
      <c r="E929" s="256" t="s">
        <v>1375</v>
      </c>
      <c r="F929" s="257" t="s">
        <v>1376</v>
      </c>
      <c r="G929" s="258" t="s">
        <v>224</v>
      </c>
      <c r="H929" s="259">
        <v>4.84</v>
      </c>
      <c r="I929" s="260"/>
      <c r="J929" s="261">
        <f>ROUND(I929*H929,2)</f>
        <v>0</v>
      </c>
      <c r="K929" s="257" t="s">
        <v>22</v>
      </c>
      <c r="L929" s="262"/>
      <c r="M929" s="263" t="s">
        <v>22</v>
      </c>
      <c r="N929" s="264" t="s">
        <v>48</v>
      </c>
      <c r="O929" s="66"/>
      <c r="P929" s="204">
        <f>O929*H929</f>
        <v>0</v>
      </c>
      <c r="Q929" s="204">
        <v>1.18E-2</v>
      </c>
      <c r="R929" s="204">
        <f>Q929*H929</f>
        <v>5.7111999999999996E-2</v>
      </c>
      <c r="S929" s="204">
        <v>0</v>
      </c>
      <c r="T929" s="205">
        <f>S929*H929</f>
        <v>0</v>
      </c>
      <c r="U929" s="36"/>
      <c r="V929" s="36"/>
      <c r="W929" s="36"/>
      <c r="X929" s="36"/>
      <c r="Y929" s="36"/>
      <c r="Z929" s="36"/>
      <c r="AA929" s="36"/>
      <c r="AB929" s="36"/>
      <c r="AC929" s="36"/>
      <c r="AD929" s="36"/>
      <c r="AE929" s="36"/>
      <c r="AR929" s="206" t="s">
        <v>528</v>
      </c>
      <c r="AT929" s="206" t="s">
        <v>568</v>
      </c>
      <c r="AU929" s="206" t="s">
        <v>84</v>
      </c>
      <c r="AY929" s="19" t="s">
        <v>273</v>
      </c>
      <c r="BE929" s="207">
        <f>IF(N929="základní",J929,0)</f>
        <v>0</v>
      </c>
      <c r="BF929" s="207">
        <f>IF(N929="snížená",J929,0)</f>
        <v>0</v>
      </c>
      <c r="BG929" s="207">
        <f>IF(N929="zákl. přenesená",J929,0)</f>
        <v>0</v>
      </c>
      <c r="BH929" s="207">
        <f>IF(N929="sníž. přenesená",J929,0)</f>
        <v>0</v>
      </c>
      <c r="BI929" s="207">
        <f>IF(N929="nulová",J929,0)</f>
        <v>0</v>
      </c>
      <c r="BJ929" s="19" t="s">
        <v>23</v>
      </c>
      <c r="BK929" s="207">
        <f>ROUND(I929*H929,2)</f>
        <v>0</v>
      </c>
      <c r="BL929" s="19" t="s">
        <v>386</v>
      </c>
      <c r="BM929" s="206" t="s">
        <v>4373</v>
      </c>
    </row>
    <row r="930" spans="1:65" s="14" customFormat="1" ht="11.25">
      <c r="B930" s="222"/>
      <c r="C930" s="223"/>
      <c r="D930" s="208" t="s">
        <v>281</v>
      </c>
      <c r="E930" s="223"/>
      <c r="F930" s="225" t="s">
        <v>4374</v>
      </c>
      <c r="G930" s="223"/>
      <c r="H930" s="226">
        <v>4.84</v>
      </c>
      <c r="I930" s="227"/>
      <c r="J930" s="223"/>
      <c r="K930" s="223"/>
      <c r="L930" s="228"/>
      <c r="M930" s="229"/>
      <c r="N930" s="230"/>
      <c r="O930" s="230"/>
      <c r="P930" s="230"/>
      <c r="Q930" s="230"/>
      <c r="R930" s="230"/>
      <c r="S930" s="230"/>
      <c r="T930" s="231"/>
      <c r="AT930" s="232" t="s">
        <v>281</v>
      </c>
      <c r="AU930" s="232" t="s">
        <v>84</v>
      </c>
      <c r="AV930" s="14" t="s">
        <v>84</v>
      </c>
      <c r="AW930" s="14" t="s">
        <v>4</v>
      </c>
      <c r="AX930" s="14" t="s">
        <v>23</v>
      </c>
      <c r="AY930" s="232" t="s">
        <v>273</v>
      </c>
    </row>
    <row r="931" spans="1:65" s="2" customFormat="1" ht="16.5" customHeight="1">
      <c r="A931" s="36"/>
      <c r="B931" s="37"/>
      <c r="C931" s="195" t="s">
        <v>3031</v>
      </c>
      <c r="D931" s="195" t="s">
        <v>275</v>
      </c>
      <c r="E931" s="196" t="s">
        <v>1380</v>
      </c>
      <c r="F931" s="197" t="s">
        <v>1381</v>
      </c>
      <c r="G931" s="198" t="s">
        <v>224</v>
      </c>
      <c r="H931" s="199">
        <v>4.4000000000000004</v>
      </c>
      <c r="I931" s="200"/>
      <c r="J931" s="201">
        <f>ROUND(I931*H931,2)</f>
        <v>0</v>
      </c>
      <c r="K931" s="197" t="s">
        <v>306</v>
      </c>
      <c r="L931" s="41"/>
      <c r="M931" s="202" t="s">
        <v>22</v>
      </c>
      <c r="N931" s="203" t="s">
        <v>48</v>
      </c>
      <c r="O931" s="66"/>
      <c r="P931" s="204">
        <f>O931*H931</f>
        <v>0</v>
      </c>
      <c r="Q931" s="204">
        <v>0</v>
      </c>
      <c r="R931" s="204">
        <f>Q931*H931</f>
        <v>0</v>
      </c>
      <c r="S931" s="204">
        <v>0</v>
      </c>
      <c r="T931" s="205">
        <f>S931*H931</f>
        <v>0</v>
      </c>
      <c r="U931" s="36"/>
      <c r="V931" s="36"/>
      <c r="W931" s="36"/>
      <c r="X931" s="36"/>
      <c r="Y931" s="36"/>
      <c r="Z931" s="36"/>
      <c r="AA931" s="36"/>
      <c r="AB931" s="36"/>
      <c r="AC931" s="36"/>
      <c r="AD931" s="36"/>
      <c r="AE931" s="36"/>
      <c r="AR931" s="206" t="s">
        <v>386</v>
      </c>
      <c r="AT931" s="206" t="s">
        <v>275</v>
      </c>
      <c r="AU931" s="206" t="s">
        <v>84</v>
      </c>
      <c r="AY931" s="19" t="s">
        <v>273</v>
      </c>
      <c r="BE931" s="207">
        <f>IF(N931="základní",J931,0)</f>
        <v>0</v>
      </c>
      <c r="BF931" s="207">
        <f>IF(N931="snížená",J931,0)</f>
        <v>0</v>
      </c>
      <c r="BG931" s="207">
        <f>IF(N931="zákl. přenesená",J931,0)</f>
        <v>0</v>
      </c>
      <c r="BH931" s="207">
        <f>IF(N931="sníž. přenesená",J931,0)</f>
        <v>0</v>
      </c>
      <c r="BI931" s="207">
        <f>IF(N931="nulová",J931,0)</f>
        <v>0</v>
      </c>
      <c r="BJ931" s="19" t="s">
        <v>23</v>
      </c>
      <c r="BK931" s="207">
        <f>ROUND(I931*H931,2)</f>
        <v>0</v>
      </c>
      <c r="BL931" s="19" t="s">
        <v>386</v>
      </c>
      <c r="BM931" s="206" t="s">
        <v>4375</v>
      </c>
    </row>
    <row r="932" spans="1:65" s="2" customFormat="1" ht="29.25">
      <c r="A932" s="36"/>
      <c r="B932" s="37"/>
      <c r="C932" s="38"/>
      <c r="D932" s="208" t="s">
        <v>299</v>
      </c>
      <c r="E932" s="38"/>
      <c r="F932" s="209" t="s">
        <v>1369</v>
      </c>
      <c r="G932" s="38"/>
      <c r="H932" s="38"/>
      <c r="I932" s="119"/>
      <c r="J932" s="38"/>
      <c r="K932" s="38"/>
      <c r="L932" s="41"/>
      <c r="M932" s="210"/>
      <c r="N932" s="211"/>
      <c r="O932" s="66"/>
      <c r="P932" s="66"/>
      <c r="Q932" s="66"/>
      <c r="R932" s="66"/>
      <c r="S932" s="66"/>
      <c r="T932" s="67"/>
      <c r="U932" s="36"/>
      <c r="V932" s="36"/>
      <c r="W932" s="36"/>
      <c r="X932" s="36"/>
      <c r="Y932" s="36"/>
      <c r="Z932" s="36"/>
      <c r="AA932" s="36"/>
      <c r="AB932" s="36"/>
      <c r="AC932" s="36"/>
      <c r="AD932" s="36"/>
      <c r="AE932" s="36"/>
      <c r="AT932" s="19" t="s">
        <v>299</v>
      </c>
      <c r="AU932" s="19" t="s">
        <v>84</v>
      </c>
    </row>
    <row r="933" spans="1:65" s="14" customFormat="1" ht="11.25">
      <c r="B933" s="222"/>
      <c r="C933" s="223"/>
      <c r="D933" s="208" t="s">
        <v>281</v>
      </c>
      <c r="E933" s="224" t="s">
        <v>22</v>
      </c>
      <c r="F933" s="225" t="s">
        <v>4376</v>
      </c>
      <c r="G933" s="223"/>
      <c r="H933" s="226">
        <v>4.4000000000000004</v>
      </c>
      <c r="I933" s="227"/>
      <c r="J933" s="223"/>
      <c r="K933" s="223"/>
      <c r="L933" s="228"/>
      <c r="M933" s="229"/>
      <c r="N933" s="230"/>
      <c r="O933" s="230"/>
      <c r="P933" s="230"/>
      <c r="Q933" s="230"/>
      <c r="R933" s="230"/>
      <c r="S933" s="230"/>
      <c r="T933" s="231"/>
      <c r="AT933" s="232" t="s">
        <v>281</v>
      </c>
      <c r="AU933" s="232" t="s">
        <v>84</v>
      </c>
      <c r="AV933" s="14" t="s">
        <v>84</v>
      </c>
      <c r="AW933" s="14" t="s">
        <v>38</v>
      </c>
      <c r="AX933" s="14" t="s">
        <v>23</v>
      </c>
      <c r="AY933" s="232" t="s">
        <v>273</v>
      </c>
    </row>
    <row r="934" spans="1:65" s="2" customFormat="1" ht="16.5" customHeight="1">
      <c r="A934" s="36"/>
      <c r="B934" s="37"/>
      <c r="C934" s="195" t="s">
        <v>3034</v>
      </c>
      <c r="D934" s="195" t="s">
        <v>275</v>
      </c>
      <c r="E934" s="196" t="s">
        <v>1384</v>
      </c>
      <c r="F934" s="197" t="s">
        <v>1385</v>
      </c>
      <c r="G934" s="198" t="s">
        <v>224</v>
      </c>
      <c r="H934" s="199">
        <v>4.4000000000000004</v>
      </c>
      <c r="I934" s="200"/>
      <c r="J934" s="201">
        <f>ROUND(I934*H934,2)</f>
        <v>0</v>
      </c>
      <c r="K934" s="197" t="s">
        <v>306</v>
      </c>
      <c r="L934" s="41"/>
      <c r="M934" s="202" t="s">
        <v>22</v>
      </c>
      <c r="N934" s="203" t="s">
        <v>48</v>
      </c>
      <c r="O934" s="66"/>
      <c r="P934" s="204">
        <f>O934*H934</f>
        <v>0</v>
      </c>
      <c r="Q934" s="204">
        <v>0</v>
      </c>
      <c r="R934" s="204">
        <f>Q934*H934</f>
        <v>0</v>
      </c>
      <c r="S934" s="204">
        <v>0</v>
      </c>
      <c r="T934" s="205">
        <f>S934*H934</f>
        <v>0</v>
      </c>
      <c r="U934" s="36"/>
      <c r="V934" s="36"/>
      <c r="W934" s="36"/>
      <c r="X934" s="36"/>
      <c r="Y934" s="36"/>
      <c r="Z934" s="36"/>
      <c r="AA934" s="36"/>
      <c r="AB934" s="36"/>
      <c r="AC934" s="36"/>
      <c r="AD934" s="36"/>
      <c r="AE934" s="36"/>
      <c r="AR934" s="206" t="s">
        <v>386</v>
      </c>
      <c r="AT934" s="206" t="s">
        <v>275</v>
      </c>
      <c r="AU934" s="206" t="s">
        <v>84</v>
      </c>
      <c r="AY934" s="19" t="s">
        <v>273</v>
      </c>
      <c r="BE934" s="207">
        <f>IF(N934="základní",J934,0)</f>
        <v>0</v>
      </c>
      <c r="BF934" s="207">
        <f>IF(N934="snížená",J934,0)</f>
        <v>0</v>
      </c>
      <c r="BG934" s="207">
        <f>IF(N934="zákl. přenesená",J934,0)</f>
        <v>0</v>
      </c>
      <c r="BH934" s="207">
        <f>IF(N934="sníž. přenesená",J934,0)</f>
        <v>0</v>
      </c>
      <c r="BI934" s="207">
        <f>IF(N934="nulová",J934,0)</f>
        <v>0</v>
      </c>
      <c r="BJ934" s="19" t="s">
        <v>23</v>
      </c>
      <c r="BK934" s="207">
        <f>ROUND(I934*H934,2)</f>
        <v>0</v>
      </c>
      <c r="BL934" s="19" t="s">
        <v>386</v>
      </c>
      <c r="BM934" s="206" t="s">
        <v>4377</v>
      </c>
    </row>
    <row r="935" spans="1:65" s="2" customFormat="1" ht="29.25">
      <c r="A935" s="36"/>
      <c r="B935" s="37"/>
      <c r="C935" s="38"/>
      <c r="D935" s="208" t="s">
        <v>299</v>
      </c>
      <c r="E935" s="38"/>
      <c r="F935" s="209" t="s">
        <v>1369</v>
      </c>
      <c r="G935" s="38"/>
      <c r="H935" s="38"/>
      <c r="I935" s="119"/>
      <c r="J935" s="38"/>
      <c r="K935" s="38"/>
      <c r="L935" s="41"/>
      <c r="M935" s="210"/>
      <c r="N935" s="211"/>
      <c r="O935" s="66"/>
      <c r="P935" s="66"/>
      <c r="Q935" s="66"/>
      <c r="R935" s="66"/>
      <c r="S935" s="66"/>
      <c r="T935" s="67"/>
      <c r="U935" s="36"/>
      <c r="V935" s="36"/>
      <c r="W935" s="36"/>
      <c r="X935" s="36"/>
      <c r="Y935" s="36"/>
      <c r="Z935" s="36"/>
      <c r="AA935" s="36"/>
      <c r="AB935" s="36"/>
      <c r="AC935" s="36"/>
      <c r="AD935" s="36"/>
      <c r="AE935" s="36"/>
      <c r="AT935" s="19" t="s">
        <v>299</v>
      </c>
      <c r="AU935" s="19" t="s">
        <v>84</v>
      </c>
    </row>
    <row r="936" spans="1:65" s="14" customFormat="1" ht="11.25">
      <c r="B936" s="222"/>
      <c r="C936" s="223"/>
      <c r="D936" s="208" t="s">
        <v>281</v>
      </c>
      <c r="E936" s="224" t="s">
        <v>22</v>
      </c>
      <c r="F936" s="225" t="s">
        <v>4376</v>
      </c>
      <c r="G936" s="223"/>
      <c r="H936" s="226">
        <v>4.4000000000000004</v>
      </c>
      <c r="I936" s="227"/>
      <c r="J936" s="223"/>
      <c r="K936" s="223"/>
      <c r="L936" s="228"/>
      <c r="M936" s="229"/>
      <c r="N936" s="230"/>
      <c r="O936" s="230"/>
      <c r="P936" s="230"/>
      <c r="Q936" s="230"/>
      <c r="R936" s="230"/>
      <c r="S936" s="230"/>
      <c r="T936" s="231"/>
      <c r="AT936" s="232" t="s">
        <v>281</v>
      </c>
      <c r="AU936" s="232" t="s">
        <v>84</v>
      </c>
      <c r="AV936" s="14" t="s">
        <v>84</v>
      </c>
      <c r="AW936" s="14" t="s">
        <v>38</v>
      </c>
      <c r="AX936" s="14" t="s">
        <v>23</v>
      </c>
      <c r="AY936" s="232" t="s">
        <v>273</v>
      </c>
    </row>
    <row r="937" spans="1:65" s="2" customFormat="1" ht="16.5" customHeight="1">
      <c r="A937" s="36"/>
      <c r="B937" s="37"/>
      <c r="C937" s="195" t="s">
        <v>3036</v>
      </c>
      <c r="D937" s="195" t="s">
        <v>275</v>
      </c>
      <c r="E937" s="196" t="s">
        <v>1388</v>
      </c>
      <c r="F937" s="197" t="s">
        <v>1389</v>
      </c>
      <c r="G937" s="198" t="s">
        <v>224</v>
      </c>
      <c r="H937" s="199">
        <v>0.36</v>
      </c>
      <c r="I937" s="200"/>
      <c r="J937" s="201">
        <f>ROUND(I937*H937,2)</f>
        <v>0</v>
      </c>
      <c r="K937" s="197" t="s">
        <v>306</v>
      </c>
      <c r="L937" s="41"/>
      <c r="M937" s="202" t="s">
        <v>22</v>
      </c>
      <c r="N937" s="203" t="s">
        <v>48</v>
      </c>
      <c r="O937" s="66"/>
      <c r="P937" s="204">
        <f>O937*H937</f>
        <v>0</v>
      </c>
      <c r="Q937" s="204">
        <v>6.3000000000000003E-4</v>
      </c>
      <c r="R937" s="204">
        <f>Q937*H937</f>
        <v>2.2680000000000001E-4</v>
      </c>
      <c r="S937" s="204">
        <v>0</v>
      </c>
      <c r="T937" s="205">
        <f>S937*H937</f>
        <v>0</v>
      </c>
      <c r="U937" s="36"/>
      <c r="V937" s="36"/>
      <c r="W937" s="36"/>
      <c r="X937" s="36"/>
      <c r="Y937" s="36"/>
      <c r="Z937" s="36"/>
      <c r="AA937" s="36"/>
      <c r="AB937" s="36"/>
      <c r="AC937" s="36"/>
      <c r="AD937" s="36"/>
      <c r="AE937" s="36"/>
      <c r="AR937" s="206" t="s">
        <v>386</v>
      </c>
      <c r="AT937" s="206" t="s">
        <v>275</v>
      </c>
      <c r="AU937" s="206" t="s">
        <v>84</v>
      </c>
      <c r="AY937" s="19" t="s">
        <v>273</v>
      </c>
      <c r="BE937" s="207">
        <f>IF(N937="základní",J937,0)</f>
        <v>0</v>
      </c>
      <c r="BF937" s="207">
        <f>IF(N937="snížená",J937,0)</f>
        <v>0</v>
      </c>
      <c r="BG937" s="207">
        <f>IF(N937="zákl. přenesená",J937,0)</f>
        <v>0</v>
      </c>
      <c r="BH937" s="207">
        <f>IF(N937="sníž. přenesená",J937,0)</f>
        <v>0</v>
      </c>
      <c r="BI937" s="207">
        <f>IF(N937="nulová",J937,0)</f>
        <v>0</v>
      </c>
      <c r="BJ937" s="19" t="s">
        <v>23</v>
      </c>
      <c r="BK937" s="207">
        <f>ROUND(I937*H937,2)</f>
        <v>0</v>
      </c>
      <c r="BL937" s="19" t="s">
        <v>386</v>
      </c>
      <c r="BM937" s="206" t="s">
        <v>4378</v>
      </c>
    </row>
    <row r="938" spans="1:65" s="14" customFormat="1" ht="11.25">
      <c r="B938" s="222"/>
      <c r="C938" s="223"/>
      <c r="D938" s="208" t="s">
        <v>281</v>
      </c>
      <c r="E938" s="224" t="s">
        <v>22</v>
      </c>
      <c r="F938" s="225" t="s">
        <v>4379</v>
      </c>
      <c r="G938" s="223"/>
      <c r="H938" s="226">
        <v>0.36</v>
      </c>
      <c r="I938" s="227"/>
      <c r="J938" s="223"/>
      <c r="K938" s="223"/>
      <c r="L938" s="228"/>
      <c r="M938" s="229"/>
      <c r="N938" s="230"/>
      <c r="O938" s="230"/>
      <c r="P938" s="230"/>
      <c r="Q938" s="230"/>
      <c r="R938" s="230"/>
      <c r="S938" s="230"/>
      <c r="T938" s="231"/>
      <c r="AT938" s="232" t="s">
        <v>281</v>
      </c>
      <c r="AU938" s="232" t="s">
        <v>84</v>
      </c>
      <c r="AV938" s="14" t="s">
        <v>84</v>
      </c>
      <c r="AW938" s="14" t="s">
        <v>38</v>
      </c>
      <c r="AX938" s="14" t="s">
        <v>23</v>
      </c>
      <c r="AY938" s="232" t="s">
        <v>273</v>
      </c>
    </row>
    <row r="939" spans="1:65" s="2" customFormat="1" ht="16.5" customHeight="1">
      <c r="A939" s="36"/>
      <c r="B939" s="37"/>
      <c r="C939" s="255" t="s">
        <v>3039</v>
      </c>
      <c r="D939" s="255" t="s">
        <v>568</v>
      </c>
      <c r="E939" s="256" t="s">
        <v>4380</v>
      </c>
      <c r="F939" s="257" t="s">
        <v>4381</v>
      </c>
      <c r="G939" s="258" t="s">
        <v>224</v>
      </c>
      <c r="H939" s="259">
        <v>0.39600000000000002</v>
      </c>
      <c r="I939" s="260"/>
      <c r="J939" s="261">
        <f>ROUND(I939*H939,2)</f>
        <v>0</v>
      </c>
      <c r="K939" s="257" t="s">
        <v>22</v>
      </c>
      <c r="L939" s="262"/>
      <c r="M939" s="263" t="s">
        <v>22</v>
      </c>
      <c r="N939" s="264" t="s">
        <v>48</v>
      </c>
      <c r="O939" s="66"/>
      <c r="P939" s="204">
        <f>O939*H939</f>
        <v>0</v>
      </c>
      <c r="Q939" s="204">
        <v>1.2E-2</v>
      </c>
      <c r="R939" s="204">
        <f>Q939*H939</f>
        <v>4.7520000000000001E-3</v>
      </c>
      <c r="S939" s="204">
        <v>0</v>
      </c>
      <c r="T939" s="205">
        <f>S939*H939</f>
        <v>0</v>
      </c>
      <c r="U939" s="36"/>
      <c r="V939" s="36"/>
      <c r="W939" s="36"/>
      <c r="X939" s="36"/>
      <c r="Y939" s="36"/>
      <c r="Z939" s="36"/>
      <c r="AA939" s="36"/>
      <c r="AB939" s="36"/>
      <c r="AC939" s="36"/>
      <c r="AD939" s="36"/>
      <c r="AE939" s="36"/>
      <c r="AR939" s="206" t="s">
        <v>528</v>
      </c>
      <c r="AT939" s="206" t="s">
        <v>568</v>
      </c>
      <c r="AU939" s="206" t="s">
        <v>84</v>
      </c>
      <c r="AY939" s="19" t="s">
        <v>273</v>
      </c>
      <c r="BE939" s="207">
        <f>IF(N939="základní",J939,0)</f>
        <v>0</v>
      </c>
      <c r="BF939" s="207">
        <f>IF(N939="snížená",J939,0)</f>
        <v>0</v>
      </c>
      <c r="BG939" s="207">
        <f>IF(N939="zákl. přenesená",J939,0)</f>
        <v>0</v>
      </c>
      <c r="BH939" s="207">
        <f>IF(N939="sníž. přenesená",J939,0)</f>
        <v>0</v>
      </c>
      <c r="BI939" s="207">
        <f>IF(N939="nulová",J939,0)</f>
        <v>0</v>
      </c>
      <c r="BJ939" s="19" t="s">
        <v>23</v>
      </c>
      <c r="BK939" s="207">
        <f>ROUND(I939*H939,2)</f>
        <v>0</v>
      </c>
      <c r="BL939" s="19" t="s">
        <v>386</v>
      </c>
      <c r="BM939" s="206" t="s">
        <v>4382</v>
      </c>
    </row>
    <row r="940" spans="1:65" s="14" customFormat="1" ht="11.25">
      <c r="B940" s="222"/>
      <c r="C940" s="223"/>
      <c r="D940" s="208" t="s">
        <v>281</v>
      </c>
      <c r="E940" s="223"/>
      <c r="F940" s="225" t="s">
        <v>4383</v>
      </c>
      <c r="G940" s="223"/>
      <c r="H940" s="226">
        <v>0.39600000000000002</v>
      </c>
      <c r="I940" s="227"/>
      <c r="J940" s="223"/>
      <c r="K940" s="223"/>
      <c r="L940" s="228"/>
      <c r="M940" s="229"/>
      <c r="N940" s="230"/>
      <c r="O940" s="230"/>
      <c r="P940" s="230"/>
      <c r="Q940" s="230"/>
      <c r="R940" s="230"/>
      <c r="S940" s="230"/>
      <c r="T940" s="231"/>
      <c r="AT940" s="232" t="s">
        <v>281</v>
      </c>
      <c r="AU940" s="232" t="s">
        <v>84</v>
      </c>
      <c r="AV940" s="14" t="s">
        <v>84</v>
      </c>
      <c r="AW940" s="14" t="s">
        <v>4</v>
      </c>
      <c r="AX940" s="14" t="s">
        <v>23</v>
      </c>
      <c r="AY940" s="232" t="s">
        <v>273</v>
      </c>
    </row>
    <row r="941" spans="1:65" s="2" customFormat="1" ht="16.5" customHeight="1">
      <c r="A941" s="36"/>
      <c r="B941" s="37"/>
      <c r="C941" s="195" t="s">
        <v>3041</v>
      </c>
      <c r="D941" s="195" t="s">
        <v>275</v>
      </c>
      <c r="E941" s="196" t="s">
        <v>1401</v>
      </c>
      <c r="F941" s="197" t="s">
        <v>1402</v>
      </c>
      <c r="G941" s="198" t="s">
        <v>305</v>
      </c>
      <c r="H941" s="199">
        <v>6.4</v>
      </c>
      <c r="I941" s="200"/>
      <c r="J941" s="201">
        <f>ROUND(I941*H941,2)</f>
        <v>0</v>
      </c>
      <c r="K941" s="197" t="s">
        <v>306</v>
      </c>
      <c r="L941" s="41"/>
      <c r="M941" s="202" t="s">
        <v>22</v>
      </c>
      <c r="N941" s="203" t="s">
        <v>48</v>
      </c>
      <c r="O941" s="66"/>
      <c r="P941" s="204">
        <f>O941*H941</f>
        <v>0</v>
      </c>
      <c r="Q941" s="204">
        <v>5.0000000000000001E-4</v>
      </c>
      <c r="R941" s="204">
        <f>Q941*H941</f>
        <v>3.2000000000000002E-3</v>
      </c>
      <c r="S941" s="204">
        <v>0</v>
      </c>
      <c r="T941" s="205">
        <f>S941*H941</f>
        <v>0</v>
      </c>
      <c r="U941" s="36"/>
      <c r="V941" s="36"/>
      <c r="W941" s="36"/>
      <c r="X941" s="36"/>
      <c r="Y941" s="36"/>
      <c r="Z941" s="36"/>
      <c r="AA941" s="36"/>
      <c r="AB941" s="36"/>
      <c r="AC941" s="36"/>
      <c r="AD941" s="36"/>
      <c r="AE941" s="36"/>
      <c r="AR941" s="206" t="s">
        <v>386</v>
      </c>
      <c r="AT941" s="206" t="s">
        <v>275</v>
      </c>
      <c r="AU941" s="206" t="s">
        <v>84</v>
      </c>
      <c r="AY941" s="19" t="s">
        <v>273</v>
      </c>
      <c r="BE941" s="207">
        <f>IF(N941="základní",J941,0)</f>
        <v>0</v>
      </c>
      <c r="BF941" s="207">
        <f>IF(N941="snížená",J941,0)</f>
        <v>0</v>
      </c>
      <c r="BG941" s="207">
        <f>IF(N941="zákl. přenesená",J941,0)</f>
        <v>0</v>
      </c>
      <c r="BH941" s="207">
        <f>IF(N941="sníž. přenesená",J941,0)</f>
        <v>0</v>
      </c>
      <c r="BI941" s="207">
        <f>IF(N941="nulová",J941,0)</f>
        <v>0</v>
      </c>
      <c r="BJ941" s="19" t="s">
        <v>23</v>
      </c>
      <c r="BK941" s="207">
        <f>ROUND(I941*H941,2)</f>
        <v>0</v>
      </c>
      <c r="BL941" s="19" t="s">
        <v>386</v>
      </c>
      <c r="BM941" s="206" t="s">
        <v>4384</v>
      </c>
    </row>
    <row r="942" spans="1:65" s="2" customFormat="1" ht="39">
      <c r="A942" s="36"/>
      <c r="B942" s="37"/>
      <c r="C942" s="38"/>
      <c r="D942" s="208" t="s">
        <v>299</v>
      </c>
      <c r="E942" s="38"/>
      <c r="F942" s="209" t="s">
        <v>1404</v>
      </c>
      <c r="G942" s="38"/>
      <c r="H942" s="38"/>
      <c r="I942" s="119"/>
      <c r="J942" s="38"/>
      <c r="K942" s="38"/>
      <c r="L942" s="41"/>
      <c r="M942" s="210"/>
      <c r="N942" s="211"/>
      <c r="O942" s="66"/>
      <c r="P942" s="66"/>
      <c r="Q942" s="66"/>
      <c r="R942" s="66"/>
      <c r="S942" s="66"/>
      <c r="T942" s="67"/>
      <c r="U942" s="36"/>
      <c r="V942" s="36"/>
      <c r="W942" s="36"/>
      <c r="X942" s="36"/>
      <c r="Y942" s="36"/>
      <c r="Z942" s="36"/>
      <c r="AA942" s="36"/>
      <c r="AB942" s="36"/>
      <c r="AC942" s="36"/>
      <c r="AD942" s="36"/>
      <c r="AE942" s="36"/>
      <c r="AT942" s="19" t="s">
        <v>299</v>
      </c>
      <c r="AU942" s="19" t="s">
        <v>84</v>
      </c>
    </row>
    <row r="943" spans="1:65" s="14" customFormat="1" ht="11.25">
      <c r="B943" s="222"/>
      <c r="C943" s="223"/>
      <c r="D943" s="208" t="s">
        <v>281</v>
      </c>
      <c r="E943" s="224" t="s">
        <v>22</v>
      </c>
      <c r="F943" s="225" t="s">
        <v>4385</v>
      </c>
      <c r="G943" s="223"/>
      <c r="H943" s="226">
        <v>6.4</v>
      </c>
      <c r="I943" s="227"/>
      <c r="J943" s="223"/>
      <c r="K943" s="223"/>
      <c r="L943" s="228"/>
      <c r="M943" s="229"/>
      <c r="N943" s="230"/>
      <c r="O943" s="230"/>
      <c r="P943" s="230"/>
      <c r="Q943" s="230"/>
      <c r="R943" s="230"/>
      <c r="S943" s="230"/>
      <c r="T943" s="231"/>
      <c r="AT943" s="232" t="s">
        <v>281</v>
      </c>
      <c r="AU943" s="232" t="s">
        <v>84</v>
      </c>
      <c r="AV943" s="14" t="s">
        <v>84</v>
      </c>
      <c r="AW943" s="14" t="s">
        <v>38</v>
      </c>
      <c r="AX943" s="14" t="s">
        <v>23</v>
      </c>
      <c r="AY943" s="232" t="s">
        <v>273</v>
      </c>
    </row>
    <row r="944" spans="1:65" s="2" customFormat="1" ht="16.5" customHeight="1">
      <c r="A944" s="36"/>
      <c r="B944" s="37"/>
      <c r="C944" s="195" t="s">
        <v>3044</v>
      </c>
      <c r="D944" s="195" t="s">
        <v>275</v>
      </c>
      <c r="E944" s="196" t="s">
        <v>1410</v>
      </c>
      <c r="F944" s="197" t="s">
        <v>1411</v>
      </c>
      <c r="G944" s="198" t="s">
        <v>224</v>
      </c>
      <c r="H944" s="199">
        <v>4.4000000000000004</v>
      </c>
      <c r="I944" s="200"/>
      <c r="J944" s="201">
        <f>ROUND(I944*H944,2)</f>
        <v>0</v>
      </c>
      <c r="K944" s="197" t="s">
        <v>306</v>
      </c>
      <c r="L944" s="41"/>
      <c r="M944" s="202" t="s">
        <v>22</v>
      </c>
      <c r="N944" s="203" t="s">
        <v>48</v>
      </c>
      <c r="O944" s="66"/>
      <c r="P944" s="204">
        <f>O944*H944</f>
        <v>0</v>
      </c>
      <c r="Q944" s="204">
        <v>2.9999999999999997E-4</v>
      </c>
      <c r="R944" s="204">
        <f>Q944*H944</f>
        <v>1.32E-3</v>
      </c>
      <c r="S944" s="204">
        <v>0</v>
      </c>
      <c r="T944" s="205">
        <f>S944*H944</f>
        <v>0</v>
      </c>
      <c r="U944" s="36"/>
      <c r="V944" s="36"/>
      <c r="W944" s="36"/>
      <c r="X944" s="36"/>
      <c r="Y944" s="36"/>
      <c r="Z944" s="36"/>
      <c r="AA944" s="36"/>
      <c r="AB944" s="36"/>
      <c r="AC944" s="36"/>
      <c r="AD944" s="36"/>
      <c r="AE944" s="36"/>
      <c r="AR944" s="206" t="s">
        <v>386</v>
      </c>
      <c r="AT944" s="206" t="s">
        <v>275</v>
      </c>
      <c r="AU944" s="206" t="s">
        <v>84</v>
      </c>
      <c r="AY944" s="19" t="s">
        <v>273</v>
      </c>
      <c r="BE944" s="207">
        <f>IF(N944="základní",J944,0)</f>
        <v>0</v>
      </c>
      <c r="BF944" s="207">
        <f>IF(N944="snížená",J944,0)</f>
        <v>0</v>
      </c>
      <c r="BG944" s="207">
        <f>IF(N944="zákl. přenesená",J944,0)</f>
        <v>0</v>
      </c>
      <c r="BH944" s="207">
        <f>IF(N944="sníž. přenesená",J944,0)</f>
        <v>0</v>
      </c>
      <c r="BI944" s="207">
        <f>IF(N944="nulová",J944,0)</f>
        <v>0</v>
      </c>
      <c r="BJ944" s="19" t="s">
        <v>23</v>
      </c>
      <c r="BK944" s="207">
        <f>ROUND(I944*H944,2)</f>
        <v>0</v>
      </c>
      <c r="BL944" s="19" t="s">
        <v>386</v>
      </c>
      <c r="BM944" s="206" t="s">
        <v>4386</v>
      </c>
    </row>
    <row r="945" spans="1:65" s="2" customFormat="1" ht="68.25">
      <c r="A945" s="36"/>
      <c r="B945" s="37"/>
      <c r="C945" s="38"/>
      <c r="D945" s="208" t="s">
        <v>299</v>
      </c>
      <c r="E945" s="38"/>
      <c r="F945" s="209" t="s">
        <v>1413</v>
      </c>
      <c r="G945" s="38"/>
      <c r="H945" s="38"/>
      <c r="I945" s="119"/>
      <c r="J945" s="38"/>
      <c r="K945" s="38"/>
      <c r="L945" s="41"/>
      <c r="M945" s="210"/>
      <c r="N945" s="211"/>
      <c r="O945" s="66"/>
      <c r="P945" s="66"/>
      <c r="Q945" s="66"/>
      <c r="R945" s="66"/>
      <c r="S945" s="66"/>
      <c r="T945" s="67"/>
      <c r="U945" s="36"/>
      <c r="V945" s="36"/>
      <c r="W945" s="36"/>
      <c r="X945" s="36"/>
      <c r="Y945" s="36"/>
      <c r="Z945" s="36"/>
      <c r="AA945" s="36"/>
      <c r="AB945" s="36"/>
      <c r="AC945" s="36"/>
      <c r="AD945" s="36"/>
      <c r="AE945" s="36"/>
      <c r="AT945" s="19" t="s">
        <v>299</v>
      </c>
      <c r="AU945" s="19" t="s">
        <v>84</v>
      </c>
    </row>
    <row r="946" spans="1:65" s="14" customFormat="1" ht="11.25">
      <c r="B946" s="222"/>
      <c r="C946" s="223"/>
      <c r="D946" s="208" t="s">
        <v>281</v>
      </c>
      <c r="E946" s="224" t="s">
        <v>22</v>
      </c>
      <c r="F946" s="225" t="s">
        <v>4376</v>
      </c>
      <c r="G946" s="223"/>
      <c r="H946" s="226">
        <v>4.4000000000000004</v>
      </c>
      <c r="I946" s="227"/>
      <c r="J946" s="223"/>
      <c r="K946" s="223"/>
      <c r="L946" s="228"/>
      <c r="M946" s="229"/>
      <c r="N946" s="230"/>
      <c r="O946" s="230"/>
      <c r="P946" s="230"/>
      <c r="Q946" s="230"/>
      <c r="R946" s="230"/>
      <c r="S946" s="230"/>
      <c r="T946" s="231"/>
      <c r="AT946" s="232" t="s">
        <v>281</v>
      </c>
      <c r="AU946" s="232" t="s">
        <v>84</v>
      </c>
      <c r="AV946" s="14" t="s">
        <v>84</v>
      </c>
      <c r="AW946" s="14" t="s">
        <v>38</v>
      </c>
      <c r="AX946" s="14" t="s">
        <v>23</v>
      </c>
      <c r="AY946" s="232" t="s">
        <v>273</v>
      </c>
    </row>
    <row r="947" spans="1:65" s="2" customFormat="1" ht="16.5" customHeight="1">
      <c r="A947" s="36"/>
      <c r="B947" s="37"/>
      <c r="C947" s="195" t="s">
        <v>3047</v>
      </c>
      <c r="D947" s="195" t="s">
        <v>275</v>
      </c>
      <c r="E947" s="196" t="s">
        <v>1415</v>
      </c>
      <c r="F947" s="197" t="s">
        <v>1416</v>
      </c>
      <c r="G947" s="198" t="s">
        <v>305</v>
      </c>
      <c r="H947" s="199">
        <v>2.2000000000000002</v>
      </c>
      <c r="I947" s="200"/>
      <c r="J947" s="201">
        <f>ROUND(I947*H947,2)</f>
        <v>0</v>
      </c>
      <c r="K947" s="197" t="s">
        <v>306</v>
      </c>
      <c r="L947" s="41"/>
      <c r="M947" s="202" t="s">
        <v>22</v>
      </c>
      <c r="N947" s="203" t="s">
        <v>48</v>
      </c>
      <c r="O947" s="66"/>
      <c r="P947" s="204">
        <f>O947*H947</f>
        <v>0</v>
      </c>
      <c r="Q947" s="204">
        <v>3.0000000000000001E-5</v>
      </c>
      <c r="R947" s="204">
        <f>Q947*H947</f>
        <v>6.6000000000000005E-5</v>
      </c>
      <c r="S947" s="204">
        <v>0</v>
      </c>
      <c r="T947" s="205">
        <f>S947*H947</f>
        <v>0</v>
      </c>
      <c r="U947" s="36"/>
      <c r="V947" s="36"/>
      <c r="W947" s="36"/>
      <c r="X947" s="36"/>
      <c r="Y947" s="36"/>
      <c r="Z947" s="36"/>
      <c r="AA947" s="36"/>
      <c r="AB947" s="36"/>
      <c r="AC947" s="36"/>
      <c r="AD947" s="36"/>
      <c r="AE947" s="36"/>
      <c r="AR947" s="206" t="s">
        <v>386</v>
      </c>
      <c r="AT947" s="206" t="s">
        <v>275</v>
      </c>
      <c r="AU947" s="206" t="s">
        <v>84</v>
      </c>
      <c r="AY947" s="19" t="s">
        <v>273</v>
      </c>
      <c r="BE947" s="207">
        <f>IF(N947="základní",J947,0)</f>
        <v>0</v>
      </c>
      <c r="BF947" s="207">
        <f>IF(N947="snížená",J947,0)</f>
        <v>0</v>
      </c>
      <c r="BG947" s="207">
        <f>IF(N947="zákl. přenesená",J947,0)</f>
        <v>0</v>
      </c>
      <c r="BH947" s="207">
        <f>IF(N947="sníž. přenesená",J947,0)</f>
        <v>0</v>
      </c>
      <c r="BI947" s="207">
        <f>IF(N947="nulová",J947,0)</f>
        <v>0</v>
      </c>
      <c r="BJ947" s="19" t="s">
        <v>23</v>
      </c>
      <c r="BK947" s="207">
        <f>ROUND(I947*H947,2)</f>
        <v>0</v>
      </c>
      <c r="BL947" s="19" t="s">
        <v>386</v>
      </c>
      <c r="BM947" s="206" t="s">
        <v>4387</v>
      </c>
    </row>
    <row r="948" spans="1:65" s="2" customFormat="1" ht="39">
      <c r="A948" s="36"/>
      <c r="B948" s="37"/>
      <c r="C948" s="38"/>
      <c r="D948" s="208" t="s">
        <v>299</v>
      </c>
      <c r="E948" s="38"/>
      <c r="F948" s="209" t="s">
        <v>1404</v>
      </c>
      <c r="G948" s="38"/>
      <c r="H948" s="38"/>
      <c r="I948" s="119"/>
      <c r="J948" s="38"/>
      <c r="K948" s="38"/>
      <c r="L948" s="41"/>
      <c r="M948" s="210"/>
      <c r="N948" s="211"/>
      <c r="O948" s="66"/>
      <c r="P948" s="66"/>
      <c r="Q948" s="66"/>
      <c r="R948" s="66"/>
      <c r="S948" s="66"/>
      <c r="T948" s="67"/>
      <c r="U948" s="36"/>
      <c r="V948" s="36"/>
      <c r="W948" s="36"/>
      <c r="X948" s="36"/>
      <c r="Y948" s="36"/>
      <c r="Z948" s="36"/>
      <c r="AA948" s="36"/>
      <c r="AB948" s="36"/>
      <c r="AC948" s="36"/>
      <c r="AD948" s="36"/>
      <c r="AE948" s="36"/>
      <c r="AT948" s="19" t="s">
        <v>299</v>
      </c>
      <c r="AU948" s="19" t="s">
        <v>84</v>
      </c>
    </row>
    <row r="949" spans="1:65" s="14" customFormat="1" ht="11.25">
      <c r="B949" s="222"/>
      <c r="C949" s="223"/>
      <c r="D949" s="208" t="s">
        <v>281</v>
      </c>
      <c r="E949" s="224" t="s">
        <v>22</v>
      </c>
      <c r="F949" s="225" t="s">
        <v>4388</v>
      </c>
      <c r="G949" s="223"/>
      <c r="H949" s="226">
        <v>2.2000000000000002</v>
      </c>
      <c r="I949" s="227"/>
      <c r="J949" s="223"/>
      <c r="K949" s="223"/>
      <c r="L949" s="228"/>
      <c r="M949" s="229"/>
      <c r="N949" s="230"/>
      <c r="O949" s="230"/>
      <c r="P949" s="230"/>
      <c r="Q949" s="230"/>
      <c r="R949" s="230"/>
      <c r="S949" s="230"/>
      <c r="T949" s="231"/>
      <c r="AT949" s="232" t="s">
        <v>281</v>
      </c>
      <c r="AU949" s="232" t="s">
        <v>84</v>
      </c>
      <c r="AV949" s="14" t="s">
        <v>84</v>
      </c>
      <c r="AW949" s="14" t="s">
        <v>38</v>
      </c>
      <c r="AX949" s="14" t="s">
        <v>23</v>
      </c>
      <c r="AY949" s="232" t="s">
        <v>273</v>
      </c>
    </row>
    <row r="950" spans="1:65" s="2" customFormat="1" ht="21.75" customHeight="1">
      <c r="A950" s="36"/>
      <c r="B950" s="37"/>
      <c r="C950" s="195" t="s">
        <v>3056</v>
      </c>
      <c r="D950" s="195" t="s">
        <v>275</v>
      </c>
      <c r="E950" s="196" t="s">
        <v>1419</v>
      </c>
      <c r="F950" s="197" t="s">
        <v>1420</v>
      </c>
      <c r="G950" s="198" t="s">
        <v>333</v>
      </c>
      <c r="H950" s="199">
        <v>0.24</v>
      </c>
      <c r="I950" s="200"/>
      <c r="J950" s="201">
        <f>ROUND(I950*H950,2)</f>
        <v>0</v>
      </c>
      <c r="K950" s="197" t="s">
        <v>306</v>
      </c>
      <c r="L950" s="41"/>
      <c r="M950" s="202" t="s">
        <v>22</v>
      </c>
      <c r="N950" s="203" t="s">
        <v>48</v>
      </c>
      <c r="O950" s="66"/>
      <c r="P950" s="204">
        <f>O950*H950</f>
        <v>0</v>
      </c>
      <c r="Q950" s="204">
        <v>0</v>
      </c>
      <c r="R950" s="204">
        <f>Q950*H950</f>
        <v>0</v>
      </c>
      <c r="S950" s="204">
        <v>0</v>
      </c>
      <c r="T950" s="205">
        <f>S950*H950</f>
        <v>0</v>
      </c>
      <c r="U950" s="36"/>
      <c r="V950" s="36"/>
      <c r="W950" s="36"/>
      <c r="X950" s="36"/>
      <c r="Y950" s="36"/>
      <c r="Z950" s="36"/>
      <c r="AA950" s="36"/>
      <c r="AB950" s="36"/>
      <c r="AC950" s="36"/>
      <c r="AD950" s="36"/>
      <c r="AE950" s="36"/>
      <c r="AR950" s="206" t="s">
        <v>386</v>
      </c>
      <c r="AT950" s="206" t="s">
        <v>275</v>
      </c>
      <c r="AU950" s="206" t="s">
        <v>84</v>
      </c>
      <c r="AY950" s="19" t="s">
        <v>273</v>
      </c>
      <c r="BE950" s="207">
        <f>IF(N950="základní",J950,0)</f>
        <v>0</v>
      </c>
      <c r="BF950" s="207">
        <f>IF(N950="snížená",J950,0)</f>
        <v>0</v>
      </c>
      <c r="BG950" s="207">
        <f>IF(N950="zákl. přenesená",J950,0)</f>
        <v>0</v>
      </c>
      <c r="BH950" s="207">
        <f>IF(N950="sníž. přenesená",J950,0)</f>
        <v>0</v>
      </c>
      <c r="BI950" s="207">
        <f>IF(N950="nulová",J950,0)</f>
        <v>0</v>
      </c>
      <c r="BJ950" s="19" t="s">
        <v>23</v>
      </c>
      <c r="BK950" s="207">
        <f>ROUND(I950*H950,2)</f>
        <v>0</v>
      </c>
      <c r="BL950" s="19" t="s">
        <v>386</v>
      </c>
      <c r="BM950" s="206" t="s">
        <v>4389</v>
      </c>
    </row>
    <row r="951" spans="1:65" s="2" customFormat="1" ht="78">
      <c r="A951" s="36"/>
      <c r="B951" s="37"/>
      <c r="C951" s="38"/>
      <c r="D951" s="208" t="s">
        <v>299</v>
      </c>
      <c r="E951" s="38"/>
      <c r="F951" s="209" t="s">
        <v>809</v>
      </c>
      <c r="G951" s="38"/>
      <c r="H951" s="38"/>
      <c r="I951" s="119"/>
      <c r="J951" s="38"/>
      <c r="K951" s="38"/>
      <c r="L951" s="41"/>
      <c r="M951" s="210"/>
      <c r="N951" s="211"/>
      <c r="O951" s="66"/>
      <c r="P951" s="66"/>
      <c r="Q951" s="66"/>
      <c r="R951" s="66"/>
      <c r="S951" s="66"/>
      <c r="T951" s="67"/>
      <c r="U951" s="36"/>
      <c r="V951" s="36"/>
      <c r="W951" s="36"/>
      <c r="X951" s="36"/>
      <c r="Y951" s="36"/>
      <c r="Z951" s="36"/>
      <c r="AA951" s="36"/>
      <c r="AB951" s="36"/>
      <c r="AC951" s="36"/>
      <c r="AD951" s="36"/>
      <c r="AE951" s="36"/>
      <c r="AT951" s="19" t="s">
        <v>299</v>
      </c>
      <c r="AU951" s="19" t="s">
        <v>84</v>
      </c>
    </row>
    <row r="952" spans="1:65" s="12" customFormat="1" ht="22.9" customHeight="1">
      <c r="B952" s="179"/>
      <c r="C952" s="180"/>
      <c r="D952" s="181" t="s">
        <v>76</v>
      </c>
      <c r="E952" s="193" t="s">
        <v>4390</v>
      </c>
      <c r="F952" s="193" t="s">
        <v>4391</v>
      </c>
      <c r="G952" s="180"/>
      <c r="H952" s="180"/>
      <c r="I952" s="183"/>
      <c r="J952" s="194">
        <f>BK952</f>
        <v>0</v>
      </c>
      <c r="K952" s="180"/>
      <c r="L952" s="185"/>
      <c r="M952" s="186"/>
      <c r="N952" s="187"/>
      <c r="O952" s="187"/>
      <c r="P952" s="188">
        <f>SUM(P953:P976)</f>
        <v>0</v>
      </c>
      <c r="Q952" s="187"/>
      <c r="R952" s="188">
        <f>SUM(R953:R976)</f>
        <v>8.5769139999999994E-2</v>
      </c>
      <c r="S952" s="187"/>
      <c r="T952" s="189">
        <f>SUM(T953:T976)</f>
        <v>0</v>
      </c>
      <c r="AR952" s="190" t="s">
        <v>84</v>
      </c>
      <c r="AT952" s="191" t="s">
        <v>76</v>
      </c>
      <c r="AU952" s="191" t="s">
        <v>23</v>
      </c>
      <c r="AY952" s="190" t="s">
        <v>273</v>
      </c>
      <c r="BK952" s="192">
        <f>SUM(BK953:BK976)</f>
        <v>0</v>
      </c>
    </row>
    <row r="953" spans="1:65" s="2" customFormat="1" ht="16.5" customHeight="1">
      <c r="A953" s="36"/>
      <c r="B953" s="37"/>
      <c r="C953" s="195" t="s">
        <v>3059</v>
      </c>
      <c r="D953" s="195" t="s">
        <v>275</v>
      </c>
      <c r="E953" s="196" t="s">
        <v>4392</v>
      </c>
      <c r="F953" s="197" t="s">
        <v>4393</v>
      </c>
      <c r="G953" s="198" t="s">
        <v>224</v>
      </c>
      <c r="H953" s="199">
        <v>17.218</v>
      </c>
      <c r="I953" s="200"/>
      <c r="J953" s="201">
        <f>ROUND(I953*H953,2)</f>
        <v>0</v>
      </c>
      <c r="K953" s="197" t="s">
        <v>306</v>
      </c>
      <c r="L953" s="41"/>
      <c r="M953" s="202" t="s">
        <v>22</v>
      </c>
      <c r="N953" s="203" t="s">
        <v>48</v>
      </c>
      <c r="O953" s="66"/>
      <c r="P953" s="204">
        <f>O953*H953</f>
        <v>0</v>
      </c>
      <c r="Q953" s="204">
        <v>1.7000000000000001E-4</v>
      </c>
      <c r="R953" s="204">
        <f>Q953*H953</f>
        <v>2.92706E-3</v>
      </c>
      <c r="S953" s="204">
        <v>0</v>
      </c>
      <c r="T953" s="205">
        <f>S953*H953</f>
        <v>0</v>
      </c>
      <c r="U953" s="36"/>
      <c r="V953" s="36"/>
      <c r="W953" s="36"/>
      <c r="X953" s="36"/>
      <c r="Y953" s="36"/>
      <c r="Z953" s="36"/>
      <c r="AA953" s="36"/>
      <c r="AB953" s="36"/>
      <c r="AC953" s="36"/>
      <c r="AD953" s="36"/>
      <c r="AE953" s="36"/>
      <c r="AR953" s="206" t="s">
        <v>386</v>
      </c>
      <c r="AT953" s="206" t="s">
        <v>275</v>
      </c>
      <c r="AU953" s="206" t="s">
        <v>84</v>
      </c>
      <c r="AY953" s="19" t="s">
        <v>273</v>
      </c>
      <c r="BE953" s="207">
        <f>IF(N953="základní",J953,0)</f>
        <v>0</v>
      </c>
      <c r="BF953" s="207">
        <f>IF(N953="snížená",J953,0)</f>
        <v>0</v>
      </c>
      <c r="BG953" s="207">
        <f>IF(N953="zákl. přenesená",J953,0)</f>
        <v>0</v>
      </c>
      <c r="BH953" s="207">
        <f>IF(N953="sníž. přenesená",J953,0)</f>
        <v>0</v>
      </c>
      <c r="BI953" s="207">
        <f>IF(N953="nulová",J953,0)</f>
        <v>0</v>
      </c>
      <c r="BJ953" s="19" t="s">
        <v>23</v>
      </c>
      <c r="BK953" s="207">
        <f>ROUND(I953*H953,2)</f>
        <v>0</v>
      </c>
      <c r="BL953" s="19" t="s">
        <v>386</v>
      </c>
      <c r="BM953" s="206" t="s">
        <v>4394</v>
      </c>
    </row>
    <row r="954" spans="1:65" s="13" customFormat="1" ht="11.25">
      <c r="B954" s="212"/>
      <c r="C954" s="213"/>
      <c r="D954" s="208" t="s">
        <v>281</v>
      </c>
      <c r="E954" s="214" t="s">
        <v>22</v>
      </c>
      <c r="F954" s="215" t="s">
        <v>3799</v>
      </c>
      <c r="G954" s="213"/>
      <c r="H954" s="214" t="s">
        <v>22</v>
      </c>
      <c r="I954" s="216"/>
      <c r="J954" s="213"/>
      <c r="K954" s="213"/>
      <c r="L954" s="217"/>
      <c r="M954" s="218"/>
      <c r="N954" s="219"/>
      <c r="O954" s="219"/>
      <c r="P954" s="219"/>
      <c r="Q954" s="219"/>
      <c r="R954" s="219"/>
      <c r="S954" s="219"/>
      <c r="T954" s="220"/>
      <c r="AT954" s="221" t="s">
        <v>281</v>
      </c>
      <c r="AU954" s="221" t="s">
        <v>84</v>
      </c>
      <c r="AV954" s="13" t="s">
        <v>23</v>
      </c>
      <c r="AW954" s="13" t="s">
        <v>38</v>
      </c>
      <c r="AX954" s="13" t="s">
        <v>77</v>
      </c>
      <c r="AY954" s="221" t="s">
        <v>273</v>
      </c>
    </row>
    <row r="955" spans="1:65" s="13" customFormat="1" ht="11.25">
      <c r="B955" s="212"/>
      <c r="C955" s="213"/>
      <c r="D955" s="208" t="s">
        <v>281</v>
      </c>
      <c r="E955" s="214" t="s">
        <v>22</v>
      </c>
      <c r="F955" s="215" t="s">
        <v>2285</v>
      </c>
      <c r="G955" s="213"/>
      <c r="H955" s="214" t="s">
        <v>22</v>
      </c>
      <c r="I955" s="216"/>
      <c r="J955" s="213"/>
      <c r="K955" s="213"/>
      <c r="L955" s="217"/>
      <c r="M955" s="218"/>
      <c r="N955" s="219"/>
      <c r="O955" s="219"/>
      <c r="P955" s="219"/>
      <c r="Q955" s="219"/>
      <c r="R955" s="219"/>
      <c r="S955" s="219"/>
      <c r="T955" s="220"/>
      <c r="AT955" s="221" t="s">
        <v>281</v>
      </c>
      <c r="AU955" s="221" t="s">
        <v>84</v>
      </c>
      <c r="AV955" s="13" t="s">
        <v>23</v>
      </c>
      <c r="AW955" s="13" t="s">
        <v>38</v>
      </c>
      <c r="AX955" s="13" t="s">
        <v>77</v>
      </c>
      <c r="AY955" s="221" t="s">
        <v>273</v>
      </c>
    </row>
    <row r="956" spans="1:65" s="14" customFormat="1" ht="11.25">
      <c r="B956" s="222"/>
      <c r="C956" s="223"/>
      <c r="D956" s="208" t="s">
        <v>281</v>
      </c>
      <c r="E956" s="224" t="s">
        <v>22</v>
      </c>
      <c r="F956" s="225" t="s">
        <v>4395</v>
      </c>
      <c r="G956" s="223"/>
      <c r="H956" s="226">
        <v>1.76</v>
      </c>
      <c r="I956" s="227"/>
      <c r="J956" s="223"/>
      <c r="K956" s="223"/>
      <c r="L956" s="228"/>
      <c r="M956" s="229"/>
      <c r="N956" s="230"/>
      <c r="O956" s="230"/>
      <c r="P956" s="230"/>
      <c r="Q956" s="230"/>
      <c r="R956" s="230"/>
      <c r="S956" s="230"/>
      <c r="T956" s="231"/>
      <c r="AT956" s="232" t="s">
        <v>281</v>
      </c>
      <c r="AU956" s="232" t="s">
        <v>84</v>
      </c>
      <c r="AV956" s="14" t="s">
        <v>84</v>
      </c>
      <c r="AW956" s="14" t="s">
        <v>38</v>
      </c>
      <c r="AX956" s="14" t="s">
        <v>77</v>
      </c>
      <c r="AY956" s="232" t="s">
        <v>273</v>
      </c>
    </row>
    <row r="957" spans="1:65" s="14" customFormat="1" ht="11.25">
      <c r="B957" s="222"/>
      <c r="C957" s="223"/>
      <c r="D957" s="208" t="s">
        <v>281</v>
      </c>
      <c r="E957" s="224" t="s">
        <v>22</v>
      </c>
      <c r="F957" s="225" t="s">
        <v>4396</v>
      </c>
      <c r="G957" s="223"/>
      <c r="H957" s="226">
        <v>2.1120000000000001</v>
      </c>
      <c r="I957" s="227"/>
      <c r="J957" s="223"/>
      <c r="K957" s="223"/>
      <c r="L957" s="228"/>
      <c r="M957" s="229"/>
      <c r="N957" s="230"/>
      <c r="O957" s="230"/>
      <c r="P957" s="230"/>
      <c r="Q957" s="230"/>
      <c r="R957" s="230"/>
      <c r="S957" s="230"/>
      <c r="T957" s="231"/>
      <c r="AT957" s="232" t="s">
        <v>281</v>
      </c>
      <c r="AU957" s="232" t="s">
        <v>84</v>
      </c>
      <c r="AV957" s="14" t="s">
        <v>84</v>
      </c>
      <c r="AW957" s="14" t="s">
        <v>38</v>
      </c>
      <c r="AX957" s="14" t="s">
        <v>77</v>
      </c>
      <c r="AY957" s="232" t="s">
        <v>273</v>
      </c>
    </row>
    <row r="958" spans="1:65" s="13" customFormat="1" ht="11.25">
      <c r="B958" s="212"/>
      <c r="C958" s="213"/>
      <c r="D958" s="208" t="s">
        <v>281</v>
      </c>
      <c r="E958" s="214" t="s">
        <v>22</v>
      </c>
      <c r="F958" s="215" t="s">
        <v>292</v>
      </c>
      <c r="G958" s="213"/>
      <c r="H958" s="214" t="s">
        <v>22</v>
      </c>
      <c r="I958" s="216"/>
      <c r="J958" s="213"/>
      <c r="K958" s="213"/>
      <c r="L958" s="217"/>
      <c r="M958" s="218"/>
      <c r="N958" s="219"/>
      <c r="O958" s="219"/>
      <c r="P958" s="219"/>
      <c r="Q958" s="219"/>
      <c r="R958" s="219"/>
      <c r="S958" s="219"/>
      <c r="T958" s="220"/>
      <c r="AT958" s="221" t="s">
        <v>281</v>
      </c>
      <c r="AU958" s="221" t="s">
        <v>84</v>
      </c>
      <c r="AV958" s="13" t="s">
        <v>23</v>
      </c>
      <c r="AW958" s="13" t="s">
        <v>38</v>
      </c>
      <c r="AX958" s="13" t="s">
        <v>77</v>
      </c>
      <c r="AY958" s="221" t="s">
        <v>273</v>
      </c>
    </row>
    <row r="959" spans="1:65" s="14" customFormat="1" ht="11.25">
      <c r="B959" s="222"/>
      <c r="C959" s="223"/>
      <c r="D959" s="208" t="s">
        <v>281</v>
      </c>
      <c r="E959" s="224" t="s">
        <v>22</v>
      </c>
      <c r="F959" s="225" t="s">
        <v>4397</v>
      </c>
      <c r="G959" s="223"/>
      <c r="H959" s="226">
        <v>4.2</v>
      </c>
      <c r="I959" s="227"/>
      <c r="J959" s="223"/>
      <c r="K959" s="223"/>
      <c r="L959" s="228"/>
      <c r="M959" s="229"/>
      <c r="N959" s="230"/>
      <c r="O959" s="230"/>
      <c r="P959" s="230"/>
      <c r="Q959" s="230"/>
      <c r="R959" s="230"/>
      <c r="S959" s="230"/>
      <c r="T959" s="231"/>
      <c r="AT959" s="232" t="s">
        <v>281</v>
      </c>
      <c r="AU959" s="232" t="s">
        <v>84</v>
      </c>
      <c r="AV959" s="14" t="s">
        <v>84</v>
      </c>
      <c r="AW959" s="14" t="s">
        <v>38</v>
      </c>
      <c r="AX959" s="14" t="s">
        <v>77</v>
      </c>
      <c r="AY959" s="232" t="s">
        <v>273</v>
      </c>
    </row>
    <row r="960" spans="1:65" s="14" customFormat="1" ht="11.25">
      <c r="B960" s="222"/>
      <c r="C960" s="223"/>
      <c r="D960" s="208" t="s">
        <v>281</v>
      </c>
      <c r="E960" s="224" t="s">
        <v>22</v>
      </c>
      <c r="F960" s="225" t="s">
        <v>4398</v>
      </c>
      <c r="G960" s="223"/>
      <c r="H960" s="226">
        <v>3.6</v>
      </c>
      <c r="I960" s="227"/>
      <c r="J960" s="223"/>
      <c r="K960" s="223"/>
      <c r="L960" s="228"/>
      <c r="M960" s="229"/>
      <c r="N960" s="230"/>
      <c r="O960" s="230"/>
      <c r="P960" s="230"/>
      <c r="Q960" s="230"/>
      <c r="R960" s="230"/>
      <c r="S960" s="230"/>
      <c r="T960" s="231"/>
      <c r="AT960" s="232" t="s">
        <v>281</v>
      </c>
      <c r="AU960" s="232" t="s">
        <v>84</v>
      </c>
      <c r="AV960" s="14" t="s">
        <v>84</v>
      </c>
      <c r="AW960" s="14" t="s">
        <v>38</v>
      </c>
      <c r="AX960" s="14" t="s">
        <v>77</v>
      </c>
      <c r="AY960" s="232" t="s">
        <v>273</v>
      </c>
    </row>
    <row r="961" spans="1:65" s="13" customFormat="1" ht="11.25">
      <c r="B961" s="212"/>
      <c r="C961" s="213"/>
      <c r="D961" s="208" t="s">
        <v>281</v>
      </c>
      <c r="E961" s="214" t="s">
        <v>22</v>
      </c>
      <c r="F961" s="215" t="s">
        <v>282</v>
      </c>
      <c r="G961" s="213"/>
      <c r="H961" s="214" t="s">
        <v>22</v>
      </c>
      <c r="I961" s="216"/>
      <c r="J961" s="213"/>
      <c r="K961" s="213"/>
      <c r="L961" s="217"/>
      <c r="M961" s="218"/>
      <c r="N961" s="219"/>
      <c r="O961" s="219"/>
      <c r="P961" s="219"/>
      <c r="Q961" s="219"/>
      <c r="R961" s="219"/>
      <c r="S961" s="219"/>
      <c r="T961" s="220"/>
      <c r="AT961" s="221" t="s">
        <v>281</v>
      </c>
      <c r="AU961" s="221" t="s">
        <v>84</v>
      </c>
      <c r="AV961" s="13" t="s">
        <v>23</v>
      </c>
      <c r="AW961" s="13" t="s">
        <v>38</v>
      </c>
      <c r="AX961" s="13" t="s">
        <v>77</v>
      </c>
      <c r="AY961" s="221" t="s">
        <v>273</v>
      </c>
    </row>
    <row r="962" spans="1:65" s="14" customFormat="1" ht="11.25">
      <c r="B962" s="222"/>
      <c r="C962" s="223"/>
      <c r="D962" s="208" t="s">
        <v>281</v>
      </c>
      <c r="E962" s="224" t="s">
        <v>22</v>
      </c>
      <c r="F962" s="225" t="s">
        <v>4399</v>
      </c>
      <c r="G962" s="223"/>
      <c r="H962" s="226">
        <v>3.3</v>
      </c>
      <c r="I962" s="227"/>
      <c r="J962" s="223"/>
      <c r="K962" s="223"/>
      <c r="L962" s="228"/>
      <c r="M962" s="229"/>
      <c r="N962" s="230"/>
      <c r="O962" s="230"/>
      <c r="P962" s="230"/>
      <c r="Q962" s="230"/>
      <c r="R962" s="230"/>
      <c r="S962" s="230"/>
      <c r="T962" s="231"/>
      <c r="AT962" s="232" t="s">
        <v>281</v>
      </c>
      <c r="AU962" s="232" t="s">
        <v>84</v>
      </c>
      <c r="AV962" s="14" t="s">
        <v>84</v>
      </c>
      <c r="AW962" s="14" t="s">
        <v>38</v>
      </c>
      <c r="AX962" s="14" t="s">
        <v>77</v>
      </c>
      <c r="AY962" s="232" t="s">
        <v>273</v>
      </c>
    </row>
    <row r="963" spans="1:65" s="15" customFormat="1" ht="11.25">
      <c r="B963" s="233"/>
      <c r="C963" s="234"/>
      <c r="D963" s="208" t="s">
        <v>281</v>
      </c>
      <c r="E963" s="235" t="s">
        <v>22</v>
      </c>
      <c r="F963" s="236" t="s">
        <v>286</v>
      </c>
      <c r="G963" s="234"/>
      <c r="H963" s="237">
        <v>14.972</v>
      </c>
      <c r="I963" s="238"/>
      <c r="J963" s="234"/>
      <c r="K963" s="234"/>
      <c r="L963" s="239"/>
      <c r="M963" s="240"/>
      <c r="N963" s="241"/>
      <c r="O963" s="241"/>
      <c r="P963" s="241"/>
      <c r="Q963" s="241"/>
      <c r="R963" s="241"/>
      <c r="S963" s="241"/>
      <c r="T963" s="242"/>
      <c r="AT963" s="243" t="s">
        <v>281</v>
      </c>
      <c r="AU963" s="243" t="s">
        <v>84</v>
      </c>
      <c r="AV963" s="15" t="s">
        <v>92</v>
      </c>
      <c r="AW963" s="15" t="s">
        <v>38</v>
      </c>
      <c r="AX963" s="15" t="s">
        <v>77</v>
      </c>
      <c r="AY963" s="243" t="s">
        <v>273</v>
      </c>
    </row>
    <row r="964" spans="1:65" s="14" customFormat="1" ht="11.25">
      <c r="B964" s="222"/>
      <c r="C964" s="223"/>
      <c r="D964" s="208" t="s">
        <v>281</v>
      </c>
      <c r="E964" s="224" t="s">
        <v>22</v>
      </c>
      <c r="F964" s="225" t="s">
        <v>4400</v>
      </c>
      <c r="G964" s="223"/>
      <c r="H964" s="226">
        <v>2.246</v>
      </c>
      <c r="I964" s="227"/>
      <c r="J964" s="223"/>
      <c r="K964" s="223"/>
      <c r="L964" s="228"/>
      <c r="M964" s="229"/>
      <c r="N964" s="230"/>
      <c r="O964" s="230"/>
      <c r="P964" s="230"/>
      <c r="Q964" s="230"/>
      <c r="R964" s="230"/>
      <c r="S964" s="230"/>
      <c r="T964" s="231"/>
      <c r="AT964" s="232" t="s">
        <v>281</v>
      </c>
      <c r="AU964" s="232" t="s">
        <v>84</v>
      </c>
      <c r="AV964" s="14" t="s">
        <v>84</v>
      </c>
      <c r="AW964" s="14" t="s">
        <v>38</v>
      </c>
      <c r="AX964" s="14" t="s">
        <v>77</v>
      </c>
      <c r="AY964" s="232" t="s">
        <v>273</v>
      </c>
    </row>
    <row r="965" spans="1:65" s="16" customFormat="1" ht="11.25">
      <c r="B965" s="244"/>
      <c r="C965" s="245"/>
      <c r="D965" s="208" t="s">
        <v>281</v>
      </c>
      <c r="E965" s="246" t="s">
        <v>22</v>
      </c>
      <c r="F965" s="247" t="s">
        <v>288</v>
      </c>
      <c r="G965" s="245"/>
      <c r="H965" s="248">
        <v>17.218</v>
      </c>
      <c r="I965" s="249"/>
      <c r="J965" s="245"/>
      <c r="K965" s="245"/>
      <c r="L965" s="250"/>
      <c r="M965" s="251"/>
      <c r="N965" s="252"/>
      <c r="O965" s="252"/>
      <c r="P965" s="252"/>
      <c r="Q965" s="252"/>
      <c r="R965" s="252"/>
      <c r="S965" s="252"/>
      <c r="T965" s="253"/>
      <c r="AT965" s="254" t="s">
        <v>281</v>
      </c>
      <c r="AU965" s="254" t="s">
        <v>84</v>
      </c>
      <c r="AV965" s="16" t="s">
        <v>99</v>
      </c>
      <c r="AW965" s="16" t="s">
        <v>38</v>
      </c>
      <c r="AX965" s="16" t="s">
        <v>23</v>
      </c>
      <c r="AY965" s="254" t="s">
        <v>273</v>
      </c>
    </row>
    <row r="966" spans="1:65" s="2" customFormat="1" ht="21.75" customHeight="1">
      <c r="A966" s="36"/>
      <c r="B966" s="37"/>
      <c r="C966" s="195" t="s">
        <v>3062</v>
      </c>
      <c r="D966" s="195" t="s">
        <v>275</v>
      </c>
      <c r="E966" s="196" t="s">
        <v>4401</v>
      </c>
      <c r="F966" s="197" t="s">
        <v>4402</v>
      </c>
      <c r="G966" s="198" t="s">
        <v>224</v>
      </c>
      <c r="H966" s="199">
        <v>96.328000000000003</v>
      </c>
      <c r="I966" s="200"/>
      <c r="J966" s="201">
        <f>ROUND(I966*H966,2)</f>
        <v>0</v>
      </c>
      <c r="K966" s="197" t="s">
        <v>306</v>
      </c>
      <c r="L966" s="41"/>
      <c r="M966" s="202" t="s">
        <v>22</v>
      </c>
      <c r="N966" s="203" t="s">
        <v>48</v>
      </c>
      <c r="O966" s="66"/>
      <c r="P966" s="204">
        <f>O966*H966</f>
        <v>0</v>
      </c>
      <c r="Q966" s="204">
        <v>1.3999999999999999E-4</v>
      </c>
      <c r="R966" s="204">
        <f>Q966*H966</f>
        <v>1.3485919999999998E-2</v>
      </c>
      <c r="S966" s="204">
        <v>0</v>
      </c>
      <c r="T966" s="205">
        <f>S966*H966</f>
        <v>0</v>
      </c>
      <c r="U966" s="36"/>
      <c r="V966" s="36"/>
      <c r="W966" s="36"/>
      <c r="X966" s="36"/>
      <c r="Y966" s="36"/>
      <c r="Z966" s="36"/>
      <c r="AA966" s="36"/>
      <c r="AB966" s="36"/>
      <c r="AC966" s="36"/>
      <c r="AD966" s="36"/>
      <c r="AE966" s="36"/>
      <c r="AR966" s="206" t="s">
        <v>386</v>
      </c>
      <c r="AT966" s="206" t="s">
        <v>275</v>
      </c>
      <c r="AU966" s="206" t="s">
        <v>84</v>
      </c>
      <c r="AY966" s="19" t="s">
        <v>273</v>
      </c>
      <c r="BE966" s="207">
        <f>IF(N966="základní",J966,0)</f>
        <v>0</v>
      </c>
      <c r="BF966" s="207">
        <f>IF(N966="snížená",J966,0)</f>
        <v>0</v>
      </c>
      <c r="BG966" s="207">
        <f>IF(N966="zákl. přenesená",J966,0)</f>
        <v>0</v>
      </c>
      <c r="BH966" s="207">
        <f>IF(N966="sníž. přenesená",J966,0)</f>
        <v>0</v>
      </c>
      <c r="BI966" s="207">
        <f>IF(N966="nulová",J966,0)</f>
        <v>0</v>
      </c>
      <c r="BJ966" s="19" t="s">
        <v>23</v>
      </c>
      <c r="BK966" s="207">
        <f>ROUND(I966*H966,2)</f>
        <v>0</v>
      </c>
      <c r="BL966" s="19" t="s">
        <v>386</v>
      </c>
      <c r="BM966" s="206" t="s">
        <v>4403</v>
      </c>
    </row>
    <row r="967" spans="1:65" s="14" customFormat="1" ht="11.25">
      <c r="B967" s="222"/>
      <c r="C967" s="223"/>
      <c r="D967" s="208" t="s">
        <v>281</v>
      </c>
      <c r="E967" s="224" t="s">
        <v>22</v>
      </c>
      <c r="F967" s="225" t="s">
        <v>4404</v>
      </c>
      <c r="G967" s="223"/>
      <c r="H967" s="226">
        <v>96.328000000000003</v>
      </c>
      <c r="I967" s="227"/>
      <c r="J967" s="223"/>
      <c r="K967" s="223"/>
      <c r="L967" s="228"/>
      <c r="M967" s="229"/>
      <c r="N967" s="230"/>
      <c r="O967" s="230"/>
      <c r="P967" s="230"/>
      <c r="Q967" s="230"/>
      <c r="R967" s="230"/>
      <c r="S967" s="230"/>
      <c r="T967" s="231"/>
      <c r="AT967" s="232" t="s">
        <v>281</v>
      </c>
      <c r="AU967" s="232" t="s">
        <v>84</v>
      </c>
      <c r="AV967" s="14" t="s">
        <v>84</v>
      </c>
      <c r="AW967" s="14" t="s">
        <v>38</v>
      </c>
      <c r="AX967" s="14" t="s">
        <v>23</v>
      </c>
      <c r="AY967" s="232" t="s">
        <v>273</v>
      </c>
    </row>
    <row r="968" spans="1:65" s="2" customFormat="1" ht="21.75" customHeight="1">
      <c r="A968" s="36"/>
      <c r="B968" s="37"/>
      <c r="C968" s="195" t="s">
        <v>3068</v>
      </c>
      <c r="D968" s="195" t="s">
        <v>275</v>
      </c>
      <c r="E968" s="196" t="s">
        <v>4405</v>
      </c>
      <c r="F968" s="197" t="s">
        <v>4406</v>
      </c>
      <c r="G968" s="198" t="s">
        <v>224</v>
      </c>
      <c r="H968" s="199">
        <v>96.328000000000003</v>
      </c>
      <c r="I968" s="200"/>
      <c r="J968" s="201">
        <f>ROUND(I968*H968,2)</f>
        <v>0</v>
      </c>
      <c r="K968" s="197" t="s">
        <v>306</v>
      </c>
      <c r="L968" s="41"/>
      <c r="M968" s="202" t="s">
        <v>22</v>
      </c>
      <c r="N968" s="203" t="s">
        <v>48</v>
      </c>
      <c r="O968" s="66"/>
      <c r="P968" s="204">
        <f>O968*H968</f>
        <v>0</v>
      </c>
      <c r="Q968" s="204">
        <v>7.2000000000000005E-4</v>
      </c>
      <c r="R968" s="204">
        <f>Q968*H968</f>
        <v>6.935616E-2</v>
      </c>
      <c r="S968" s="204">
        <v>0</v>
      </c>
      <c r="T968" s="205">
        <f>S968*H968</f>
        <v>0</v>
      </c>
      <c r="U968" s="36"/>
      <c r="V968" s="36"/>
      <c r="W968" s="36"/>
      <c r="X968" s="36"/>
      <c r="Y968" s="36"/>
      <c r="Z968" s="36"/>
      <c r="AA968" s="36"/>
      <c r="AB968" s="36"/>
      <c r="AC968" s="36"/>
      <c r="AD968" s="36"/>
      <c r="AE968" s="36"/>
      <c r="AR968" s="206" t="s">
        <v>386</v>
      </c>
      <c r="AT968" s="206" t="s">
        <v>275</v>
      </c>
      <c r="AU968" s="206" t="s">
        <v>84</v>
      </c>
      <c r="AY968" s="19" t="s">
        <v>273</v>
      </c>
      <c r="BE968" s="207">
        <f>IF(N968="základní",J968,0)</f>
        <v>0</v>
      </c>
      <c r="BF968" s="207">
        <f>IF(N968="snížená",J968,0)</f>
        <v>0</v>
      </c>
      <c r="BG968" s="207">
        <f>IF(N968="zákl. přenesená",J968,0)</f>
        <v>0</v>
      </c>
      <c r="BH968" s="207">
        <f>IF(N968="sníž. přenesená",J968,0)</f>
        <v>0</v>
      </c>
      <c r="BI968" s="207">
        <f>IF(N968="nulová",J968,0)</f>
        <v>0</v>
      </c>
      <c r="BJ968" s="19" t="s">
        <v>23</v>
      </c>
      <c r="BK968" s="207">
        <f>ROUND(I968*H968,2)</f>
        <v>0</v>
      </c>
      <c r="BL968" s="19" t="s">
        <v>386</v>
      </c>
      <c r="BM968" s="206" t="s">
        <v>4407</v>
      </c>
    </row>
    <row r="969" spans="1:65" s="13" customFormat="1" ht="11.25">
      <c r="B969" s="212"/>
      <c r="C969" s="213"/>
      <c r="D969" s="208" t="s">
        <v>281</v>
      </c>
      <c r="E969" s="214" t="s">
        <v>22</v>
      </c>
      <c r="F969" s="215" t="s">
        <v>4408</v>
      </c>
      <c r="G969" s="213"/>
      <c r="H969" s="214" t="s">
        <v>22</v>
      </c>
      <c r="I969" s="216"/>
      <c r="J969" s="213"/>
      <c r="K969" s="213"/>
      <c r="L969" s="217"/>
      <c r="M969" s="218"/>
      <c r="N969" s="219"/>
      <c r="O969" s="219"/>
      <c r="P969" s="219"/>
      <c r="Q969" s="219"/>
      <c r="R969" s="219"/>
      <c r="S969" s="219"/>
      <c r="T969" s="220"/>
      <c r="AT969" s="221" t="s">
        <v>281</v>
      </c>
      <c r="AU969" s="221" t="s">
        <v>84</v>
      </c>
      <c r="AV969" s="13" t="s">
        <v>23</v>
      </c>
      <c r="AW969" s="13" t="s">
        <v>38</v>
      </c>
      <c r="AX969" s="13" t="s">
        <v>77</v>
      </c>
      <c r="AY969" s="221" t="s">
        <v>273</v>
      </c>
    </row>
    <row r="970" spans="1:65" s="14" customFormat="1" ht="11.25">
      <c r="B970" s="222"/>
      <c r="C970" s="223"/>
      <c r="D970" s="208" t="s">
        <v>281</v>
      </c>
      <c r="E970" s="224" t="s">
        <v>22</v>
      </c>
      <c r="F970" s="225" t="s">
        <v>4409</v>
      </c>
      <c r="G970" s="223"/>
      <c r="H970" s="226">
        <v>15.15</v>
      </c>
      <c r="I970" s="227"/>
      <c r="J970" s="223"/>
      <c r="K970" s="223"/>
      <c r="L970" s="228"/>
      <c r="M970" s="229"/>
      <c r="N970" s="230"/>
      <c r="O970" s="230"/>
      <c r="P970" s="230"/>
      <c r="Q970" s="230"/>
      <c r="R970" s="230"/>
      <c r="S970" s="230"/>
      <c r="T970" s="231"/>
      <c r="AT970" s="232" t="s">
        <v>281</v>
      </c>
      <c r="AU970" s="232" t="s">
        <v>84</v>
      </c>
      <c r="AV970" s="14" t="s">
        <v>84</v>
      </c>
      <c r="AW970" s="14" t="s">
        <v>38</v>
      </c>
      <c r="AX970" s="14" t="s">
        <v>77</v>
      </c>
      <c r="AY970" s="232" t="s">
        <v>273</v>
      </c>
    </row>
    <row r="971" spans="1:65" s="14" customFormat="1" ht="11.25">
      <c r="B971" s="222"/>
      <c r="C971" s="223"/>
      <c r="D971" s="208" t="s">
        <v>281</v>
      </c>
      <c r="E971" s="224" t="s">
        <v>22</v>
      </c>
      <c r="F971" s="225" t="s">
        <v>4410</v>
      </c>
      <c r="G971" s="223"/>
      <c r="H971" s="226">
        <v>32.683</v>
      </c>
      <c r="I971" s="227"/>
      <c r="J971" s="223"/>
      <c r="K971" s="223"/>
      <c r="L971" s="228"/>
      <c r="M971" s="229"/>
      <c r="N971" s="230"/>
      <c r="O971" s="230"/>
      <c r="P971" s="230"/>
      <c r="Q971" s="230"/>
      <c r="R971" s="230"/>
      <c r="S971" s="230"/>
      <c r="T971" s="231"/>
      <c r="AT971" s="232" t="s">
        <v>281</v>
      </c>
      <c r="AU971" s="232" t="s">
        <v>84</v>
      </c>
      <c r="AV971" s="14" t="s">
        <v>84</v>
      </c>
      <c r="AW971" s="14" t="s">
        <v>38</v>
      </c>
      <c r="AX971" s="14" t="s">
        <v>77</v>
      </c>
      <c r="AY971" s="232" t="s">
        <v>273</v>
      </c>
    </row>
    <row r="972" spans="1:65" s="14" customFormat="1" ht="11.25">
      <c r="B972" s="222"/>
      <c r="C972" s="223"/>
      <c r="D972" s="208" t="s">
        <v>281</v>
      </c>
      <c r="E972" s="224" t="s">
        <v>22</v>
      </c>
      <c r="F972" s="225" t="s">
        <v>4411</v>
      </c>
      <c r="G972" s="223"/>
      <c r="H972" s="226">
        <v>20.91</v>
      </c>
      <c r="I972" s="227"/>
      <c r="J972" s="223"/>
      <c r="K972" s="223"/>
      <c r="L972" s="228"/>
      <c r="M972" s="229"/>
      <c r="N972" s="230"/>
      <c r="O972" s="230"/>
      <c r="P972" s="230"/>
      <c r="Q972" s="230"/>
      <c r="R972" s="230"/>
      <c r="S972" s="230"/>
      <c r="T972" s="231"/>
      <c r="AT972" s="232" t="s">
        <v>281</v>
      </c>
      <c r="AU972" s="232" t="s">
        <v>84</v>
      </c>
      <c r="AV972" s="14" t="s">
        <v>84</v>
      </c>
      <c r="AW972" s="14" t="s">
        <v>38</v>
      </c>
      <c r="AX972" s="14" t="s">
        <v>77</v>
      </c>
      <c r="AY972" s="232" t="s">
        <v>273</v>
      </c>
    </row>
    <row r="973" spans="1:65" s="14" customFormat="1" ht="11.25">
      <c r="B973" s="222"/>
      <c r="C973" s="223"/>
      <c r="D973" s="208" t="s">
        <v>281</v>
      </c>
      <c r="E973" s="224" t="s">
        <v>22</v>
      </c>
      <c r="F973" s="225" t="s">
        <v>4412</v>
      </c>
      <c r="G973" s="223"/>
      <c r="H973" s="226">
        <v>11.53</v>
      </c>
      <c r="I973" s="227"/>
      <c r="J973" s="223"/>
      <c r="K973" s="223"/>
      <c r="L973" s="228"/>
      <c r="M973" s="229"/>
      <c r="N973" s="230"/>
      <c r="O973" s="230"/>
      <c r="P973" s="230"/>
      <c r="Q973" s="230"/>
      <c r="R973" s="230"/>
      <c r="S973" s="230"/>
      <c r="T973" s="231"/>
      <c r="AT973" s="232" t="s">
        <v>281</v>
      </c>
      <c r="AU973" s="232" t="s">
        <v>84</v>
      </c>
      <c r="AV973" s="14" t="s">
        <v>84</v>
      </c>
      <c r="AW973" s="14" t="s">
        <v>38</v>
      </c>
      <c r="AX973" s="14" t="s">
        <v>77</v>
      </c>
      <c r="AY973" s="232" t="s">
        <v>273</v>
      </c>
    </row>
    <row r="974" spans="1:65" s="15" customFormat="1" ht="11.25">
      <c r="B974" s="233"/>
      <c r="C974" s="234"/>
      <c r="D974" s="208" t="s">
        <v>281</v>
      </c>
      <c r="E974" s="235" t="s">
        <v>22</v>
      </c>
      <c r="F974" s="236" t="s">
        <v>286</v>
      </c>
      <c r="G974" s="234"/>
      <c r="H974" s="237">
        <v>80.272999999999996</v>
      </c>
      <c r="I974" s="238"/>
      <c r="J974" s="234"/>
      <c r="K974" s="234"/>
      <c r="L974" s="239"/>
      <c r="M974" s="240"/>
      <c r="N974" s="241"/>
      <c r="O974" s="241"/>
      <c r="P974" s="241"/>
      <c r="Q974" s="241"/>
      <c r="R974" s="241"/>
      <c r="S974" s="241"/>
      <c r="T974" s="242"/>
      <c r="AT974" s="243" t="s">
        <v>281</v>
      </c>
      <c r="AU974" s="243" t="s">
        <v>84</v>
      </c>
      <c r="AV974" s="15" t="s">
        <v>92</v>
      </c>
      <c r="AW974" s="15" t="s">
        <v>38</v>
      </c>
      <c r="AX974" s="15" t="s">
        <v>77</v>
      </c>
      <c r="AY974" s="243" t="s">
        <v>273</v>
      </c>
    </row>
    <row r="975" spans="1:65" s="14" customFormat="1" ht="11.25">
      <c r="B975" s="222"/>
      <c r="C975" s="223"/>
      <c r="D975" s="208" t="s">
        <v>281</v>
      </c>
      <c r="E975" s="224" t="s">
        <v>22</v>
      </c>
      <c r="F975" s="225" t="s">
        <v>4413</v>
      </c>
      <c r="G975" s="223"/>
      <c r="H975" s="226">
        <v>16.055</v>
      </c>
      <c r="I975" s="227"/>
      <c r="J975" s="223"/>
      <c r="K975" s="223"/>
      <c r="L975" s="228"/>
      <c r="M975" s="229"/>
      <c r="N975" s="230"/>
      <c r="O975" s="230"/>
      <c r="P975" s="230"/>
      <c r="Q975" s="230"/>
      <c r="R975" s="230"/>
      <c r="S975" s="230"/>
      <c r="T975" s="231"/>
      <c r="AT975" s="232" t="s">
        <v>281</v>
      </c>
      <c r="AU975" s="232" t="s">
        <v>84</v>
      </c>
      <c r="AV975" s="14" t="s">
        <v>84</v>
      </c>
      <c r="AW975" s="14" t="s">
        <v>38</v>
      </c>
      <c r="AX975" s="14" t="s">
        <v>77</v>
      </c>
      <c r="AY975" s="232" t="s">
        <v>273</v>
      </c>
    </row>
    <row r="976" spans="1:65" s="16" customFormat="1" ht="11.25">
      <c r="B976" s="244"/>
      <c r="C976" s="245"/>
      <c r="D976" s="208" t="s">
        <v>281</v>
      </c>
      <c r="E976" s="246" t="s">
        <v>22</v>
      </c>
      <c r="F976" s="247" t="s">
        <v>288</v>
      </c>
      <c r="G976" s="245"/>
      <c r="H976" s="248">
        <v>96.328000000000003</v>
      </c>
      <c r="I976" s="249"/>
      <c r="J976" s="245"/>
      <c r="K976" s="245"/>
      <c r="L976" s="250"/>
      <c r="M976" s="251"/>
      <c r="N976" s="252"/>
      <c r="O976" s="252"/>
      <c r="P976" s="252"/>
      <c r="Q976" s="252"/>
      <c r="R976" s="252"/>
      <c r="S976" s="252"/>
      <c r="T976" s="253"/>
      <c r="AT976" s="254" t="s">
        <v>281</v>
      </c>
      <c r="AU976" s="254" t="s">
        <v>84</v>
      </c>
      <c r="AV976" s="16" t="s">
        <v>99</v>
      </c>
      <c r="AW976" s="16" t="s">
        <v>38</v>
      </c>
      <c r="AX976" s="16" t="s">
        <v>23</v>
      </c>
      <c r="AY976" s="254" t="s">
        <v>273</v>
      </c>
    </row>
    <row r="977" spans="1:65" s="12" customFormat="1" ht="22.9" customHeight="1">
      <c r="B977" s="179"/>
      <c r="C977" s="180"/>
      <c r="D977" s="181" t="s">
        <v>76</v>
      </c>
      <c r="E977" s="193" t="s">
        <v>1422</v>
      </c>
      <c r="F977" s="193" t="s">
        <v>1423</v>
      </c>
      <c r="G977" s="180"/>
      <c r="H977" s="180"/>
      <c r="I977" s="183"/>
      <c r="J977" s="194">
        <f>BK977</f>
        <v>0</v>
      </c>
      <c r="K977" s="180"/>
      <c r="L977" s="185"/>
      <c r="M977" s="186"/>
      <c r="N977" s="187"/>
      <c r="O977" s="187"/>
      <c r="P977" s="188">
        <f>SUM(P978:P1003)</f>
        <v>0</v>
      </c>
      <c r="Q977" s="187"/>
      <c r="R977" s="188">
        <f>SUM(R978:R1003)</f>
        <v>0.67293407999999999</v>
      </c>
      <c r="S977" s="187"/>
      <c r="T977" s="189">
        <f>SUM(T978:T1003)</f>
        <v>0.13354025</v>
      </c>
      <c r="AR977" s="190" t="s">
        <v>84</v>
      </c>
      <c r="AT977" s="191" t="s">
        <v>76</v>
      </c>
      <c r="AU977" s="191" t="s">
        <v>23</v>
      </c>
      <c r="AY977" s="190" t="s">
        <v>273</v>
      </c>
      <c r="BK977" s="192">
        <f>SUM(BK978:BK1003)</f>
        <v>0</v>
      </c>
    </row>
    <row r="978" spans="1:65" s="2" customFormat="1" ht="16.5" customHeight="1">
      <c r="A978" s="36"/>
      <c r="B978" s="37"/>
      <c r="C978" s="195" t="s">
        <v>3077</v>
      </c>
      <c r="D978" s="195" t="s">
        <v>275</v>
      </c>
      <c r="E978" s="196" t="s">
        <v>4414</v>
      </c>
      <c r="F978" s="197" t="s">
        <v>4415</v>
      </c>
      <c r="G978" s="198" t="s">
        <v>224</v>
      </c>
      <c r="H978" s="199">
        <v>430.77499999999998</v>
      </c>
      <c r="I978" s="200"/>
      <c r="J978" s="201">
        <f>ROUND(I978*H978,2)</f>
        <v>0</v>
      </c>
      <c r="K978" s="197" t="s">
        <v>306</v>
      </c>
      <c r="L978" s="41"/>
      <c r="M978" s="202" t="s">
        <v>22</v>
      </c>
      <c r="N978" s="203" t="s">
        <v>48</v>
      </c>
      <c r="O978" s="66"/>
      <c r="P978" s="204">
        <f>O978*H978</f>
        <v>0</v>
      </c>
      <c r="Q978" s="204">
        <v>1E-3</v>
      </c>
      <c r="R978" s="204">
        <f>Q978*H978</f>
        <v>0.43077499999999996</v>
      </c>
      <c r="S978" s="204">
        <v>3.1E-4</v>
      </c>
      <c r="T978" s="205">
        <f>S978*H978</f>
        <v>0.13354025</v>
      </c>
      <c r="U978" s="36"/>
      <c r="V978" s="36"/>
      <c r="W978" s="36"/>
      <c r="X978" s="36"/>
      <c r="Y978" s="36"/>
      <c r="Z978" s="36"/>
      <c r="AA978" s="36"/>
      <c r="AB978" s="36"/>
      <c r="AC978" s="36"/>
      <c r="AD978" s="36"/>
      <c r="AE978" s="36"/>
      <c r="AR978" s="206" t="s">
        <v>386</v>
      </c>
      <c r="AT978" s="206" t="s">
        <v>275</v>
      </c>
      <c r="AU978" s="206" t="s">
        <v>84</v>
      </c>
      <c r="AY978" s="19" t="s">
        <v>273</v>
      </c>
      <c r="BE978" s="207">
        <f>IF(N978="základní",J978,0)</f>
        <v>0</v>
      </c>
      <c r="BF978" s="207">
        <f>IF(N978="snížená",J978,0)</f>
        <v>0</v>
      </c>
      <c r="BG978" s="207">
        <f>IF(N978="zákl. přenesená",J978,0)</f>
        <v>0</v>
      </c>
      <c r="BH978" s="207">
        <f>IF(N978="sníž. přenesená",J978,0)</f>
        <v>0</v>
      </c>
      <c r="BI978" s="207">
        <f>IF(N978="nulová",J978,0)</f>
        <v>0</v>
      </c>
      <c r="BJ978" s="19" t="s">
        <v>23</v>
      </c>
      <c r="BK978" s="207">
        <f>ROUND(I978*H978,2)</f>
        <v>0</v>
      </c>
      <c r="BL978" s="19" t="s">
        <v>386</v>
      </c>
      <c r="BM978" s="206" t="s">
        <v>4416</v>
      </c>
    </row>
    <row r="979" spans="1:65" s="2" customFormat="1" ht="29.25">
      <c r="A979" s="36"/>
      <c r="B979" s="37"/>
      <c r="C979" s="38"/>
      <c r="D979" s="208" t="s">
        <v>299</v>
      </c>
      <c r="E979" s="38"/>
      <c r="F979" s="209" t="s">
        <v>4417</v>
      </c>
      <c r="G979" s="38"/>
      <c r="H979" s="38"/>
      <c r="I979" s="119"/>
      <c r="J979" s="38"/>
      <c r="K979" s="38"/>
      <c r="L979" s="41"/>
      <c r="M979" s="210"/>
      <c r="N979" s="211"/>
      <c r="O979" s="66"/>
      <c r="P979" s="66"/>
      <c r="Q979" s="66"/>
      <c r="R979" s="66"/>
      <c r="S979" s="66"/>
      <c r="T979" s="67"/>
      <c r="U979" s="36"/>
      <c r="V979" s="36"/>
      <c r="W979" s="36"/>
      <c r="X979" s="36"/>
      <c r="Y979" s="36"/>
      <c r="Z979" s="36"/>
      <c r="AA979" s="36"/>
      <c r="AB979" s="36"/>
      <c r="AC979" s="36"/>
      <c r="AD979" s="36"/>
      <c r="AE979" s="36"/>
      <c r="AT979" s="19" t="s">
        <v>299</v>
      </c>
      <c r="AU979" s="19" t="s">
        <v>84</v>
      </c>
    </row>
    <row r="980" spans="1:65" s="14" customFormat="1" ht="11.25">
      <c r="B980" s="222"/>
      <c r="C980" s="223"/>
      <c r="D980" s="208" t="s">
        <v>281</v>
      </c>
      <c r="E980" s="224" t="s">
        <v>22</v>
      </c>
      <c r="F980" s="225" t="s">
        <v>4418</v>
      </c>
      <c r="G980" s="223"/>
      <c r="H980" s="226">
        <v>119.977</v>
      </c>
      <c r="I980" s="227"/>
      <c r="J980" s="223"/>
      <c r="K980" s="223"/>
      <c r="L980" s="228"/>
      <c r="M980" s="229"/>
      <c r="N980" s="230"/>
      <c r="O980" s="230"/>
      <c r="P980" s="230"/>
      <c r="Q980" s="230"/>
      <c r="R980" s="230"/>
      <c r="S980" s="230"/>
      <c r="T980" s="231"/>
      <c r="AT980" s="232" t="s">
        <v>281</v>
      </c>
      <c r="AU980" s="232" t="s">
        <v>84</v>
      </c>
      <c r="AV980" s="14" t="s">
        <v>84</v>
      </c>
      <c r="AW980" s="14" t="s">
        <v>38</v>
      </c>
      <c r="AX980" s="14" t="s">
        <v>77</v>
      </c>
      <c r="AY980" s="232" t="s">
        <v>273</v>
      </c>
    </row>
    <row r="981" spans="1:65" s="14" customFormat="1" ht="11.25">
      <c r="B981" s="222"/>
      <c r="C981" s="223"/>
      <c r="D981" s="208" t="s">
        <v>281</v>
      </c>
      <c r="E981" s="224" t="s">
        <v>22</v>
      </c>
      <c r="F981" s="225" t="s">
        <v>4419</v>
      </c>
      <c r="G981" s="223"/>
      <c r="H981" s="226">
        <v>310.798</v>
      </c>
      <c r="I981" s="227"/>
      <c r="J981" s="223"/>
      <c r="K981" s="223"/>
      <c r="L981" s="228"/>
      <c r="M981" s="229"/>
      <c r="N981" s="230"/>
      <c r="O981" s="230"/>
      <c r="P981" s="230"/>
      <c r="Q981" s="230"/>
      <c r="R981" s="230"/>
      <c r="S981" s="230"/>
      <c r="T981" s="231"/>
      <c r="AT981" s="232" t="s">
        <v>281</v>
      </c>
      <c r="AU981" s="232" t="s">
        <v>84</v>
      </c>
      <c r="AV981" s="14" t="s">
        <v>84</v>
      </c>
      <c r="AW981" s="14" t="s">
        <v>38</v>
      </c>
      <c r="AX981" s="14" t="s">
        <v>77</v>
      </c>
      <c r="AY981" s="232" t="s">
        <v>273</v>
      </c>
    </row>
    <row r="982" spans="1:65" s="15" customFormat="1" ht="11.25">
      <c r="B982" s="233"/>
      <c r="C982" s="234"/>
      <c r="D982" s="208" t="s">
        <v>281</v>
      </c>
      <c r="E982" s="235" t="s">
        <v>22</v>
      </c>
      <c r="F982" s="236" t="s">
        <v>286</v>
      </c>
      <c r="G982" s="234"/>
      <c r="H982" s="237">
        <v>430.77499999999998</v>
      </c>
      <c r="I982" s="238"/>
      <c r="J982" s="234"/>
      <c r="K982" s="234"/>
      <c r="L982" s="239"/>
      <c r="M982" s="240"/>
      <c r="N982" s="241"/>
      <c r="O982" s="241"/>
      <c r="P982" s="241"/>
      <c r="Q982" s="241"/>
      <c r="R982" s="241"/>
      <c r="S982" s="241"/>
      <c r="T982" s="242"/>
      <c r="AT982" s="243" t="s">
        <v>281</v>
      </c>
      <c r="AU982" s="243" t="s">
        <v>84</v>
      </c>
      <c r="AV982" s="15" t="s">
        <v>92</v>
      </c>
      <c r="AW982" s="15" t="s">
        <v>38</v>
      </c>
      <c r="AX982" s="15" t="s">
        <v>23</v>
      </c>
      <c r="AY982" s="243" t="s">
        <v>273</v>
      </c>
    </row>
    <row r="983" spans="1:65" s="2" customFormat="1" ht="16.5" customHeight="1">
      <c r="A983" s="36"/>
      <c r="B983" s="37"/>
      <c r="C983" s="195" t="s">
        <v>3079</v>
      </c>
      <c r="D983" s="195" t="s">
        <v>275</v>
      </c>
      <c r="E983" s="196" t="s">
        <v>4420</v>
      </c>
      <c r="F983" s="197" t="s">
        <v>4421</v>
      </c>
      <c r="G983" s="198" t="s">
        <v>224</v>
      </c>
      <c r="H983" s="199">
        <v>430.77499999999998</v>
      </c>
      <c r="I983" s="200"/>
      <c r="J983" s="201">
        <f>ROUND(I983*H983,2)</f>
        <v>0</v>
      </c>
      <c r="K983" s="197" t="s">
        <v>306</v>
      </c>
      <c r="L983" s="41"/>
      <c r="M983" s="202" t="s">
        <v>22</v>
      </c>
      <c r="N983" s="203" t="s">
        <v>48</v>
      </c>
      <c r="O983" s="66"/>
      <c r="P983" s="204">
        <f>O983*H983</f>
        <v>0</v>
      </c>
      <c r="Q983" s="204">
        <v>0</v>
      </c>
      <c r="R983" s="204">
        <f>Q983*H983</f>
        <v>0</v>
      </c>
      <c r="S983" s="204">
        <v>0</v>
      </c>
      <c r="T983" s="205">
        <f>S983*H983</f>
        <v>0</v>
      </c>
      <c r="U983" s="36"/>
      <c r="V983" s="36"/>
      <c r="W983" s="36"/>
      <c r="X983" s="36"/>
      <c r="Y983" s="36"/>
      <c r="Z983" s="36"/>
      <c r="AA983" s="36"/>
      <c r="AB983" s="36"/>
      <c r="AC983" s="36"/>
      <c r="AD983" s="36"/>
      <c r="AE983" s="36"/>
      <c r="AR983" s="206" t="s">
        <v>386</v>
      </c>
      <c r="AT983" s="206" t="s">
        <v>275</v>
      </c>
      <c r="AU983" s="206" t="s">
        <v>84</v>
      </c>
      <c r="AY983" s="19" t="s">
        <v>273</v>
      </c>
      <c r="BE983" s="207">
        <f>IF(N983="základní",J983,0)</f>
        <v>0</v>
      </c>
      <c r="BF983" s="207">
        <f>IF(N983="snížená",J983,0)</f>
        <v>0</v>
      </c>
      <c r="BG983" s="207">
        <f>IF(N983="zákl. přenesená",J983,0)</f>
        <v>0</v>
      </c>
      <c r="BH983" s="207">
        <f>IF(N983="sníž. přenesená",J983,0)</f>
        <v>0</v>
      </c>
      <c r="BI983" s="207">
        <f>IF(N983="nulová",J983,0)</f>
        <v>0</v>
      </c>
      <c r="BJ983" s="19" t="s">
        <v>23</v>
      </c>
      <c r="BK983" s="207">
        <f>ROUND(I983*H983,2)</f>
        <v>0</v>
      </c>
      <c r="BL983" s="19" t="s">
        <v>386</v>
      </c>
      <c r="BM983" s="206" t="s">
        <v>4422</v>
      </c>
    </row>
    <row r="984" spans="1:65" s="14" customFormat="1" ht="11.25">
      <c r="B984" s="222"/>
      <c r="C984" s="223"/>
      <c r="D984" s="208" t="s">
        <v>281</v>
      </c>
      <c r="E984" s="224" t="s">
        <v>22</v>
      </c>
      <c r="F984" s="225" t="s">
        <v>4423</v>
      </c>
      <c r="G984" s="223"/>
      <c r="H984" s="226">
        <v>430.77499999999998</v>
      </c>
      <c r="I984" s="227"/>
      <c r="J984" s="223"/>
      <c r="K984" s="223"/>
      <c r="L984" s="228"/>
      <c r="M984" s="229"/>
      <c r="N984" s="230"/>
      <c r="O984" s="230"/>
      <c r="P984" s="230"/>
      <c r="Q984" s="230"/>
      <c r="R984" s="230"/>
      <c r="S984" s="230"/>
      <c r="T984" s="231"/>
      <c r="AT984" s="232" t="s">
        <v>281</v>
      </c>
      <c r="AU984" s="232" t="s">
        <v>84</v>
      </c>
      <c r="AV984" s="14" t="s">
        <v>84</v>
      </c>
      <c r="AW984" s="14" t="s">
        <v>38</v>
      </c>
      <c r="AX984" s="14" t="s">
        <v>23</v>
      </c>
      <c r="AY984" s="232" t="s">
        <v>273</v>
      </c>
    </row>
    <row r="985" spans="1:65" s="2" customFormat="1" ht="16.5" customHeight="1">
      <c r="A985" s="36"/>
      <c r="B985" s="37"/>
      <c r="C985" s="195" t="s">
        <v>3084</v>
      </c>
      <c r="D985" s="195" t="s">
        <v>275</v>
      </c>
      <c r="E985" s="196" t="s">
        <v>1425</v>
      </c>
      <c r="F985" s="197" t="s">
        <v>1426</v>
      </c>
      <c r="G985" s="198" t="s">
        <v>224</v>
      </c>
      <c r="H985" s="199">
        <v>430.77499999999998</v>
      </c>
      <c r="I985" s="200"/>
      <c r="J985" s="201">
        <f>ROUND(I985*H985,2)</f>
        <v>0</v>
      </c>
      <c r="K985" s="197" t="s">
        <v>306</v>
      </c>
      <c r="L985" s="41"/>
      <c r="M985" s="202" t="s">
        <v>22</v>
      </c>
      <c r="N985" s="203" t="s">
        <v>48</v>
      </c>
      <c r="O985" s="66"/>
      <c r="P985" s="204">
        <f>O985*H985</f>
        <v>0</v>
      </c>
      <c r="Q985" s="204">
        <v>2.0000000000000001E-4</v>
      </c>
      <c r="R985" s="204">
        <f>Q985*H985</f>
        <v>8.6154999999999995E-2</v>
      </c>
      <c r="S985" s="204">
        <v>0</v>
      </c>
      <c r="T985" s="205">
        <f>S985*H985</f>
        <v>0</v>
      </c>
      <c r="U985" s="36"/>
      <c r="V985" s="36"/>
      <c r="W985" s="36"/>
      <c r="X985" s="36"/>
      <c r="Y985" s="36"/>
      <c r="Z985" s="36"/>
      <c r="AA985" s="36"/>
      <c r="AB985" s="36"/>
      <c r="AC985" s="36"/>
      <c r="AD985" s="36"/>
      <c r="AE985" s="36"/>
      <c r="AR985" s="206" t="s">
        <v>386</v>
      </c>
      <c r="AT985" s="206" t="s">
        <v>275</v>
      </c>
      <c r="AU985" s="206" t="s">
        <v>84</v>
      </c>
      <c r="AY985" s="19" t="s">
        <v>273</v>
      </c>
      <c r="BE985" s="207">
        <f>IF(N985="základní",J985,0)</f>
        <v>0</v>
      </c>
      <c r="BF985" s="207">
        <f>IF(N985="snížená",J985,0)</f>
        <v>0</v>
      </c>
      <c r="BG985" s="207">
        <f>IF(N985="zákl. přenesená",J985,0)</f>
        <v>0</v>
      </c>
      <c r="BH985" s="207">
        <f>IF(N985="sníž. přenesená",J985,0)</f>
        <v>0</v>
      </c>
      <c r="BI985" s="207">
        <f>IF(N985="nulová",J985,0)</f>
        <v>0</v>
      </c>
      <c r="BJ985" s="19" t="s">
        <v>23</v>
      </c>
      <c r="BK985" s="207">
        <f>ROUND(I985*H985,2)</f>
        <v>0</v>
      </c>
      <c r="BL985" s="19" t="s">
        <v>386</v>
      </c>
      <c r="BM985" s="206" t="s">
        <v>4424</v>
      </c>
    </row>
    <row r="986" spans="1:65" s="14" customFormat="1" ht="11.25">
      <c r="B986" s="222"/>
      <c r="C986" s="223"/>
      <c r="D986" s="208" t="s">
        <v>281</v>
      </c>
      <c r="E986" s="224" t="s">
        <v>22</v>
      </c>
      <c r="F986" s="225" t="s">
        <v>4418</v>
      </c>
      <c r="G986" s="223"/>
      <c r="H986" s="226">
        <v>119.977</v>
      </c>
      <c r="I986" s="227"/>
      <c r="J986" s="223"/>
      <c r="K986" s="223"/>
      <c r="L986" s="228"/>
      <c r="M986" s="229"/>
      <c r="N986" s="230"/>
      <c r="O986" s="230"/>
      <c r="P986" s="230"/>
      <c r="Q986" s="230"/>
      <c r="R986" s="230"/>
      <c r="S986" s="230"/>
      <c r="T986" s="231"/>
      <c r="AT986" s="232" t="s">
        <v>281</v>
      </c>
      <c r="AU986" s="232" t="s">
        <v>84</v>
      </c>
      <c r="AV986" s="14" t="s">
        <v>84</v>
      </c>
      <c r="AW986" s="14" t="s">
        <v>38</v>
      </c>
      <c r="AX986" s="14" t="s">
        <v>77</v>
      </c>
      <c r="AY986" s="232" t="s">
        <v>273</v>
      </c>
    </row>
    <row r="987" spans="1:65" s="14" customFormat="1" ht="11.25">
      <c r="B987" s="222"/>
      <c r="C987" s="223"/>
      <c r="D987" s="208" t="s">
        <v>281</v>
      </c>
      <c r="E987" s="224" t="s">
        <v>22</v>
      </c>
      <c r="F987" s="225" t="s">
        <v>4419</v>
      </c>
      <c r="G987" s="223"/>
      <c r="H987" s="226">
        <v>310.798</v>
      </c>
      <c r="I987" s="227"/>
      <c r="J987" s="223"/>
      <c r="K987" s="223"/>
      <c r="L987" s="228"/>
      <c r="M987" s="229"/>
      <c r="N987" s="230"/>
      <c r="O987" s="230"/>
      <c r="P987" s="230"/>
      <c r="Q987" s="230"/>
      <c r="R987" s="230"/>
      <c r="S987" s="230"/>
      <c r="T987" s="231"/>
      <c r="AT987" s="232" t="s">
        <v>281</v>
      </c>
      <c r="AU987" s="232" t="s">
        <v>84</v>
      </c>
      <c r="AV987" s="14" t="s">
        <v>84</v>
      </c>
      <c r="AW987" s="14" t="s">
        <v>38</v>
      </c>
      <c r="AX987" s="14" t="s">
        <v>77</v>
      </c>
      <c r="AY987" s="232" t="s">
        <v>273</v>
      </c>
    </row>
    <row r="988" spans="1:65" s="15" customFormat="1" ht="11.25">
      <c r="B988" s="233"/>
      <c r="C988" s="234"/>
      <c r="D988" s="208" t="s">
        <v>281</v>
      </c>
      <c r="E988" s="235" t="s">
        <v>22</v>
      </c>
      <c r="F988" s="236" t="s">
        <v>286</v>
      </c>
      <c r="G988" s="234"/>
      <c r="H988" s="237">
        <v>430.77499999999998</v>
      </c>
      <c r="I988" s="238"/>
      <c r="J988" s="234"/>
      <c r="K988" s="234"/>
      <c r="L988" s="239"/>
      <c r="M988" s="240"/>
      <c r="N988" s="241"/>
      <c r="O988" s="241"/>
      <c r="P988" s="241"/>
      <c r="Q988" s="241"/>
      <c r="R988" s="241"/>
      <c r="S988" s="241"/>
      <c r="T988" s="242"/>
      <c r="AT988" s="243" t="s">
        <v>281</v>
      </c>
      <c r="AU988" s="243" t="s">
        <v>84</v>
      </c>
      <c r="AV988" s="15" t="s">
        <v>92</v>
      </c>
      <c r="AW988" s="15" t="s">
        <v>38</v>
      </c>
      <c r="AX988" s="15" t="s">
        <v>23</v>
      </c>
      <c r="AY988" s="243" t="s">
        <v>273</v>
      </c>
    </row>
    <row r="989" spans="1:65" s="2" customFormat="1" ht="21.75" customHeight="1">
      <c r="A989" s="36"/>
      <c r="B989" s="37"/>
      <c r="C989" s="195" t="s">
        <v>3086</v>
      </c>
      <c r="D989" s="195" t="s">
        <v>275</v>
      </c>
      <c r="E989" s="196" t="s">
        <v>1434</v>
      </c>
      <c r="F989" s="197" t="s">
        <v>1435</v>
      </c>
      <c r="G989" s="198" t="s">
        <v>224</v>
      </c>
      <c r="H989" s="199">
        <v>66.298000000000002</v>
      </c>
      <c r="I989" s="200"/>
      <c r="J989" s="201">
        <f>ROUND(I989*H989,2)</f>
        <v>0</v>
      </c>
      <c r="K989" s="197" t="s">
        <v>306</v>
      </c>
      <c r="L989" s="41"/>
      <c r="M989" s="202" t="s">
        <v>22</v>
      </c>
      <c r="N989" s="203" t="s">
        <v>48</v>
      </c>
      <c r="O989" s="66"/>
      <c r="P989" s="204">
        <f>O989*H989</f>
        <v>0</v>
      </c>
      <c r="Q989" s="204">
        <v>1.3999999999999999E-4</v>
      </c>
      <c r="R989" s="204">
        <f>Q989*H989</f>
        <v>9.2817200000000002E-3</v>
      </c>
      <c r="S989" s="204">
        <v>0</v>
      </c>
      <c r="T989" s="205">
        <f>S989*H989</f>
        <v>0</v>
      </c>
      <c r="U989" s="36"/>
      <c r="V989" s="36"/>
      <c r="W989" s="36"/>
      <c r="X989" s="36"/>
      <c r="Y989" s="36"/>
      <c r="Z989" s="36"/>
      <c r="AA989" s="36"/>
      <c r="AB989" s="36"/>
      <c r="AC989" s="36"/>
      <c r="AD989" s="36"/>
      <c r="AE989" s="36"/>
      <c r="AR989" s="206" t="s">
        <v>386</v>
      </c>
      <c r="AT989" s="206" t="s">
        <v>275</v>
      </c>
      <c r="AU989" s="206" t="s">
        <v>84</v>
      </c>
      <c r="AY989" s="19" t="s">
        <v>273</v>
      </c>
      <c r="BE989" s="207">
        <f>IF(N989="základní",J989,0)</f>
        <v>0</v>
      </c>
      <c r="BF989" s="207">
        <f>IF(N989="snížená",J989,0)</f>
        <v>0</v>
      </c>
      <c r="BG989" s="207">
        <f>IF(N989="zákl. přenesená",J989,0)</f>
        <v>0</v>
      </c>
      <c r="BH989" s="207">
        <f>IF(N989="sníž. přenesená",J989,0)</f>
        <v>0</v>
      </c>
      <c r="BI989" s="207">
        <f>IF(N989="nulová",J989,0)</f>
        <v>0</v>
      </c>
      <c r="BJ989" s="19" t="s">
        <v>23</v>
      </c>
      <c r="BK989" s="207">
        <f>ROUND(I989*H989,2)</f>
        <v>0</v>
      </c>
      <c r="BL989" s="19" t="s">
        <v>386</v>
      </c>
      <c r="BM989" s="206" t="s">
        <v>4425</v>
      </c>
    </row>
    <row r="990" spans="1:65" s="14" customFormat="1" ht="11.25">
      <c r="B990" s="222"/>
      <c r="C990" s="223"/>
      <c r="D990" s="208" t="s">
        <v>281</v>
      </c>
      <c r="E990" s="224" t="s">
        <v>22</v>
      </c>
      <c r="F990" s="225" t="s">
        <v>4426</v>
      </c>
      <c r="G990" s="223"/>
      <c r="H990" s="226">
        <v>66.298000000000002</v>
      </c>
      <c r="I990" s="227"/>
      <c r="J990" s="223"/>
      <c r="K990" s="223"/>
      <c r="L990" s="228"/>
      <c r="M990" s="229"/>
      <c r="N990" s="230"/>
      <c r="O990" s="230"/>
      <c r="P990" s="230"/>
      <c r="Q990" s="230"/>
      <c r="R990" s="230"/>
      <c r="S990" s="230"/>
      <c r="T990" s="231"/>
      <c r="AT990" s="232" t="s">
        <v>281</v>
      </c>
      <c r="AU990" s="232" t="s">
        <v>84</v>
      </c>
      <c r="AV990" s="14" t="s">
        <v>84</v>
      </c>
      <c r="AW990" s="14" t="s">
        <v>38</v>
      </c>
      <c r="AX990" s="14" t="s">
        <v>23</v>
      </c>
      <c r="AY990" s="232" t="s">
        <v>273</v>
      </c>
    </row>
    <row r="991" spans="1:65" s="2" customFormat="1" ht="21.75" customHeight="1">
      <c r="A991" s="36"/>
      <c r="B991" s="37"/>
      <c r="C991" s="195" t="s">
        <v>3107</v>
      </c>
      <c r="D991" s="195" t="s">
        <v>275</v>
      </c>
      <c r="E991" s="196" t="s">
        <v>1453</v>
      </c>
      <c r="F991" s="197" t="s">
        <v>1454</v>
      </c>
      <c r="G991" s="198" t="s">
        <v>224</v>
      </c>
      <c r="H991" s="199">
        <v>497.07299999999998</v>
      </c>
      <c r="I991" s="200"/>
      <c r="J991" s="201">
        <f>ROUND(I991*H991,2)</f>
        <v>0</v>
      </c>
      <c r="K991" s="197" t="s">
        <v>306</v>
      </c>
      <c r="L991" s="41"/>
      <c r="M991" s="202" t="s">
        <v>22</v>
      </c>
      <c r="N991" s="203" t="s">
        <v>48</v>
      </c>
      <c r="O991" s="66"/>
      <c r="P991" s="204">
        <f>O991*H991</f>
        <v>0</v>
      </c>
      <c r="Q991" s="204">
        <v>2.7999999999999998E-4</v>
      </c>
      <c r="R991" s="204">
        <f>Q991*H991</f>
        <v>0.13918043999999999</v>
      </c>
      <c r="S991" s="204">
        <v>0</v>
      </c>
      <c r="T991" s="205">
        <f>S991*H991</f>
        <v>0</v>
      </c>
      <c r="U991" s="36"/>
      <c r="V991" s="36"/>
      <c r="W991" s="36"/>
      <c r="X991" s="36"/>
      <c r="Y991" s="36"/>
      <c r="Z991" s="36"/>
      <c r="AA991" s="36"/>
      <c r="AB991" s="36"/>
      <c r="AC991" s="36"/>
      <c r="AD991" s="36"/>
      <c r="AE991" s="36"/>
      <c r="AR991" s="206" t="s">
        <v>386</v>
      </c>
      <c r="AT991" s="206" t="s">
        <v>275</v>
      </c>
      <c r="AU991" s="206" t="s">
        <v>84</v>
      </c>
      <c r="AY991" s="19" t="s">
        <v>273</v>
      </c>
      <c r="BE991" s="207">
        <f>IF(N991="základní",J991,0)</f>
        <v>0</v>
      </c>
      <c r="BF991" s="207">
        <f>IF(N991="snížená",J991,0)</f>
        <v>0</v>
      </c>
      <c r="BG991" s="207">
        <f>IF(N991="zákl. přenesená",J991,0)</f>
        <v>0</v>
      </c>
      <c r="BH991" s="207">
        <f>IF(N991="sníž. přenesená",J991,0)</f>
        <v>0</v>
      </c>
      <c r="BI991" s="207">
        <f>IF(N991="nulová",J991,0)</f>
        <v>0</v>
      </c>
      <c r="BJ991" s="19" t="s">
        <v>23</v>
      </c>
      <c r="BK991" s="207">
        <f>ROUND(I991*H991,2)</f>
        <v>0</v>
      </c>
      <c r="BL991" s="19" t="s">
        <v>386</v>
      </c>
      <c r="BM991" s="206" t="s">
        <v>4427</v>
      </c>
    </row>
    <row r="992" spans="1:65" s="14" customFormat="1" ht="11.25">
      <c r="B992" s="222"/>
      <c r="C992" s="223"/>
      <c r="D992" s="208" t="s">
        <v>281</v>
      </c>
      <c r="E992" s="224" t="s">
        <v>22</v>
      </c>
      <c r="F992" s="225" t="s">
        <v>4418</v>
      </c>
      <c r="G992" s="223"/>
      <c r="H992" s="226">
        <v>119.977</v>
      </c>
      <c r="I992" s="227"/>
      <c r="J992" s="223"/>
      <c r="K992" s="223"/>
      <c r="L992" s="228"/>
      <c r="M992" s="229"/>
      <c r="N992" s="230"/>
      <c r="O992" s="230"/>
      <c r="P992" s="230"/>
      <c r="Q992" s="230"/>
      <c r="R992" s="230"/>
      <c r="S992" s="230"/>
      <c r="T992" s="231"/>
      <c r="AT992" s="232" t="s">
        <v>281</v>
      </c>
      <c r="AU992" s="232" t="s">
        <v>84</v>
      </c>
      <c r="AV992" s="14" t="s">
        <v>84</v>
      </c>
      <c r="AW992" s="14" t="s">
        <v>38</v>
      </c>
      <c r="AX992" s="14" t="s">
        <v>77</v>
      </c>
      <c r="AY992" s="232" t="s">
        <v>273</v>
      </c>
    </row>
    <row r="993" spans="1:65" s="14" customFormat="1" ht="11.25">
      <c r="B993" s="222"/>
      <c r="C993" s="223"/>
      <c r="D993" s="208" t="s">
        <v>281</v>
      </c>
      <c r="E993" s="224" t="s">
        <v>22</v>
      </c>
      <c r="F993" s="225" t="s">
        <v>4419</v>
      </c>
      <c r="G993" s="223"/>
      <c r="H993" s="226">
        <v>310.798</v>
      </c>
      <c r="I993" s="227"/>
      <c r="J993" s="223"/>
      <c r="K993" s="223"/>
      <c r="L993" s="228"/>
      <c r="M993" s="229"/>
      <c r="N993" s="230"/>
      <c r="O993" s="230"/>
      <c r="P993" s="230"/>
      <c r="Q993" s="230"/>
      <c r="R993" s="230"/>
      <c r="S993" s="230"/>
      <c r="T993" s="231"/>
      <c r="AT993" s="232" t="s">
        <v>281</v>
      </c>
      <c r="AU993" s="232" t="s">
        <v>84</v>
      </c>
      <c r="AV993" s="14" t="s">
        <v>84</v>
      </c>
      <c r="AW993" s="14" t="s">
        <v>38</v>
      </c>
      <c r="AX993" s="14" t="s">
        <v>77</v>
      </c>
      <c r="AY993" s="232" t="s">
        <v>273</v>
      </c>
    </row>
    <row r="994" spans="1:65" s="15" customFormat="1" ht="11.25">
      <c r="B994" s="233"/>
      <c r="C994" s="234"/>
      <c r="D994" s="208" t="s">
        <v>281</v>
      </c>
      <c r="E994" s="235" t="s">
        <v>22</v>
      </c>
      <c r="F994" s="236" t="s">
        <v>286</v>
      </c>
      <c r="G994" s="234"/>
      <c r="H994" s="237">
        <v>430.77499999999998</v>
      </c>
      <c r="I994" s="238"/>
      <c r="J994" s="234"/>
      <c r="K994" s="234"/>
      <c r="L994" s="239"/>
      <c r="M994" s="240"/>
      <c r="N994" s="241"/>
      <c r="O994" s="241"/>
      <c r="P994" s="241"/>
      <c r="Q994" s="241"/>
      <c r="R994" s="241"/>
      <c r="S994" s="241"/>
      <c r="T994" s="242"/>
      <c r="AT994" s="243" t="s">
        <v>281</v>
      </c>
      <c r="AU994" s="243" t="s">
        <v>84</v>
      </c>
      <c r="AV994" s="15" t="s">
        <v>92</v>
      </c>
      <c r="AW994" s="15" t="s">
        <v>38</v>
      </c>
      <c r="AX994" s="15" t="s">
        <v>77</v>
      </c>
      <c r="AY994" s="243" t="s">
        <v>273</v>
      </c>
    </row>
    <row r="995" spans="1:65" s="14" customFormat="1" ht="11.25">
      <c r="B995" s="222"/>
      <c r="C995" s="223"/>
      <c r="D995" s="208" t="s">
        <v>281</v>
      </c>
      <c r="E995" s="224" t="s">
        <v>22</v>
      </c>
      <c r="F995" s="225" t="s">
        <v>4426</v>
      </c>
      <c r="G995" s="223"/>
      <c r="H995" s="226">
        <v>66.298000000000002</v>
      </c>
      <c r="I995" s="227"/>
      <c r="J995" s="223"/>
      <c r="K995" s="223"/>
      <c r="L995" s="228"/>
      <c r="M995" s="229"/>
      <c r="N995" s="230"/>
      <c r="O995" s="230"/>
      <c r="P995" s="230"/>
      <c r="Q995" s="230"/>
      <c r="R995" s="230"/>
      <c r="S995" s="230"/>
      <c r="T995" s="231"/>
      <c r="AT995" s="232" t="s">
        <v>281</v>
      </c>
      <c r="AU995" s="232" t="s">
        <v>84</v>
      </c>
      <c r="AV995" s="14" t="s">
        <v>84</v>
      </c>
      <c r="AW995" s="14" t="s">
        <v>38</v>
      </c>
      <c r="AX995" s="14" t="s">
        <v>77</v>
      </c>
      <c r="AY995" s="232" t="s">
        <v>273</v>
      </c>
    </row>
    <row r="996" spans="1:65" s="15" customFormat="1" ht="11.25">
      <c r="B996" s="233"/>
      <c r="C996" s="234"/>
      <c r="D996" s="208" t="s">
        <v>281</v>
      </c>
      <c r="E996" s="235" t="s">
        <v>22</v>
      </c>
      <c r="F996" s="236" t="s">
        <v>286</v>
      </c>
      <c r="G996" s="234"/>
      <c r="H996" s="237">
        <v>66.298000000000002</v>
      </c>
      <c r="I996" s="238"/>
      <c r="J996" s="234"/>
      <c r="K996" s="234"/>
      <c r="L996" s="239"/>
      <c r="M996" s="240"/>
      <c r="N996" s="241"/>
      <c r="O996" s="241"/>
      <c r="P996" s="241"/>
      <c r="Q996" s="241"/>
      <c r="R996" s="241"/>
      <c r="S996" s="241"/>
      <c r="T996" s="242"/>
      <c r="AT996" s="243" t="s">
        <v>281</v>
      </c>
      <c r="AU996" s="243" t="s">
        <v>84</v>
      </c>
      <c r="AV996" s="15" t="s">
        <v>92</v>
      </c>
      <c r="AW996" s="15" t="s">
        <v>38</v>
      </c>
      <c r="AX996" s="15" t="s">
        <v>77</v>
      </c>
      <c r="AY996" s="243" t="s">
        <v>273</v>
      </c>
    </row>
    <row r="997" spans="1:65" s="16" customFormat="1" ht="11.25">
      <c r="B997" s="244"/>
      <c r="C997" s="245"/>
      <c r="D997" s="208" t="s">
        <v>281</v>
      </c>
      <c r="E997" s="246" t="s">
        <v>22</v>
      </c>
      <c r="F997" s="247" t="s">
        <v>288</v>
      </c>
      <c r="G997" s="245"/>
      <c r="H997" s="248">
        <v>497.07299999999998</v>
      </c>
      <c r="I997" s="249"/>
      <c r="J997" s="245"/>
      <c r="K997" s="245"/>
      <c r="L997" s="250"/>
      <c r="M997" s="251"/>
      <c r="N997" s="252"/>
      <c r="O997" s="252"/>
      <c r="P997" s="252"/>
      <c r="Q997" s="252"/>
      <c r="R997" s="252"/>
      <c r="S997" s="252"/>
      <c r="T997" s="253"/>
      <c r="AT997" s="254" t="s">
        <v>281</v>
      </c>
      <c r="AU997" s="254" t="s">
        <v>84</v>
      </c>
      <c r="AV997" s="16" t="s">
        <v>99</v>
      </c>
      <c r="AW997" s="16" t="s">
        <v>38</v>
      </c>
      <c r="AX997" s="16" t="s">
        <v>23</v>
      </c>
      <c r="AY997" s="254" t="s">
        <v>273</v>
      </c>
    </row>
    <row r="998" spans="1:65" s="2" customFormat="1" ht="21.75" customHeight="1">
      <c r="A998" s="36"/>
      <c r="B998" s="37"/>
      <c r="C998" s="195" t="s">
        <v>3119</v>
      </c>
      <c r="D998" s="195" t="s">
        <v>275</v>
      </c>
      <c r="E998" s="196" t="s">
        <v>1460</v>
      </c>
      <c r="F998" s="197" t="s">
        <v>1461</v>
      </c>
      <c r="G998" s="198" t="s">
        <v>224</v>
      </c>
      <c r="H998" s="199">
        <v>377.096</v>
      </c>
      <c r="I998" s="200"/>
      <c r="J998" s="201">
        <f>ROUND(I998*H998,2)</f>
        <v>0</v>
      </c>
      <c r="K998" s="197" t="s">
        <v>306</v>
      </c>
      <c r="L998" s="41"/>
      <c r="M998" s="202" t="s">
        <v>22</v>
      </c>
      <c r="N998" s="203" t="s">
        <v>48</v>
      </c>
      <c r="O998" s="66"/>
      <c r="P998" s="204">
        <f>O998*H998</f>
        <v>0</v>
      </c>
      <c r="Q998" s="204">
        <v>2.0000000000000002E-5</v>
      </c>
      <c r="R998" s="204">
        <f>Q998*H998</f>
        <v>7.5419200000000006E-3</v>
      </c>
      <c r="S998" s="204">
        <v>0</v>
      </c>
      <c r="T998" s="205">
        <f>S998*H998</f>
        <v>0</v>
      </c>
      <c r="U998" s="36"/>
      <c r="V998" s="36"/>
      <c r="W998" s="36"/>
      <c r="X998" s="36"/>
      <c r="Y998" s="36"/>
      <c r="Z998" s="36"/>
      <c r="AA998" s="36"/>
      <c r="AB998" s="36"/>
      <c r="AC998" s="36"/>
      <c r="AD998" s="36"/>
      <c r="AE998" s="36"/>
      <c r="AR998" s="206" t="s">
        <v>386</v>
      </c>
      <c r="AT998" s="206" t="s">
        <v>275</v>
      </c>
      <c r="AU998" s="206" t="s">
        <v>84</v>
      </c>
      <c r="AY998" s="19" t="s">
        <v>273</v>
      </c>
      <c r="BE998" s="207">
        <f>IF(N998="základní",J998,0)</f>
        <v>0</v>
      </c>
      <c r="BF998" s="207">
        <f>IF(N998="snížená",J998,0)</f>
        <v>0</v>
      </c>
      <c r="BG998" s="207">
        <f>IF(N998="zákl. přenesená",J998,0)</f>
        <v>0</v>
      </c>
      <c r="BH998" s="207">
        <f>IF(N998="sníž. přenesená",J998,0)</f>
        <v>0</v>
      </c>
      <c r="BI998" s="207">
        <f>IF(N998="nulová",J998,0)</f>
        <v>0</v>
      </c>
      <c r="BJ998" s="19" t="s">
        <v>23</v>
      </c>
      <c r="BK998" s="207">
        <f>ROUND(I998*H998,2)</f>
        <v>0</v>
      </c>
      <c r="BL998" s="19" t="s">
        <v>386</v>
      </c>
      <c r="BM998" s="206" t="s">
        <v>4428</v>
      </c>
    </row>
    <row r="999" spans="1:65" s="14" customFormat="1" ht="11.25">
      <c r="B999" s="222"/>
      <c r="C999" s="223"/>
      <c r="D999" s="208" t="s">
        <v>281</v>
      </c>
      <c r="E999" s="224" t="s">
        <v>22</v>
      </c>
      <c r="F999" s="225" t="s">
        <v>4419</v>
      </c>
      <c r="G999" s="223"/>
      <c r="H999" s="226">
        <v>310.798</v>
      </c>
      <c r="I999" s="227"/>
      <c r="J999" s="223"/>
      <c r="K999" s="223"/>
      <c r="L999" s="228"/>
      <c r="M999" s="229"/>
      <c r="N999" s="230"/>
      <c r="O999" s="230"/>
      <c r="P999" s="230"/>
      <c r="Q999" s="230"/>
      <c r="R999" s="230"/>
      <c r="S999" s="230"/>
      <c r="T999" s="231"/>
      <c r="AT999" s="232" t="s">
        <v>281</v>
      </c>
      <c r="AU999" s="232" t="s">
        <v>84</v>
      </c>
      <c r="AV999" s="14" t="s">
        <v>84</v>
      </c>
      <c r="AW999" s="14" t="s">
        <v>38</v>
      </c>
      <c r="AX999" s="14" t="s">
        <v>77</v>
      </c>
      <c r="AY999" s="232" t="s">
        <v>273</v>
      </c>
    </row>
    <row r="1000" spans="1:65" s="15" customFormat="1" ht="11.25">
      <c r="B1000" s="233"/>
      <c r="C1000" s="234"/>
      <c r="D1000" s="208" t="s">
        <v>281</v>
      </c>
      <c r="E1000" s="235" t="s">
        <v>22</v>
      </c>
      <c r="F1000" s="236" t="s">
        <v>286</v>
      </c>
      <c r="G1000" s="234"/>
      <c r="H1000" s="237">
        <v>310.798</v>
      </c>
      <c r="I1000" s="238"/>
      <c r="J1000" s="234"/>
      <c r="K1000" s="234"/>
      <c r="L1000" s="239"/>
      <c r="M1000" s="240"/>
      <c r="N1000" s="241"/>
      <c r="O1000" s="241"/>
      <c r="P1000" s="241"/>
      <c r="Q1000" s="241"/>
      <c r="R1000" s="241"/>
      <c r="S1000" s="241"/>
      <c r="T1000" s="242"/>
      <c r="AT1000" s="243" t="s">
        <v>281</v>
      </c>
      <c r="AU1000" s="243" t="s">
        <v>84</v>
      </c>
      <c r="AV1000" s="15" t="s">
        <v>92</v>
      </c>
      <c r="AW1000" s="15" t="s">
        <v>38</v>
      </c>
      <c r="AX1000" s="15" t="s">
        <v>77</v>
      </c>
      <c r="AY1000" s="243" t="s">
        <v>273</v>
      </c>
    </row>
    <row r="1001" spans="1:65" s="14" customFormat="1" ht="11.25">
      <c r="B1001" s="222"/>
      <c r="C1001" s="223"/>
      <c r="D1001" s="208" t="s">
        <v>281</v>
      </c>
      <c r="E1001" s="224" t="s">
        <v>22</v>
      </c>
      <c r="F1001" s="225" t="s">
        <v>4426</v>
      </c>
      <c r="G1001" s="223"/>
      <c r="H1001" s="226">
        <v>66.298000000000002</v>
      </c>
      <c r="I1001" s="227"/>
      <c r="J1001" s="223"/>
      <c r="K1001" s="223"/>
      <c r="L1001" s="228"/>
      <c r="M1001" s="229"/>
      <c r="N1001" s="230"/>
      <c r="O1001" s="230"/>
      <c r="P1001" s="230"/>
      <c r="Q1001" s="230"/>
      <c r="R1001" s="230"/>
      <c r="S1001" s="230"/>
      <c r="T1001" s="231"/>
      <c r="AT1001" s="232" t="s">
        <v>281</v>
      </c>
      <c r="AU1001" s="232" t="s">
        <v>84</v>
      </c>
      <c r="AV1001" s="14" t="s">
        <v>84</v>
      </c>
      <c r="AW1001" s="14" t="s">
        <v>38</v>
      </c>
      <c r="AX1001" s="14" t="s">
        <v>77</v>
      </c>
      <c r="AY1001" s="232" t="s">
        <v>273</v>
      </c>
    </row>
    <row r="1002" spans="1:65" s="15" customFormat="1" ht="11.25">
      <c r="B1002" s="233"/>
      <c r="C1002" s="234"/>
      <c r="D1002" s="208" t="s">
        <v>281</v>
      </c>
      <c r="E1002" s="235" t="s">
        <v>22</v>
      </c>
      <c r="F1002" s="236" t="s">
        <v>286</v>
      </c>
      <c r="G1002" s="234"/>
      <c r="H1002" s="237">
        <v>66.298000000000002</v>
      </c>
      <c r="I1002" s="238"/>
      <c r="J1002" s="234"/>
      <c r="K1002" s="234"/>
      <c r="L1002" s="239"/>
      <c r="M1002" s="240"/>
      <c r="N1002" s="241"/>
      <c r="O1002" s="241"/>
      <c r="P1002" s="241"/>
      <c r="Q1002" s="241"/>
      <c r="R1002" s="241"/>
      <c r="S1002" s="241"/>
      <c r="T1002" s="242"/>
      <c r="AT1002" s="243" t="s">
        <v>281</v>
      </c>
      <c r="AU1002" s="243" t="s">
        <v>84</v>
      </c>
      <c r="AV1002" s="15" t="s">
        <v>92</v>
      </c>
      <c r="AW1002" s="15" t="s">
        <v>38</v>
      </c>
      <c r="AX1002" s="15" t="s">
        <v>77</v>
      </c>
      <c r="AY1002" s="243" t="s">
        <v>273</v>
      </c>
    </row>
    <row r="1003" spans="1:65" s="16" customFormat="1" ht="11.25">
      <c r="B1003" s="244"/>
      <c r="C1003" s="245"/>
      <c r="D1003" s="208" t="s">
        <v>281</v>
      </c>
      <c r="E1003" s="246" t="s">
        <v>22</v>
      </c>
      <c r="F1003" s="247" t="s">
        <v>288</v>
      </c>
      <c r="G1003" s="245"/>
      <c r="H1003" s="248">
        <v>377.096</v>
      </c>
      <c r="I1003" s="249"/>
      <c r="J1003" s="245"/>
      <c r="K1003" s="245"/>
      <c r="L1003" s="250"/>
      <c r="M1003" s="251"/>
      <c r="N1003" s="252"/>
      <c r="O1003" s="252"/>
      <c r="P1003" s="252"/>
      <c r="Q1003" s="252"/>
      <c r="R1003" s="252"/>
      <c r="S1003" s="252"/>
      <c r="T1003" s="253"/>
      <c r="AT1003" s="254" t="s">
        <v>281</v>
      </c>
      <c r="AU1003" s="254" t="s">
        <v>84</v>
      </c>
      <c r="AV1003" s="16" t="s">
        <v>99</v>
      </c>
      <c r="AW1003" s="16" t="s">
        <v>38</v>
      </c>
      <c r="AX1003" s="16" t="s">
        <v>23</v>
      </c>
      <c r="AY1003" s="254" t="s">
        <v>273</v>
      </c>
    </row>
    <row r="1004" spans="1:65" s="12" customFormat="1" ht="25.9" customHeight="1">
      <c r="B1004" s="179"/>
      <c r="C1004" s="180"/>
      <c r="D1004" s="181" t="s">
        <v>76</v>
      </c>
      <c r="E1004" s="182" t="s">
        <v>568</v>
      </c>
      <c r="F1004" s="182" t="s">
        <v>4429</v>
      </c>
      <c r="G1004" s="180"/>
      <c r="H1004" s="180"/>
      <c r="I1004" s="183"/>
      <c r="J1004" s="184">
        <f>BK1004</f>
        <v>0</v>
      </c>
      <c r="K1004" s="180"/>
      <c r="L1004" s="185"/>
      <c r="M1004" s="186"/>
      <c r="N1004" s="187"/>
      <c r="O1004" s="187"/>
      <c r="P1004" s="188">
        <f>P1005</f>
        <v>0</v>
      </c>
      <c r="Q1004" s="187"/>
      <c r="R1004" s="188">
        <f>R1005</f>
        <v>0</v>
      </c>
      <c r="S1004" s="187"/>
      <c r="T1004" s="189">
        <f>T1005</f>
        <v>0</v>
      </c>
      <c r="AR1004" s="190" t="s">
        <v>92</v>
      </c>
      <c r="AT1004" s="191" t="s">
        <v>76</v>
      </c>
      <c r="AU1004" s="191" t="s">
        <v>77</v>
      </c>
      <c r="AY1004" s="190" t="s">
        <v>273</v>
      </c>
      <c r="BK1004" s="192">
        <f>BK1005</f>
        <v>0</v>
      </c>
    </row>
    <row r="1005" spans="1:65" s="12" customFormat="1" ht="22.9" customHeight="1">
      <c r="B1005" s="179"/>
      <c r="C1005" s="180"/>
      <c r="D1005" s="181" t="s">
        <v>76</v>
      </c>
      <c r="E1005" s="193" t="s">
        <v>4430</v>
      </c>
      <c r="F1005" s="193" t="s">
        <v>1852</v>
      </c>
      <c r="G1005" s="180"/>
      <c r="H1005" s="180"/>
      <c r="I1005" s="183"/>
      <c r="J1005" s="194">
        <f>BK1005</f>
        <v>0</v>
      </c>
      <c r="K1005" s="180"/>
      <c r="L1005" s="185"/>
      <c r="M1005" s="186"/>
      <c r="N1005" s="187"/>
      <c r="O1005" s="187"/>
      <c r="P1005" s="188">
        <f>P1006</f>
        <v>0</v>
      </c>
      <c r="Q1005" s="187"/>
      <c r="R1005" s="188">
        <f>R1006</f>
        <v>0</v>
      </c>
      <c r="S1005" s="187"/>
      <c r="T1005" s="189">
        <f>T1006</f>
        <v>0</v>
      </c>
      <c r="AR1005" s="190" t="s">
        <v>92</v>
      </c>
      <c r="AT1005" s="191" t="s">
        <v>76</v>
      </c>
      <c r="AU1005" s="191" t="s">
        <v>23</v>
      </c>
      <c r="AY1005" s="190" t="s">
        <v>273</v>
      </c>
      <c r="BK1005" s="192">
        <f>BK1006</f>
        <v>0</v>
      </c>
    </row>
    <row r="1006" spans="1:65" s="2" customFormat="1" ht="16.5" customHeight="1">
      <c r="A1006" s="36"/>
      <c r="B1006" s="37"/>
      <c r="C1006" s="195" t="s">
        <v>3121</v>
      </c>
      <c r="D1006" s="195" t="s">
        <v>275</v>
      </c>
      <c r="E1006" s="196" t="s">
        <v>4431</v>
      </c>
      <c r="F1006" s="197" t="s">
        <v>4432</v>
      </c>
      <c r="G1006" s="198" t="s">
        <v>1038</v>
      </c>
      <c r="H1006" s="199">
        <v>1</v>
      </c>
      <c r="I1006" s="200"/>
      <c r="J1006" s="201">
        <f>ROUND(I1006*H1006,2)</f>
        <v>0</v>
      </c>
      <c r="K1006" s="197" t="s">
        <v>22</v>
      </c>
      <c r="L1006" s="41"/>
      <c r="M1006" s="270" t="s">
        <v>22</v>
      </c>
      <c r="N1006" s="271" t="s">
        <v>48</v>
      </c>
      <c r="O1006" s="268"/>
      <c r="P1006" s="272">
        <f>O1006*H1006</f>
        <v>0</v>
      </c>
      <c r="Q1006" s="272">
        <v>0</v>
      </c>
      <c r="R1006" s="272">
        <f>Q1006*H1006</f>
        <v>0</v>
      </c>
      <c r="S1006" s="272">
        <v>0</v>
      </c>
      <c r="T1006" s="273">
        <f>S1006*H1006</f>
        <v>0</v>
      </c>
      <c r="U1006" s="36"/>
      <c r="V1006" s="36"/>
      <c r="W1006" s="36"/>
      <c r="X1006" s="36"/>
      <c r="Y1006" s="36"/>
      <c r="Z1006" s="36"/>
      <c r="AA1006" s="36"/>
      <c r="AB1006" s="36"/>
      <c r="AC1006" s="36"/>
      <c r="AD1006" s="36"/>
      <c r="AE1006" s="36"/>
      <c r="AR1006" s="206" t="s">
        <v>757</v>
      </c>
      <c r="AT1006" s="206" t="s">
        <v>275</v>
      </c>
      <c r="AU1006" s="206" t="s">
        <v>84</v>
      </c>
      <c r="AY1006" s="19" t="s">
        <v>273</v>
      </c>
      <c r="BE1006" s="207">
        <f>IF(N1006="základní",J1006,0)</f>
        <v>0</v>
      </c>
      <c r="BF1006" s="207">
        <f>IF(N1006="snížená",J1006,0)</f>
        <v>0</v>
      </c>
      <c r="BG1006" s="207">
        <f>IF(N1006="zákl. přenesená",J1006,0)</f>
        <v>0</v>
      </c>
      <c r="BH1006" s="207">
        <f>IF(N1006="sníž. přenesená",J1006,0)</f>
        <v>0</v>
      </c>
      <c r="BI1006" s="207">
        <f>IF(N1006="nulová",J1006,0)</f>
        <v>0</v>
      </c>
      <c r="BJ1006" s="19" t="s">
        <v>23</v>
      </c>
      <c r="BK1006" s="207">
        <f>ROUND(I1006*H1006,2)</f>
        <v>0</v>
      </c>
      <c r="BL1006" s="19" t="s">
        <v>757</v>
      </c>
      <c r="BM1006" s="206" t="s">
        <v>4433</v>
      </c>
    </row>
    <row r="1007" spans="1:65" s="2" customFormat="1" ht="6.95" customHeight="1">
      <c r="A1007" s="36"/>
      <c r="B1007" s="49"/>
      <c r="C1007" s="50"/>
      <c r="D1007" s="50"/>
      <c r="E1007" s="50"/>
      <c r="F1007" s="50"/>
      <c r="G1007" s="50"/>
      <c r="H1007" s="50"/>
      <c r="I1007" s="145"/>
      <c r="J1007" s="50"/>
      <c r="K1007" s="50"/>
      <c r="L1007" s="41"/>
      <c r="M1007" s="36"/>
      <c r="O1007" s="36"/>
      <c r="P1007" s="36"/>
      <c r="Q1007" s="36"/>
      <c r="R1007" s="36"/>
      <c r="S1007" s="36"/>
      <c r="T1007" s="36"/>
      <c r="U1007" s="36"/>
      <c r="V1007" s="36"/>
      <c r="W1007" s="36"/>
      <c r="X1007" s="36"/>
      <c r="Y1007" s="36"/>
      <c r="Z1007" s="36"/>
      <c r="AA1007" s="36"/>
      <c r="AB1007" s="36"/>
      <c r="AC1007" s="36"/>
      <c r="AD1007" s="36"/>
      <c r="AE1007" s="36"/>
    </row>
  </sheetData>
  <sheetProtection algorithmName="SHA-512" hashValue="Ql3WKXlCyl8xJnPtZBA6xWj6LAtK20XzmcaBzLqs9jYLOkrJH8WOIENW/XX/A/NL3d3Khlhrr/Mh0nc6uZVz1g==" saltValue="qta3mwFrsdzdMA1tTzN+aeP+MkYx2mIPwnsPJSPzkkJa9ugBK/fBMZVMmBNgiXyADtdUVQRnC8+dao720hlv2A==" spinCount="100000" sheet="1" objects="1" scenarios="1" formatColumns="0" formatRows="0" autoFilter="0"/>
  <autoFilter ref="C116:K1006"/>
  <mergeCells count="15">
    <mergeCell ref="E103:H103"/>
    <mergeCell ref="E107:H107"/>
    <mergeCell ref="E105:H105"/>
    <mergeCell ref="E109:H10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sheetPr>
    <pageSetUpPr fitToPage="1"/>
  </sheetPr>
  <dimension ref="A2:BM1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203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3542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4434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1486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ROUND((SUM(BE97:BE159)),  2)</f>
        <v>0</v>
      </c>
      <c r="G37" s="36"/>
      <c r="H37" s="36"/>
      <c r="I37" s="134">
        <v>0.21</v>
      </c>
      <c r="J37" s="133">
        <f>ROUND(((SUM(BE97:BE159))*I37),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ROUND((SUM(BF97:BF159)),  2)</f>
        <v>0</v>
      </c>
      <c r="G38" s="36"/>
      <c r="H38" s="36"/>
      <c r="I38" s="134">
        <v>0.15</v>
      </c>
      <c r="J38" s="133">
        <f>ROUND(((SUM(BF97:BF159))*I38),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ROUND((SUM(BG97:BG159)),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ROUND((SUM(BH97:BH159)),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ROUND((SUM(BI97:BI159)),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3542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2016/027H-02-C-D141 - C-D.1.4.1-Zařízení zdravotně technických instalací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J97</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4435</v>
      </c>
      <c r="E68" s="157"/>
      <c r="F68" s="157"/>
      <c r="G68" s="157"/>
      <c r="H68" s="157"/>
      <c r="I68" s="158"/>
      <c r="J68" s="159">
        <f>J98</f>
        <v>0</v>
      </c>
      <c r="K68" s="155"/>
      <c r="L68" s="160"/>
    </row>
    <row r="69" spans="1:47" s="9" customFormat="1" ht="24.95" customHeight="1">
      <c r="B69" s="154"/>
      <c r="C69" s="155"/>
      <c r="D69" s="156" t="s">
        <v>1488</v>
      </c>
      <c r="E69" s="157"/>
      <c r="F69" s="157"/>
      <c r="G69" s="157"/>
      <c r="H69" s="157"/>
      <c r="I69" s="158"/>
      <c r="J69" s="159">
        <f>J101</f>
        <v>0</v>
      </c>
      <c r="K69" s="155"/>
      <c r="L69" s="160"/>
    </row>
    <row r="70" spans="1:47" s="9" customFormat="1" ht="24.95" customHeight="1">
      <c r="B70" s="154"/>
      <c r="C70" s="155"/>
      <c r="D70" s="156" t="s">
        <v>1489</v>
      </c>
      <c r="E70" s="157"/>
      <c r="F70" s="157"/>
      <c r="G70" s="157"/>
      <c r="H70" s="157"/>
      <c r="I70" s="158"/>
      <c r="J70" s="159">
        <f>J139</f>
        <v>0</v>
      </c>
      <c r="K70" s="155"/>
      <c r="L70" s="160"/>
    </row>
    <row r="71" spans="1:47" s="9" customFormat="1" ht="24.95" customHeight="1">
      <c r="B71" s="154"/>
      <c r="C71" s="155"/>
      <c r="D71" s="156" t="s">
        <v>1490</v>
      </c>
      <c r="E71" s="157"/>
      <c r="F71" s="157"/>
      <c r="G71" s="157"/>
      <c r="H71" s="157"/>
      <c r="I71" s="158"/>
      <c r="J71" s="159">
        <f>J154</f>
        <v>0</v>
      </c>
      <c r="K71" s="155"/>
      <c r="L71" s="160"/>
    </row>
    <row r="72" spans="1:47" s="9" customFormat="1" ht="24.95" customHeight="1">
      <c r="B72" s="154"/>
      <c r="C72" s="155"/>
      <c r="D72" s="156" t="s">
        <v>1488</v>
      </c>
      <c r="E72" s="157"/>
      <c r="F72" s="157"/>
      <c r="G72" s="157"/>
      <c r="H72" s="157"/>
      <c r="I72" s="158"/>
      <c r="J72" s="159">
        <f>J156</f>
        <v>0</v>
      </c>
      <c r="K72" s="155"/>
      <c r="L72" s="160"/>
    </row>
    <row r="73" spans="1:47" s="9" customFormat="1" ht="24.95" customHeight="1">
      <c r="B73" s="154"/>
      <c r="C73" s="155"/>
      <c r="D73" s="156" t="s">
        <v>1489</v>
      </c>
      <c r="E73" s="157"/>
      <c r="F73" s="157"/>
      <c r="G73" s="157"/>
      <c r="H73" s="157"/>
      <c r="I73" s="158"/>
      <c r="J73" s="159">
        <f>J158</f>
        <v>0</v>
      </c>
      <c r="K73" s="155"/>
      <c r="L73" s="160"/>
    </row>
    <row r="74" spans="1:47" s="2" customFormat="1" ht="21.75" customHeight="1">
      <c r="A74" s="36"/>
      <c r="B74" s="37"/>
      <c r="C74" s="38"/>
      <c r="D74" s="38"/>
      <c r="E74" s="38"/>
      <c r="F74" s="38"/>
      <c r="G74" s="38"/>
      <c r="H74" s="38"/>
      <c r="I74" s="119"/>
      <c r="J74" s="38"/>
      <c r="K74" s="38"/>
      <c r="L74" s="120"/>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20"/>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20"/>
      <c r="S79" s="36"/>
      <c r="T79" s="36"/>
      <c r="U79" s="36"/>
      <c r="V79" s="36"/>
      <c r="W79" s="36"/>
      <c r="X79" s="36"/>
      <c r="Y79" s="36"/>
      <c r="Z79" s="36"/>
      <c r="AA79" s="36"/>
      <c r="AB79" s="36"/>
      <c r="AC79" s="36"/>
      <c r="AD79" s="36"/>
      <c r="AE79" s="36"/>
    </row>
    <row r="80" spans="1:47" s="2" customFormat="1" ht="24.95" customHeight="1">
      <c r="A80" s="36"/>
      <c r="B80" s="37"/>
      <c r="C80" s="25" t="s">
        <v>258</v>
      </c>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6.5" customHeight="1">
      <c r="A83" s="36"/>
      <c r="B83" s="37"/>
      <c r="C83" s="38"/>
      <c r="D83" s="38"/>
      <c r="E83" s="419" t="str">
        <f>E7</f>
        <v>Přístavba Základní a mateřské školy Elišky Přemyslovny 10,Brno Starý Lískovec</v>
      </c>
      <c r="F83" s="420"/>
      <c r="G83" s="420"/>
      <c r="H83" s="420"/>
      <c r="I83" s="119"/>
      <c r="J83" s="38"/>
      <c r="K83" s="38"/>
      <c r="L83" s="120"/>
      <c r="S83" s="36"/>
      <c r="T83" s="36"/>
      <c r="U83" s="36"/>
      <c r="V83" s="36"/>
      <c r="W83" s="36"/>
      <c r="X83" s="36"/>
      <c r="Y83" s="36"/>
      <c r="Z83" s="36"/>
      <c r="AA83" s="36"/>
      <c r="AB83" s="36"/>
      <c r="AC83" s="36"/>
      <c r="AD83" s="36"/>
      <c r="AE83" s="36"/>
    </row>
    <row r="84" spans="1:31" s="1" customFormat="1" ht="12" customHeight="1">
      <c r="B84" s="23"/>
      <c r="C84" s="31" t="s">
        <v>227</v>
      </c>
      <c r="D84" s="24"/>
      <c r="E84" s="24"/>
      <c r="F84" s="24"/>
      <c r="G84" s="24"/>
      <c r="H84" s="24"/>
      <c r="I84" s="110"/>
      <c r="J84" s="24"/>
      <c r="K84" s="24"/>
      <c r="L84" s="22"/>
    </row>
    <row r="85" spans="1:31" s="1" customFormat="1" ht="16.5" customHeight="1">
      <c r="B85" s="23"/>
      <c r="C85" s="24"/>
      <c r="D85" s="24"/>
      <c r="E85" s="419" t="s">
        <v>228</v>
      </c>
      <c r="F85" s="370"/>
      <c r="G85" s="370"/>
      <c r="H85" s="370"/>
      <c r="I85" s="110"/>
      <c r="J85" s="24"/>
      <c r="K85" s="24"/>
      <c r="L85" s="22"/>
    </row>
    <row r="86" spans="1:31" s="1" customFormat="1" ht="12" customHeight="1">
      <c r="B86" s="23"/>
      <c r="C86" s="31" t="s">
        <v>229</v>
      </c>
      <c r="D86" s="24"/>
      <c r="E86" s="24"/>
      <c r="F86" s="24"/>
      <c r="G86" s="24"/>
      <c r="H86" s="24"/>
      <c r="I86" s="110"/>
      <c r="J86" s="24"/>
      <c r="K86" s="24"/>
      <c r="L86" s="22"/>
    </row>
    <row r="87" spans="1:31" s="2" customFormat="1" ht="16.5" customHeight="1">
      <c r="A87" s="36"/>
      <c r="B87" s="37"/>
      <c r="C87" s="38"/>
      <c r="D87" s="38"/>
      <c r="E87" s="421" t="s">
        <v>3542</v>
      </c>
      <c r="F87" s="422"/>
      <c r="G87" s="422"/>
      <c r="H87" s="422"/>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1484</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389" t="str">
        <f>E13</f>
        <v>2016/027H-02-C-D141 - C-D.1.4.1-Zařízení zdravotně technických instalací</v>
      </c>
      <c r="F89" s="422"/>
      <c r="G89" s="422"/>
      <c r="H89" s="422"/>
      <c r="I89" s="119"/>
      <c r="J89" s="38"/>
      <c r="K89" s="38"/>
      <c r="L89" s="120"/>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2" customHeight="1">
      <c r="A91" s="36"/>
      <c r="B91" s="37"/>
      <c r="C91" s="31" t="s">
        <v>24</v>
      </c>
      <c r="D91" s="38"/>
      <c r="E91" s="38"/>
      <c r="F91" s="29" t="str">
        <f>F16</f>
        <v xml:space="preserve"> </v>
      </c>
      <c r="G91" s="38"/>
      <c r="H91" s="38"/>
      <c r="I91" s="121" t="s">
        <v>26</v>
      </c>
      <c r="J91" s="61" t="str">
        <f>IF(J16="","",J16)</f>
        <v>20. 2. 2020</v>
      </c>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40.15" customHeight="1">
      <c r="A93" s="36"/>
      <c r="B93" s="37"/>
      <c r="C93" s="31" t="s">
        <v>30</v>
      </c>
      <c r="D93" s="38"/>
      <c r="E93" s="38"/>
      <c r="F93" s="29" t="str">
        <f>E19</f>
        <v>MČ Brno-Starý Lískovec</v>
      </c>
      <c r="G93" s="38"/>
      <c r="H93" s="38"/>
      <c r="I93" s="121" t="s">
        <v>36</v>
      </c>
      <c r="J93" s="34" t="str">
        <f>E25</f>
        <v>HEXAPLAN INTERNATIONAL spol. s r.o.</v>
      </c>
      <c r="K93" s="38"/>
      <c r="L93" s="120"/>
      <c r="S93" s="36"/>
      <c r="T93" s="36"/>
      <c r="U93" s="36"/>
      <c r="V93" s="36"/>
      <c r="W93" s="36"/>
      <c r="X93" s="36"/>
      <c r="Y93" s="36"/>
      <c r="Z93" s="36"/>
      <c r="AA93" s="36"/>
      <c r="AB93" s="36"/>
      <c r="AC93" s="36"/>
      <c r="AD93" s="36"/>
      <c r="AE93" s="36"/>
    </row>
    <row r="94" spans="1:31" s="2" customFormat="1" ht="15.2" customHeight="1">
      <c r="A94" s="36"/>
      <c r="B94" s="37"/>
      <c r="C94" s="31" t="s">
        <v>34</v>
      </c>
      <c r="D94" s="38"/>
      <c r="E94" s="38"/>
      <c r="F94" s="29" t="str">
        <f>IF(E22="","",E22)</f>
        <v>Vyplň údaj</v>
      </c>
      <c r="G94" s="38"/>
      <c r="H94" s="38"/>
      <c r="I94" s="121" t="s">
        <v>39</v>
      </c>
      <c r="J94" s="34" t="str">
        <f>E28</f>
        <v>G.Přikryl</v>
      </c>
      <c r="K94" s="38"/>
      <c r="L94" s="120"/>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11" customFormat="1" ht="29.25" customHeight="1">
      <c r="A96" s="167"/>
      <c r="B96" s="168"/>
      <c r="C96" s="169" t="s">
        <v>259</v>
      </c>
      <c r="D96" s="170" t="s">
        <v>62</v>
      </c>
      <c r="E96" s="170" t="s">
        <v>58</v>
      </c>
      <c r="F96" s="170" t="s">
        <v>59</v>
      </c>
      <c r="G96" s="170" t="s">
        <v>260</v>
      </c>
      <c r="H96" s="170" t="s">
        <v>261</v>
      </c>
      <c r="I96" s="171" t="s">
        <v>262</v>
      </c>
      <c r="J96" s="170" t="s">
        <v>236</v>
      </c>
      <c r="K96" s="172" t="s">
        <v>263</v>
      </c>
      <c r="L96" s="173"/>
      <c r="M96" s="70" t="s">
        <v>22</v>
      </c>
      <c r="N96" s="71" t="s">
        <v>47</v>
      </c>
      <c r="O96" s="71" t="s">
        <v>264</v>
      </c>
      <c r="P96" s="71" t="s">
        <v>265</v>
      </c>
      <c r="Q96" s="71" t="s">
        <v>266</v>
      </c>
      <c r="R96" s="71" t="s">
        <v>267</v>
      </c>
      <c r="S96" s="71" t="s">
        <v>268</v>
      </c>
      <c r="T96" s="72" t="s">
        <v>269</v>
      </c>
      <c r="U96" s="167"/>
      <c r="V96" s="167"/>
      <c r="W96" s="167"/>
      <c r="X96" s="167"/>
      <c r="Y96" s="167"/>
      <c r="Z96" s="167"/>
      <c r="AA96" s="167"/>
      <c r="AB96" s="167"/>
      <c r="AC96" s="167"/>
      <c r="AD96" s="167"/>
      <c r="AE96" s="167"/>
    </row>
    <row r="97" spans="1:65" s="2" customFormat="1" ht="22.9" customHeight="1">
      <c r="A97" s="36"/>
      <c r="B97" s="37"/>
      <c r="C97" s="77" t="s">
        <v>270</v>
      </c>
      <c r="D97" s="38"/>
      <c r="E97" s="38"/>
      <c r="F97" s="38"/>
      <c r="G97" s="38"/>
      <c r="H97" s="38"/>
      <c r="I97" s="119"/>
      <c r="J97" s="174">
        <f>BK97</f>
        <v>0</v>
      </c>
      <c r="K97" s="38"/>
      <c r="L97" s="41"/>
      <c r="M97" s="73"/>
      <c r="N97" s="175"/>
      <c r="O97" s="74"/>
      <c r="P97" s="176">
        <f>P98+P101+P139+P154+P156+P158</f>
        <v>0</v>
      </c>
      <c r="Q97" s="74"/>
      <c r="R97" s="176">
        <f>R98+R101+R139+R154+R156+R158</f>
        <v>0.55667999999999995</v>
      </c>
      <c r="S97" s="74"/>
      <c r="T97" s="177">
        <f>T98+T101+T139+T154+T156+T158</f>
        <v>0</v>
      </c>
      <c r="U97" s="36"/>
      <c r="V97" s="36"/>
      <c r="W97" s="36"/>
      <c r="X97" s="36"/>
      <c r="Y97" s="36"/>
      <c r="Z97" s="36"/>
      <c r="AA97" s="36"/>
      <c r="AB97" s="36"/>
      <c r="AC97" s="36"/>
      <c r="AD97" s="36"/>
      <c r="AE97" s="36"/>
      <c r="AT97" s="19" t="s">
        <v>76</v>
      </c>
      <c r="AU97" s="19" t="s">
        <v>237</v>
      </c>
      <c r="BK97" s="178">
        <f>BK98+BK101+BK139+BK154+BK156+BK158</f>
        <v>0</v>
      </c>
    </row>
    <row r="98" spans="1:65" s="12" customFormat="1" ht="25.9" customHeight="1">
      <c r="B98" s="179"/>
      <c r="C98" s="180"/>
      <c r="D98" s="181" t="s">
        <v>76</v>
      </c>
      <c r="E98" s="182" t="s">
        <v>797</v>
      </c>
      <c r="F98" s="182" t="s">
        <v>4436</v>
      </c>
      <c r="G98" s="180"/>
      <c r="H98" s="180"/>
      <c r="I98" s="183"/>
      <c r="J98" s="184">
        <f>BK98</f>
        <v>0</v>
      </c>
      <c r="K98" s="180"/>
      <c r="L98" s="185"/>
      <c r="M98" s="186"/>
      <c r="N98" s="187"/>
      <c r="O98" s="187"/>
      <c r="P98" s="188">
        <f>SUM(P99:P100)</f>
        <v>0</v>
      </c>
      <c r="Q98" s="187"/>
      <c r="R98" s="188">
        <f>SUM(R99:R100)</f>
        <v>0</v>
      </c>
      <c r="S98" s="187"/>
      <c r="T98" s="189">
        <f>SUM(T99:T100)</f>
        <v>0</v>
      </c>
      <c r="AR98" s="190" t="s">
        <v>84</v>
      </c>
      <c r="AT98" s="191" t="s">
        <v>76</v>
      </c>
      <c r="AU98" s="191" t="s">
        <v>77</v>
      </c>
      <c r="AY98" s="190" t="s">
        <v>273</v>
      </c>
      <c r="BK98" s="192">
        <f>SUM(BK99:BK100)</f>
        <v>0</v>
      </c>
    </row>
    <row r="99" spans="1:65" s="2" customFormat="1" ht="16.5" customHeight="1">
      <c r="A99" s="36"/>
      <c r="B99" s="37"/>
      <c r="C99" s="195" t="s">
        <v>23</v>
      </c>
      <c r="D99" s="195" t="s">
        <v>275</v>
      </c>
      <c r="E99" s="196" t="s">
        <v>4437</v>
      </c>
      <c r="F99" s="197" t="s">
        <v>4438</v>
      </c>
      <c r="G99" s="198" t="s">
        <v>305</v>
      </c>
      <c r="H99" s="199">
        <v>36</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386</v>
      </c>
      <c r="AT99" s="206" t="s">
        <v>275</v>
      </c>
      <c r="AU99" s="206" t="s">
        <v>23</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386</v>
      </c>
      <c r="BM99" s="206" t="s">
        <v>84</v>
      </c>
    </row>
    <row r="100" spans="1:65" s="2" customFormat="1" ht="19.5">
      <c r="A100" s="36"/>
      <c r="B100" s="37"/>
      <c r="C100" s="38"/>
      <c r="D100" s="208" t="s">
        <v>279</v>
      </c>
      <c r="E100" s="38"/>
      <c r="F100" s="209" t="s">
        <v>4439</v>
      </c>
      <c r="G100" s="38"/>
      <c r="H100" s="38"/>
      <c r="I100" s="119"/>
      <c r="J100" s="38"/>
      <c r="K100" s="38"/>
      <c r="L100" s="41"/>
      <c r="M100" s="210"/>
      <c r="N100" s="211"/>
      <c r="O100" s="66"/>
      <c r="P100" s="66"/>
      <c r="Q100" s="66"/>
      <c r="R100" s="66"/>
      <c r="S100" s="66"/>
      <c r="T100" s="67"/>
      <c r="U100" s="36"/>
      <c r="V100" s="36"/>
      <c r="W100" s="36"/>
      <c r="X100" s="36"/>
      <c r="Y100" s="36"/>
      <c r="Z100" s="36"/>
      <c r="AA100" s="36"/>
      <c r="AB100" s="36"/>
      <c r="AC100" s="36"/>
      <c r="AD100" s="36"/>
      <c r="AE100" s="36"/>
      <c r="AT100" s="19" t="s">
        <v>279</v>
      </c>
      <c r="AU100" s="19" t="s">
        <v>23</v>
      </c>
    </row>
    <row r="101" spans="1:65" s="12" customFormat="1" ht="25.9" customHeight="1">
      <c r="B101" s="179"/>
      <c r="C101" s="180"/>
      <c r="D101" s="181" t="s">
        <v>76</v>
      </c>
      <c r="E101" s="182" t="s">
        <v>1491</v>
      </c>
      <c r="F101" s="182" t="s">
        <v>1492</v>
      </c>
      <c r="G101" s="180"/>
      <c r="H101" s="180"/>
      <c r="I101" s="183"/>
      <c r="J101" s="184">
        <f>BK101</f>
        <v>0</v>
      </c>
      <c r="K101" s="180"/>
      <c r="L101" s="185"/>
      <c r="M101" s="186"/>
      <c r="N101" s="187"/>
      <c r="O101" s="187"/>
      <c r="P101" s="188">
        <f>SUM(P102:P138)</f>
        <v>0</v>
      </c>
      <c r="Q101" s="187"/>
      <c r="R101" s="188">
        <f>SUM(R102:R138)</f>
        <v>0.54313999999999996</v>
      </c>
      <c r="S101" s="187"/>
      <c r="T101" s="189">
        <f>SUM(T102:T138)</f>
        <v>0</v>
      </c>
      <c r="AR101" s="190" t="s">
        <v>84</v>
      </c>
      <c r="AT101" s="191" t="s">
        <v>76</v>
      </c>
      <c r="AU101" s="191" t="s">
        <v>77</v>
      </c>
      <c r="AY101" s="190" t="s">
        <v>273</v>
      </c>
      <c r="BK101" s="192">
        <f>SUM(BK102:BK138)</f>
        <v>0</v>
      </c>
    </row>
    <row r="102" spans="1:65" s="2" customFormat="1" ht="16.5" customHeight="1">
      <c r="A102" s="36"/>
      <c r="B102" s="37"/>
      <c r="C102" s="195" t="s">
        <v>84</v>
      </c>
      <c r="D102" s="195" t="s">
        <v>275</v>
      </c>
      <c r="E102" s="196" t="s">
        <v>4440</v>
      </c>
      <c r="F102" s="197" t="s">
        <v>4441</v>
      </c>
      <c r="G102" s="198" t="s">
        <v>765</v>
      </c>
      <c r="H102" s="199">
        <v>7</v>
      </c>
      <c r="I102" s="200"/>
      <c r="J102" s="201">
        <f>ROUND(I102*H102,2)</f>
        <v>0</v>
      </c>
      <c r="K102" s="197" t="s">
        <v>22</v>
      </c>
      <c r="L102" s="41"/>
      <c r="M102" s="202" t="s">
        <v>22</v>
      </c>
      <c r="N102" s="203" t="s">
        <v>48</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386</v>
      </c>
      <c r="AT102" s="206" t="s">
        <v>275</v>
      </c>
      <c r="AU102" s="206" t="s">
        <v>23</v>
      </c>
      <c r="AY102" s="19" t="s">
        <v>273</v>
      </c>
      <c r="BE102" s="207">
        <f>IF(N102="základní",J102,0)</f>
        <v>0</v>
      </c>
      <c r="BF102" s="207">
        <f>IF(N102="snížená",J102,0)</f>
        <v>0</v>
      </c>
      <c r="BG102" s="207">
        <f>IF(N102="zákl. přenesená",J102,0)</f>
        <v>0</v>
      </c>
      <c r="BH102" s="207">
        <f>IF(N102="sníž. přenesená",J102,0)</f>
        <v>0</v>
      </c>
      <c r="BI102" s="207">
        <f>IF(N102="nulová",J102,0)</f>
        <v>0</v>
      </c>
      <c r="BJ102" s="19" t="s">
        <v>23</v>
      </c>
      <c r="BK102" s="207">
        <f>ROUND(I102*H102,2)</f>
        <v>0</v>
      </c>
      <c r="BL102" s="19" t="s">
        <v>386</v>
      </c>
      <c r="BM102" s="206" t="s">
        <v>99</v>
      </c>
    </row>
    <row r="103" spans="1:65" s="2" customFormat="1" ht="19.5">
      <c r="A103" s="36"/>
      <c r="B103" s="37"/>
      <c r="C103" s="38"/>
      <c r="D103" s="208" t="s">
        <v>279</v>
      </c>
      <c r="E103" s="38"/>
      <c r="F103" s="209" t="s">
        <v>4442</v>
      </c>
      <c r="G103" s="38"/>
      <c r="H103" s="38"/>
      <c r="I103" s="119"/>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279</v>
      </c>
      <c r="AU103" s="19" t="s">
        <v>23</v>
      </c>
    </row>
    <row r="104" spans="1:65" s="2" customFormat="1" ht="16.5" customHeight="1">
      <c r="A104" s="36"/>
      <c r="B104" s="37"/>
      <c r="C104" s="195" t="s">
        <v>92</v>
      </c>
      <c r="D104" s="195" t="s">
        <v>275</v>
      </c>
      <c r="E104" s="196" t="s">
        <v>4443</v>
      </c>
      <c r="F104" s="197" t="s">
        <v>4444</v>
      </c>
      <c r="G104" s="198" t="s">
        <v>765</v>
      </c>
      <c r="H104" s="199">
        <v>4</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386</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386</v>
      </c>
      <c r="BM104" s="206" t="s">
        <v>319</v>
      </c>
    </row>
    <row r="105" spans="1:65" s="2" customFormat="1" ht="19.5">
      <c r="A105" s="36"/>
      <c r="B105" s="37"/>
      <c r="C105" s="38"/>
      <c r="D105" s="208" t="s">
        <v>279</v>
      </c>
      <c r="E105" s="38"/>
      <c r="F105" s="209" t="s">
        <v>4445</v>
      </c>
      <c r="G105" s="38"/>
      <c r="H105" s="38"/>
      <c r="I105" s="119"/>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279</v>
      </c>
      <c r="AU105" s="19" t="s">
        <v>23</v>
      </c>
    </row>
    <row r="106" spans="1:65" s="2" customFormat="1" ht="16.5" customHeight="1">
      <c r="A106" s="36"/>
      <c r="B106" s="37"/>
      <c r="C106" s="195" t="s">
        <v>99</v>
      </c>
      <c r="D106" s="195" t="s">
        <v>275</v>
      </c>
      <c r="E106" s="196" t="s">
        <v>4446</v>
      </c>
      <c r="F106" s="197" t="s">
        <v>4447</v>
      </c>
      <c r="G106" s="198" t="s">
        <v>765</v>
      </c>
      <c r="H106" s="199">
        <v>4</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386</v>
      </c>
      <c r="AT106" s="206" t="s">
        <v>275</v>
      </c>
      <c r="AU106" s="206" t="s">
        <v>23</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386</v>
      </c>
      <c r="BM106" s="206" t="s">
        <v>330</v>
      </c>
    </row>
    <row r="107" spans="1:65" s="2" customFormat="1" ht="19.5">
      <c r="A107" s="36"/>
      <c r="B107" s="37"/>
      <c r="C107" s="38"/>
      <c r="D107" s="208" t="s">
        <v>279</v>
      </c>
      <c r="E107" s="38"/>
      <c r="F107" s="209" t="s">
        <v>4445</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279</v>
      </c>
      <c r="AU107" s="19" t="s">
        <v>23</v>
      </c>
    </row>
    <row r="108" spans="1:65" s="2" customFormat="1" ht="16.5" customHeight="1">
      <c r="A108" s="36"/>
      <c r="B108" s="37"/>
      <c r="C108" s="195" t="s">
        <v>115</v>
      </c>
      <c r="D108" s="195" t="s">
        <v>275</v>
      </c>
      <c r="E108" s="196" t="s">
        <v>4448</v>
      </c>
      <c r="F108" s="197" t="s">
        <v>4449</v>
      </c>
      <c r="G108" s="198" t="s">
        <v>765</v>
      </c>
      <c r="H108" s="199">
        <v>4</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386</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386</v>
      </c>
      <c r="BM108" s="206" t="s">
        <v>28</v>
      </c>
    </row>
    <row r="109" spans="1:65" s="2" customFormat="1" ht="19.5">
      <c r="A109" s="36"/>
      <c r="B109" s="37"/>
      <c r="C109" s="38"/>
      <c r="D109" s="208" t="s">
        <v>279</v>
      </c>
      <c r="E109" s="38"/>
      <c r="F109" s="209" t="s">
        <v>4445</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279</v>
      </c>
      <c r="AU109" s="19" t="s">
        <v>23</v>
      </c>
    </row>
    <row r="110" spans="1:65" s="2" customFormat="1" ht="16.5" customHeight="1">
      <c r="A110" s="36"/>
      <c r="B110" s="37"/>
      <c r="C110" s="195" t="s">
        <v>319</v>
      </c>
      <c r="D110" s="195" t="s">
        <v>275</v>
      </c>
      <c r="E110" s="196" t="s">
        <v>4450</v>
      </c>
      <c r="F110" s="197" t="s">
        <v>4451</v>
      </c>
      <c r="G110" s="198" t="s">
        <v>765</v>
      </c>
      <c r="H110" s="199">
        <v>24</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386</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386</v>
      </c>
      <c r="BM110" s="206" t="s">
        <v>359</v>
      </c>
    </row>
    <row r="111" spans="1:65" s="2" customFormat="1" ht="16.5" customHeight="1">
      <c r="A111" s="36"/>
      <c r="B111" s="37"/>
      <c r="C111" s="195" t="s">
        <v>325</v>
      </c>
      <c r="D111" s="195" t="s">
        <v>275</v>
      </c>
      <c r="E111" s="196" t="s">
        <v>4452</v>
      </c>
      <c r="F111" s="197" t="s">
        <v>4453</v>
      </c>
      <c r="G111" s="198" t="s">
        <v>765</v>
      </c>
      <c r="H111" s="199">
        <v>4</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386</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386</v>
      </c>
      <c r="BM111" s="206" t="s">
        <v>369</v>
      </c>
    </row>
    <row r="112" spans="1:65" s="2" customFormat="1" ht="19.5">
      <c r="A112" s="36"/>
      <c r="B112" s="37"/>
      <c r="C112" s="38"/>
      <c r="D112" s="208" t="s">
        <v>279</v>
      </c>
      <c r="E112" s="38"/>
      <c r="F112" s="209" t="s">
        <v>4445</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279</v>
      </c>
      <c r="AU112" s="19" t="s">
        <v>23</v>
      </c>
    </row>
    <row r="113" spans="1:65" s="2" customFormat="1" ht="16.5" customHeight="1">
      <c r="A113" s="36"/>
      <c r="B113" s="37"/>
      <c r="C113" s="195" t="s">
        <v>330</v>
      </c>
      <c r="D113" s="195" t="s">
        <v>275</v>
      </c>
      <c r="E113" s="196" t="s">
        <v>4454</v>
      </c>
      <c r="F113" s="197" t="s">
        <v>4455</v>
      </c>
      <c r="G113" s="198" t="s">
        <v>305</v>
      </c>
      <c r="H113" s="199">
        <v>63</v>
      </c>
      <c r="I113" s="200"/>
      <c r="J113" s="201">
        <f>ROUND(I113*H113,2)</f>
        <v>0</v>
      </c>
      <c r="K113" s="197" t="s">
        <v>22</v>
      </c>
      <c r="L113" s="41"/>
      <c r="M113" s="202" t="s">
        <v>22</v>
      </c>
      <c r="N113" s="203" t="s">
        <v>48</v>
      </c>
      <c r="O113" s="66"/>
      <c r="P113" s="204">
        <f>O113*H113</f>
        <v>0</v>
      </c>
      <c r="Q113" s="204">
        <v>3.3E-4</v>
      </c>
      <c r="R113" s="204">
        <f>Q113*H113</f>
        <v>2.0789999999999999E-2</v>
      </c>
      <c r="S113" s="204">
        <v>0</v>
      </c>
      <c r="T113" s="205">
        <f>S113*H113</f>
        <v>0</v>
      </c>
      <c r="U113" s="36"/>
      <c r="V113" s="36"/>
      <c r="W113" s="36"/>
      <c r="X113" s="36"/>
      <c r="Y113" s="36"/>
      <c r="Z113" s="36"/>
      <c r="AA113" s="36"/>
      <c r="AB113" s="36"/>
      <c r="AC113" s="36"/>
      <c r="AD113" s="36"/>
      <c r="AE113" s="36"/>
      <c r="AR113" s="206" t="s">
        <v>386</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386</v>
      </c>
      <c r="BM113" s="206" t="s">
        <v>386</v>
      </c>
    </row>
    <row r="114" spans="1:65" s="2" customFormat="1" ht="19.5">
      <c r="A114" s="36"/>
      <c r="B114" s="37"/>
      <c r="C114" s="38"/>
      <c r="D114" s="208" t="s">
        <v>279</v>
      </c>
      <c r="E114" s="38"/>
      <c r="F114" s="209" t="s">
        <v>4456</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279</v>
      </c>
      <c r="AU114" s="19" t="s">
        <v>23</v>
      </c>
    </row>
    <row r="115" spans="1:65" s="2" customFormat="1" ht="16.5" customHeight="1">
      <c r="A115" s="36"/>
      <c r="B115" s="37"/>
      <c r="C115" s="195" t="s">
        <v>337</v>
      </c>
      <c r="D115" s="195" t="s">
        <v>275</v>
      </c>
      <c r="E115" s="196" t="s">
        <v>4457</v>
      </c>
      <c r="F115" s="197" t="s">
        <v>4458</v>
      </c>
      <c r="G115" s="198" t="s">
        <v>305</v>
      </c>
      <c r="H115" s="199">
        <v>8</v>
      </c>
      <c r="I115" s="200"/>
      <c r="J115" s="201">
        <f>ROUND(I115*H115,2)</f>
        <v>0</v>
      </c>
      <c r="K115" s="197" t="s">
        <v>22</v>
      </c>
      <c r="L115" s="41"/>
      <c r="M115" s="202" t="s">
        <v>22</v>
      </c>
      <c r="N115" s="203" t="s">
        <v>48</v>
      </c>
      <c r="O115" s="66"/>
      <c r="P115" s="204">
        <f>O115*H115</f>
        <v>0</v>
      </c>
      <c r="Q115" s="204">
        <v>3.4000000000000002E-4</v>
      </c>
      <c r="R115" s="204">
        <f>Q115*H115</f>
        <v>2.7200000000000002E-3</v>
      </c>
      <c r="S115" s="204">
        <v>0</v>
      </c>
      <c r="T115" s="205">
        <f>S115*H115</f>
        <v>0</v>
      </c>
      <c r="U115" s="36"/>
      <c r="V115" s="36"/>
      <c r="W115" s="36"/>
      <c r="X115" s="36"/>
      <c r="Y115" s="36"/>
      <c r="Z115" s="36"/>
      <c r="AA115" s="36"/>
      <c r="AB115" s="36"/>
      <c r="AC115" s="36"/>
      <c r="AD115" s="36"/>
      <c r="AE115" s="36"/>
      <c r="AR115" s="206" t="s">
        <v>386</v>
      </c>
      <c r="AT115" s="206" t="s">
        <v>275</v>
      </c>
      <c r="AU115" s="206" t="s">
        <v>23</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386</v>
      </c>
      <c r="BM115" s="206" t="s">
        <v>409</v>
      </c>
    </row>
    <row r="116" spans="1:65" s="2" customFormat="1" ht="19.5">
      <c r="A116" s="36"/>
      <c r="B116" s="37"/>
      <c r="C116" s="38"/>
      <c r="D116" s="208" t="s">
        <v>279</v>
      </c>
      <c r="E116" s="38"/>
      <c r="F116" s="209" t="s">
        <v>4459</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279</v>
      </c>
      <c r="AU116" s="19" t="s">
        <v>23</v>
      </c>
    </row>
    <row r="117" spans="1:65" s="2" customFormat="1" ht="16.5" customHeight="1">
      <c r="A117" s="36"/>
      <c r="B117" s="37"/>
      <c r="C117" s="195" t="s">
        <v>28</v>
      </c>
      <c r="D117" s="195" t="s">
        <v>275</v>
      </c>
      <c r="E117" s="196" t="s">
        <v>4460</v>
      </c>
      <c r="F117" s="197" t="s">
        <v>1494</v>
      </c>
      <c r="G117" s="198" t="s">
        <v>305</v>
      </c>
      <c r="H117" s="199">
        <v>64</v>
      </c>
      <c r="I117" s="200"/>
      <c r="J117" s="201">
        <f>ROUND(I117*H117,2)</f>
        <v>0</v>
      </c>
      <c r="K117" s="197" t="s">
        <v>22</v>
      </c>
      <c r="L117" s="41"/>
      <c r="M117" s="202" t="s">
        <v>22</v>
      </c>
      <c r="N117" s="203" t="s">
        <v>48</v>
      </c>
      <c r="O117" s="66"/>
      <c r="P117" s="204">
        <f>O117*H117</f>
        <v>0</v>
      </c>
      <c r="Q117" s="204">
        <v>3.8000000000000002E-4</v>
      </c>
      <c r="R117" s="204">
        <f>Q117*H117</f>
        <v>2.4320000000000001E-2</v>
      </c>
      <c r="S117" s="204">
        <v>0</v>
      </c>
      <c r="T117" s="205">
        <f>S117*H117</f>
        <v>0</v>
      </c>
      <c r="U117" s="36"/>
      <c r="V117" s="36"/>
      <c r="W117" s="36"/>
      <c r="X117" s="36"/>
      <c r="Y117" s="36"/>
      <c r="Z117" s="36"/>
      <c r="AA117" s="36"/>
      <c r="AB117" s="36"/>
      <c r="AC117" s="36"/>
      <c r="AD117" s="36"/>
      <c r="AE117" s="36"/>
      <c r="AR117" s="206" t="s">
        <v>386</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386</v>
      </c>
      <c r="BM117" s="206" t="s">
        <v>419</v>
      </c>
    </row>
    <row r="118" spans="1:65" s="2" customFormat="1" ht="19.5">
      <c r="A118" s="36"/>
      <c r="B118" s="37"/>
      <c r="C118" s="38"/>
      <c r="D118" s="208" t="s">
        <v>279</v>
      </c>
      <c r="E118" s="38"/>
      <c r="F118" s="209" t="s">
        <v>4461</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279</v>
      </c>
      <c r="AU118" s="19" t="s">
        <v>23</v>
      </c>
    </row>
    <row r="119" spans="1:65" s="2" customFormat="1" ht="16.5" customHeight="1">
      <c r="A119" s="36"/>
      <c r="B119" s="37"/>
      <c r="C119" s="195" t="s">
        <v>354</v>
      </c>
      <c r="D119" s="195" t="s">
        <v>275</v>
      </c>
      <c r="E119" s="196" t="s">
        <v>4462</v>
      </c>
      <c r="F119" s="197" t="s">
        <v>3147</v>
      </c>
      <c r="G119" s="198" t="s">
        <v>305</v>
      </c>
      <c r="H119" s="199">
        <v>31</v>
      </c>
      <c r="I119" s="200"/>
      <c r="J119" s="201">
        <f>ROUND(I119*H119,2)</f>
        <v>0</v>
      </c>
      <c r="K119" s="197" t="s">
        <v>22</v>
      </c>
      <c r="L119" s="41"/>
      <c r="M119" s="202" t="s">
        <v>22</v>
      </c>
      <c r="N119" s="203" t="s">
        <v>48</v>
      </c>
      <c r="O119" s="66"/>
      <c r="P119" s="204">
        <f>O119*H119</f>
        <v>0</v>
      </c>
      <c r="Q119" s="204">
        <v>1.31E-3</v>
      </c>
      <c r="R119" s="204">
        <f>Q119*H119</f>
        <v>4.061E-2</v>
      </c>
      <c r="S119" s="204">
        <v>0</v>
      </c>
      <c r="T119" s="205">
        <f>S119*H119</f>
        <v>0</v>
      </c>
      <c r="U119" s="36"/>
      <c r="V119" s="36"/>
      <c r="W119" s="36"/>
      <c r="X119" s="36"/>
      <c r="Y119" s="36"/>
      <c r="Z119" s="36"/>
      <c r="AA119" s="36"/>
      <c r="AB119" s="36"/>
      <c r="AC119" s="36"/>
      <c r="AD119" s="36"/>
      <c r="AE119" s="36"/>
      <c r="AR119" s="206" t="s">
        <v>386</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386</v>
      </c>
      <c r="BM119" s="206" t="s">
        <v>433</v>
      </c>
    </row>
    <row r="120" spans="1:65" s="2" customFormat="1" ht="19.5">
      <c r="A120" s="36"/>
      <c r="B120" s="37"/>
      <c r="C120" s="38"/>
      <c r="D120" s="208" t="s">
        <v>279</v>
      </c>
      <c r="E120" s="38"/>
      <c r="F120" s="209" t="s">
        <v>4463</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279</v>
      </c>
      <c r="AU120" s="19" t="s">
        <v>23</v>
      </c>
    </row>
    <row r="121" spans="1:65" s="2" customFormat="1" ht="16.5" customHeight="1">
      <c r="A121" s="36"/>
      <c r="B121" s="37"/>
      <c r="C121" s="195" t="s">
        <v>359</v>
      </c>
      <c r="D121" s="195" t="s">
        <v>275</v>
      </c>
      <c r="E121" s="196" t="s">
        <v>4464</v>
      </c>
      <c r="F121" s="197" t="s">
        <v>4465</v>
      </c>
      <c r="G121" s="198" t="s">
        <v>305</v>
      </c>
      <c r="H121" s="199">
        <v>93</v>
      </c>
      <c r="I121" s="200"/>
      <c r="J121" s="201">
        <f>ROUND(I121*H121,2)</f>
        <v>0</v>
      </c>
      <c r="K121" s="197" t="s">
        <v>22</v>
      </c>
      <c r="L121" s="41"/>
      <c r="M121" s="202" t="s">
        <v>22</v>
      </c>
      <c r="N121" s="203" t="s">
        <v>48</v>
      </c>
      <c r="O121" s="66"/>
      <c r="P121" s="204">
        <f>O121*H121</f>
        <v>0</v>
      </c>
      <c r="Q121" s="204">
        <v>1.3600000000000001E-3</v>
      </c>
      <c r="R121" s="204">
        <f>Q121*H121</f>
        <v>0.12648000000000001</v>
      </c>
      <c r="S121" s="204">
        <v>0</v>
      </c>
      <c r="T121" s="205">
        <f>S121*H121</f>
        <v>0</v>
      </c>
      <c r="U121" s="36"/>
      <c r="V121" s="36"/>
      <c r="W121" s="36"/>
      <c r="X121" s="36"/>
      <c r="Y121" s="36"/>
      <c r="Z121" s="36"/>
      <c r="AA121" s="36"/>
      <c r="AB121" s="36"/>
      <c r="AC121" s="36"/>
      <c r="AD121" s="36"/>
      <c r="AE121" s="36"/>
      <c r="AR121" s="206" t="s">
        <v>386</v>
      </c>
      <c r="AT121" s="206" t="s">
        <v>275</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386</v>
      </c>
      <c r="BM121" s="206" t="s">
        <v>446</v>
      </c>
    </row>
    <row r="122" spans="1:65" s="2" customFormat="1" ht="19.5">
      <c r="A122" s="36"/>
      <c r="B122" s="37"/>
      <c r="C122" s="38"/>
      <c r="D122" s="208" t="s">
        <v>279</v>
      </c>
      <c r="E122" s="38"/>
      <c r="F122" s="209" t="s">
        <v>4466</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279</v>
      </c>
      <c r="AU122" s="19" t="s">
        <v>23</v>
      </c>
    </row>
    <row r="123" spans="1:65" s="2" customFormat="1" ht="16.5" customHeight="1">
      <c r="A123" s="36"/>
      <c r="B123" s="37"/>
      <c r="C123" s="195" t="s">
        <v>364</v>
      </c>
      <c r="D123" s="195" t="s">
        <v>275</v>
      </c>
      <c r="E123" s="196" t="s">
        <v>4467</v>
      </c>
      <c r="F123" s="197" t="s">
        <v>4468</v>
      </c>
      <c r="G123" s="198" t="s">
        <v>305</v>
      </c>
      <c r="H123" s="199">
        <v>14</v>
      </c>
      <c r="I123" s="200"/>
      <c r="J123" s="201">
        <f>ROUND(I123*H123,2)</f>
        <v>0</v>
      </c>
      <c r="K123" s="197" t="s">
        <v>22</v>
      </c>
      <c r="L123" s="41"/>
      <c r="M123" s="202" t="s">
        <v>22</v>
      </c>
      <c r="N123" s="203" t="s">
        <v>48</v>
      </c>
      <c r="O123" s="66"/>
      <c r="P123" s="204">
        <f>O123*H123</f>
        <v>0</v>
      </c>
      <c r="Q123" s="204">
        <v>1.6000000000000001E-3</v>
      </c>
      <c r="R123" s="204">
        <f>Q123*H123</f>
        <v>2.24E-2</v>
      </c>
      <c r="S123" s="204">
        <v>0</v>
      </c>
      <c r="T123" s="205">
        <f>S123*H123</f>
        <v>0</v>
      </c>
      <c r="U123" s="36"/>
      <c r="V123" s="36"/>
      <c r="W123" s="36"/>
      <c r="X123" s="36"/>
      <c r="Y123" s="36"/>
      <c r="Z123" s="36"/>
      <c r="AA123" s="36"/>
      <c r="AB123" s="36"/>
      <c r="AC123" s="36"/>
      <c r="AD123" s="36"/>
      <c r="AE123" s="36"/>
      <c r="AR123" s="206" t="s">
        <v>386</v>
      </c>
      <c r="AT123" s="206" t="s">
        <v>275</v>
      </c>
      <c r="AU123" s="206" t="s">
        <v>23</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386</v>
      </c>
      <c r="BM123" s="206" t="s">
        <v>465</v>
      </c>
    </row>
    <row r="124" spans="1:65" s="2" customFormat="1" ht="19.5">
      <c r="A124" s="36"/>
      <c r="B124" s="37"/>
      <c r="C124" s="38"/>
      <c r="D124" s="208" t="s">
        <v>279</v>
      </c>
      <c r="E124" s="38"/>
      <c r="F124" s="209" t="s">
        <v>4469</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279</v>
      </c>
      <c r="AU124" s="19" t="s">
        <v>23</v>
      </c>
    </row>
    <row r="125" spans="1:65" s="2" customFormat="1" ht="16.5" customHeight="1">
      <c r="A125" s="36"/>
      <c r="B125" s="37"/>
      <c r="C125" s="195" t="s">
        <v>369</v>
      </c>
      <c r="D125" s="195" t="s">
        <v>275</v>
      </c>
      <c r="E125" s="196" t="s">
        <v>4470</v>
      </c>
      <c r="F125" s="197" t="s">
        <v>4471</v>
      </c>
      <c r="G125" s="198" t="s">
        <v>305</v>
      </c>
      <c r="H125" s="199">
        <v>24</v>
      </c>
      <c r="I125" s="200"/>
      <c r="J125" s="201">
        <f>ROUND(I125*H125,2)</f>
        <v>0</v>
      </c>
      <c r="K125" s="197" t="s">
        <v>22</v>
      </c>
      <c r="L125" s="41"/>
      <c r="M125" s="202" t="s">
        <v>22</v>
      </c>
      <c r="N125" s="203" t="s">
        <v>48</v>
      </c>
      <c r="O125" s="66"/>
      <c r="P125" s="204">
        <f>O125*H125</f>
        <v>0</v>
      </c>
      <c r="Q125" s="204">
        <v>2.0999999999999999E-3</v>
      </c>
      <c r="R125" s="204">
        <f>Q125*H125</f>
        <v>5.04E-2</v>
      </c>
      <c r="S125" s="204">
        <v>0</v>
      </c>
      <c r="T125" s="205">
        <f>S125*H125</f>
        <v>0</v>
      </c>
      <c r="U125" s="36"/>
      <c r="V125" s="36"/>
      <c r="W125" s="36"/>
      <c r="X125" s="36"/>
      <c r="Y125" s="36"/>
      <c r="Z125" s="36"/>
      <c r="AA125" s="36"/>
      <c r="AB125" s="36"/>
      <c r="AC125" s="36"/>
      <c r="AD125" s="36"/>
      <c r="AE125" s="36"/>
      <c r="AR125" s="206" t="s">
        <v>386</v>
      </c>
      <c r="AT125" s="206" t="s">
        <v>275</v>
      </c>
      <c r="AU125" s="206" t="s">
        <v>23</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386</v>
      </c>
      <c r="BM125" s="206" t="s">
        <v>493</v>
      </c>
    </row>
    <row r="126" spans="1:65" s="2" customFormat="1" ht="19.5">
      <c r="A126" s="36"/>
      <c r="B126" s="37"/>
      <c r="C126" s="38"/>
      <c r="D126" s="208" t="s">
        <v>279</v>
      </c>
      <c r="E126" s="38"/>
      <c r="F126" s="209" t="s">
        <v>4472</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279</v>
      </c>
      <c r="AU126" s="19" t="s">
        <v>23</v>
      </c>
    </row>
    <row r="127" spans="1:65" s="2" customFormat="1" ht="16.5" customHeight="1">
      <c r="A127" s="36"/>
      <c r="B127" s="37"/>
      <c r="C127" s="195" t="s">
        <v>8</v>
      </c>
      <c r="D127" s="195" t="s">
        <v>275</v>
      </c>
      <c r="E127" s="196" t="s">
        <v>4473</v>
      </c>
      <c r="F127" s="197" t="s">
        <v>4474</v>
      </c>
      <c r="G127" s="198" t="s">
        <v>305</v>
      </c>
      <c r="H127" s="199">
        <v>27</v>
      </c>
      <c r="I127" s="200"/>
      <c r="J127" s="201">
        <f>ROUND(I127*H127,2)</f>
        <v>0</v>
      </c>
      <c r="K127" s="197" t="s">
        <v>22</v>
      </c>
      <c r="L127" s="41"/>
      <c r="M127" s="202" t="s">
        <v>22</v>
      </c>
      <c r="N127" s="203" t="s">
        <v>48</v>
      </c>
      <c r="O127" s="66"/>
      <c r="P127" s="204">
        <f>O127*H127</f>
        <v>0</v>
      </c>
      <c r="Q127" s="204">
        <v>2.5200000000000001E-3</v>
      </c>
      <c r="R127" s="204">
        <f>Q127*H127</f>
        <v>6.8040000000000003E-2</v>
      </c>
      <c r="S127" s="204">
        <v>0</v>
      </c>
      <c r="T127" s="205">
        <f>S127*H127</f>
        <v>0</v>
      </c>
      <c r="U127" s="36"/>
      <c r="V127" s="36"/>
      <c r="W127" s="36"/>
      <c r="X127" s="36"/>
      <c r="Y127" s="36"/>
      <c r="Z127" s="36"/>
      <c r="AA127" s="36"/>
      <c r="AB127" s="36"/>
      <c r="AC127" s="36"/>
      <c r="AD127" s="36"/>
      <c r="AE127" s="36"/>
      <c r="AR127" s="206" t="s">
        <v>386</v>
      </c>
      <c r="AT127" s="206" t="s">
        <v>275</v>
      </c>
      <c r="AU127" s="206" t="s">
        <v>23</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386</v>
      </c>
      <c r="BM127" s="206" t="s">
        <v>508</v>
      </c>
    </row>
    <row r="128" spans="1:65" s="2" customFormat="1" ht="19.5">
      <c r="A128" s="36"/>
      <c r="B128" s="37"/>
      <c r="C128" s="38"/>
      <c r="D128" s="208" t="s">
        <v>279</v>
      </c>
      <c r="E128" s="38"/>
      <c r="F128" s="209" t="s">
        <v>4475</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279</v>
      </c>
      <c r="AU128" s="19" t="s">
        <v>23</v>
      </c>
    </row>
    <row r="129" spans="1:65" s="2" customFormat="1" ht="16.5" customHeight="1">
      <c r="A129" s="36"/>
      <c r="B129" s="37"/>
      <c r="C129" s="195" t="s">
        <v>386</v>
      </c>
      <c r="D129" s="195" t="s">
        <v>275</v>
      </c>
      <c r="E129" s="196" t="s">
        <v>4476</v>
      </c>
      <c r="F129" s="197" t="s">
        <v>4477</v>
      </c>
      <c r="G129" s="198" t="s">
        <v>305</v>
      </c>
      <c r="H129" s="199">
        <v>30</v>
      </c>
      <c r="I129" s="200"/>
      <c r="J129" s="201">
        <f>ROUND(I129*H129,2)</f>
        <v>0</v>
      </c>
      <c r="K129" s="197" t="s">
        <v>22</v>
      </c>
      <c r="L129" s="41"/>
      <c r="M129" s="202" t="s">
        <v>22</v>
      </c>
      <c r="N129" s="203" t="s">
        <v>48</v>
      </c>
      <c r="O129" s="66"/>
      <c r="P129" s="204">
        <f>O129*H129</f>
        <v>0</v>
      </c>
      <c r="Q129" s="204">
        <v>3.5699999999999998E-3</v>
      </c>
      <c r="R129" s="204">
        <f>Q129*H129</f>
        <v>0.1071</v>
      </c>
      <c r="S129" s="204">
        <v>0</v>
      </c>
      <c r="T129" s="205">
        <f>S129*H129</f>
        <v>0</v>
      </c>
      <c r="U129" s="36"/>
      <c r="V129" s="36"/>
      <c r="W129" s="36"/>
      <c r="X129" s="36"/>
      <c r="Y129" s="36"/>
      <c r="Z129" s="36"/>
      <c r="AA129" s="36"/>
      <c r="AB129" s="36"/>
      <c r="AC129" s="36"/>
      <c r="AD129" s="36"/>
      <c r="AE129" s="36"/>
      <c r="AR129" s="206" t="s">
        <v>386</v>
      </c>
      <c r="AT129" s="206" t="s">
        <v>275</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386</v>
      </c>
      <c r="BM129" s="206" t="s">
        <v>528</v>
      </c>
    </row>
    <row r="130" spans="1:65" s="2" customFormat="1" ht="19.5">
      <c r="A130" s="36"/>
      <c r="B130" s="37"/>
      <c r="C130" s="38"/>
      <c r="D130" s="208" t="s">
        <v>279</v>
      </c>
      <c r="E130" s="38"/>
      <c r="F130" s="209" t="s">
        <v>4478</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279</v>
      </c>
      <c r="AU130" s="19" t="s">
        <v>23</v>
      </c>
    </row>
    <row r="131" spans="1:65" s="2" customFormat="1" ht="16.5" customHeight="1">
      <c r="A131" s="36"/>
      <c r="B131" s="37"/>
      <c r="C131" s="195" t="s">
        <v>404</v>
      </c>
      <c r="D131" s="195" t="s">
        <v>275</v>
      </c>
      <c r="E131" s="196" t="s">
        <v>4479</v>
      </c>
      <c r="F131" s="197" t="s">
        <v>4480</v>
      </c>
      <c r="G131" s="198" t="s">
        <v>305</v>
      </c>
      <c r="H131" s="199">
        <v>18</v>
      </c>
      <c r="I131" s="200"/>
      <c r="J131" s="201">
        <f>ROUND(I131*H131,2)</f>
        <v>0</v>
      </c>
      <c r="K131" s="197" t="s">
        <v>22</v>
      </c>
      <c r="L131" s="41"/>
      <c r="M131" s="202" t="s">
        <v>22</v>
      </c>
      <c r="N131" s="203" t="s">
        <v>48</v>
      </c>
      <c r="O131" s="66"/>
      <c r="P131" s="204">
        <f>O131*H131</f>
        <v>0</v>
      </c>
      <c r="Q131" s="204">
        <v>4.0299999999999997E-3</v>
      </c>
      <c r="R131" s="204">
        <f>Q131*H131</f>
        <v>7.2539999999999993E-2</v>
      </c>
      <c r="S131" s="204">
        <v>0</v>
      </c>
      <c r="T131" s="205">
        <f>S131*H131</f>
        <v>0</v>
      </c>
      <c r="U131" s="36"/>
      <c r="V131" s="36"/>
      <c r="W131" s="36"/>
      <c r="X131" s="36"/>
      <c r="Y131" s="36"/>
      <c r="Z131" s="36"/>
      <c r="AA131" s="36"/>
      <c r="AB131" s="36"/>
      <c r="AC131" s="36"/>
      <c r="AD131" s="36"/>
      <c r="AE131" s="36"/>
      <c r="AR131" s="206" t="s">
        <v>386</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386</v>
      </c>
      <c r="BM131" s="206" t="s">
        <v>539</v>
      </c>
    </row>
    <row r="132" spans="1:65" s="2" customFormat="1" ht="19.5">
      <c r="A132" s="36"/>
      <c r="B132" s="37"/>
      <c r="C132" s="38"/>
      <c r="D132" s="208" t="s">
        <v>279</v>
      </c>
      <c r="E132" s="38"/>
      <c r="F132" s="209" t="s">
        <v>4481</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279</v>
      </c>
      <c r="AU132" s="19" t="s">
        <v>23</v>
      </c>
    </row>
    <row r="133" spans="1:65" s="2" customFormat="1" ht="16.5" customHeight="1">
      <c r="A133" s="36"/>
      <c r="B133" s="37"/>
      <c r="C133" s="195" t="s">
        <v>409</v>
      </c>
      <c r="D133" s="195" t="s">
        <v>275</v>
      </c>
      <c r="E133" s="196" t="s">
        <v>4482</v>
      </c>
      <c r="F133" s="197" t="s">
        <v>4483</v>
      </c>
      <c r="G133" s="198" t="s">
        <v>297</v>
      </c>
      <c r="H133" s="199">
        <v>2</v>
      </c>
      <c r="I133" s="200"/>
      <c r="J133" s="201">
        <f>ROUND(I133*H133,2)</f>
        <v>0</v>
      </c>
      <c r="K133" s="197" t="s">
        <v>22</v>
      </c>
      <c r="L133" s="41"/>
      <c r="M133" s="202" t="s">
        <v>22</v>
      </c>
      <c r="N133" s="203" t="s">
        <v>48</v>
      </c>
      <c r="O133" s="66"/>
      <c r="P133" s="204">
        <f>O133*H133</f>
        <v>0</v>
      </c>
      <c r="Q133" s="204">
        <v>1.97E-3</v>
      </c>
      <c r="R133" s="204">
        <f>Q133*H133</f>
        <v>3.9399999999999999E-3</v>
      </c>
      <c r="S133" s="204">
        <v>0</v>
      </c>
      <c r="T133" s="205">
        <f>S133*H133</f>
        <v>0</v>
      </c>
      <c r="U133" s="36"/>
      <c r="V133" s="36"/>
      <c r="W133" s="36"/>
      <c r="X133" s="36"/>
      <c r="Y133" s="36"/>
      <c r="Z133" s="36"/>
      <c r="AA133" s="36"/>
      <c r="AB133" s="36"/>
      <c r="AC133" s="36"/>
      <c r="AD133" s="36"/>
      <c r="AE133" s="36"/>
      <c r="AR133" s="206" t="s">
        <v>386</v>
      </c>
      <c r="AT133" s="206" t="s">
        <v>275</v>
      </c>
      <c r="AU133" s="206" t="s">
        <v>23</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386</v>
      </c>
      <c r="BM133" s="206" t="s">
        <v>556</v>
      </c>
    </row>
    <row r="134" spans="1:65" s="2" customFormat="1" ht="19.5">
      <c r="A134" s="36"/>
      <c r="B134" s="37"/>
      <c r="C134" s="38"/>
      <c r="D134" s="208" t="s">
        <v>279</v>
      </c>
      <c r="E134" s="38"/>
      <c r="F134" s="209" t="s">
        <v>4484</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279</v>
      </c>
      <c r="AU134" s="19" t="s">
        <v>23</v>
      </c>
    </row>
    <row r="135" spans="1:65" s="2" customFormat="1" ht="16.5" customHeight="1">
      <c r="A135" s="36"/>
      <c r="B135" s="37"/>
      <c r="C135" s="195" t="s">
        <v>414</v>
      </c>
      <c r="D135" s="195" t="s">
        <v>275</v>
      </c>
      <c r="E135" s="196" t="s">
        <v>4485</v>
      </c>
      <c r="F135" s="197" t="s">
        <v>4486</v>
      </c>
      <c r="G135" s="198" t="s">
        <v>297</v>
      </c>
      <c r="H135" s="199">
        <v>1</v>
      </c>
      <c r="I135" s="200"/>
      <c r="J135" s="201">
        <f>ROUND(I135*H135,2)</f>
        <v>0</v>
      </c>
      <c r="K135" s="197" t="s">
        <v>22</v>
      </c>
      <c r="L135" s="41"/>
      <c r="M135" s="202" t="s">
        <v>22</v>
      </c>
      <c r="N135" s="203" t="s">
        <v>48</v>
      </c>
      <c r="O135" s="66"/>
      <c r="P135" s="204">
        <f>O135*H135</f>
        <v>0</v>
      </c>
      <c r="Q135" s="204">
        <v>3.8E-3</v>
      </c>
      <c r="R135" s="204">
        <f>Q135*H135</f>
        <v>3.8E-3</v>
      </c>
      <c r="S135" s="204">
        <v>0</v>
      </c>
      <c r="T135" s="205">
        <f>S135*H135</f>
        <v>0</v>
      </c>
      <c r="U135" s="36"/>
      <c r="V135" s="36"/>
      <c r="W135" s="36"/>
      <c r="X135" s="36"/>
      <c r="Y135" s="36"/>
      <c r="Z135" s="36"/>
      <c r="AA135" s="36"/>
      <c r="AB135" s="36"/>
      <c r="AC135" s="36"/>
      <c r="AD135" s="36"/>
      <c r="AE135" s="36"/>
      <c r="AR135" s="206" t="s">
        <v>386</v>
      </c>
      <c r="AT135" s="206" t="s">
        <v>275</v>
      </c>
      <c r="AU135" s="206" t="s">
        <v>23</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386</v>
      </c>
      <c r="BM135" s="206" t="s">
        <v>573</v>
      </c>
    </row>
    <row r="136" spans="1:65" s="2" customFormat="1" ht="19.5">
      <c r="A136" s="36"/>
      <c r="B136" s="37"/>
      <c r="C136" s="38"/>
      <c r="D136" s="208" t="s">
        <v>279</v>
      </c>
      <c r="E136" s="38"/>
      <c r="F136" s="209" t="s">
        <v>4487</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279</v>
      </c>
      <c r="AU136" s="19" t="s">
        <v>23</v>
      </c>
    </row>
    <row r="137" spans="1:65" s="2" customFormat="1" ht="16.5" customHeight="1">
      <c r="A137" s="36"/>
      <c r="B137" s="37"/>
      <c r="C137" s="195" t="s">
        <v>419</v>
      </c>
      <c r="D137" s="195" t="s">
        <v>275</v>
      </c>
      <c r="E137" s="196" t="s">
        <v>4488</v>
      </c>
      <c r="F137" s="197" t="s">
        <v>4489</v>
      </c>
      <c r="G137" s="198" t="s">
        <v>305</v>
      </c>
      <c r="H137" s="199">
        <v>102</v>
      </c>
      <c r="I137" s="200"/>
      <c r="J137" s="201">
        <f>ROUND(I137*H137,2)</f>
        <v>0</v>
      </c>
      <c r="K137" s="197" t="s">
        <v>22</v>
      </c>
      <c r="L137" s="41"/>
      <c r="M137" s="202" t="s">
        <v>22</v>
      </c>
      <c r="N137" s="203"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386</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386</v>
      </c>
      <c r="BM137" s="206" t="s">
        <v>589</v>
      </c>
    </row>
    <row r="138" spans="1:65" s="2" customFormat="1" ht="16.5" customHeight="1">
      <c r="A138" s="36"/>
      <c r="B138" s="37"/>
      <c r="C138" s="195" t="s">
        <v>7</v>
      </c>
      <c r="D138" s="195" t="s">
        <v>275</v>
      </c>
      <c r="E138" s="196" t="s">
        <v>4490</v>
      </c>
      <c r="F138" s="197" t="s">
        <v>1512</v>
      </c>
      <c r="G138" s="198" t="s">
        <v>305</v>
      </c>
      <c r="H138" s="199">
        <v>141</v>
      </c>
      <c r="I138" s="200"/>
      <c r="J138" s="201">
        <f>ROUND(I138*H138,2)</f>
        <v>0</v>
      </c>
      <c r="K138" s="197" t="s">
        <v>22</v>
      </c>
      <c r="L138" s="41"/>
      <c r="M138" s="202" t="s">
        <v>22</v>
      </c>
      <c r="N138" s="203" t="s">
        <v>48</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386</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386</v>
      </c>
      <c r="BM138" s="206" t="s">
        <v>600</v>
      </c>
    </row>
    <row r="139" spans="1:65" s="12" customFormat="1" ht="25.9" customHeight="1">
      <c r="B139" s="179"/>
      <c r="C139" s="180"/>
      <c r="D139" s="181" t="s">
        <v>76</v>
      </c>
      <c r="E139" s="182" t="s">
        <v>1513</v>
      </c>
      <c r="F139" s="182" t="s">
        <v>1514</v>
      </c>
      <c r="G139" s="180"/>
      <c r="H139" s="180"/>
      <c r="I139" s="183"/>
      <c r="J139" s="184">
        <f>BK139</f>
        <v>0</v>
      </c>
      <c r="K139" s="180"/>
      <c r="L139" s="185"/>
      <c r="M139" s="186"/>
      <c r="N139" s="187"/>
      <c r="O139" s="187"/>
      <c r="P139" s="188">
        <f>SUM(P140:P153)</f>
        <v>0</v>
      </c>
      <c r="Q139" s="187"/>
      <c r="R139" s="188">
        <f>SUM(R140:R153)</f>
        <v>1.1439999999999999E-2</v>
      </c>
      <c r="S139" s="187"/>
      <c r="T139" s="189">
        <f>SUM(T140:T153)</f>
        <v>0</v>
      </c>
      <c r="AR139" s="190" t="s">
        <v>84</v>
      </c>
      <c r="AT139" s="191" t="s">
        <v>76</v>
      </c>
      <c r="AU139" s="191" t="s">
        <v>77</v>
      </c>
      <c r="AY139" s="190" t="s">
        <v>273</v>
      </c>
      <c r="BK139" s="192">
        <f>SUM(BK140:BK153)</f>
        <v>0</v>
      </c>
    </row>
    <row r="140" spans="1:65" s="2" customFormat="1" ht="16.5" customHeight="1">
      <c r="A140" s="36"/>
      <c r="B140" s="37"/>
      <c r="C140" s="195" t="s">
        <v>433</v>
      </c>
      <c r="D140" s="195" t="s">
        <v>275</v>
      </c>
      <c r="E140" s="196" t="s">
        <v>4491</v>
      </c>
      <c r="F140" s="197" t="s">
        <v>4492</v>
      </c>
      <c r="G140" s="198" t="s">
        <v>305</v>
      </c>
      <c r="H140" s="199">
        <v>33</v>
      </c>
      <c r="I140" s="200"/>
      <c r="J140" s="201">
        <f>ROUND(I140*H140,2)</f>
        <v>0</v>
      </c>
      <c r="K140" s="197" t="s">
        <v>22</v>
      </c>
      <c r="L140" s="41"/>
      <c r="M140" s="202" t="s">
        <v>22</v>
      </c>
      <c r="N140" s="203" t="s">
        <v>48</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386</v>
      </c>
      <c r="AT140" s="206" t="s">
        <v>275</v>
      </c>
      <c r="AU140" s="206" t="s">
        <v>23</v>
      </c>
      <c r="AY140" s="19" t="s">
        <v>273</v>
      </c>
      <c r="BE140" s="207">
        <f>IF(N140="základní",J140,0)</f>
        <v>0</v>
      </c>
      <c r="BF140" s="207">
        <f>IF(N140="snížená",J140,0)</f>
        <v>0</v>
      </c>
      <c r="BG140" s="207">
        <f>IF(N140="zákl. přenesená",J140,0)</f>
        <v>0</v>
      </c>
      <c r="BH140" s="207">
        <f>IF(N140="sníž. přenesená",J140,0)</f>
        <v>0</v>
      </c>
      <c r="BI140" s="207">
        <f>IF(N140="nulová",J140,0)</f>
        <v>0</v>
      </c>
      <c r="BJ140" s="19" t="s">
        <v>23</v>
      </c>
      <c r="BK140" s="207">
        <f>ROUND(I140*H140,2)</f>
        <v>0</v>
      </c>
      <c r="BL140" s="19" t="s">
        <v>386</v>
      </c>
      <c r="BM140" s="206" t="s">
        <v>616</v>
      </c>
    </row>
    <row r="141" spans="1:65" s="2" customFormat="1" ht="19.5">
      <c r="A141" s="36"/>
      <c r="B141" s="37"/>
      <c r="C141" s="38"/>
      <c r="D141" s="208" t="s">
        <v>279</v>
      </c>
      <c r="E141" s="38"/>
      <c r="F141" s="209" t="s">
        <v>4493</v>
      </c>
      <c r="G141" s="38"/>
      <c r="H141" s="38"/>
      <c r="I141" s="119"/>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279</v>
      </c>
      <c r="AU141" s="19" t="s">
        <v>23</v>
      </c>
    </row>
    <row r="142" spans="1:65" s="2" customFormat="1" ht="16.5" customHeight="1">
      <c r="A142" s="36"/>
      <c r="B142" s="37"/>
      <c r="C142" s="195" t="s">
        <v>441</v>
      </c>
      <c r="D142" s="195" t="s">
        <v>275</v>
      </c>
      <c r="E142" s="196" t="s">
        <v>4494</v>
      </c>
      <c r="F142" s="197" t="s">
        <v>4495</v>
      </c>
      <c r="G142" s="198" t="s">
        <v>305</v>
      </c>
      <c r="H142" s="199">
        <v>66</v>
      </c>
      <c r="I142" s="200"/>
      <c r="J142" s="201">
        <f>ROUND(I142*H142,2)</f>
        <v>0</v>
      </c>
      <c r="K142" s="197" t="s">
        <v>22</v>
      </c>
      <c r="L142" s="41"/>
      <c r="M142" s="202" t="s">
        <v>22</v>
      </c>
      <c r="N142" s="203" t="s">
        <v>48</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386</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386</v>
      </c>
      <c r="BM142" s="206" t="s">
        <v>629</v>
      </c>
    </row>
    <row r="143" spans="1:65" s="2" customFormat="1" ht="19.5">
      <c r="A143" s="36"/>
      <c r="B143" s="37"/>
      <c r="C143" s="38"/>
      <c r="D143" s="208" t="s">
        <v>279</v>
      </c>
      <c r="E143" s="38"/>
      <c r="F143" s="209" t="s">
        <v>4493</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279</v>
      </c>
      <c r="AU143" s="19" t="s">
        <v>23</v>
      </c>
    </row>
    <row r="144" spans="1:65" s="2" customFormat="1" ht="16.5" customHeight="1">
      <c r="A144" s="36"/>
      <c r="B144" s="37"/>
      <c r="C144" s="195" t="s">
        <v>446</v>
      </c>
      <c r="D144" s="195" t="s">
        <v>275</v>
      </c>
      <c r="E144" s="196" t="s">
        <v>4496</v>
      </c>
      <c r="F144" s="197" t="s">
        <v>4497</v>
      </c>
      <c r="G144" s="198" t="s">
        <v>765</v>
      </c>
      <c r="H144" s="199">
        <v>1</v>
      </c>
      <c r="I144" s="200"/>
      <c r="J144" s="201">
        <f>ROUND(I144*H144,2)</f>
        <v>0</v>
      </c>
      <c r="K144" s="197" t="s">
        <v>22</v>
      </c>
      <c r="L144" s="41"/>
      <c r="M144" s="202" t="s">
        <v>22</v>
      </c>
      <c r="N144" s="203" t="s">
        <v>48</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386</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386</v>
      </c>
      <c r="BM144" s="206" t="s">
        <v>641</v>
      </c>
    </row>
    <row r="145" spans="1:65" s="2" customFormat="1" ht="19.5">
      <c r="A145" s="36"/>
      <c r="B145" s="37"/>
      <c r="C145" s="38"/>
      <c r="D145" s="208" t="s">
        <v>279</v>
      </c>
      <c r="E145" s="38"/>
      <c r="F145" s="209" t="s">
        <v>4498</v>
      </c>
      <c r="G145" s="38"/>
      <c r="H145" s="38"/>
      <c r="I145" s="119"/>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279</v>
      </c>
      <c r="AU145" s="19" t="s">
        <v>23</v>
      </c>
    </row>
    <row r="146" spans="1:65" s="2" customFormat="1" ht="16.5" customHeight="1">
      <c r="A146" s="36"/>
      <c r="B146" s="37"/>
      <c r="C146" s="195" t="s">
        <v>456</v>
      </c>
      <c r="D146" s="195" t="s">
        <v>275</v>
      </c>
      <c r="E146" s="196" t="s">
        <v>4499</v>
      </c>
      <c r="F146" s="197" t="s">
        <v>4500</v>
      </c>
      <c r="G146" s="198" t="s">
        <v>4501</v>
      </c>
      <c r="H146" s="199">
        <v>1</v>
      </c>
      <c r="I146" s="200"/>
      <c r="J146" s="201">
        <f>ROUND(I146*H146,2)</f>
        <v>0</v>
      </c>
      <c r="K146" s="197" t="s">
        <v>22</v>
      </c>
      <c r="L146" s="41"/>
      <c r="M146" s="202" t="s">
        <v>22</v>
      </c>
      <c r="N146" s="203" t="s">
        <v>48</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386</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386</v>
      </c>
      <c r="BM146" s="206" t="s">
        <v>654</v>
      </c>
    </row>
    <row r="147" spans="1:65" s="2" customFormat="1" ht="16.5" customHeight="1">
      <c r="A147" s="36"/>
      <c r="B147" s="37"/>
      <c r="C147" s="195" t="s">
        <v>465</v>
      </c>
      <c r="D147" s="195" t="s">
        <v>275</v>
      </c>
      <c r="E147" s="196" t="s">
        <v>4502</v>
      </c>
      <c r="F147" s="197" t="s">
        <v>4503</v>
      </c>
      <c r="G147" s="198" t="s">
        <v>305</v>
      </c>
      <c r="H147" s="199">
        <v>33</v>
      </c>
      <c r="I147" s="200"/>
      <c r="J147" s="201">
        <f>ROUND(I147*H147,2)</f>
        <v>0</v>
      </c>
      <c r="K147" s="197" t="s">
        <v>22</v>
      </c>
      <c r="L147" s="41"/>
      <c r="M147" s="202" t="s">
        <v>22</v>
      </c>
      <c r="N147" s="203" t="s">
        <v>48</v>
      </c>
      <c r="O147" s="66"/>
      <c r="P147" s="204">
        <f>O147*H147</f>
        <v>0</v>
      </c>
      <c r="Q147" s="204">
        <v>3.0000000000000001E-5</v>
      </c>
      <c r="R147" s="204">
        <f>Q147*H147</f>
        <v>9.8999999999999999E-4</v>
      </c>
      <c r="S147" s="204">
        <v>0</v>
      </c>
      <c r="T147" s="205">
        <f>S147*H147</f>
        <v>0</v>
      </c>
      <c r="U147" s="36"/>
      <c r="V147" s="36"/>
      <c r="W147" s="36"/>
      <c r="X147" s="36"/>
      <c r="Y147" s="36"/>
      <c r="Z147" s="36"/>
      <c r="AA147" s="36"/>
      <c r="AB147" s="36"/>
      <c r="AC147" s="36"/>
      <c r="AD147" s="36"/>
      <c r="AE147" s="36"/>
      <c r="AR147" s="206" t="s">
        <v>386</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386</v>
      </c>
      <c r="BM147" s="206" t="s">
        <v>664</v>
      </c>
    </row>
    <row r="148" spans="1:65" s="2" customFormat="1" ht="39">
      <c r="A148" s="36"/>
      <c r="B148" s="37"/>
      <c r="C148" s="38"/>
      <c r="D148" s="208" t="s">
        <v>279</v>
      </c>
      <c r="E148" s="38"/>
      <c r="F148" s="209" t="s">
        <v>4504</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279</v>
      </c>
      <c r="AU148" s="19" t="s">
        <v>23</v>
      </c>
    </row>
    <row r="149" spans="1:65" s="2" customFormat="1" ht="16.5" customHeight="1">
      <c r="A149" s="36"/>
      <c r="B149" s="37"/>
      <c r="C149" s="195" t="s">
        <v>471</v>
      </c>
      <c r="D149" s="195" t="s">
        <v>275</v>
      </c>
      <c r="E149" s="196" t="s">
        <v>4505</v>
      </c>
      <c r="F149" s="197" t="s">
        <v>4503</v>
      </c>
      <c r="G149" s="198" t="s">
        <v>305</v>
      </c>
      <c r="H149" s="199">
        <v>66</v>
      </c>
      <c r="I149" s="200"/>
      <c r="J149" s="201">
        <f>ROUND(I149*H149,2)</f>
        <v>0</v>
      </c>
      <c r="K149" s="197" t="s">
        <v>22</v>
      </c>
      <c r="L149" s="41"/>
      <c r="M149" s="202" t="s">
        <v>22</v>
      </c>
      <c r="N149" s="203" t="s">
        <v>48</v>
      </c>
      <c r="O149" s="66"/>
      <c r="P149" s="204">
        <f>O149*H149</f>
        <v>0</v>
      </c>
      <c r="Q149" s="204">
        <v>1.2E-4</v>
      </c>
      <c r="R149" s="204">
        <f>Q149*H149</f>
        <v>7.92E-3</v>
      </c>
      <c r="S149" s="204">
        <v>0</v>
      </c>
      <c r="T149" s="205">
        <f>S149*H149</f>
        <v>0</v>
      </c>
      <c r="U149" s="36"/>
      <c r="V149" s="36"/>
      <c r="W149" s="36"/>
      <c r="X149" s="36"/>
      <c r="Y149" s="36"/>
      <c r="Z149" s="36"/>
      <c r="AA149" s="36"/>
      <c r="AB149" s="36"/>
      <c r="AC149" s="36"/>
      <c r="AD149" s="36"/>
      <c r="AE149" s="36"/>
      <c r="AR149" s="206" t="s">
        <v>386</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386</v>
      </c>
      <c r="BM149" s="206" t="s">
        <v>677</v>
      </c>
    </row>
    <row r="150" spans="1:65" s="2" customFormat="1" ht="39">
      <c r="A150" s="36"/>
      <c r="B150" s="37"/>
      <c r="C150" s="38"/>
      <c r="D150" s="208" t="s">
        <v>279</v>
      </c>
      <c r="E150" s="38"/>
      <c r="F150" s="209" t="s">
        <v>4506</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279</v>
      </c>
      <c r="AU150" s="19" t="s">
        <v>23</v>
      </c>
    </row>
    <row r="151" spans="1:65" s="2" customFormat="1" ht="16.5" customHeight="1">
      <c r="A151" s="36"/>
      <c r="B151" s="37"/>
      <c r="C151" s="195" t="s">
        <v>493</v>
      </c>
      <c r="D151" s="195" t="s">
        <v>275</v>
      </c>
      <c r="E151" s="196" t="s">
        <v>4507</v>
      </c>
      <c r="F151" s="197" t="s">
        <v>4508</v>
      </c>
      <c r="G151" s="198" t="s">
        <v>297</v>
      </c>
      <c r="H151" s="199">
        <v>3</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386</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689</v>
      </c>
    </row>
    <row r="152" spans="1:65" s="2" customFormat="1" ht="16.5" customHeight="1">
      <c r="A152" s="36"/>
      <c r="B152" s="37"/>
      <c r="C152" s="195" t="s">
        <v>501</v>
      </c>
      <c r="D152" s="195" t="s">
        <v>275</v>
      </c>
      <c r="E152" s="196" t="s">
        <v>4509</v>
      </c>
      <c r="F152" s="197" t="s">
        <v>4510</v>
      </c>
      <c r="G152" s="198" t="s">
        <v>1570</v>
      </c>
      <c r="H152" s="199">
        <v>3</v>
      </c>
      <c r="I152" s="200"/>
      <c r="J152" s="201">
        <f>ROUND(I152*H152,2)</f>
        <v>0</v>
      </c>
      <c r="K152" s="197" t="s">
        <v>22</v>
      </c>
      <c r="L152" s="41"/>
      <c r="M152" s="202" t="s">
        <v>22</v>
      </c>
      <c r="N152" s="203" t="s">
        <v>48</v>
      </c>
      <c r="O152" s="66"/>
      <c r="P152" s="204">
        <f>O152*H152</f>
        <v>0</v>
      </c>
      <c r="Q152" s="204">
        <v>3.8999999999999999E-4</v>
      </c>
      <c r="R152" s="204">
        <f>Q152*H152</f>
        <v>1.17E-3</v>
      </c>
      <c r="S152" s="204">
        <v>0</v>
      </c>
      <c r="T152" s="205">
        <f>S152*H152</f>
        <v>0</v>
      </c>
      <c r="U152" s="36"/>
      <c r="V152" s="36"/>
      <c r="W152" s="36"/>
      <c r="X152" s="36"/>
      <c r="Y152" s="36"/>
      <c r="Z152" s="36"/>
      <c r="AA152" s="36"/>
      <c r="AB152" s="36"/>
      <c r="AC152" s="36"/>
      <c r="AD152" s="36"/>
      <c r="AE152" s="36"/>
      <c r="AR152" s="206" t="s">
        <v>386</v>
      </c>
      <c r="AT152" s="206" t="s">
        <v>275</v>
      </c>
      <c r="AU152" s="206" t="s">
        <v>23</v>
      </c>
      <c r="AY152" s="19" t="s">
        <v>273</v>
      </c>
      <c r="BE152" s="207">
        <f>IF(N152="základní",J152,0)</f>
        <v>0</v>
      </c>
      <c r="BF152" s="207">
        <f>IF(N152="snížená",J152,0)</f>
        <v>0</v>
      </c>
      <c r="BG152" s="207">
        <f>IF(N152="zákl. přenesená",J152,0)</f>
        <v>0</v>
      </c>
      <c r="BH152" s="207">
        <f>IF(N152="sníž. přenesená",J152,0)</f>
        <v>0</v>
      </c>
      <c r="BI152" s="207">
        <f>IF(N152="nulová",J152,0)</f>
        <v>0</v>
      </c>
      <c r="BJ152" s="19" t="s">
        <v>23</v>
      </c>
      <c r="BK152" s="207">
        <f>ROUND(I152*H152,2)</f>
        <v>0</v>
      </c>
      <c r="BL152" s="19" t="s">
        <v>386</v>
      </c>
      <c r="BM152" s="206" t="s">
        <v>701</v>
      </c>
    </row>
    <row r="153" spans="1:65" s="2" customFormat="1" ht="16.5" customHeight="1">
      <c r="A153" s="36"/>
      <c r="B153" s="37"/>
      <c r="C153" s="195" t="s">
        <v>508</v>
      </c>
      <c r="D153" s="195" t="s">
        <v>275</v>
      </c>
      <c r="E153" s="196" t="s">
        <v>4511</v>
      </c>
      <c r="F153" s="197" t="s">
        <v>4512</v>
      </c>
      <c r="G153" s="198" t="s">
        <v>297</v>
      </c>
      <c r="H153" s="199">
        <v>2</v>
      </c>
      <c r="I153" s="200"/>
      <c r="J153" s="201">
        <f>ROUND(I153*H153,2)</f>
        <v>0</v>
      </c>
      <c r="K153" s="197" t="s">
        <v>22</v>
      </c>
      <c r="L153" s="41"/>
      <c r="M153" s="202" t="s">
        <v>22</v>
      </c>
      <c r="N153" s="203" t="s">
        <v>48</v>
      </c>
      <c r="O153" s="66"/>
      <c r="P153" s="204">
        <f>O153*H153</f>
        <v>0</v>
      </c>
      <c r="Q153" s="204">
        <v>6.8000000000000005E-4</v>
      </c>
      <c r="R153" s="204">
        <f>Q153*H153</f>
        <v>1.3600000000000001E-3</v>
      </c>
      <c r="S153" s="204">
        <v>0</v>
      </c>
      <c r="T153" s="205">
        <f>S153*H153</f>
        <v>0</v>
      </c>
      <c r="U153" s="36"/>
      <c r="V153" s="36"/>
      <c r="W153" s="36"/>
      <c r="X153" s="36"/>
      <c r="Y153" s="36"/>
      <c r="Z153" s="36"/>
      <c r="AA153" s="36"/>
      <c r="AB153" s="36"/>
      <c r="AC153" s="36"/>
      <c r="AD153" s="36"/>
      <c r="AE153" s="36"/>
      <c r="AR153" s="206" t="s">
        <v>386</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710</v>
      </c>
    </row>
    <row r="154" spans="1:65" s="12" customFormat="1" ht="25.9" customHeight="1">
      <c r="B154" s="179"/>
      <c r="C154" s="180"/>
      <c r="D154" s="181" t="s">
        <v>76</v>
      </c>
      <c r="E154" s="182" t="s">
        <v>1557</v>
      </c>
      <c r="F154" s="182" t="s">
        <v>1558</v>
      </c>
      <c r="G154" s="180"/>
      <c r="H154" s="180"/>
      <c r="I154" s="183"/>
      <c r="J154" s="184">
        <f>BK154</f>
        <v>0</v>
      </c>
      <c r="K154" s="180"/>
      <c r="L154" s="185"/>
      <c r="M154" s="186"/>
      <c r="N154" s="187"/>
      <c r="O154" s="187"/>
      <c r="P154" s="188">
        <f>P155</f>
        <v>0</v>
      </c>
      <c r="Q154" s="187"/>
      <c r="R154" s="188">
        <f>R155</f>
        <v>2.0999999999999999E-3</v>
      </c>
      <c r="S154" s="187"/>
      <c r="T154" s="189">
        <f>T155</f>
        <v>0</v>
      </c>
      <c r="AR154" s="190" t="s">
        <v>84</v>
      </c>
      <c r="AT154" s="191" t="s">
        <v>76</v>
      </c>
      <c r="AU154" s="191" t="s">
        <v>77</v>
      </c>
      <c r="AY154" s="190" t="s">
        <v>273</v>
      </c>
      <c r="BK154" s="192">
        <f>BK155</f>
        <v>0</v>
      </c>
    </row>
    <row r="155" spans="1:65" s="2" customFormat="1" ht="16.5" customHeight="1">
      <c r="A155" s="36"/>
      <c r="B155" s="37"/>
      <c r="C155" s="195" t="s">
        <v>513</v>
      </c>
      <c r="D155" s="195" t="s">
        <v>275</v>
      </c>
      <c r="E155" s="196" t="s">
        <v>4513</v>
      </c>
      <c r="F155" s="197" t="s">
        <v>4514</v>
      </c>
      <c r="G155" s="198" t="s">
        <v>297</v>
      </c>
      <c r="H155" s="199">
        <v>3</v>
      </c>
      <c r="I155" s="200"/>
      <c r="J155" s="201">
        <f>ROUND(I155*H155,2)</f>
        <v>0</v>
      </c>
      <c r="K155" s="197" t="s">
        <v>22</v>
      </c>
      <c r="L155" s="41"/>
      <c r="M155" s="202" t="s">
        <v>22</v>
      </c>
      <c r="N155" s="203" t="s">
        <v>48</v>
      </c>
      <c r="O155" s="66"/>
      <c r="P155" s="204">
        <f>O155*H155</f>
        <v>0</v>
      </c>
      <c r="Q155" s="204">
        <v>6.9999999999999999E-4</v>
      </c>
      <c r="R155" s="204">
        <f>Q155*H155</f>
        <v>2.0999999999999999E-3</v>
      </c>
      <c r="S155" s="204">
        <v>0</v>
      </c>
      <c r="T155" s="205">
        <f>S155*H155</f>
        <v>0</v>
      </c>
      <c r="U155" s="36"/>
      <c r="V155" s="36"/>
      <c r="W155" s="36"/>
      <c r="X155" s="36"/>
      <c r="Y155" s="36"/>
      <c r="Z155" s="36"/>
      <c r="AA155" s="36"/>
      <c r="AB155" s="36"/>
      <c r="AC155" s="36"/>
      <c r="AD155" s="36"/>
      <c r="AE155" s="36"/>
      <c r="AR155" s="206" t="s">
        <v>386</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386</v>
      </c>
      <c r="BM155" s="206" t="s">
        <v>737</v>
      </c>
    </row>
    <row r="156" spans="1:65" s="12" customFormat="1" ht="25.9" customHeight="1">
      <c r="B156" s="179"/>
      <c r="C156" s="180"/>
      <c r="D156" s="181" t="s">
        <v>76</v>
      </c>
      <c r="E156" s="182" t="s">
        <v>1491</v>
      </c>
      <c r="F156" s="182" t="s">
        <v>1492</v>
      </c>
      <c r="G156" s="180"/>
      <c r="H156" s="180"/>
      <c r="I156" s="183"/>
      <c r="J156" s="184">
        <f>BK156</f>
        <v>0</v>
      </c>
      <c r="K156" s="180"/>
      <c r="L156" s="185"/>
      <c r="M156" s="186"/>
      <c r="N156" s="187"/>
      <c r="O156" s="187"/>
      <c r="P156" s="188">
        <f>P157</f>
        <v>0</v>
      </c>
      <c r="Q156" s="187"/>
      <c r="R156" s="188">
        <f>R157</f>
        <v>0</v>
      </c>
      <c r="S156" s="187"/>
      <c r="T156" s="189">
        <f>T157</f>
        <v>0</v>
      </c>
      <c r="AR156" s="190" t="s">
        <v>84</v>
      </c>
      <c r="AT156" s="191" t="s">
        <v>76</v>
      </c>
      <c r="AU156" s="191" t="s">
        <v>77</v>
      </c>
      <c r="AY156" s="190" t="s">
        <v>273</v>
      </c>
      <c r="BK156" s="192">
        <f>BK157</f>
        <v>0</v>
      </c>
    </row>
    <row r="157" spans="1:65" s="2" customFormat="1" ht="16.5" customHeight="1">
      <c r="A157" s="36"/>
      <c r="B157" s="37"/>
      <c r="C157" s="195" t="s">
        <v>528</v>
      </c>
      <c r="D157" s="195" t="s">
        <v>275</v>
      </c>
      <c r="E157" s="196" t="s">
        <v>4515</v>
      </c>
      <c r="F157" s="197" t="s">
        <v>1582</v>
      </c>
      <c r="G157" s="198" t="s">
        <v>1193</v>
      </c>
      <c r="H157" s="265"/>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386</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386</v>
      </c>
      <c r="BM157" s="206" t="s">
        <v>757</v>
      </c>
    </row>
    <row r="158" spans="1:65" s="12" customFormat="1" ht="25.9" customHeight="1">
      <c r="B158" s="179"/>
      <c r="C158" s="180"/>
      <c r="D158" s="181" t="s">
        <v>76</v>
      </c>
      <c r="E158" s="182" t="s">
        <v>1513</v>
      </c>
      <c r="F158" s="182" t="s">
        <v>1514</v>
      </c>
      <c r="G158" s="180"/>
      <c r="H158" s="180"/>
      <c r="I158" s="183"/>
      <c r="J158" s="184">
        <f>BK158</f>
        <v>0</v>
      </c>
      <c r="K158" s="180"/>
      <c r="L158" s="185"/>
      <c r="M158" s="186"/>
      <c r="N158" s="187"/>
      <c r="O158" s="187"/>
      <c r="P158" s="188">
        <f>P159</f>
        <v>0</v>
      </c>
      <c r="Q158" s="187"/>
      <c r="R158" s="188">
        <f>R159</f>
        <v>0</v>
      </c>
      <c r="S158" s="187"/>
      <c r="T158" s="189">
        <f>T159</f>
        <v>0</v>
      </c>
      <c r="AR158" s="190" t="s">
        <v>84</v>
      </c>
      <c r="AT158" s="191" t="s">
        <v>76</v>
      </c>
      <c r="AU158" s="191" t="s">
        <v>77</v>
      </c>
      <c r="AY158" s="190" t="s">
        <v>273</v>
      </c>
      <c r="BK158" s="192">
        <f>BK159</f>
        <v>0</v>
      </c>
    </row>
    <row r="159" spans="1:65" s="2" customFormat="1" ht="16.5" customHeight="1">
      <c r="A159" s="36"/>
      <c r="B159" s="37"/>
      <c r="C159" s="195" t="s">
        <v>533</v>
      </c>
      <c r="D159" s="195" t="s">
        <v>275</v>
      </c>
      <c r="E159" s="196" t="s">
        <v>4516</v>
      </c>
      <c r="F159" s="197" t="s">
        <v>1584</v>
      </c>
      <c r="G159" s="198" t="s">
        <v>1193</v>
      </c>
      <c r="H159" s="265"/>
      <c r="I159" s="200"/>
      <c r="J159" s="201">
        <f>ROUND(I159*H159,2)</f>
        <v>0</v>
      </c>
      <c r="K159" s="197" t="s">
        <v>22</v>
      </c>
      <c r="L159" s="41"/>
      <c r="M159" s="270" t="s">
        <v>22</v>
      </c>
      <c r="N159" s="271" t="s">
        <v>48</v>
      </c>
      <c r="O159" s="268"/>
      <c r="P159" s="272">
        <f>O159*H159</f>
        <v>0</v>
      </c>
      <c r="Q159" s="272">
        <v>0</v>
      </c>
      <c r="R159" s="272">
        <f>Q159*H159</f>
        <v>0</v>
      </c>
      <c r="S159" s="272">
        <v>0</v>
      </c>
      <c r="T159" s="273">
        <f>S159*H159</f>
        <v>0</v>
      </c>
      <c r="U159" s="36"/>
      <c r="V159" s="36"/>
      <c r="W159" s="36"/>
      <c r="X159" s="36"/>
      <c r="Y159" s="36"/>
      <c r="Z159" s="36"/>
      <c r="AA159" s="36"/>
      <c r="AB159" s="36"/>
      <c r="AC159" s="36"/>
      <c r="AD159" s="36"/>
      <c r="AE159" s="36"/>
      <c r="AR159" s="206" t="s">
        <v>386</v>
      </c>
      <c r="AT159" s="206" t="s">
        <v>275</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386</v>
      </c>
      <c r="BM159" s="206" t="s">
        <v>771</v>
      </c>
    </row>
    <row r="160" spans="1:65" s="2" customFormat="1" ht="6.95" customHeight="1">
      <c r="A160" s="36"/>
      <c r="B160" s="49"/>
      <c r="C160" s="50"/>
      <c r="D160" s="50"/>
      <c r="E160" s="50"/>
      <c r="F160" s="50"/>
      <c r="G160" s="50"/>
      <c r="H160" s="50"/>
      <c r="I160" s="145"/>
      <c r="J160" s="50"/>
      <c r="K160" s="50"/>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Qmg6NKVMxQ60M7o274NG+d9rXgmN/GT8/o7pTRw6J3Tw3dSauUNd6j2NqrS8iIZl7R8ZSZZ0gd6+SU216LzZqg==" saltValue="2KNJEQ+jvv7bFvaHMg2afqXjhXpG4WWQZqHVK1j/RU8Ud4zG70qDS4LPg503sm51N7a+BHeQGH1PPFHH0e7QnQ==" spinCount="100000" sheet="1" objects="1" scenarios="1" formatColumns="0" formatRows="0" autoFilter="0"/>
  <autoFilter ref="C96:K15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sheetPr>
    <pageSetUpPr fitToPage="1"/>
  </sheetPr>
  <dimension ref="A2:BM15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206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3542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4517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1486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ROUND(J103,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ROUND((SUM(BE103:BE157)),  2)</f>
        <v>0</v>
      </c>
      <c r="G37" s="36"/>
      <c r="H37" s="36"/>
      <c r="I37" s="134">
        <v>0.21</v>
      </c>
      <c r="J37" s="133">
        <f>ROUND(((SUM(BE103:BE157))*I37),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ROUND((SUM(BF103:BF157)),  2)</f>
        <v>0</v>
      </c>
      <c r="G38" s="36"/>
      <c r="H38" s="36"/>
      <c r="I38" s="134">
        <v>0.15</v>
      </c>
      <c r="J38" s="133">
        <f>ROUND(((SUM(BF103:BF157))*I38),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ROUND((SUM(BG103:BG157)),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ROUND((SUM(BH103:BH157)),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ROUND((SUM(BI103:BI157)),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3542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2016/027H-02-C-D142 - C-D.1.4.2-Zařízení pro vytápění staveb</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J103</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4518</v>
      </c>
      <c r="E68" s="157"/>
      <c r="F68" s="157"/>
      <c r="G68" s="157"/>
      <c r="H68" s="157"/>
      <c r="I68" s="158"/>
      <c r="J68" s="159">
        <f>J104</f>
        <v>0</v>
      </c>
      <c r="K68" s="155"/>
      <c r="L68" s="160"/>
    </row>
    <row r="69" spans="1:47" s="9" customFormat="1" ht="24.95" customHeight="1">
      <c r="B69" s="154"/>
      <c r="C69" s="155"/>
      <c r="D69" s="156" t="s">
        <v>1588</v>
      </c>
      <c r="E69" s="157"/>
      <c r="F69" s="157"/>
      <c r="G69" s="157"/>
      <c r="H69" s="157"/>
      <c r="I69" s="158"/>
      <c r="J69" s="159">
        <f>J107</f>
        <v>0</v>
      </c>
      <c r="K69" s="155"/>
      <c r="L69" s="160"/>
    </row>
    <row r="70" spans="1:47" s="9" customFormat="1" ht="24.95" customHeight="1">
      <c r="B70" s="154"/>
      <c r="C70" s="155"/>
      <c r="D70" s="156" t="s">
        <v>4519</v>
      </c>
      <c r="E70" s="157"/>
      <c r="F70" s="157"/>
      <c r="G70" s="157"/>
      <c r="H70" s="157"/>
      <c r="I70" s="158"/>
      <c r="J70" s="159">
        <f>J113</f>
        <v>0</v>
      </c>
      <c r="K70" s="155"/>
      <c r="L70" s="160"/>
    </row>
    <row r="71" spans="1:47" s="9" customFormat="1" ht="24.95" customHeight="1">
      <c r="B71" s="154"/>
      <c r="C71" s="155"/>
      <c r="D71" s="156" t="s">
        <v>3234</v>
      </c>
      <c r="E71" s="157"/>
      <c r="F71" s="157"/>
      <c r="G71" s="157"/>
      <c r="H71" s="157"/>
      <c r="I71" s="158"/>
      <c r="J71" s="159">
        <f>J116</f>
        <v>0</v>
      </c>
      <c r="K71" s="155"/>
      <c r="L71" s="160"/>
    </row>
    <row r="72" spans="1:47" s="9" customFormat="1" ht="24.95" customHeight="1">
      <c r="B72" s="154"/>
      <c r="C72" s="155"/>
      <c r="D72" s="156" t="s">
        <v>1589</v>
      </c>
      <c r="E72" s="157"/>
      <c r="F72" s="157"/>
      <c r="G72" s="157"/>
      <c r="H72" s="157"/>
      <c r="I72" s="158"/>
      <c r="J72" s="159">
        <f>J123</f>
        <v>0</v>
      </c>
      <c r="K72" s="155"/>
      <c r="L72" s="160"/>
    </row>
    <row r="73" spans="1:47" s="9" customFormat="1" ht="24.95" customHeight="1">
      <c r="B73" s="154"/>
      <c r="C73" s="155"/>
      <c r="D73" s="156" t="s">
        <v>1590</v>
      </c>
      <c r="E73" s="157"/>
      <c r="F73" s="157"/>
      <c r="G73" s="157"/>
      <c r="H73" s="157"/>
      <c r="I73" s="158"/>
      <c r="J73" s="159">
        <f>J134</f>
        <v>0</v>
      </c>
      <c r="K73" s="155"/>
      <c r="L73" s="160"/>
    </row>
    <row r="74" spans="1:47" s="9" customFormat="1" ht="24.95" customHeight="1">
      <c r="B74" s="154"/>
      <c r="C74" s="155"/>
      <c r="D74" s="156" t="s">
        <v>4520</v>
      </c>
      <c r="E74" s="157"/>
      <c r="F74" s="157"/>
      <c r="G74" s="157"/>
      <c r="H74" s="157"/>
      <c r="I74" s="158"/>
      <c r="J74" s="159">
        <f>J145</f>
        <v>0</v>
      </c>
      <c r="K74" s="155"/>
      <c r="L74" s="160"/>
    </row>
    <row r="75" spans="1:47" s="9" customFormat="1" ht="24.95" customHeight="1">
      <c r="B75" s="154"/>
      <c r="C75" s="155"/>
      <c r="D75" s="156" t="s">
        <v>1588</v>
      </c>
      <c r="E75" s="157"/>
      <c r="F75" s="157"/>
      <c r="G75" s="157"/>
      <c r="H75" s="157"/>
      <c r="I75" s="158"/>
      <c r="J75" s="159">
        <f>J148</f>
        <v>0</v>
      </c>
      <c r="K75" s="155"/>
      <c r="L75" s="160"/>
    </row>
    <row r="76" spans="1:47" s="9" customFormat="1" ht="24.95" customHeight="1">
      <c r="B76" s="154"/>
      <c r="C76" s="155"/>
      <c r="D76" s="156" t="s">
        <v>4519</v>
      </c>
      <c r="E76" s="157"/>
      <c r="F76" s="157"/>
      <c r="G76" s="157"/>
      <c r="H76" s="157"/>
      <c r="I76" s="158"/>
      <c r="J76" s="159">
        <f>J150</f>
        <v>0</v>
      </c>
      <c r="K76" s="155"/>
      <c r="L76" s="160"/>
    </row>
    <row r="77" spans="1:47" s="9" customFormat="1" ht="24.95" customHeight="1">
      <c r="B77" s="154"/>
      <c r="C77" s="155"/>
      <c r="D77" s="156" t="s">
        <v>3234</v>
      </c>
      <c r="E77" s="157"/>
      <c r="F77" s="157"/>
      <c r="G77" s="157"/>
      <c r="H77" s="157"/>
      <c r="I77" s="158"/>
      <c r="J77" s="159">
        <f>J152</f>
        <v>0</v>
      </c>
      <c r="K77" s="155"/>
      <c r="L77" s="160"/>
    </row>
    <row r="78" spans="1:47" s="9" customFormat="1" ht="24.95" customHeight="1">
      <c r="B78" s="154"/>
      <c r="C78" s="155"/>
      <c r="D78" s="156" t="s">
        <v>1589</v>
      </c>
      <c r="E78" s="157"/>
      <c r="F78" s="157"/>
      <c r="G78" s="157"/>
      <c r="H78" s="157"/>
      <c r="I78" s="158"/>
      <c r="J78" s="159">
        <f>J154</f>
        <v>0</v>
      </c>
      <c r="K78" s="155"/>
      <c r="L78" s="160"/>
    </row>
    <row r="79" spans="1:47" s="9" customFormat="1" ht="24.95" customHeight="1">
      <c r="B79" s="154"/>
      <c r="C79" s="155"/>
      <c r="D79" s="156" t="s">
        <v>1590</v>
      </c>
      <c r="E79" s="157"/>
      <c r="F79" s="157"/>
      <c r="G79" s="157"/>
      <c r="H79" s="157"/>
      <c r="I79" s="158"/>
      <c r="J79" s="159">
        <f>J156</f>
        <v>0</v>
      </c>
      <c r="K79" s="155"/>
      <c r="L79" s="160"/>
    </row>
    <row r="80" spans="1:47" s="2" customFormat="1" ht="21.75" customHeight="1">
      <c r="A80" s="36"/>
      <c r="B80" s="37"/>
      <c r="C80" s="38"/>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145"/>
      <c r="J81" s="50"/>
      <c r="K81" s="50"/>
      <c r="L81" s="120"/>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148"/>
      <c r="J85" s="52"/>
      <c r="K85" s="52"/>
      <c r="L85" s="120"/>
      <c r="S85" s="36"/>
      <c r="T85" s="36"/>
      <c r="U85" s="36"/>
      <c r="V85" s="36"/>
      <c r="W85" s="36"/>
      <c r="X85" s="36"/>
      <c r="Y85" s="36"/>
      <c r="Z85" s="36"/>
      <c r="AA85" s="36"/>
      <c r="AB85" s="36"/>
      <c r="AC85" s="36"/>
      <c r="AD85" s="36"/>
      <c r="AE85" s="36"/>
    </row>
    <row r="86" spans="1:31" s="2" customFormat="1" ht="24.95" customHeight="1">
      <c r="A86" s="36"/>
      <c r="B86" s="37"/>
      <c r="C86" s="25" t="s">
        <v>258</v>
      </c>
      <c r="D86" s="38"/>
      <c r="E86" s="38"/>
      <c r="F86" s="38"/>
      <c r="G86" s="38"/>
      <c r="H86" s="38"/>
      <c r="I86" s="119"/>
      <c r="J86" s="38"/>
      <c r="K86" s="38"/>
      <c r="L86" s="120"/>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419" t="str">
        <f>E7</f>
        <v>Přístavba Základní a mateřské školy Elišky Přemyslovny 10,Brno Starý Lískovec</v>
      </c>
      <c r="F89" s="420"/>
      <c r="G89" s="420"/>
      <c r="H89" s="420"/>
      <c r="I89" s="119"/>
      <c r="J89" s="38"/>
      <c r="K89" s="38"/>
      <c r="L89" s="120"/>
      <c r="S89" s="36"/>
      <c r="T89" s="36"/>
      <c r="U89" s="36"/>
      <c r="V89" s="36"/>
      <c r="W89" s="36"/>
      <c r="X89" s="36"/>
      <c r="Y89" s="36"/>
      <c r="Z89" s="36"/>
      <c r="AA89" s="36"/>
      <c r="AB89" s="36"/>
      <c r="AC89" s="36"/>
      <c r="AD89" s="36"/>
      <c r="AE89" s="36"/>
    </row>
    <row r="90" spans="1:31" s="1" customFormat="1" ht="12" customHeight="1">
      <c r="B90" s="23"/>
      <c r="C90" s="31" t="s">
        <v>227</v>
      </c>
      <c r="D90" s="24"/>
      <c r="E90" s="24"/>
      <c r="F90" s="24"/>
      <c r="G90" s="24"/>
      <c r="H90" s="24"/>
      <c r="I90" s="110"/>
      <c r="J90" s="24"/>
      <c r="K90" s="24"/>
      <c r="L90" s="22"/>
    </row>
    <row r="91" spans="1:31" s="1" customFormat="1" ht="16.5" customHeight="1">
      <c r="B91" s="23"/>
      <c r="C91" s="24"/>
      <c r="D91" s="24"/>
      <c r="E91" s="419" t="s">
        <v>228</v>
      </c>
      <c r="F91" s="370"/>
      <c r="G91" s="370"/>
      <c r="H91" s="370"/>
      <c r="I91" s="110"/>
      <c r="J91" s="24"/>
      <c r="K91" s="24"/>
      <c r="L91" s="22"/>
    </row>
    <row r="92" spans="1:31" s="1" customFormat="1" ht="12" customHeight="1">
      <c r="B92" s="23"/>
      <c r="C92" s="31" t="s">
        <v>229</v>
      </c>
      <c r="D92" s="24"/>
      <c r="E92" s="24"/>
      <c r="F92" s="24"/>
      <c r="G92" s="24"/>
      <c r="H92" s="24"/>
      <c r="I92" s="110"/>
      <c r="J92" s="24"/>
      <c r="K92" s="24"/>
      <c r="L92" s="22"/>
    </row>
    <row r="93" spans="1:31" s="2" customFormat="1" ht="16.5" customHeight="1">
      <c r="A93" s="36"/>
      <c r="B93" s="37"/>
      <c r="C93" s="38"/>
      <c r="D93" s="38"/>
      <c r="E93" s="421" t="s">
        <v>3542</v>
      </c>
      <c r="F93" s="422"/>
      <c r="G93" s="422"/>
      <c r="H93" s="422"/>
      <c r="I93" s="119"/>
      <c r="J93" s="38"/>
      <c r="K93" s="38"/>
      <c r="L93" s="120"/>
      <c r="S93" s="36"/>
      <c r="T93" s="36"/>
      <c r="U93" s="36"/>
      <c r="V93" s="36"/>
      <c r="W93" s="36"/>
      <c r="X93" s="36"/>
      <c r="Y93" s="36"/>
      <c r="Z93" s="36"/>
      <c r="AA93" s="36"/>
      <c r="AB93" s="36"/>
      <c r="AC93" s="36"/>
      <c r="AD93" s="36"/>
      <c r="AE93" s="36"/>
    </row>
    <row r="94" spans="1:31" s="2" customFormat="1" ht="12" customHeight="1">
      <c r="A94" s="36"/>
      <c r="B94" s="37"/>
      <c r="C94" s="31" t="s">
        <v>1484</v>
      </c>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16.5" customHeight="1">
      <c r="A95" s="36"/>
      <c r="B95" s="37"/>
      <c r="C95" s="38"/>
      <c r="D95" s="38"/>
      <c r="E95" s="389" t="str">
        <f>E13</f>
        <v>2016/027H-02-C-D142 - C-D.1.4.2-Zařízení pro vytápění staveb</v>
      </c>
      <c r="F95" s="422"/>
      <c r="G95" s="422"/>
      <c r="H95" s="422"/>
      <c r="I95" s="119"/>
      <c r="J95" s="38"/>
      <c r="K95" s="38"/>
      <c r="L95" s="120"/>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2" customFormat="1" ht="12" customHeight="1">
      <c r="A97" s="36"/>
      <c r="B97" s="37"/>
      <c r="C97" s="31" t="s">
        <v>24</v>
      </c>
      <c r="D97" s="38"/>
      <c r="E97" s="38"/>
      <c r="F97" s="29" t="str">
        <f>F16</f>
        <v xml:space="preserve"> </v>
      </c>
      <c r="G97" s="38"/>
      <c r="H97" s="38"/>
      <c r="I97" s="121" t="s">
        <v>26</v>
      </c>
      <c r="J97" s="61" t="str">
        <f>IF(J16="","",J16)</f>
        <v>20. 2. 2020</v>
      </c>
      <c r="K97" s="38"/>
      <c r="L97" s="120"/>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119"/>
      <c r="J98" s="38"/>
      <c r="K98" s="38"/>
      <c r="L98" s="120"/>
      <c r="S98" s="36"/>
      <c r="T98" s="36"/>
      <c r="U98" s="36"/>
      <c r="V98" s="36"/>
      <c r="W98" s="36"/>
      <c r="X98" s="36"/>
      <c r="Y98" s="36"/>
      <c r="Z98" s="36"/>
      <c r="AA98" s="36"/>
      <c r="AB98" s="36"/>
      <c r="AC98" s="36"/>
      <c r="AD98" s="36"/>
      <c r="AE98" s="36"/>
    </row>
    <row r="99" spans="1:65" s="2" customFormat="1" ht="40.15" customHeight="1">
      <c r="A99" s="36"/>
      <c r="B99" s="37"/>
      <c r="C99" s="31" t="s">
        <v>30</v>
      </c>
      <c r="D99" s="38"/>
      <c r="E99" s="38"/>
      <c r="F99" s="29" t="str">
        <f>E19</f>
        <v>MČ Brno-Starý Lískovec</v>
      </c>
      <c r="G99" s="38"/>
      <c r="H99" s="38"/>
      <c r="I99" s="121" t="s">
        <v>36</v>
      </c>
      <c r="J99" s="34" t="str">
        <f>E25</f>
        <v>HEXAPLAN INTERNATIONAL spol. s r.o.</v>
      </c>
      <c r="K99" s="38"/>
      <c r="L99" s="120"/>
      <c r="S99" s="36"/>
      <c r="T99" s="36"/>
      <c r="U99" s="36"/>
      <c r="V99" s="36"/>
      <c r="W99" s="36"/>
      <c r="X99" s="36"/>
      <c r="Y99" s="36"/>
      <c r="Z99" s="36"/>
      <c r="AA99" s="36"/>
      <c r="AB99" s="36"/>
      <c r="AC99" s="36"/>
      <c r="AD99" s="36"/>
      <c r="AE99" s="36"/>
    </row>
    <row r="100" spans="1:65" s="2" customFormat="1" ht="15.2" customHeight="1">
      <c r="A100" s="36"/>
      <c r="B100" s="37"/>
      <c r="C100" s="31" t="s">
        <v>34</v>
      </c>
      <c r="D100" s="38"/>
      <c r="E100" s="38"/>
      <c r="F100" s="29" t="str">
        <f>IF(E22="","",E22)</f>
        <v>Vyplň údaj</v>
      </c>
      <c r="G100" s="38"/>
      <c r="H100" s="38"/>
      <c r="I100" s="121" t="s">
        <v>39</v>
      </c>
      <c r="J100" s="34" t="str">
        <f>E28</f>
        <v>G.Přikryl</v>
      </c>
      <c r="K100" s="38"/>
      <c r="L100" s="120"/>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119"/>
      <c r="J101" s="38"/>
      <c r="K101" s="38"/>
      <c r="L101" s="120"/>
      <c r="S101" s="36"/>
      <c r="T101" s="36"/>
      <c r="U101" s="36"/>
      <c r="V101" s="36"/>
      <c r="W101" s="36"/>
      <c r="X101" s="36"/>
      <c r="Y101" s="36"/>
      <c r="Z101" s="36"/>
      <c r="AA101" s="36"/>
      <c r="AB101" s="36"/>
      <c r="AC101" s="36"/>
      <c r="AD101" s="36"/>
      <c r="AE101" s="36"/>
    </row>
    <row r="102" spans="1:65" s="11" customFormat="1" ht="29.25" customHeight="1">
      <c r="A102" s="167"/>
      <c r="B102" s="168"/>
      <c r="C102" s="169" t="s">
        <v>259</v>
      </c>
      <c r="D102" s="170" t="s">
        <v>62</v>
      </c>
      <c r="E102" s="170" t="s">
        <v>58</v>
      </c>
      <c r="F102" s="170" t="s">
        <v>59</v>
      </c>
      <c r="G102" s="170" t="s">
        <v>260</v>
      </c>
      <c r="H102" s="170" t="s">
        <v>261</v>
      </c>
      <c r="I102" s="171" t="s">
        <v>262</v>
      </c>
      <c r="J102" s="170" t="s">
        <v>236</v>
      </c>
      <c r="K102" s="172" t="s">
        <v>263</v>
      </c>
      <c r="L102" s="173"/>
      <c r="M102" s="70" t="s">
        <v>22</v>
      </c>
      <c r="N102" s="71" t="s">
        <v>47</v>
      </c>
      <c r="O102" s="71" t="s">
        <v>264</v>
      </c>
      <c r="P102" s="71" t="s">
        <v>265</v>
      </c>
      <c r="Q102" s="71" t="s">
        <v>266</v>
      </c>
      <c r="R102" s="71" t="s">
        <v>267</v>
      </c>
      <c r="S102" s="71" t="s">
        <v>268</v>
      </c>
      <c r="T102" s="72" t="s">
        <v>269</v>
      </c>
      <c r="U102" s="167"/>
      <c r="V102" s="167"/>
      <c r="W102" s="167"/>
      <c r="X102" s="167"/>
      <c r="Y102" s="167"/>
      <c r="Z102" s="167"/>
      <c r="AA102" s="167"/>
      <c r="AB102" s="167"/>
      <c r="AC102" s="167"/>
      <c r="AD102" s="167"/>
      <c r="AE102" s="167"/>
    </row>
    <row r="103" spans="1:65" s="2" customFormat="1" ht="22.9" customHeight="1">
      <c r="A103" s="36"/>
      <c r="B103" s="37"/>
      <c r="C103" s="77" t="s">
        <v>270</v>
      </c>
      <c r="D103" s="38"/>
      <c r="E103" s="38"/>
      <c r="F103" s="38"/>
      <c r="G103" s="38"/>
      <c r="H103" s="38"/>
      <c r="I103" s="119"/>
      <c r="J103" s="174">
        <f>BK103</f>
        <v>0</v>
      </c>
      <c r="K103" s="38"/>
      <c r="L103" s="41"/>
      <c r="M103" s="73"/>
      <c r="N103" s="175"/>
      <c r="O103" s="74"/>
      <c r="P103" s="176">
        <f>P104+P107+P113+P116+P123+P134+P145+P148+P150+P152+P154+P156</f>
        <v>0</v>
      </c>
      <c r="Q103" s="74"/>
      <c r="R103" s="176">
        <f>R104+R107+R113+R116+R123+R134+R145+R148+R150+R152+R154+R156</f>
        <v>0.53339999999999999</v>
      </c>
      <c r="S103" s="74"/>
      <c r="T103" s="177">
        <f>T104+T107+T113+T116+T123+T134+T145+T148+T150+T152+T154+T156</f>
        <v>0</v>
      </c>
      <c r="U103" s="36"/>
      <c r="V103" s="36"/>
      <c r="W103" s="36"/>
      <c r="X103" s="36"/>
      <c r="Y103" s="36"/>
      <c r="Z103" s="36"/>
      <c r="AA103" s="36"/>
      <c r="AB103" s="36"/>
      <c r="AC103" s="36"/>
      <c r="AD103" s="36"/>
      <c r="AE103" s="36"/>
      <c r="AT103" s="19" t="s">
        <v>76</v>
      </c>
      <c r="AU103" s="19" t="s">
        <v>237</v>
      </c>
      <c r="BK103" s="178">
        <f>BK104+BK107+BK113+BK116+BK123+BK134+BK145+BK148+BK150+BK152+BK154+BK156</f>
        <v>0</v>
      </c>
    </row>
    <row r="104" spans="1:65" s="12" customFormat="1" ht="25.9" customHeight="1">
      <c r="B104" s="179"/>
      <c r="C104" s="180"/>
      <c r="D104" s="181" t="s">
        <v>76</v>
      </c>
      <c r="E104" s="182" t="s">
        <v>923</v>
      </c>
      <c r="F104" s="182" t="s">
        <v>4521</v>
      </c>
      <c r="G104" s="180"/>
      <c r="H104" s="180"/>
      <c r="I104" s="183"/>
      <c r="J104" s="184">
        <f>BK104</f>
        <v>0</v>
      </c>
      <c r="K104" s="180"/>
      <c r="L104" s="185"/>
      <c r="M104" s="186"/>
      <c r="N104" s="187"/>
      <c r="O104" s="187"/>
      <c r="P104" s="188">
        <f>SUM(P105:P106)</f>
        <v>0</v>
      </c>
      <c r="Q104" s="187"/>
      <c r="R104" s="188">
        <f>SUM(R105:R106)</f>
        <v>0</v>
      </c>
      <c r="S104" s="187"/>
      <c r="T104" s="189">
        <f>SUM(T105:T106)</f>
        <v>0</v>
      </c>
      <c r="AR104" s="190" t="s">
        <v>84</v>
      </c>
      <c r="AT104" s="191" t="s">
        <v>76</v>
      </c>
      <c r="AU104" s="191" t="s">
        <v>77</v>
      </c>
      <c r="AY104" s="190" t="s">
        <v>273</v>
      </c>
      <c r="BK104" s="192">
        <f>SUM(BK105:BK106)</f>
        <v>0</v>
      </c>
    </row>
    <row r="105" spans="1:65" s="2" customFormat="1" ht="16.5" customHeight="1">
      <c r="A105" s="36"/>
      <c r="B105" s="37"/>
      <c r="C105" s="195" t="s">
        <v>23</v>
      </c>
      <c r="D105" s="195" t="s">
        <v>275</v>
      </c>
      <c r="E105" s="196" t="s">
        <v>4522</v>
      </c>
      <c r="F105" s="197" t="s">
        <v>4523</v>
      </c>
      <c r="G105" s="198" t="s">
        <v>4524</v>
      </c>
      <c r="H105" s="199">
        <v>72</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386</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386</v>
      </c>
      <c r="BM105" s="206" t="s">
        <v>84</v>
      </c>
    </row>
    <row r="106" spans="1:65" s="2" customFormat="1" ht="19.5">
      <c r="A106" s="36"/>
      <c r="B106" s="37"/>
      <c r="C106" s="38"/>
      <c r="D106" s="208" t="s">
        <v>279</v>
      </c>
      <c r="E106" s="38"/>
      <c r="F106" s="209" t="s">
        <v>4525</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279</v>
      </c>
      <c r="AU106" s="19" t="s">
        <v>23</v>
      </c>
    </row>
    <row r="107" spans="1:65" s="12" customFormat="1" ht="25.9" customHeight="1">
      <c r="B107" s="179"/>
      <c r="C107" s="180"/>
      <c r="D107" s="181" t="s">
        <v>76</v>
      </c>
      <c r="E107" s="182" t="s">
        <v>899</v>
      </c>
      <c r="F107" s="182" t="s">
        <v>900</v>
      </c>
      <c r="G107" s="180"/>
      <c r="H107" s="180"/>
      <c r="I107" s="183"/>
      <c r="J107" s="184">
        <f>BK107</f>
        <v>0</v>
      </c>
      <c r="K107" s="180"/>
      <c r="L107" s="185"/>
      <c r="M107" s="186"/>
      <c r="N107" s="187"/>
      <c r="O107" s="187"/>
      <c r="P107" s="188">
        <f>SUM(P108:P112)</f>
        <v>0</v>
      </c>
      <c r="Q107" s="187"/>
      <c r="R107" s="188">
        <f>SUM(R108:R112)</f>
        <v>3.6399999999999996E-3</v>
      </c>
      <c r="S107" s="187"/>
      <c r="T107" s="189">
        <f>SUM(T108:T112)</f>
        <v>0</v>
      </c>
      <c r="AR107" s="190" t="s">
        <v>84</v>
      </c>
      <c r="AT107" s="191" t="s">
        <v>76</v>
      </c>
      <c r="AU107" s="191" t="s">
        <v>77</v>
      </c>
      <c r="AY107" s="190" t="s">
        <v>273</v>
      </c>
      <c r="BK107" s="192">
        <f>SUM(BK108:BK112)</f>
        <v>0</v>
      </c>
    </row>
    <row r="108" spans="1:65" s="2" customFormat="1" ht="16.5" customHeight="1">
      <c r="A108" s="36"/>
      <c r="B108" s="37"/>
      <c r="C108" s="195" t="s">
        <v>84</v>
      </c>
      <c r="D108" s="195" t="s">
        <v>275</v>
      </c>
      <c r="E108" s="196" t="s">
        <v>4526</v>
      </c>
      <c r="F108" s="197" t="s">
        <v>4527</v>
      </c>
      <c r="G108" s="198" t="s">
        <v>305</v>
      </c>
      <c r="H108" s="199">
        <v>110</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386</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386</v>
      </c>
      <c r="BM108" s="206" t="s">
        <v>99</v>
      </c>
    </row>
    <row r="109" spans="1:65" s="2" customFormat="1" ht="16.5" customHeight="1">
      <c r="A109" s="36"/>
      <c r="B109" s="37"/>
      <c r="C109" s="195" t="s">
        <v>92</v>
      </c>
      <c r="D109" s="195" t="s">
        <v>275</v>
      </c>
      <c r="E109" s="196" t="s">
        <v>4528</v>
      </c>
      <c r="F109" s="197" t="s">
        <v>4529</v>
      </c>
      <c r="G109" s="198" t="s">
        <v>305</v>
      </c>
      <c r="H109" s="199">
        <v>3</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386</v>
      </c>
      <c r="AT109" s="206" t="s">
        <v>275</v>
      </c>
      <c r="AU109" s="206" t="s">
        <v>23</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386</v>
      </c>
      <c r="BM109" s="206" t="s">
        <v>319</v>
      </c>
    </row>
    <row r="110" spans="1:65" s="2" customFormat="1" ht="16.5" customHeight="1">
      <c r="A110" s="36"/>
      <c r="B110" s="37"/>
      <c r="C110" s="195" t="s">
        <v>99</v>
      </c>
      <c r="D110" s="195" t="s">
        <v>275</v>
      </c>
      <c r="E110" s="196" t="s">
        <v>4530</v>
      </c>
      <c r="F110" s="197" t="s">
        <v>4531</v>
      </c>
      <c r="G110" s="198" t="s">
        <v>765</v>
      </c>
      <c r="H110" s="199">
        <v>8</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386</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386</v>
      </c>
      <c r="BM110" s="206" t="s">
        <v>330</v>
      </c>
    </row>
    <row r="111" spans="1:65" s="2" customFormat="1" ht="16.5" customHeight="1">
      <c r="A111" s="36"/>
      <c r="B111" s="37"/>
      <c r="C111" s="195" t="s">
        <v>115</v>
      </c>
      <c r="D111" s="195" t="s">
        <v>275</v>
      </c>
      <c r="E111" s="196" t="s">
        <v>4532</v>
      </c>
      <c r="F111" s="197" t="s">
        <v>4533</v>
      </c>
      <c r="G111" s="198" t="s">
        <v>305</v>
      </c>
      <c r="H111" s="199">
        <v>28</v>
      </c>
      <c r="I111" s="200"/>
      <c r="J111" s="201">
        <f>ROUND(I111*H111,2)</f>
        <v>0</v>
      </c>
      <c r="K111" s="197" t="s">
        <v>22</v>
      </c>
      <c r="L111" s="41"/>
      <c r="M111" s="202" t="s">
        <v>22</v>
      </c>
      <c r="N111" s="203" t="s">
        <v>48</v>
      </c>
      <c r="O111" s="66"/>
      <c r="P111" s="204">
        <f>O111*H111</f>
        <v>0</v>
      </c>
      <c r="Q111" s="204">
        <v>1.2999999999999999E-4</v>
      </c>
      <c r="R111" s="204">
        <f>Q111*H111</f>
        <v>3.6399999999999996E-3</v>
      </c>
      <c r="S111" s="204">
        <v>0</v>
      </c>
      <c r="T111" s="205">
        <f>S111*H111</f>
        <v>0</v>
      </c>
      <c r="U111" s="36"/>
      <c r="V111" s="36"/>
      <c r="W111" s="36"/>
      <c r="X111" s="36"/>
      <c r="Y111" s="36"/>
      <c r="Z111" s="36"/>
      <c r="AA111" s="36"/>
      <c r="AB111" s="36"/>
      <c r="AC111" s="36"/>
      <c r="AD111" s="36"/>
      <c r="AE111" s="36"/>
      <c r="AR111" s="206" t="s">
        <v>386</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386</v>
      </c>
      <c r="BM111" s="206" t="s">
        <v>28</v>
      </c>
    </row>
    <row r="112" spans="1:65" s="2" customFormat="1" ht="19.5">
      <c r="A112" s="36"/>
      <c r="B112" s="37"/>
      <c r="C112" s="38"/>
      <c r="D112" s="208" t="s">
        <v>279</v>
      </c>
      <c r="E112" s="38"/>
      <c r="F112" s="209" t="s">
        <v>4534</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279</v>
      </c>
      <c r="AU112" s="19" t="s">
        <v>23</v>
      </c>
    </row>
    <row r="113" spans="1:65" s="12" customFormat="1" ht="25.9" customHeight="1">
      <c r="B113" s="179"/>
      <c r="C113" s="180"/>
      <c r="D113" s="181" t="s">
        <v>76</v>
      </c>
      <c r="E113" s="182" t="s">
        <v>4535</v>
      </c>
      <c r="F113" s="182" t="s">
        <v>4536</v>
      </c>
      <c r="G113" s="180"/>
      <c r="H113" s="180"/>
      <c r="I113" s="183"/>
      <c r="J113" s="184">
        <f>BK113</f>
        <v>0</v>
      </c>
      <c r="K113" s="180"/>
      <c r="L113" s="185"/>
      <c r="M113" s="186"/>
      <c r="N113" s="187"/>
      <c r="O113" s="187"/>
      <c r="P113" s="188">
        <f>SUM(P114:P115)</f>
        <v>0</v>
      </c>
      <c r="Q113" s="187"/>
      <c r="R113" s="188">
        <f>SUM(R114:R115)</f>
        <v>0</v>
      </c>
      <c r="S113" s="187"/>
      <c r="T113" s="189">
        <f>SUM(T114:T115)</f>
        <v>0</v>
      </c>
      <c r="AR113" s="190" t="s">
        <v>84</v>
      </c>
      <c r="AT113" s="191" t="s">
        <v>76</v>
      </c>
      <c r="AU113" s="191" t="s">
        <v>77</v>
      </c>
      <c r="AY113" s="190" t="s">
        <v>273</v>
      </c>
      <c r="BK113" s="192">
        <f>SUM(BK114:BK115)</f>
        <v>0</v>
      </c>
    </row>
    <row r="114" spans="1:65" s="2" customFormat="1" ht="16.5" customHeight="1">
      <c r="A114" s="36"/>
      <c r="B114" s="37"/>
      <c r="C114" s="195" t="s">
        <v>319</v>
      </c>
      <c r="D114" s="195" t="s">
        <v>275</v>
      </c>
      <c r="E114" s="196" t="s">
        <v>4537</v>
      </c>
      <c r="F114" s="197" t="s">
        <v>4538</v>
      </c>
      <c r="G114" s="198" t="s">
        <v>1570</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386</v>
      </c>
      <c r="AT114" s="206" t="s">
        <v>275</v>
      </c>
      <c r="AU114" s="206" t="s">
        <v>23</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386</v>
      </c>
      <c r="BM114" s="206" t="s">
        <v>359</v>
      </c>
    </row>
    <row r="115" spans="1:65" s="2" customFormat="1" ht="19.5">
      <c r="A115" s="36"/>
      <c r="B115" s="37"/>
      <c r="C115" s="38"/>
      <c r="D115" s="208" t="s">
        <v>279</v>
      </c>
      <c r="E115" s="38"/>
      <c r="F115" s="209" t="s">
        <v>4539</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279</v>
      </c>
      <c r="AU115" s="19" t="s">
        <v>23</v>
      </c>
    </row>
    <row r="116" spans="1:65" s="12" customFormat="1" ht="25.9" customHeight="1">
      <c r="B116" s="179"/>
      <c r="C116" s="180"/>
      <c r="D116" s="181" t="s">
        <v>76</v>
      </c>
      <c r="E116" s="182" t="s">
        <v>3249</v>
      </c>
      <c r="F116" s="182" t="s">
        <v>3250</v>
      </c>
      <c r="G116" s="180"/>
      <c r="H116" s="180"/>
      <c r="I116" s="183"/>
      <c r="J116" s="184">
        <f>BK116</f>
        <v>0</v>
      </c>
      <c r="K116" s="180"/>
      <c r="L116" s="185"/>
      <c r="M116" s="186"/>
      <c r="N116" s="187"/>
      <c r="O116" s="187"/>
      <c r="P116" s="188">
        <f>SUM(P117:P122)</f>
        <v>0</v>
      </c>
      <c r="Q116" s="187"/>
      <c r="R116" s="188">
        <f>SUM(R117:R122)</f>
        <v>5.8900000000000003E-3</v>
      </c>
      <c r="S116" s="187"/>
      <c r="T116" s="189">
        <f>SUM(T117:T122)</f>
        <v>0</v>
      </c>
      <c r="AR116" s="190" t="s">
        <v>84</v>
      </c>
      <c r="AT116" s="191" t="s">
        <v>76</v>
      </c>
      <c r="AU116" s="191" t="s">
        <v>77</v>
      </c>
      <c r="AY116" s="190" t="s">
        <v>273</v>
      </c>
      <c r="BK116" s="192">
        <f>SUM(BK117:BK122)</f>
        <v>0</v>
      </c>
    </row>
    <row r="117" spans="1:65" s="2" customFormat="1" ht="16.5" customHeight="1">
      <c r="A117" s="36"/>
      <c r="B117" s="37"/>
      <c r="C117" s="195" t="s">
        <v>325</v>
      </c>
      <c r="D117" s="195" t="s">
        <v>275</v>
      </c>
      <c r="E117" s="196" t="s">
        <v>4540</v>
      </c>
      <c r="F117" s="197" t="s">
        <v>4541</v>
      </c>
      <c r="G117" s="198" t="s">
        <v>4542</v>
      </c>
      <c r="H117" s="199">
        <v>1</v>
      </c>
      <c r="I117" s="200"/>
      <c r="J117" s="201">
        <f>ROUND(I117*H117,2)</f>
        <v>0</v>
      </c>
      <c r="K117" s="197" t="s">
        <v>22</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386</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386</v>
      </c>
      <c r="BM117" s="206" t="s">
        <v>369</v>
      </c>
    </row>
    <row r="118" spans="1:65" s="2" customFormat="1" ht="19.5">
      <c r="A118" s="36"/>
      <c r="B118" s="37"/>
      <c r="C118" s="38"/>
      <c r="D118" s="208" t="s">
        <v>279</v>
      </c>
      <c r="E118" s="38"/>
      <c r="F118" s="209" t="s">
        <v>4543</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279</v>
      </c>
      <c r="AU118" s="19" t="s">
        <v>23</v>
      </c>
    </row>
    <row r="119" spans="1:65" s="2" customFormat="1" ht="16.5" customHeight="1">
      <c r="A119" s="36"/>
      <c r="B119" s="37"/>
      <c r="C119" s="195" t="s">
        <v>330</v>
      </c>
      <c r="D119" s="195" t="s">
        <v>275</v>
      </c>
      <c r="E119" s="196" t="s">
        <v>4544</v>
      </c>
      <c r="F119" s="197" t="s">
        <v>3252</v>
      </c>
      <c r="G119" s="198" t="s">
        <v>1570</v>
      </c>
      <c r="H119" s="199">
        <v>1</v>
      </c>
      <c r="I119" s="200"/>
      <c r="J119" s="201">
        <f>ROUND(I119*H119,2)</f>
        <v>0</v>
      </c>
      <c r="K119" s="197" t="s">
        <v>22</v>
      </c>
      <c r="L119" s="41"/>
      <c r="M119" s="202" t="s">
        <v>22</v>
      </c>
      <c r="N119" s="203" t="s">
        <v>48</v>
      </c>
      <c r="O119" s="66"/>
      <c r="P119" s="204">
        <f>O119*H119</f>
        <v>0</v>
      </c>
      <c r="Q119" s="204">
        <v>1.1299999999999999E-3</v>
      </c>
      <c r="R119" s="204">
        <f>Q119*H119</f>
        <v>1.1299999999999999E-3</v>
      </c>
      <c r="S119" s="204">
        <v>0</v>
      </c>
      <c r="T119" s="205">
        <f>S119*H119</f>
        <v>0</v>
      </c>
      <c r="U119" s="36"/>
      <c r="V119" s="36"/>
      <c r="W119" s="36"/>
      <c r="X119" s="36"/>
      <c r="Y119" s="36"/>
      <c r="Z119" s="36"/>
      <c r="AA119" s="36"/>
      <c r="AB119" s="36"/>
      <c r="AC119" s="36"/>
      <c r="AD119" s="36"/>
      <c r="AE119" s="36"/>
      <c r="AR119" s="206" t="s">
        <v>386</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386</v>
      </c>
      <c r="BM119" s="206" t="s">
        <v>386</v>
      </c>
    </row>
    <row r="120" spans="1:65" s="2" customFormat="1" ht="19.5">
      <c r="A120" s="36"/>
      <c r="B120" s="37"/>
      <c r="C120" s="38"/>
      <c r="D120" s="208" t="s">
        <v>279</v>
      </c>
      <c r="E120" s="38"/>
      <c r="F120" s="209" t="s">
        <v>3253</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279</v>
      </c>
      <c r="AU120" s="19" t="s">
        <v>23</v>
      </c>
    </row>
    <row r="121" spans="1:65" s="2" customFormat="1" ht="16.5" customHeight="1">
      <c r="A121" s="36"/>
      <c r="B121" s="37"/>
      <c r="C121" s="195" t="s">
        <v>337</v>
      </c>
      <c r="D121" s="195" t="s">
        <v>275</v>
      </c>
      <c r="E121" s="196" t="s">
        <v>4545</v>
      </c>
      <c r="F121" s="197" t="s">
        <v>4546</v>
      </c>
      <c r="G121" s="198" t="s">
        <v>1570</v>
      </c>
      <c r="H121" s="199">
        <v>1</v>
      </c>
      <c r="I121" s="200"/>
      <c r="J121" s="201">
        <f>ROUND(I121*H121,2)</f>
        <v>0</v>
      </c>
      <c r="K121" s="197" t="s">
        <v>22</v>
      </c>
      <c r="L121" s="41"/>
      <c r="M121" s="202" t="s">
        <v>22</v>
      </c>
      <c r="N121" s="203" t="s">
        <v>48</v>
      </c>
      <c r="O121" s="66"/>
      <c r="P121" s="204">
        <f>O121*H121</f>
        <v>0</v>
      </c>
      <c r="Q121" s="204">
        <v>4.7600000000000003E-3</v>
      </c>
      <c r="R121" s="204">
        <f>Q121*H121</f>
        <v>4.7600000000000003E-3</v>
      </c>
      <c r="S121" s="204">
        <v>0</v>
      </c>
      <c r="T121" s="205">
        <f>S121*H121</f>
        <v>0</v>
      </c>
      <c r="U121" s="36"/>
      <c r="V121" s="36"/>
      <c r="W121" s="36"/>
      <c r="X121" s="36"/>
      <c r="Y121" s="36"/>
      <c r="Z121" s="36"/>
      <c r="AA121" s="36"/>
      <c r="AB121" s="36"/>
      <c r="AC121" s="36"/>
      <c r="AD121" s="36"/>
      <c r="AE121" s="36"/>
      <c r="AR121" s="206" t="s">
        <v>386</v>
      </c>
      <c r="AT121" s="206" t="s">
        <v>275</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386</v>
      </c>
      <c r="BM121" s="206" t="s">
        <v>409</v>
      </c>
    </row>
    <row r="122" spans="1:65" s="2" customFormat="1" ht="19.5">
      <c r="A122" s="36"/>
      <c r="B122" s="37"/>
      <c r="C122" s="38"/>
      <c r="D122" s="208" t="s">
        <v>279</v>
      </c>
      <c r="E122" s="38"/>
      <c r="F122" s="209" t="s">
        <v>4547</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279</v>
      </c>
      <c r="AU122" s="19" t="s">
        <v>23</v>
      </c>
    </row>
    <row r="123" spans="1:65" s="12" customFormat="1" ht="25.9" customHeight="1">
      <c r="B123" s="179"/>
      <c r="C123" s="180"/>
      <c r="D123" s="181" t="s">
        <v>76</v>
      </c>
      <c r="E123" s="182" t="s">
        <v>1598</v>
      </c>
      <c r="F123" s="182" t="s">
        <v>1599</v>
      </c>
      <c r="G123" s="180"/>
      <c r="H123" s="180"/>
      <c r="I123" s="183"/>
      <c r="J123" s="184">
        <f>BK123</f>
        <v>0</v>
      </c>
      <c r="K123" s="180"/>
      <c r="L123" s="185"/>
      <c r="M123" s="186"/>
      <c r="N123" s="187"/>
      <c r="O123" s="187"/>
      <c r="P123" s="188">
        <f>SUM(P124:P133)</f>
        <v>0</v>
      </c>
      <c r="Q123" s="187"/>
      <c r="R123" s="188">
        <f>SUM(R124:R133)</f>
        <v>0.50002999999999997</v>
      </c>
      <c r="S123" s="187"/>
      <c r="T123" s="189">
        <f>SUM(T124:T133)</f>
        <v>0</v>
      </c>
      <c r="AR123" s="190" t="s">
        <v>84</v>
      </c>
      <c r="AT123" s="191" t="s">
        <v>76</v>
      </c>
      <c r="AU123" s="191" t="s">
        <v>77</v>
      </c>
      <c r="AY123" s="190" t="s">
        <v>273</v>
      </c>
      <c r="BK123" s="192">
        <f>SUM(BK124:BK133)</f>
        <v>0</v>
      </c>
    </row>
    <row r="124" spans="1:65" s="2" customFormat="1" ht="16.5" customHeight="1">
      <c r="A124" s="36"/>
      <c r="B124" s="37"/>
      <c r="C124" s="195" t="s">
        <v>28</v>
      </c>
      <c r="D124" s="195" t="s">
        <v>275</v>
      </c>
      <c r="E124" s="196" t="s">
        <v>4548</v>
      </c>
      <c r="F124" s="197" t="s">
        <v>4549</v>
      </c>
      <c r="G124" s="198" t="s">
        <v>305</v>
      </c>
      <c r="H124" s="199">
        <v>3</v>
      </c>
      <c r="I124" s="200"/>
      <c r="J124" s="201">
        <f>ROUND(I124*H124,2)</f>
        <v>0</v>
      </c>
      <c r="K124" s="197" t="s">
        <v>22</v>
      </c>
      <c r="L124" s="41"/>
      <c r="M124" s="202" t="s">
        <v>22</v>
      </c>
      <c r="N124" s="203" t="s">
        <v>48</v>
      </c>
      <c r="O124" s="66"/>
      <c r="P124" s="204">
        <f>O124*H124</f>
        <v>0</v>
      </c>
      <c r="Q124" s="204">
        <v>7.2300000000000003E-3</v>
      </c>
      <c r="R124" s="204">
        <f>Q124*H124</f>
        <v>2.1690000000000001E-2</v>
      </c>
      <c r="S124" s="204">
        <v>0</v>
      </c>
      <c r="T124" s="205">
        <f>S124*H124</f>
        <v>0</v>
      </c>
      <c r="U124" s="36"/>
      <c r="V124" s="36"/>
      <c r="W124" s="36"/>
      <c r="X124" s="36"/>
      <c r="Y124" s="36"/>
      <c r="Z124" s="36"/>
      <c r="AA124" s="36"/>
      <c r="AB124" s="36"/>
      <c r="AC124" s="36"/>
      <c r="AD124" s="36"/>
      <c r="AE124" s="36"/>
      <c r="AR124" s="206" t="s">
        <v>386</v>
      </c>
      <c r="AT124" s="206" t="s">
        <v>275</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386</v>
      </c>
      <c r="BM124" s="206" t="s">
        <v>419</v>
      </c>
    </row>
    <row r="125" spans="1:65" s="2" customFormat="1" ht="19.5">
      <c r="A125" s="36"/>
      <c r="B125" s="37"/>
      <c r="C125" s="38"/>
      <c r="D125" s="208" t="s">
        <v>279</v>
      </c>
      <c r="E125" s="38"/>
      <c r="F125" s="209" t="s">
        <v>4550</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279</v>
      </c>
      <c r="AU125" s="19" t="s">
        <v>23</v>
      </c>
    </row>
    <row r="126" spans="1:65" s="2" customFormat="1" ht="16.5" customHeight="1">
      <c r="A126" s="36"/>
      <c r="B126" s="37"/>
      <c r="C126" s="195" t="s">
        <v>354</v>
      </c>
      <c r="D126" s="195" t="s">
        <v>275</v>
      </c>
      <c r="E126" s="196" t="s">
        <v>4551</v>
      </c>
      <c r="F126" s="197" t="s">
        <v>3259</v>
      </c>
      <c r="G126" s="198" t="s">
        <v>305</v>
      </c>
      <c r="H126" s="199">
        <v>28</v>
      </c>
      <c r="I126" s="200"/>
      <c r="J126" s="201">
        <f>ROUND(I126*H126,2)</f>
        <v>0</v>
      </c>
      <c r="K126" s="197" t="s">
        <v>22</v>
      </c>
      <c r="L126" s="41"/>
      <c r="M126" s="202" t="s">
        <v>22</v>
      </c>
      <c r="N126" s="203" t="s">
        <v>48</v>
      </c>
      <c r="O126" s="66"/>
      <c r="P126" s="204">
        <f>O126*H126</f>
        <v>0</v>
      </c>
      <c r="Q126" s="204">
        <v>2.31E-3</v>
      </c>
      <c r="R126" s="204">
        <f>Q126*H126</f>
        <v>6.4680000000000001E-2</v>
      </c>
      <c r="S126" s="204">
        <v>0</v>
      </c>
      <c r="T126" s="205">
        <f>S126*H126</f>
        <v>0</v>
      </c>
      <c r="U126" s="36"/>
      <c r="V126" s="36"/>
      <c r="W126" s="36"/>
      <c r="X126" s="36"/>
      <c r="Y126" s="36"/>
      <c r="Z126" s="36"/>
      <c r="AA126" s="36"/>
      <c r="AB126" s="36"/>
      <c r="AC126" s="36"/>
      <c r="AD126" s="36"/>
      <c r="AE126" s="36"/>
      <c r="AR126" s="206" t="s">
        <v>386</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386</v>
      </c>
      <c r="BM126" s="206" t="s">
        <v>433</v>
      </c>
    </row>
    <row r="127" spans="1:65" s="2" customFormat="1" ht="19.5">
      <c r="A127" s="36"/>
      <c r="B127" s="37"/>
      <c r="C127" s="38"/>
      <c r="D127" s="208" t="s">
        <v>279</v>
      </c>
      <c r="E127" s="38"/>
      <c r="F127" s="209" t="s">
        <v>4552</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279</v>
      </c>
      <c r="AU127" s="19" t="s">
        <v>23</v>
      </c>
    </row>
    <row r="128" spans="1:65" s="2" customFormat="1" ht="16.5" customHeight="1">
      <c r="A128" s="36"/>
      <c r="B128" s="37"/>
      <c r="C128" s="195" t="s">
        <v>359</v>
      </c>
      <c r="D128" s="195" t="s">
        <v>275</v>
      </c>
      <c r="E128" s="196" t="s">
        <v>4553</v>
      </c>
      <c r="F128" s="197" t="s">
        <v>4554</v>
      </c>
      <c r="G128" s="198" t="s">
        <v>305</v>
      </c>
      <c r="H128" s="199">
        <v>110</v>
      </c>
      <c r="I128" s="200"/>
      <c r="J128" s="201">
        <f>ROUND(I128*H128,2)</f>
        <v>0</v>
      </c>
      <c r="K128" s="197" t="s">
        <v>22</v>
      </c>
      <c r="L128" s="41"/>
      <c r="M128" s="202" t="s">
        <v>22</v>
      </c>
      <c r="N128" s="203" t="s">
        <v>48</v>
      </c>
      <c r="O128" s="66"/>
      <c r="P128" s="204">
        <f>O128*H128</f>
        <v>0</v>
      </c>
      <c r="Q128" s="204">
        <v>3.7399999999999998E-3</v>
      </c>
      <c r="R128" s="204">
        <f>Q128*H128</f>
        <v>0.41139999999999999</v>
      </c>
      <c r="S128" s="204">
        <v>0</v>
      </c>
      <c r="T128" s="205">
        <f>S128*H128</f>
        <v>0</v>
      </c>
      <c r="U128" s="36"/>
      <c r="V128" s="36"/>
      <c r="W128" s="36"/>
      <c r="X128" s="36"/>
      <c r="Y128" s="36"/>
      <c r="Z128" s="36"/>
      <c r="AA128" s="36"/>
      <c r="AB128" s="36"/>
      <c r="AC128" s="36"/>
      <c r="AD128" s="36"/>
      <c r="AE128" s="36"/>
      <c r="AR128" s="206" t="s">
        <v>386</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386</v>
      </c>
      <c r="BM128" s="206" t="s">
        <v>446</v>
      </c>
    </row>
    <row r="129" spans="1:65" s="2" customFormat="1" ht="19.5">
      <c r="A129" s="36"/>
      <c r="B129" s="37"/>
      <c r="C129" s="38"/>
      <c r="D129" s="208" t="s">
        <v>279</v>
      </c>
      <c r="E129" s="38"/>
      <c r="F129" s="209" t="s">
        <v>4555</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279</v>
      </c>
      <c r="AU129" s="19" t="s">
        <v>23</v>
      </c>
    </row>
    <row r="130" spans="1:65" s="2" customFormat="1" ht="16.5" customHeight="1">
      <c r="A130" s="36"/>
      <c r="B130" s="37"/>
      <c r="C130" s="195" t="s">
        <v>364</v>
      </c>
      <c r="D130" s="195" t="s">
        <v>275</v>
      </c>
      <c r="E130" s="196" t="s">
        <v>4556</v>
      </c>
      <c r="F130" s="197" t="s">
        <v>4557</v>
      </c>
      <c r="G130" s="198" t="s">
        <v>305</v>
      </c>
      <c r="H130" s="199">
        <v>168</v>
      </c>
      <c r="I130" s="200"/>
      <c r="J130" s="201">
        <f>ROUND(I130*H130,2)</f>
        <v>0</v>
      </c>
      <c r="K130" s="197" t="s">
        <v>22</v>
      </c>
      <c r="L130" s="41"/>
      <c r="M130" s="202" t="s">
        <v>22</v>
      </c>
      <c r="N130" s="203" t="s">
        <v>48</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386</v>
      </c>
      <c r="AT130" s="206" t="s">
        <v>275</v>
      </c>
      <c r="AU130" s="206" t="s">
        <v>23</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386</v>
      </c>
      <c r="BM130" s="206" t="s">
        <v>465</v>
      </c>
    </row>
    <row r="131" spans="1:65" s="2" customFormat="1" ht="19.5">
      <c r="A131" s="36"/>
      <c r="B131" s="37"/>
      <c r="C131" s="38"/>
      <c r="D131" s="208" t="s">
        <v>279</v>
      </c>
      <c r="E131" s="38"/>
      <c r="F131" s="209" t="s">
        <v>4558</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279</v>
      </c>
      <c r="AU131" s="19" t="s">
        <v>23</v>
      </c>
    </row>
    <row r="132" spans="1:65" s="2" customFormat="1" ht="16.5" customHeight="1">
      <c r="A132" s="36"/>
      <c r="B132" s="37"/>
      <c r="C132" s="195" t="s">
        <v>369</v>
      </c>
      <c r="D132" s="195" t="s">
        <v>275</v>
      </c>
      <c r="E132" s="196" t="s">
        <v>4559</v>
      </c>
      <c r="F132" s="197" t="s">
        <v>4560</v>
      </c>
      <c r="G132" s="198" t="s">
        <v>297</v>
      </c>
      <c r="H132" s="199">
        <v>2</v>
      </c>
      <c r="I132" s="200"/>
      <c r="J132" s="201">
        <f>ROUND(I132*H132,2)</f>
        <v>0</v>
      </c>
      <c r="K132" s="197" t="s">
        <v>22</v>
      </c>
      <c r="L132" s="41"/>
      <c r="M132" s="202" t="s">
        <v>22</v>
      </c>
      <c r="N132" s="203" t="s">
        <v>48</v>
      </c>
      <c r="O132" s="66"/>
      <c r="P132" s="204">
        <f>O132*H132</f>
        <v>0</v>
      </c>
      <c r="Q132" s="204">
        <v>1.1299999999999999E-3</v>
      </c>
      <c r="R132" s="204">
        <f>Q132*H132</f>
        <v>2.2599999999999999E-3</v>
      </c>
      <c r="S132" s="204">
        <v>0</v>
      </c>
      <c r="T132" s="205">
        <f>S132*H132</f>
        <v>0</v>
      </c>
      <c r="U132" s="36"/>
      <c r="V132" s="36"/>
      <c r="W132" s="36"/>
      <c r="X132" s="36"/>
      <c r="Y132" s="36"/>
      <c r="Z132" s="36"/>
      <c r="AA132" s="36"/>
      <c r="AB132" s="36"/>
      <c r="AC132" s="36"/>
      <c r="AD132" s="36"/>
      <c r="AE132" s="36"/>
      <c r="AR132" s="206" t="s">
        <v>386</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386</v>
      </c>
      <c r="BM132" s="206" t="s">
        <v>493</v>
      </c>
    </row>
    <row r="133" spans="1:65" s="2" customFormat="1" ht="19.5">
      <c r="A133" s="36"/>
      <c r="B133" s="37"/>
      <c r="C133" s="38"/>
      <c r="D133" s="208" t="s">
        <v>279</v>
      </c>
      <c r="E133" s="38"/>
      <c r="F133" s="209" t="s">
        <v>4561</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279</v>
      </c>
      <c r="AU133" s="19" t="s">
        <v>23</v>
      </c>
    </row>
    <row r="134" spans="1:65" s="12" customFormat="1" ht="25.9" customHeight="1">
      <c r="B134" s="179"/>
      <c r="C134" s="180"/>
      <c r="D134" s="181" t="s">
        <v>76</v>
      </c>
      <c r="E134" s="182" t="s">
        <v>1621</v>
      </c>
      <c r="F134" s="182" t="s">
        <v>1622</v>
      </c>
      <c r="G134" s="180"/>
      <c r="H134" s="180"/>
      <c r="I134" s="183"/>
      <c r="J134" s="184">
        <f>BK134</f>
        <v>0</v>
      </c>
      <c r="K134" s="180"/>
      <c r="L134" s="185"/>
      <c r="M134" s="186"/>
      <c r="N134" s="187"/>
      <c r="O134" s="187"/>
      <c r="P134" s="188">
        <f>SUM(P135:P144)</f>
        <v>0</v>
      </c>
      <c r="Q134" s="187"/>
      <c r="R134" s="188">
        <f>SUM(R135:R144)</f>
        <v>1.4840000000000001E-2</v>
      </c>
      <c r="S134" s="187"/>
      <c r="T134" s="189">
        <f>SUM(T135:T144)</f>
        <v>0</v>
      </c>
      <c r="AR134" s="190" t="s">
        <v>84</v>
      </c>
      <c r="AT134" s="191" t="s">
        <v>76</v>
      </c>
      <c r="AU134" s="191" t="s">
        <v>77</v>
      </c>
      <c r="AY134" s="190" t="s">
        <v>273</v>
      </c>
      <c r="BK134" s="192">
        <f>SUM(BK135:BK144)</f>
        <v>0</v>
      </c>
    </row>
    <row r="135" spans="1:65" s="2" customFormat="1" ht="16.5" customHeight="1">
      <c r="A135" s="36"/>
      <c r="B135" s="37"/>
      <c r="C135" s="195" t="s">
        <v>8</v>
      </c>
      <c r="D135" s="195" t="s">
        <v>275</v>
      </c>
      <c r="E135" s="196" t="s">
        <v>4562</v>
      </c>
      <c r="F135" s="197" t="s">
        <v>4563</v>
      </c>
      <c r="G135" s="198" t="s">
        <v>765</v>
      </c>
      <c r="H135" s="199">
        <v>1</v>
      </c>
      <c r="I135" s="200"/>
      <c r="J135" s="201">
        <f>ROUND(I135*H135,2)</f>
        <v>0</v>
      </c>
      <c r="K135" s="197" t="s">
        <v>22</v>
      </c>
      <c r="L135" s="41"/>
      <c r="M135" s="202" t="s">
        <v>22</v>
      </c>
      <c r="N135" s="203" t="s">
        <v>48</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386</v>
      </c>
      <c r="AT135" s="206" t="s">
        <v>275</v>
      </c>
      <c r="AU135" s="206" t="s">
        <v>23</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386</v>
      </c>
      <c r="BM135" s="206" t="s">
        <v>508</v>
      </c>
    </row>
    <row r="136" spans="1:65" s="2" customFormat="1" ht="19.5">
      <c r="A136" s="36"/>
      <c r="B136" s="37"/>
      <c r="C136" s="38"/>
      <c r="D136" s="208" t="s">
        <v>279</v>
      </c>
      <c r="E136" s="38"/>
      <c r="F136" s="209" t="s">
        <v>4547</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279</v>
      </c>
      <c r="AU136" s="19" t="s">
        <v>23</v>
      </c>
    </row>
    <row r="137" spans="1:65" s="2" customFormat="1" ht="16.5" customHeight="1">
      <c r="A137" s="36"/>
      <c r="B137" s="37"/>
      <c r="C137" s="195" t="s">
        <v>386</v>
      </c>
      <c r="D137" s="195" t="s">
        <v>275</v>
      </c>
      <c r="E137" s="196" t="s">
        <v>4564</v>
      </c>
      <c r="F137" s="197" t="s">
        <v>3264</v>
      </c>
      <c r="G137" s="198" t="s">
        <v>1570</v>
      </c>
      <c r="H137" s="199">
        <v>2</v>
      </c>
      <c r="I137" s="200"/>
      <c r="J137" s="201">
        <f>ROUND(I137*H137,2)</f>
        <v>0</v>
      </c>
      <c r="K137" s="197" t="s">
        <v>22</v>
      </c>
      <c r="L137" s="41"/>
      <c r="M137" s="202" t="s">
        <v>22</v>
      </c>
      <c r="N137" s="203" t="s">
        <v>48</v>
      </c>
      <c r="O137" s="66"/>
      <c r="P137" s="204">
        <f>O137*H137</f>
        <v>0</v>
      </c>
      <c r="Q137" s="204">
        <v>5.5300000000000002E-3</v>
      </c>
      <c r="R137" s="204">
        <f>Q137*H137</f>
        <v>1.106E-2</v>
      </c>
      <c r="S137" s="204">
        <v>0</v>
      </c>
      <c r="T137" s="205">
        <f>S137*H137</f>
        <v>0</v>
      </c>
      <c r="U137" s="36"/>
      <c r="V137" s="36"/>
      <c r="W137" s="36"/>
      <c r="X137" s="36"/>
      <c r="Y137" s="36"/>
      <c r="Z137" s="36"/>
      <c r="AA137" s="36"/>
      <c r="AB137" s="36"/>
      <c r="AC137" s="36"/>
      <c r="AD137" s="36"/>
      <c r="AE137" s="36"/>
      <c r="AR137" s="206" t="s">
        <v>386</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386</v>
      </c>
      <c r="BM137" s="206" t="s">
        <v>528</v>
      </c>
    </row>
    <row r="138" spans="1:65" s="2" customFormat="1" ht="19.5">
      <c r="A138" s="36"/>
      <c r="B138" s="37"/>
      <c r="C138" s="38"/>
      <c r="D138" s="208" t="s">
        <v>279</v>
      </c>
      <c r="E138" s="38"/>
      <c r="F138" s="209" t="s">
        <v>4561</v>
      </c>
      <c r="G138" s="38"/>
      <c r="H138" s="38"/>
      <c r="I138" s="119"/>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279</v>
      </c>
      <c r="AU138" s="19" t="s">
        <v>23</v>
      </c>
    </row>
    <row r="139" spans="1:65" s="2" customFormat="1" ht="16.5" customHeight="1">
      <c r="A139" s="36"/>
      <c r="B139" s="37"/>
      <c r="C139" s="195" t="s">
        <v>404</v>
      </c>
      <c r="D139" s="195" t="s">
        <v>275</v>
      </c>
      <c r="E139" s="196" t="s">
        <v>4565</v>
      </c>
      <c r="F139" s="197" t="s">
        <v>4566</v>
      </c>
      <c r="G139" s="198" t="s">
        <v>297</v>
      </c>
      <c r="H139" s="199">
        <v>2</v>
      </c>
      <c r="I139" s="200"/>
      <c r="J139" s="201">
        <f>ROUND(I139*H139,2)</f>
        <v>0</v>
      </c>
      <c r="K139" s="197" t="s">
        <v>22</v>
      </c>
      <c r="L139" s="41"/>
      <c r="M139" s="202" t="s">
        <v>22</v>
      </c>
      <c r="N139" s="203" t="s">
        <v>48</v>
      </c>
      <c r="O139" s="66"/>
      <c r="P139" s="204">
        <f>O139*H139</f>
        <v>0</v>
      </c>
      <c r="Q139" s="204">
        <v>6.9999999999999994E-5</v>
      </c>
      <c r="R139" s="204">
        <f>Q139*H139</f>
        <v>1.3999999999999999E-4</v>
      </c>
      <c r="S139" s="204">
        <v>0</v>
      </c>
      <c r="T139" s="205">
        <f>S139*H139</f>
        <v>0</v>
      </c>
      <c r="U139" s="36"/>
      <c r="V139" s="36"/>
      <c r="W139" s="36"/>
      <c r="X139" s="36"/>
      <c r="Y139" s="36"/>
      <c r="Z139" s="36"/>
      <c r="AA139" s="36"/>
      <c r="AB139" s="36"/>
      <c r="AC139" s="36"/>
      <c r="AD139" s="36"/>
      <c r="AE139" s="36"/>
      <c r="AR139" s="206" t="s">
        <v>386</v>
      </c>
      <c r="AT139" s="206" t="s">
        <v>275</v>
      </c>
      <c r="AU139" s="206" t="s">
        <v>23</v>
      </c>
      <c r="AY139" s="19" t="s">
        <v>273</v>
      </c>
      <c r="BE139" s="207">
        <f>IF(N139="základní",J139,0)</f>
        <v>0</v>
      </c>
      <c r="BF139" s="207">
        <f>IF(N139="snížená",J139,0)</f>
        <v>0</v>
      </c>
      <c r="BG139" s="207">
        <f>IF(N139="zákl. přenesená",J139,0)</f>
        <v>0</v>
      </c>
      <c r="BH139" s="207">
        <f>IF(N139="sníž. přenesená",J139,0)</f>
        <v>0</v>
      </c>
      <c r="BI139" s="207">
        <f>IF(N139="nulová",J139,0)</f>
        <v>0</v>
      </c>
      <c r="BJ139" s="19" t="s">
        <v>23</v>
      </c>
      <c r="BK139" s="207">
        <f>ROUND(I139*H139,2)</f>
        <v>0</v>
      </c>
      <c r="BL139" s="19" t="s">
        <v>386</v>
      </c>
      <c r="BM139" s="206" t="s">
        <v>539</v>
      </c>
    </row>
    <row r="140" spans="1:65" s="2" customFormat="1" ht="19.5">
      <c r="A140" s="36"/>
      <c r="B140" s="37"/>
      <c r="C140" s="38"/>
      <c r="D140" s="208" t="s">
        <v>279</v>
      </c>
      <c r="E140" s="38"/>
      <c r="F140" s="209" t="s">
        <v>4561</v>
      </c>
      <c r="G140" s="38"/>
      <c r="H140" s="38"/>
      <c r="I140" s="119"/>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279</v>
      </c>
      <c r="AU140" s="19" t="s">
        <v>23</v>
      </c>
    </row>
    <row r="141" spans="1:65" s="2" customFormat="1" ht="16.5" customHeight="1">
      <c r="A141" s="36"/>
      <c r="B141" s="37"/>
      <c r="C141" s="195" t="s">
        <v>409</v>
      </c>
      <c r="D141" s="195" t="s">
        <v>275</v>
      </c>
      <c r="E141" s="196" t="s">
        <v>4567</v>
      </c>
      <c r="F141" s="197" t="s">
        <v>4568</v>
      </c>
      <c r="G141" s="198" t="s">
        <v>297</v>
      </c>
      <c r="H141" s="199">
        <v>2</v>
      </c>
      <c r="I141" s="200"/>
      <c r="J141" s="201">
        <f>ROUND(I141*H141,2)</f>
        <v>0</v>
      </c>
      <c r="K141" s="197" t="s">
        <v>22</v>
      </c>
      <c r="L141" s="41"/>
      <c r="M141" s="202" t="s">
        <v>22</v>
      </c>
      <c r="N141" s="203" t="s">
        <v>48</v>
      </c>
      <c r="O141" s="66"/>
      <c r="P141" s="204">
        <f>O141*H141</f>
        <v>0</v>
      </c>
      <c r="Q141" s="204">
        <v>1.6299999999999999E-3</v>
      </c>
      <c r="R141" s="204">
        <f>Q141*H141</f>
        <v>3.2599999999999999E-3</v>
      </c>
      <c r="S141" s="204">
        <v>0</v>
      </c>
      <c r="T141" s="205">
        <f>S141*H141</f>
        <v>0</v>
      </c>
      <c r="U141" s="36"/>
      <c r="V141" s="36"/>
      <c r="W141" s="36"/>
      <c r="X141" s="36"/>
      <c r="Y141" s="36"/>
      <c r="Z141" s="36"/>
      <c r="AA141" s="36"/>
      <c r="AB141" s="36"/>
      <c r="AC141" s="36"/>
      <c r="AD141" s="36"/>
      <c r="AE141" s="36"/>
      <c r="AR141" s="206" t="s">
        <v>386</v>
      </c>
      <c r="AT141" s="206" t="s">
        <v>275</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386</v>
      </c>
      <c r="BM141" s="206" t="s">
        <v>556</v>
      </c>
    </row>
    <row r="142" spans="1:65" s="2" customFormat="1" ht="19.5">
      <c r="A142" s="36"/>
      <c r="B142" s="37"/>
      <c r="C142" s="38"/>
      <c r="D142" s="208" t="s">
        <v>279</v>
      </c>
      <c r="E142" s="38"/>
      <c r="F142" s="209" t="s">
        <v>4561</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279</v>
      </c>
      <c r="AU142" s="19" t="s">
        <v>23</v>
      </c>
    </row>
    <row r="143" spans="1:65" s="2" customFormat="1" ht="16.5" customHeight="1">
      <c r="A143" s="36"/>
      <c r="B143" s="37"/>
      <c r="C143" s="195" t="s">
        <v>414</v>
      </c>
      <c r="D143" s="195" t="s">
        <v>275</v>
      </c>
      <c r="E143" s="196" t="s">
        <v>4569</v>
      </c>
      <c r="F143" s="197" t="s">
        <v>4570</v>
      </c>
      <c r="G143" s="198" t="s">
        <v>297</v>
      </c>
      <c r="H143" s="199">
        <v>2</v>
      </c>
      <c r="I143" s="200"/>
      <c r="J143" s="201">
        <f>ROUND(I143*H143,2)</f>
        <v>0</v>
      </c>
      <c r="K143" s="197" t="s">
        <v>22</v>
      </c>
      <c r="L143" s="41"/>
      <c r="M143" s="202" t="s">
        <v>22</v>
      </c>
      <c r="N143" s="203" t="s">
        <v>48</v>
      </c>
      <c r="O143" s="66"/>
      <c r="P143" s="204">
        <f>O143*H143</f>
        <v>0</v>
      </c>
      <c r="Q143" s="204">
        <v>1.9000000000000001E-4</v>
      </c>
      <c r="R143" s="204">
        <f>Q143*H143</f>
        <v>3.8000000000000002E-4</v>
      </c>
      <c r="S143" s="204">
        <v>0</v>
      </c>
      <c r="T143" s="205">
        <f>S143*H143</f>
        <v>0</v>
      </c>
      <c r="U143" s="36"/>
      <c r="V143" s="36"/>
      <c r="W143" s="36"/>
      <c r="X143" s="36"/>
      <c r="Y143" s="36"/>
      <c r="Z143" s="36"/>
      <c r="AA143" s="36"/>
      <c r="AB143" s="36"/>
      <c r="AC143" s="36"/>
      <c r="AD143" s="36"/>
      <c r="AE143" s="36"/>
      <c r="AR143" s="206" t="s">
        <v>386</v>
      </c>
      <c r="AT143" s="206" t="s">
        <v>275</v>
      </c>
      <c r="AU143" s="206" t="s">
        <v>23</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386</v>
      </c>
      <c r="BM143" s="206" t="s">
        <v>573</v>
      </c>
    </row>
    <row r="144" spans="1:65" s="2" customFormat="1" ht="19.5">
      <c r="A144" s="36"/>
      <c r="B144" s="37"/>
      <c r="C144" s="38"/>
      <c r="D144" s="208" t="s">
        <v>279</v>
      </c>
      <c r="E144" s="38"/>
      <c r="F144" s="209" t="s">
        <v>4561</v>
      </c>
      <c r="G144" s="38"/>
      <c r="H144" s="38"/>
      <c r="I144" s="119"/>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279</v>
      </c>
      <c r="AU144" s="19" t="s">
        <v>23</v>
      </c>
    </row>
    <row r="145" spans="1:65" s="12" customFormat="1" ht="25.9" customHeight="1">
      <c r="B145" s="179"/>
      <c r="C145" s="180"/>
      <c r="D145" s="181" t="s">
        <v>76</v>
      </c>
      <c r="E145" s="182" t="s">
        <v>1196</v>
      </c>
      <c r="F145" s="182" t="s">
        <v>4571</v>
      </c>
      <c r="G145" s="180"/>
      <c r="H145" s="180"/>
      <c r="I145" s="183"/>
      <c r="J145" s="184">
        <f>BK145</f>
        <v>0</v>
      </c>
      <c r="K145" s="180"/>
      <c r="L145" s="185"/>
      <c r="M145" s="186"/>
      <c r="N145" s="187"/>
      <c r="O145" s="187"/>
      <c r="P145" s="188">
        <f>SUM(P146:P147)</f>
        <v>0</v>
      </c>
      <c r="Q145" s="187"/>
      <c r="R145" s="188">
        <f>SUM(R146:R147)</f>
        <v>9.0000000000000011E-3</v>
      </c>
      <c r="S145" s="187"/>
      <c r="T145" s="189">
        <f>SUM(T146:T147)</f>
        <v>0</v>
      </c>
      <c r="AR145" s="190" t="s">
        <v>84</v>
      </c>
      <c r="AT145" s="191" t="s">
        <v>76</v>
      </c>
      <c r="AU145" s="191" t="s">
        <v>77</v>
      </c>
      <c r="AY145" s="190" t="s">
        <v>273</v>
      </c>
      <c r="BK145" s="192">
        <f>SUM(BK146:BK147)</f>
        <v>0</v>
      </c>
    </row>
    <row r="146" spans="1:65" s="2" customFormat="1" ht="16.5" customHeight="1">
      <c r="A146" s="36"/>
      <c r="B146" s="37"/>
      <c r="C146" s="195" t="s">
        <v>419</v>
      </c>
      <c r="D146" s="195" t="s">
        <v>275</v>
      </c>
      <c r="E146" s="196" t="s">
        <v>4572</v>
      </c>
      <c r="F146" s="197" t="s">
        <v>4573</v>
      </c>
      <c r="G146" s="198" t="s">
        <v>1709</v>
      </c>
      <c r="H146" s="199">
        <v>150</v>
      </c>
      <c r="I146" s="200"/>
      <c r="J146" s="201">
        <f>ROUND(I146*H146,2)</f>
        <v>0</v>
      </c>
      <c r="K146" s="197" t="s">
        <v>22</v>
      </c>
      <c r="L146" s="41"/>
      <c r="M146" s="202" t="s">
        <v>22</v>
      </c>
      <c r="N146" s="203" t="s">
        <v>48</v>
      </c>
      <c r="O146" s="66"/>
      <c r="P146" s="204">
        <f>O146*H146</f>
        <v>0</v>
      </c>
      <c r="Q146" s="204">
        <v>6.0000000000000002E-5</v>
      </c>
      <c r="R146" s="204">
        <f>Q146*H146</f>
        <v>9.0000000000000011E-3</v>
      </c>
      <c r="S146" s="204">
        <v>0</v>
      </c>
      <c r="T146" s="205">
        <f>S146*H146</f>
        <v>0</v>
      </c>
      <c r="U146" s="36"/>
      <c r="V146" s="36"/>
      <c r="W146" s="36"/>
      <c r="X146" s="36"/>
      <c r="Y146" s="36"/>
      <c r="Z146" s="36"/>
      <c r="AA146" s="36"/>
      <c r="AB146" s="36"/>
      <c r="AC146" s="36"/>
      <c r="AD146" s="36"/>
      <c r="AE146" s="36"/>
      <c r="AR146" s="206" t="s">
        <v>386</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386</v>
      </c>
      <c r="BM146" s="206" t="s">
        <v>589</v>
      </c>
    </row>
    <row r="147" spans="1:65" s="2" customFormat="1" ht="19.5">
      <c r="A147" s="36"/>
      <c r="B147" s="37"/>
      <c r="C147" s="38"/>
      <c r="D147" s="208" t="s">
        <v>279</v>
      </c>
      <c r="E147" s="38"/>
      <c r="F147" s="209" t="s">
        <v>4574</v>
      </c>
      <c r="G147" s="38"/>
      <c r="H147" s="38"/>
      <c r="I147" s="119"/>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279</v>
      </c>
      <c r="AU147" s="19" t="s">
        <v>23</v>
      </c>
    </row>
    <row r="148" spans="1:65" s="12" customFormat="1" ht="25.9" customHeight="1">
      <c r="B148" s="179"/>
      <c r="C148" s="180"/>
      <c r="D148" s="181" t="s">
        <v>76</v>
      </c>
      <c r="E148" s="182" t="s">
        <v>899</v>
      </c>
      <c r="F148" s="182" t="s">
        <v>900</v>
      </c>
      <c r="G148" s="180"/>
      <c r="H148" s="180"/>
      <c r="I148" s="183"/>
      <c r="J148" s="184">
        <f>BK148</f>
        <v>0</v>
      </c>
      <c r="K148" s="180"/>
      <c r="L148" s="185"/>
      <c r="M148" s="186"/>
      <c r="N148" s="187"/>
      <c r="O148" s="187"/>
      <c r="P148" s="188">
        <f>P149</f>
        <v>0</v>
      </c>
      <c r="Q148" s="187"/>
      <c r="R148" s="188">
        <f>R149</f>
        <v>0</v>
      </c>
      <c r="S148" s="187"/>
      <c r="T148" s="189">
        <f>T149</f>
        <v>0</v>
      </c>
      <c r="AR148" s="190" t="s">
        <v>84</v>
      </c>
      <c r="AT148" s="191" t="s">
        <v>76</v>
      </c>
      <c r="AU148" s="191" t="s">
        <v>77</v>
      </c>
      <c r="AY148" s="190" t="s">
        <v>273</v>
      </c>
      <c r="BK148" s="192">
        <f>BK149</f>
        <v>0</v>
      </c>
    </row>
    <row r="149" spans="1:65" s="2" customFormat="1" ht="16.5" customHeight="1">
      <c r="A149" s="36"/>
      <c r="B149" s="37"/>
      <c r="C149" s="195" t="s">
        <v>7</v>
      </c>
      <c r="D149" s="195" t="s">
        <v>275</v>
      </c>
      <c r="E149" s="196" t="s">
        <v>4575</v>
      </c>
      <c r="F149" s="197" t="s">
        <v>1652</v>
      </c>
      <c r="G149" s="198" t="s">
        <v>1193</v>
      </c>
      <c r="H149" s="265"/>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386</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386</v>
      </c>
      <c r="BM149" s="206" t="s">
        <v>600</v>
      </c>
    </row>
    <row r="150" spans="1:65" s="12" customFormat="1" ht="25.9" customHeight="1">
      <c r="B150" s="179"/>
      <c r="C150" s="180"/>
      <c r="D150" s="181" t="s">
        <v>76</v>
      </c>
      <c r="E150" s="182" t="s">
        <v>4535</v>
      </c>
      <c r="F150" s="182" t="s">
        <v>4536</v>
      </c>
      <c r="G150" s="180"/>
      <c r="H150" s="180"/>
      <c r="I150" s="183"/>
      <c r="J150" s="184">
        <f>BK150</f>
        <v>0</v>
      </c>
      <c r="K150" s="180"/>
      <c r="L150" s="185"/>
      <c r="M150" s="186"/>
      <c r="N150" s="187"/>
      <c r="O150" s="187"/>
      <c r="P150" s="188">
        <f>P151</f>
        <v>0</v>
      </c>
      <c r="Q150" s="187"/>
      <c r="R150" s="188">
        <f>R151</f>
        <v>0</v>
      </c>
      <c r="S150" s="187"/>
      <c r="T150" s="189">
        <f>T151</f>
        <v>0</v>
      </c>
      <c r="AR150" s="190" t="s">
        <v>84</v>
      </c>
      <c r="AT150" s="191" t="s">
        <v>76</v>
      </c>
      <c r="AU150" s="191" t="s">
        <v>77</v>
      </c>
      <c r="AY150" s="190" t="s">
        <v>273</v>
      </c>
      <c r="BK150" s="192">
        <f>BK151</f>
        <v>0</v>
      </c>
    </row>
    <row r="151" spans="1:65" s="2" customFormat="1" ht="16.5" customHeight="1">
      <c r="A151" s="36"/>
      <c r="B151" s="37"/>
      <c r="C151" s="195" t="s">
        <v>433</v>
      </c>
      <c r="D151" s="195" t="s">
        <v>275</v>
      </c>
      <c r="E151" s="196" t="s">
        <v>4576</v>
      </c>
      <c r="F151" s="197" t="s">
        <v>4577</v>
      </c>
      <c r="G151" s="198" t="s">
        <v>1193</v>
      </c>
      <c r="H151" s="265"/>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386</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386</v>
      </c>
      <c r="BM151" s="206" t="s">
        <v>616</v>
      </c>
    </row>
    <row r="152" spans="1:65" s="12" customFormat="1" ht="25.9" customHeight="1">
      <c r="B152" s="179"/>
      <c r="C152" s="180"/>
      <c r="D152" s="181" t="s">
        <v>76</v>
      </c>
      <c r="E152" s="182" t="s">
        <v>3249</v>
      </c>
      <c r="F152" s="182" t="s">
        <v>3250</v>
      </c>
      <c r="G152" s="180"/>
      <c r="H152" s="180"/>
      <c r="I152" s="183"/>
      <c r="J152" s="184">
        <f>BK152</f>
        <v>0</v>
      </c>
      <c r="K152" s="180"/>
      <c r="L152" s="185"/>
      <c r="M152" s="186"/>
      <c r="N152" s="187"/>
      <c r="O152" s="187"/>
      <c r="P152" s="188">
        <f>P153</f>
        <v>0</v>
      </c>
      <c r="Q152" s="187"/>
      <c r="R152" s="188">
        <f>R153</f>
        <v>0</v>
      </c>
      <c r="S152" s="187"/>
      <c r="T152" s="189">
        <f>T153</f>
        <v>0</v>
      </c>
      <c r="AR152" s="190" t="s">
        <v>84</v>
      </c>
      <c r="AT152" s="191" t="s">
        <v>76</v>
      </c>
      <c r="AU152" s="191" t="s">
        <v>77</v>
      </c>
      <c r="AY152" s="190" t="s">
        <v>273</v>
      </c>
      <c r="BK152" s="192">
        <f>BK153</f>
        <v>0</v>
      </c>
    </row>
    <row r="153" spans="1:65" s="2" customFormat="1" ht="16.5" customHeight="1">
      <c r="A153" s="36"/>
      <c r="B153" s="37"/>
      <c r="C153" s="195" t="s">
        <v>441</v>
      </c>
      <c r="D153" s="195" t="s">
        <v>275</v>
      </c>
      <c r="E153" s="196" t="s">
        <v>4578</v>
      </c>
      <c r="F153" s="197" t="s">
        <v>4579</v>
      </c>
      <c r="G153" s="198" t="s">
        <v>1193</v>
      </c>
      <c r="H153" s="265"/>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386</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386</v>
      </c>
      <c r="BM153" s="206" t="s">
        <v>629</v>
      </c>
    </row>
    <row r="154" spans="1:65" s="12" customFormat="1" ht="25.9" customHeight="1">
      <c r="B154" s="179"/>
      <c r="C154" s="180"/>
      <c r="D154" s="181" t="s">
        <v>76</v>
      </c>
      <c r="E154" s="182" t="s">
        <v>1598</v>
      </c>
      <c r="F154" s="182" t="s">
        <v>1599</v>
      </c>
      <c r="G154" s="180"/>
      <c r="H154" s="180"/>
      <c r="I154" s="183"/>
      <c r="J154" s="184">
        <f>BK154</f>
        <v>0</v>
      </c>
      <c r="K154" s="180"/>
      <c r="L154" s="185"/>
      <c r="M154" s="186"/>
      <c r="N154" s="187"/>
      <c r="O154" s="187"/>
      <c r="P154" s="188">
        <f>P155</f>
        <v>0</v>
      </c>
      <c r="Q154" s="187"/>
      <c r="R154" s="188">
        <f>R155</f>
        <v>0</v>
      </c>
      <c r="S154" s="187"/>
      <c r="T154" s="189">
        <f>T155</f>
        <v>0</v>
      </c>
      <c r="AR154" s="190" t="s">
        <v>84</v>
      </c>
      <c r="AT154" s="191" t="s">
        <v>76</v>
      </c>
      <c r="AU154" s="191" t="s">
        <v>77</v>
      </c>
      <c r="AY154" s="190" t="s">
        <v>273</v>
      </c>
      <c r="BK154" s="192">
        <f>BK155</f>
        <v>0</v>
      </c>
    </row>
    <row r="155" spans="1:65" s="2" customFormat="1" ht="16.5" customHeight="1">
      <c r="A155" s="36"/>
      <c r="B155" s="37"/>
      <c r="C155" s="195" t="s">
        <v>446</v>
      </c>
      <c r="D155" s="195" t="s">
        <v>275</v>
      </c>
      <c r="E155" s="196" t="s">
        <v>4580</v>
      </c>
      <c r="F155" s="197" t="s">
        <v>4581</v>
      </c>
      <c r="G155" s="198" t="s">
        <v>1193</v>
      </c>
      <c r="H155" s="265"/>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386</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386</v>
      </c>
      <c r="BM155" s="206" t="s">
        <v>641</v>
      </c>
    </row>
    <row r="156" spans="1:65" s="12" customFormat="1" ht="25.9" customHeight="1">
      <c r="B156" s="179"/>
      <c r="C156" s="180"/>
      <c r="D156" s="181" t="s">
        <v>76</v>
      </c>
      <c r="E156" s="182" t="s">
        <v>1621</v>
      </c>
      <c r="F156" s="182" t="s">
        <v>1622</v>
      </c>
      <c r="G156" s="180"/>
      <c r="H156" s="180"/>
      <c r="I156" s="183"/>
      <c r="J156" s="184">
        <f>BK156</f>
        <v>0</v>
      </c>
      <c r="K156" s="180"/>
      <c r="L156" s="185"/>
      <c r="M156" s="186"/>
      <c r="N156" s="187"/>
      <c r="O156" s="187"/>
      <c r="P156" s="188">
        <f>P157</f>
        <v>0</v>
      </c>
      <c r="Q156" s="187"/>
      <c r="R156" s="188">
        <f>R157</f>
        <v>0</v>
      </c>
      <c r="S156" s="187"/>
      <c r="T156" s="189">
        <f>T157</f>
        <v>0</v>
      </c>
      <c r="AR156" s="190" t="s">
        <v>84</v>
      </c>
      <c r="AT156" s="191" t="s">
        <v>76</v>
      </c>
      <c r="AU156" s="191" t="s">
        <v>77</v>
      </c>
      <c r="AY156" s="190" t="s">
        <v>273</v>
      </c>
      <c r="BK156" s="192">
        <f>BK157</f>
        <v>0</v>
      </c>
    </row>
    <row r="157" spans="1:65" s="2" customFormat="1" ht="16.5" customHeight="1">
      <c r="A157" s="36"/>
      <c r="B157" s="37"/>
      <c r="C157" s="195" t="s">
        <v>456</v>
      </c>
      <c r="D157" s="195" t="s">
        <v>275</v>
      </c>
      <c r="E157" s="196" t="s">
        <v>4582</v>
      </c>
      <c r="F157" s="197" t="s">
        <v>4583</v>
      </c>
      <c r="G157" s="198" t="s">
        <v>1193</v>
      </c>
      <c r="H157" s="265"/>
      <c r="I157" s="200"/>
      <c r="J157" s="201">
        <f>ROUND(I157*H157,2)</f>
        <v>0</v>
      </c>
      <c r="K157" s="197" t="s">
        <v>22</v>
      </c>
      <c r="L157" s="41"/>
      <c r="M157" s="270" t="s">
        <v>22</v>
      </c>
      <c r="N157" s="271" t="s">
        <v>48</v>
      </c>
      <c r="O157" s="268"/>
      <c r="P157" s="272">
        <f>O157*H157</f>
        <v>0</v>
      </c>
      <c r="Q157" s="272">
        <v>0</v>
      </c>
      <c r="R157" s="272">
        <f>Q157*H157</f>
        <v>0</v>
      </c>
      <c r="S157" s="272">
        <v>0</v>
      </c>
      <c r="T157" s="273">
        <f>S157*H157</f>
        <v>0</v>
      </c>
      <c r="U157" s="36"/>
      <c r="V157" s="36"/>
      <c r="W157" s="36"/>
      <c r="X157" s="36"/>
      <c r="Y157" s="36"/>
      <c r="Z157" s="36"/>
      <c r="AA157" s="36"/>
      <c r="AB157" s="36"/>
      <c r="AC157" s="36"/>
      <c r="AD157" s="36"/>
      <c r="AE157" s="36"/>
      <c r="AR157" s="206" t="s">
        <v>386</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386</v>
      </c>
      <c r="BM157" s="206" t="s">
        <v>654</v>
      </c>
    </row>
    <row r="158" spans="1:65" s="2" customFormat="1" ht="6.95" customHeight="1">
      <c r="A158" s="36"/>
      <c r="B158" s="49"/>
      <c r="C158" s="50"/>
      <c r="D158" s="50"/>
      <c r="E158" s="50"/>
      <c r="F158" s="50"/>
      <c r="G158" s="50"/>
      <c r="H158" s="50"/>
      <c r="I158" s="145"/>
      <c r="J158" s="50"/>
      <c r="K158" s="50"/>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ptys2RlUY/UfcdGjkIRmxVKj4o2br2tSgXgB4yjuuLyaI953yaiV+PFsEGU+ls3WvrNQ4SrKzYabzvRYsNVuQQ==" saltValue="eXOAzP524sDDXk/hiF8oK897Lv2tEgJP5kDSRLGrm9MulYkEXyjhd++wSLd+fXOe9w2i6hp34AXAYEVf4pXgUQ==" spinCount="100000" sheet="1" objects="1" scenarios="1" formatColumns="0" formatRows="0" autoFilter="0"/>
  <autoFilter ref="C102:K157"/>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209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3542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4584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1782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34.5" customHeight="1">
      <c r="A31" s="123"/>
      <c r="B31" s="124"/>
      <c r="C31" s="123"/>
      <c r="D31" s="123"/>
      <c r="E31" s="418" t="s">
        <v>4585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ROUND(J94,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ROUND((SUM(BE94:BE111)),  2)</f>
        <v>0</v>
      </c>
      <c r="G37" s="36"/>
      <c r="H37" s="36"/>
      <c r="I37" s="134">
        <v>0.21</v>
      </c>
      <c r="J37" s="133">
        <f>ROUND(((SUM(BE94:BE111))*I37),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ROUND((SUM(BF94:BF111)),  2)</f>
        <v>0</v>
      </c>
      <c r="G38" s="36"/>
      <c r="H38" s="36"/>
      <c r="I38" s="134">
        <v>0.15</v>
      </c>
      <c r="J38" s="133">
        <f>ROUND(((SUM(BF94:BF111))*I38),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ROUND((SUM(BG94:BG111)),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ROUND((SUM(BH94:BH111)),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ROUND((SUM(BI94:BI111)),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3542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2016/027H-02-C-D144 - C-D.1.4.4-Zařízení silnoproudé elektrotechniky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J94</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4586</v>
      </c>
      <c r="E68" s="157"/>
      <c r="F68" s="157"/>
      <c r="G68" s="157"/>
      <c r="H68" s="157"/>
      <c r="I68" s="158"/>
      <c r="J68" s="159">
        <f>J95</f>
        <v>0</v>
      </c>
      <c r="K68" s="155"/>
      <c r="L68" s="160"/>
    </row>
    <row r="69" spans="1:47" s="10" customFormat="1" ht="19.899999999999999" customHeight="1">
      <c r="B69" s="161"/>
      <c r="C69" s="98"/>
      <c r="D69" s="162" t="s">
        <v>4587</v>
      </c>
      <c r="E69" s="163"/>
      <c r="F69" s="163"/>
      <c r="G69" s="163"/>
      <c r="H69" s="163"/>
      <c r="I69" s="164"/>
      <c r="J69" s="165">
        <f>J96</f>
        <v>0</v>
      </c>
      <c r="K69" s="98"/>
      <c r="L69" s="166"/>
    </row>
    <row r="70" spans="1:47" s="10" customFormat="1" ht="19.899999999999999" customHeight="1">
      <c r="B70" s="161"/>
      <c r="C70" s="98"/>
      <c r="D70" s="162" t="s">
        <v>4588</v>
      </c>
      <c r="E70" s="163"/>
      <c r="F70" s="163"/>
      <c r="G70" s="163"/>
      <c r="H70" s="163"/>
      <c r="I70" s="164"/>
      <c r="J70" s="165">
        <f>J110</f>
        <v>0</v>
      </c>
      <c r="K70" s="98"/>
      <c r="L70" s="166"/>
    </row>
    <row r="71" spans="1:47"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47" s="2" customFormat="1" ht="24.95" customHeight="1">
      <c r="A77" s="36"/>
      <c r="B77" s="37"/>
      <c r="C77" s="25" t="s">
        <v>258</v>
      </c>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6.5" customHeight="1">
      <c r="A80" s="36"/>
      <c r="B80" s="37"/>
      <c r="C80" s="38"/>
      <c r="D80" s="38"/>
      <c r="E80" s="419" t="str">
        <f>E7</f>
        <v>Přístavba Základní a mateřské školy Elišky Přemyslovny 10,Brno Starý Lískovec</v>
      </c>
      <c r="F80" s="420"/>
      <c r="G80" s="420"/>
      <c r="H80" s="420"/>
      <c r="I80" s="119"/>
      <c r="J80" s="38"/>
      <c r="K80" s="38"/>
      <c r="L80" s="120"/>
      <c r="S80" s="36"/>
      <c r="T80" s="36"/>
      <c r="U80" s="36"/>
      <c r="V80" s="36"/>
      <c r="W80" s="36"/>
      <c r="X80" s="36"/>
      <c r="Y80" s="36"/>
      <c r="Z80" s="36"/>
      <c r="AA80" s="36"/>
      <c r="AB80" s="36"/>
      <c r="AC80" s="36"/>
      <c r="AD80" s="36"/>
      <c r="AE80" s="36"/>
    </row>
    <row r="81" spans="1:63" s="1" customFormat="1" ht="12" customHeight="1">
      <c r="B81" s="23"/>
      <c r="C81" s="31" t="s">
        <v>227</v>
      </c>
      <c r="D81" s="24"/>
      <c r="E81" s="24"/>
      <c r="F81" s="24"/>
      <c r="G81" s="24"/>
      <c r="H81" s="24"/>
      <c r="I81" s="110"/>
      <c r="J81" s="24"/>
      <c r="K81" s="24"/>
      <c r="L81" s="22"/>
    </row>
    <row r="82" spans="1:63" s="1" customFormat="1" ht="16.5" customHeight="1">
      <c r="B82" s="23"/>
      <c r="C82" s="24"/>
      <c r="D82" s="24"/>
      <c r="E82" s="419" t="s">
        <v>228</v>
      </c>
      <c r="F82" s="370"/>
      <c r="G82" s="370"/>
      <c r="H82" s="370"/>
      <c r="I82" s="110"/>
      <c r="J82" s="24"/>
      <c r="K82" s="24"/>
      <c r="L82" s="22"/>
    </row>
    <row r="83" spans="1:63" s="1" customFormat="1" ht="12" customHeight="1">
      <c r="B83" s="23"/>
      <c r="C83" s="31" t="s">
        <v>229</v>
      </c>
      <c r="D83" s="24"/>
      <c r="E83" s="24"/>
      <c r="F83" s="24"/>
      <c r="G83" s="24"/>
      <c r="H83" s="24"/>
      <c r="I83" s="110"/>
      <c r="J83" s="24"/>
      <c r="K83" s="24"/>
      <c r="L83" s="22"/>
    </row>
    <row r="84" spans="1:63" s="2" customFormat="1" ht="16.5" customHeight="1">
      <c r="A84" s="36"/>
      <c r="B84" s="37"/>
      <c r="C84" s="38"/>
      <c r="D84" s="38"/>
      <c r="E84" s="421" t="s">
        <v>3542</v>
      </c>
      <c r="F84" s="422"/>
      <c r="G84" s="422"/>
      <c r="H84" s="422"/>
      <c r="I84" s="119"/>
      <c r="J84" s="38"/>
      <c r="K84" s="38"/>
      <c r="L84" s="120"/>
      <c r="S84" s="36"/>
      <c r="T84" s="36"/>
      <c r="U84" s="36"/>
      <c r="V84" s="36"/>
      <c r="W84" s="36"/>
      <c r="X84" s="36"/>
      <c r="Y84" s="36"/>
      <c r="Z84" s="36"/>
      <c r="AA84" s="36"/>
      <c r="AB84" s="36"/>
      <c r="AC84" s="36"/>
      <c r="AD84" s="36"/>
      <c r="AE84" s="36"/>
    </row>
    <row r="85" spans="1:63" s="2" customFormat="1" ht="12" customHeight="1">
      <c r="A85" s="36"/>
      <c r="B85" s="37"/>
      <c r="C85" s="31" t="s">
        <v>1484</v>
      </c>
      <c r="D85" s="38"/>
      <c r="E85" s="38"/>
      <c r="F85" s="38"/>
      <c r="G85" s="38"/>
      <c r="H85" s="38"/>
      <c r="I85" s="119"/>
      <c r="J85" s="38"/>
      <c r="K85" s="38"/>
      <c r="L85" s="120"/>
      <c r="S85" s="36"/>
      <c r="T85" s="36"/>
      <c r="U85" s="36"/>
      <c r="V85" s="36"/>
      <c r="W85" s="36"/>
      <c r="X85" s="36"/>
      <c r="Y85" s="36"/>
      <c r="Z85" s="36"/>
      <c r="AA85" s="36"/>
      <c r="AB85" s="36"/>
      <c r="AC85" s="36"/>
      <c r="AD85" s="36"/>
      <c r="AE85" s="36"/>
    </row>
    <row r="86" spans="1:63" s="2" customFormat="1" ht="16.5" customHeight="1">
      <c r="A86" s="36"/>
      <c r="B86" s="37"/>
      <c r="C86" s="38"/>
      <c r="D86" s="38"/>
      <c r="E86" s="389" t="str">
        <f>E13</f>
        <v>2016/027H-02-C-D144 - C-D.1.4.4-Zařízení silnoproudé elektrotechniky</v>
      </c>
      <c r="F86" s="422"/>
      <c r="G86" s="422"/>
      <c r="H86" s="422"/>
      <c r="I86" s="119"/>
      <c r="J86" s="38"/>
      <c r="K86" s="38"/>
      <c r="L86" s="120"/>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3" s="2" customFormat="1" ht="12" customHeight="1">
      <c r="A88" s="36"/>
      <c r="B88" s="37"/>
      <c r="C88" s="31" t="s">
        <v>24</v>
      </c>
      <c r="D88" s="38"/>
      <c r="E88" s="38"/>
      <c r="F88" s="29" t="str">
        <f>F16</f>
        <v xml:space="preserve"> </v>
      </c>
      <c r="G88" s="38"/>
      <c r="H88" s="38"/>
      <c r="I88" s="121" t="s">
        <v>26</v>
      </c>
      <c r="J88" s="61" t="str">
        <f>IF(J16="","",J16)</f>
        <v>20. 2. 2020</v>
      </c>
      <c r="K88" s="38"/>
      <c r="L88" s="120"/>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3" s="2" customFormat="1" ht="40.15" customHeight="1">
      <c r="A90" s="36"/>
      <c r="B90" s="37"/>
      <c r="C90" s="31" t="s">
        <v>30</v>
      </c>
      <c r="D90" s="38"/>
      <c r="E90" s="38"/>
      <c r="F90" s="29" t="str">
        <f>E19</f>
        <v>MČ Brno-Starý Lískovec</v>
      </c>
      <c r="G90" s="38"/>
      <c r="H90" s="38"/>
      <c r="I90" s="121" t="s">
        <v>36</v>
      </c>
      <c r="J90" s="34" t="str">
        <f>E25</f>
        <v>HEXAPLAN INTERNATIONAL spol. s r.o.</v>
      </c>
      <c r="K90" s="38"/>
      <c r="L90" s="120"/>
      <c r="S90" s="36"/>
      <c r="T90" s="36"/>
      <c r="U90" s="36"/>
      <c r="V90" s="36"/>
      <c r="W90" s="36"/>
      <c r="X90" s="36"/>
      <c r="Y90" s="36"/>
      <c r="Z90" s="36"/>
      <c r="AA90" s="36"/>
      <c r="AB90" s="36"/>
      <c r="AC90" s="36"/>
      <c r="AD90" s="36"/>
      <c r="AE90" s="36"/>
    </row>
    <row r="91" spans="1:63" s="2" customFormat="1" ht="15.2" customHeight="1">
      <c r="A91" s="36"/>
      <c r="B91" s="37"/>
      <c r="C91" s="31" t="s">
        <v>34</v>
      </c>
      <c r="D91" s="38"/>
      <c r="E91" s="38"/>
      <c r="F91" s="29" t="str">
        <f>IF(E22="","",E22)</f>
        <v>Vyplň údaj</v>
      </c>
      <c r="G91" s="38"/>
      <c r="H91" s="38"/>
      <c r="I91" s="121" t="s">
        <v>39</v>
      </c>
      <c r="J91" s="34" t="str">
        <f>E28</f>
        <v>ing.J.Petlach</v>
      </c>
      <c r="K91" s="38"/>
      <c r="L91" s="120"/>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63" s="11" customFormat="1" ht="29.25" customHeight="1">
      <c r="A93" s="167"/>
      <c r="B93" s="168"/>
      <c r="C93" s="169" t="s">
        <v>259</v>
      </c>
      <c r="D93" s="170" t="s">
        <v>62</v>
      </c>
      <c r="E93" s="170" t="s">
        <v>58</v>
      </c>
      <c r="F93" s="170" t="s">
        <v>59</v>
      </c>
      <c r="G93" s="170" t="s">
        <v>260</v>
      </c>
      <c r="H93" s="170" t="s">
        <v>261</v>
      </c>
      <c r="I93" s="171" t="s">
        <v>262</v>
      </c>
      <c r="J93" s="170" t="s">
        <v>236</v>
      </c>
      <c r="K93" s="172" t="s">
        <v>263</v>
      </c>
      <c r="L93" s="173"/>
      <c r="M93" s="70" t="s">
        <v>22</v>
      </c>
      <c r="N93" s="71" t="s">
        <v>47</v>
      </c>
      <c r="O93" s="71" t="s">
        <v>264</v>
      </c>
      <c r="P93" s="71" t="s">
        <v>265</v>
      </c>
      <c r="Q93" s="71" t="s">
        <v>266</v>
      </c>
      <c r="R93" s="71" t="s">
        <v>267</v>
      </c>
      <c r="S93" s="71" t="s">
        <v>268</v>
      </c>
      <c r="T93" s="72" t="s">
        <v>269</v>
      </c>
      <c r="U93" s="167"/>
      <c r="V93" s="167"/>
      <c r="W93" s="167"/>
      <c r="X93" s="167"/>
      <c r="Y93" s="167"/>
      <c r="Z93" s="167"/>
      <c r="AA93" s="167"/>
      <c r="AB93" s="167"/>
      <c r="AC93" s="167"/>
      <c r="AD93" s="167"/>
      <c r="AE93" s="167"/>
    </row>
    <row r="94" spans="1:63" s="2" customFormat="1" ht="22.9" customHeight="1">
      <c r="A94" s="36"/>
      <c r="B94" s="37"/>
      <c r="C94" s="77" t="s">
        <v>270</v>
      </c>
      <c r="D94" s="38"/>
      <c r="E94" s="38"/>
      <c r="F94" s="38"/>
      <c r="G94" s="38"/>
      <c r="H94" s="38"/>
      <c r="I94" s="119"/>
      <c r="J94" s="174">
        <f>BK94</f>
        <v>0</v>
      </c>
      <c r="K94" s="38"/>
      <c r="L94" s="41"/>
      <c r="M94" s="73"/>
      <c r="N94" s="175"/>
      <c r="O94" s="74"/>
      <c r="P94" s="176">
        <f>P95</f>
        <v>0</v>
      </c>
      <c r="Q94" s="74"/>
      <c r="R94" s="176">
        <f>R95</f>
        <v>0</v>
      </c>
      <c r="S94" s="74"/>
      <c r="T94" s="177">
        <f>T95</f>
        <v>0</v>
      </c>
      <c r="U94" s="36"/>
      <c r="V94" s="36"/>
      <c r="W94" s="36"/>
      <c r="X94" s="36"/>
      <c r="Y94" s="36"/>
      <c r="Z94" s="36"/>
      <c r="AA94" s="36"/>
      <c r="AB94" s="36"/>
      <c r="AC94" s="36"/>
      <c r="AD94" s="36"/>
      <c r="AE94" s="36"/>
      <c r="AT94" s="19" t="s">
        <v>76</v>
      </c>
      <c r="AU94" s="19" t="s">
        <v>237</v>
      </c>
      <c r="BK94" s="178">
        <f>BK95</f>
        <v>0</v>
      </c>
    </row>
    <row r="95" spans="1:63" s="12" customFormat="1" ht="25.9" customHeight="1">
      <c r="B95" s="179"/>
      <c r="C95" s="180"/>
      <c r="D95" s="181" t="s">
        <v>76</v>
      </c>
      <c r="E95" s="182" t="s">
        <v>1669</v>
      </c>
      <c r="F95" s="182" t="s">
        <v>1852</v>
      </c>
      <c r="G95" s="180"/>
      <c r="H95" s="180"/>
      <c r="I95" s="183"/>
      <c r="J95" s="184">
        <f>BK95</f>
        <v>0</v>
      </c>
      <c r="K95" s="180"/>
      <c r="L95" s="185"/>
      <c r="M95" s="186"/>
      <c r="N95" s="187"/>
      <c r="O95" s="187"/>
      <c r="P95" s="188">
        <f>P96+P110</f>
        <v>0</v>
      </c>
      <c r="Q95" s="187"/>
      <c r="R95" s="188">
        <f>R96+R110</f>
        <v>0</v>
      </c>
      <c r="S95" s="187"/>
      <c r="T95" s="189">
        <f>T96+T110</f>
        <v>0</v>
      </c>
      <c r="AR95" s="190" t="s">
        <v>92</v>
      </c>
      <c r="AT95" s="191" t="s">
        <v>76</v>
      </c>
      <c r="AU95" s="191" t="s">
        <v>77</v>
      </c>
      <c r="AY95" s="190" t="s">
        <v>273</v>
      </c>
      <c r="BK95" s="192">
        <f>BK96+BK110</f>
        <v>0</v>
      </c>
    </row>
    <row r="96" spans="1:63" s="12" customFormat="1" ht="22.9" customHeight="1">
      <c r="B96" s="179"/>
      <c r="C96" s="180"/>
      <c r="D96" s="181" t="s">
        <v>76</v>
      </c>
      <c r="E96" s="193" t="s">
        <v>1717</v>
      </c>
      <c r="F96" s="193" t="s">
        <v>4589</v>
      </c>
      <c r="G96" s="180"/>
      <c r="H96" s="180"/>
      <c r="I96" s="183"/>
      <c r="J96" s="194">
        <f>BK96</f>
        <v>0</v>
      </c>
      <c r="K96" s="180"/>
      <c r="L96" s="185"/>
      <c r="M96" s="186"/>
      <c r="N96" s="187"/>
      <c r="O96" s="187"/>
      <c r="P96" s="188">
        <f>SUM(P97:P109)</f>
        <v>0</v>
      </c>
      <c r="Q96" s="187"/>
      <c r="R96" s="188">
        <f>SUM(R97:R109)</f>
        <v>0</v>
      </c>
      <c r="S96" s="187"/>
      <c r="T96" s="189">
        <f>SUM(T97:T109)</f>
        <v>0</v>
      </c>
      <c r="AR96" s="190" t="s">
        <v>92</v>
      </c>
      <c r="AT96" s="191" t="s">
        <v>76</v>
      </c>
      <c r="AU96" s="191" t="s">
        <v>23</v>
      </c>
      <c r="AY96" s="190" t="s">
        <v>273</v>
      </c>
      <c r="BK96" s="192">
        <f>SUM(BK97:BK109)</f>
        <v>0</v>
      </c>
    </row>
    <row r="97" spans="1:65" s="2" customFormat="1" ht="16.5" customHeight="1">
      <c r="A97" s="36"/>
      <c r="B97" s="37"/>
      <c r="C97" s="195" t="s">
        <v>23</v>
      </c>
      <c r="D97" s="195" t="s">
        <v>275</v>
      </c>
      <c r="E97" s="196" t="s">
        <v>1843</v>
      </c>
      <c r="F97" s="197" t="s">
        <v>4590</v>
      </c>
      <c r="G97" s="198" t="s">
        <v>305</v>
      </c>
      <c r="H97" s="199">
        <v>205</v>
      </c>
      <c r="I97" s="200"/>
      <c r="J97" s="201">
        <f t="shared" ref="J97:J109" si="0">ROUND(I97*H97,2)</f>
        <v>0</v>
      </c>
      <c r="K97" s="197" t="s">
        <v>22</v>
      </c>
      <c r="L97" s="41"/>
      <c r="M97" s="202" t="s">
        <v>22</v>
      </c>
      <c r="N97" s="203" t="s">
        <v>48</v>
      </c>
      <c r="O97" s="66"/>
      <c r="P97" s="204">
        <f t="shared" ref="P97:P109" si="1">O97*H97</f>
        <v>0</v>
      </c>
      <c r="Q97" s="204">
        <v>0</v>
      </c>
      <c r="R97" s="204">
        <f t="shared" ref="R97:R109" si="2">Q97*H97</f>
        <v>0</v>
      </c>
      <c r="S97" s="204">
        <v>0</v>
      </c>
      <c r="T97" s="205">
        <f t="shared" ref="T97:T109" si="3">S97*H97</f>
        <v>0</v>
      </c>
      <c r="U97" s="36"/>
      <c r="V97" s="36"/>
      <c r="W97" s="36"/>
      <c r="X97" s="36"/>
      <c r="Y97" s="36"/>
      <c r="Z97" s="36"/>
      <c r="AA97" s="36"/>
      <c r="AB97" s="36"/>
      <c r="AC97" s="36"/>
      <c r="AD97" s="36"/>
      <c r="AE97" s="36"/>
      <c r="AR97" s="206" t="s">
        <v>757</v>
      </c>
      <c r="AT97" s="206" t="s">
        <v>275</v>
      </c>
      <c r="AU97" s="206" t="s">
        <v>84</v>
      </c>
      <c r="AY97" s="19" t="s">
        <v>273</v>
      </c>
      <c r="BE97" s="207">
        <f t="shared" ref="BE97:BE109" si="4">IF(N97="základní",J97,0)</f>
        <v>0</v>
      </c>
      <c r="BF97" s="207">
        <f t="shared" ref="BF97:BF109" si="5">IF(N97="snížená",J97,0)</f>
        <v>0</v>
      </c>
      <c r="BG97" s="207">
        <f t="shared" ref="BG97:BG109" si="6">IF(N97="zákl. přenesená",J97,0)</f>
        <v>0</v>
      </c>
      <c r="BH97" s="207">
        <f t="shared" ref="BH97:BH109" si="7">IF(N97="sníž. přenesená",J97,0)</f>
        <v>0</v>
      </c>
      <c r="BI97" s="207">
        <f t="shared" ref="BI97:BI109" si="8">IF(N97="nulová",J97,0)</f>
        <v>0</v>
      </c>
      <c r="BJ97" s="19" t="s">
        <v>23</v>
      </c>
      <c r="BK97" s="207">
        <f t="shared" ref="BK97:BK109" si="9">ROUND(I97*H97,2)</f>
        <v>0</v>
      </c>
      <c r="BL97" s="19" t="s">
        <v>757</v>
      </c>
      <c r="BM97" s="206" t="s">
        <v>99</v>
      </c>
    </row>
    <row r="98" spans="1:65" s="2" customFormat="1" ht="16.5" customHeight="1">
      <c r="A98" s="36"/>
      <c r="B98" s="37"/>
      <c r="C98" s="195" t="s">
        <v>84</v>
      </c>
      <c r="D98" s="195" t="s">
        <v>275</v>
      </c>
      <c r="E98" s="196" t="s">
        <v>1846</v>
      </c>
      <c r="F98" s="197" t="s">
        <v>4591</v>
      </c>
      <c r="G98" s="198" t="s">
        <v>305</v>
      </c>
      <c r="H98" s="199">
        <v>105</v>
      </c>
      <c r="I98" s="200"/>
      <c r="J98" s="201">
        <f t="shared" si="0"/>
        <v>0</v>
      </c>
      <c r="K98" s="197" t="s">
        <v>22</v>
      </c>
      <c r="L98" s="41"/>
      <c r="M98" s="202" t="s">
        <v>22</v>
      </c>
      <c r="N98" s="203" t="s">
        <v>48</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757</v>
      </c>
      <c r="AT98" s="206" t="s">
        <v>275</v>
      </c>
      <c r="AU98" s="206" t="s">
        <v>84</v>
      </c>
      <c r="AY98" s="19" t="s">
        <v>273</v>
      </c>
      <c r="BE98" s="207">
        <f t="shared" si="4"/>
        <v>0</v>
      </c>
      <c r="BF98" s="207">
        <f t="shared" si="5"/>
        <v>0</v>
      </c>
      <c r="BG98" s="207">
        <f t="shared" si="6"/>
        <v>0</v>
      </c>
      <c r="BH98" s="207">
        <f t="shared" si="7"/>
        <v>0</v>
      </c>
      <c r="BI98" s="207">
        <f t="shared" si="8"/>
        <v>0</v>
      </c>
      <c r="BJ98" s="19" t="s">
        <v>23</v>
      </c>
      <c r="BK98" s="207">
        <f t="shared" si="9"/>
        <v>0</v>
      </c>
      <c r="BL98" s="19" t="s">
        <v>757</v>
      </c>
      <c r="BM98" s="206" t="s">
        <v>330</v>
      </c>
    </row>
    <row r="99" spans="1:65" s="2" customFormat="1" ht="16.5" customHeight="1">
      <c r="A99" s="36"/>
      <c r="B99" s="37"/>
      <c r="C99" s="195" t="s">
        <v>92</v>
      </c>
      <c r="D99" s="195" t="s">
        <v>275</v>
      </c>
      <c r="E99" s="196" t="s">
        <v>1848</v>
      </c>
      <c r="F99" s="197" t="s">
        <v>4592</v>
      </c>
      <c r="G99" s="198" t="s">
        <v>765</v>
      </c>
      <c r="H99" s="199">
        <v>80</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757</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757</v>
      </c>
      <c r="BM99" s="206" t="s">
        <v>359</v>
      </c>
    </row>
    <row r="100" spans="1:65" s="2" customFormat="1" ht="16.5" customHeight="1">
      <c r="A100" s="36"/>
      <c r="B100" s="37"/>
      <c r="C100" s="195" t="s">
        <v>99</v>
      </c>
      <c r="D100" s="195" t="s">
        <v>275</v>
      </c>
      <c r="E100" s="196" t="s">
        <v>1851</v>
      </c>
      <c r="F100" s="197" t="s">
        <v>4593</v>
      </c>
      <c r="G100" s="198" t="s">
        <v>765</v>
      </c>
      <c r="H100" s="199">
        <v>57</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757</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757</v>
      </c>
      <c r="BM100" s="206" t="s">
        <v>369</v>
      </c>
    </row>
    <row r="101" spans="1:65" s="2" customFormat="1" ht="16.5" customHeight="1">
      <c r="A101" s="36"/>
      <c r="B101" s="37"/>
      <c r="C101" s="195" t="s">
        <v>115</v>
      </c>
      <c r="D101" s="195" t="s">
        <v>275</v>
      </c>
      <c r="E101" s="196" t="s">
        <v>1854</v>
      </c>
      <c r="F101" s="197" t="s">
        <v>4594</v>
      </c>
      <c r="G101" s="198" t="s">
        <v>765</v>
      </c>
      <c r="H101" s="199">
        <v>25</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757</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757</v>
      </c>
      <c r="BM101" s="206" t="s">
        <v>409</v>
      </c>
    </row>
    <row r="102" spans="1:65" s="2" customFormat="1" ht="16.5" customHeight="1">
      <c r="A102" s="36"/>
      <c r="B102" s="37"/>
      <c r="C102" s="195" t="s">
        <v>319</v>
      </c>
      <c r="D102" s="195" t="s">
        <v>275</v>
      </c>
      <c r="E102" s="196" t="s">
        <v>1855</v>
      </c>
      <c r="F102" s="197" t="s">
        <v>4595</v>
      </c>
      <c r="G102" s="198" t="s">
        <v>765</v>
      </c>
      <c r="H102" s="199">
        <v>24</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757</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757</v>
      </c>
      <c r="BM102" s="206" t="s">
        <v>419</v>
      </c>
    </row>
    <row r="103" spans="1:65" s="2" customFormat="1" ht="16.5" customHeight="1">
      <c r="A103" s="36"/>
      <c r="B103" s="37"/>
      <c r="C103" s="195" t="s">
        <v>325</v>
      </c>
      <c r="D103" s="195" t="s">
        <v>275</v>
      </c>
      <c r="E103" s="196" t="s">
        <v>1860</v>
      </c>
      <c r="F103" s="197" t="s">
        <v>4596</v>
      </c>
      <c r="G103" s="198" t="s">
        <v>765</v>
      </c>
      <c r="H103" s="199">
        <v>2</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757</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757</v>
      </c>
      <c r="BM103" s="206" t="s">
        <v>433</v>
      </c>
    </row>
    <row r="104" spans="1:65" s="2" customFormat="1" ht="16.5" customHeight="1">
      <c r="A104" s="36"/>
      <c r="B104" s="37"/>
      <c r="C104" s="195" t="s">
        <v>330</v>
      </c>
      <c r="D104" s="195" t="s">
        <v>275</v>
      </c>
      <c r="E104" s="196" t="s">
        <v>1864</v>
      </c>
      <c r="F104" s="197" t="s">
        <v>4597</v>
      </c>
      <c r="G104" s="198" t="s">
        <v>765</v>
      </c>
      <c r="H104" s="199">
        <v>6</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757</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757</v>
      </c>
      <c r="BM104" s="206" t="s">
        <v>446</v>
      </c>
    </row>
    <row r="105" spans="1:65" s="2" customFormat="1" ht="16.5" customHeight="1">
      <c r="A105" s="36"/>
      <c r="B105" s="37"/>
      <c r="C105" s="195" t="s">
        <v>337</v>
      </c>
      <c r="D105" s="195" t="s">
        <v>275</v>
      </c>
      <c r="E105" s="196" t="s">
        <v>1868</v>
      </c>
      <c r="F105" s="197" t="s">
        <v>4598</v>
      </c>
      <c r="G105" s="198" t="s">
        <v>765</v>
      </c>
      <c r="H105" s="199">
        <v>16</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757</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757</v>
      </c>
      <c r="BM105" s="206" t="s">
        <v>465</v>
      </c>
    </row>
    <row r="106" spans="1:65" s="2" customFormat="1" ht="16.5" customHeight="1">
      <c r="A106" s="36"/>
      <c r="B106" s="37"/>
      <c r="C106" s="195" t="s">
        <v>28</v>
      </c>
      <c r="D106" s="195" t="s">
        <v>275</v>
      </c>
      <c r="E106" s="196" t="s">
        <v>1876</v>
      </c>
      <c r="F106" s="197" t="s">
        <v>4599</v>
      </c>
      <c r="G106" s="198" t="s">
        <v>765</v>
      </c>
      <c r="H106" s="199">
        <v>4</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757</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757</v>
      </c>
      <c r="BM106" s="206" t="s">
        <v>508</v>
      </c>
    </row>
    <row r="107" spans="1:65" s="2" customFormat="1" ht="16.5" customHeight="1">
      <c r="A107" s="36"/>
      <c r="B107" s="37"/>
      <c r="C107" s="195" t="s">
        <v>354</v>
      </c>
      <c r="D107" s="195" t="s">
        <v>275</v>
      </c>
      <c r="E107" s="196" t="s">
        <v>1880</v>
      </c>
      <c r="F107" s="197" t="s">
        <v>4600</v>
      </c>
      <c r="G107" s="198" t="s">
        <v>765</v>
      </c>
      <c r="H107" s="199">
        <v>4</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757</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757</v>
      </c>
      <c r="BM107" s="206" t="s">
        <v>528</v>
      </c>
    </row>
    <row r="108" spans="1:65" s="2" customFormat="1" ht="16.5" customHeight="1">
      <c r="A108" s="36"/>
      <c r="B108" s="37"/>
      <c r="C108" s="195" t="s">
        <v>359</v>
      </c>
      <c r="D108" s="195" t="s">
        <v>275</v>
      </c>
      <c r="E108" s="196" t="s">
        <v>1886</v>
      </c>
      <c r="F108" s="197" t="s">
        <v>4601</v>
      </c>
      <c r="G108" s="198" t="s">
        <v>765</v>
      </c>
      <c r="H108" s="199">
        <v>6</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757</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757</v>
      </c>
      <c r="BM108" s="206" t="s">
        <v>556</v>
      </c>
    </row>
    <row r="109" spans="1:65" s="2" customFormat="1" ht="16.5" customHeight="1">
      <c r="A109" s="36"/>
      <c r="B109" s="37"/>
      <c r="C109" s="195" t="s">
        <v>364</v>
      </c>
      <c r="D109" s="195" t="s">
        <v>275</v>
      </c>
      <c r="E109" s="196" t="s">
        <v>1892</v>
      </c>
      <c r="F109" s="197" t="s">
        <v>4602</v>
      </c>
      <c r="G109" s="198" t="s">
        <v>765</v>
      </c>
      <c r="H109" s="199">
        <v>12</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757</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757</v>
      </c>
      <c r="BM109" s="206" t="s">
        <v>573</v>
      </c>
    </row>
    <row r="110" spans="1:65" s="12" customFormat="1" ht="22.9" customHeight="1">
      <c r="B110" s="179"/>
      <c r="C110" s="180"/>
      <c r="D110" s="181" t="s">
        <v>76</v>
      </c>
      <c r="E110" s="193" t="s">
        <v>1739</v>
      </c>
      <c r="F110" s="193" t="s">
        <v>2043</v>
      </c>
      <c r="G110" s="180"/>
      <c r="H110" s="180"/>
      <c r="I110" s="183"/>
      <c r="J110" s="194">
        <f>BK110</f>
        <v>0</v>
      </c>
      <c r="K110" s="180"/>
      <c r="L110" s="185"/>
      <c r="M110" s="186"/>
      <c r="N110" s="187"/>
      <c r="O110" s="187"/>
      <c r="P110" s="188">
        <f>P111</f>
        <v>0</v>
      </c>
      <c r="Q110" s="187"/>
      <c r="R110" s="188">
        <f>R111</f>
        <v>0</v>
      </c>
      <c r="S110" s="187"/>
      <c r="T110" s="189">
        <f>T111</f>
        <v>0</v>
      </c>
      <c r="AR110" s="190" t="s">
        <v>92</v>
      </c>
      <c r="AT110" s="191" t="s">
        <v>76</v>
      </c>
      <c r="AU110" s="191" t="s">
        <v>23</v>
      </c>
      <c r="AY110" s="190" t="s">
        <v>273</v>
      </c>
      <c r="BK110" s="192">
        <f>BK111</f>
        <v>0</v>
      </c>
    </row>
    <row r="111" spans="1:65" s="2" customFormat="1" ht="21.75" customHeight="1">
      <c r="A111" s="36"/>
      <c r="B111" s="37"/>
      <c r="C111" s="195" t="s">
        <v>369</v>
      </c>
      <c r="D111" s="195" t="s">
        <v>275</v>
      </c>
      <c r="E111" s="196" t="s">
        <v>1896</v>
      </c>
      <c r="F111" s="197" t="s">
        <v>4603</v>
      </c>
      <c r="G111" s="198" t="s">
        <v>760</v>
      </c>
      <c r="H111" s="199">
        <v>10</v>
      </c>
      <c r="I111" s="200"/>
      <c r="J111" s="201">
        <f>ROUND(I111*H111,2)</f>
        <v>0</v>
      </c>
      <c r="K111" s="197" t="s">
        <v>22</v>
      </c>
      <c r="L111" s="41"/>
      <c r="M111" s="270" t="s">
        <v>22</v>
      </c>
      <c r="N111" s="271" t="s">
        <v>48</v>
      </c>
      <c r="O111" s="268"/>
      <c r="P111" s="272">
        <f>O111*H111</f>
        <v>0</v>
      </c>
      <c r="Q111" s="272">
        <v>0</v>
      </c>
      <c r="R111" s="272">
        <f>Q111*H111</f>
        <v>0</v>
      </c>
      <c r="S111" s="272">
        <v>0</v>
      </c>
      <c r="T111" s="273">
        <f>S111*H111</f>
        <v>0</v>
      </c>
      <c r="U111" s="36"/>
      <c r="V111" s="36"/>
      <c r="W111" s="36"/>
      <c r="X111" s="36"/>
      <c r="Y111" s="36"/>
      <c r="Z111" s="36"/>
      <c r="AA111" s="36"/>
      <c r="AB111" s="36"/>
      <c r="AC111" s="36"/>
      <c r="AD111" s="36"/>
      <c r="AE111" s="36"/>
      <c r="AR111" s="206" t="s">
        <v>757</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757</v>
      </c>
      <c r="BM111" s="206" t="s">
        <v>600</v>
      </c>
    </row>
    <row r="112" spans="1:65" s="2" customFormat="1" ht="6.95" customHeight="1">
      <c r="A112" s="36"/>
      <c r="B112" s="49"/>
      <c r="C112" s="50"/>
      <c r="D112" s="50"/>
      <c r="E112" s="50"/>
      <c r="F112" s="50"/>
      <c r="G112" s="50"/>
      <c r="H112" s="50"/>
      <c r="I112" s="145"/>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QtQuv169DS4Di73Bqhs6fSr68gmhcLoBKHWoq5aYNNuFRNmYbJueVnm7HEhJIY6fvgmjmmRJvPZxt44qu3xxVQ==" saltValue="nbzXzFKXyjdHBAyZ5F9fjnb9ZxIcoapNSo+X1XaRwZ6eKnJJEklFPxUjqkhbS5k2A8kfgnfPzaY7B7Y5j8xzSw==" spinCount="100000" sheet="1" objects="1" scenarios="1" formatColumns="0" formatRows="0" autoFilter="0"/>
  <autoFilter ref="C93:K11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sheetPr>
    <pageSetUpPr fitToPage="1"/>
  </sheetPr>
  <dimension ref="A2:BM10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212</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3542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1484</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4604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tr">
        <f>IF('Rekapitulace stavby'!AN19="","",'Rekapitulace stavby'!AN19)</f>
        <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Ing.A.Hejmalová</v>
      </c>
      <c r="F28" s="36"/>
      <c r="G28" s="36"/>
      <c r="H28" s="36"/>
      <c r="I28" s="121" t="s">
        <v>33</v>
      </c>
      <c r="J28" s="104" t="str">
        <f>IF('Rekapitulace stavby'!AN20="","",'Rekapitulace stavby'!AN20)</f>
        <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1487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ROUND(J94,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ROUND((SUM(BE94:BE104)),  2)</f>
        <v>0</v>
      </c>
      <c r="G37" s="36"/>
      <c r="H37" s="36"/>
      <c r="I37" s="134">
        <v>0.21</v>
      </c>
      <c r="J37" s="133">
        <f>ROUND(((SUM(BE94:BE104))*I37),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ROUND((SUM(BF94:BF104)),  2)</f>
        <v>0</v>
      </c>
      <c r="G38" s="36"/>
      <c r="H38" s="36"/>
      <c r="I38" s="134">
        <v>0.15</v>
      </c>
      <c r="J38" s="133">
        <f>ROUND(((SUM(BF94:BF104))*I38),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ROUND((SUM(BG94:BG104)),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ROUND((SUM(BH94:BH104)),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ROUND((SUM(BI94:BI104)),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3542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1484</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2016/027H-02-C-D147 - C-D.1.4.7-Sadové úpravy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J94</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4605</v>
      </c>
      <c r="E68" s="157"/>
      <c r="F68" s="157"/>
      <c r="G68" s="157"/>
      <c r="H68" s="157"/>
      <c r="I68" s="158"/>
      <c r="J68" s="159">
        <f>J95</f>
        <v>0</v>
      </c>
      <c r="K68" s="155"/>
      <c r="L68" s="160"/>
    </row>
    <row r="69" spans="1:47" s="9" customFormat="1" ht="24.95" customHeight="1">
      <c r="B69" s="154"/>
      <c r="C69" s="155"/>
      <c r="D69" s="156" t="s">
        <v>4606</v>
      </c>
      <c r="E69" s="157"/>
      <c r="F69" s="157"/>
      <c r="G69" s="157"/>
      <c r="H69" s="157"/>
      <c r="I69" s="158"/>
      <c r="J69" s="159">
        <f>J98</f>
        <v>0</v>
      </c>
      <c r="K69" s="155"/>
      <c r="L69" s="160"/>
    </row>
    <row r="70" spans="1:47" s="9" customFormat="1" ht="24.95" customHeight="1">
      <c r="B70" s="154"/>
      <c r="C70" s="155"/>
      <c r="D70" s="156" t="s">
        <v>4607</v>
      </c>
      <c r="E70" s="157"/>
      <c r="F70" s="157"/>
      <c r="G70" s="157"/>
      <c r="H70" s="157"/>
      <c r="I70" s="158"/>
      <c r="J70" s="159">
        <f>J100</f>
        <v>0</v>
      </c>
      <c r="K70" s="155"/>
      <c r="L70" s="160"/>
    </row>
    <row r="71" spans="1:47"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47" s="2" customFormat="1" ht="24.95" customHeight="1">
      <c r="A77" s="36"/>
      <c r="B77" s="37"/>
      <c r="C77" s="25" t="s">
        <v>258</v>
      </c>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6.5" customHeight="1">
      <c r="A80" s="36"/>
      <c r="B80" s="37"/>
      <c r="C80" s="38"/>
      <c r="D80" s="38"/>
      <c r="E80" s="419" t="str">
        <f>E7</f>
        <v>Přístavba Základní a mateřské školy Elišky Přemyslovny 10,Brno Starý Lískovec</v>
      </c>
      <c r="F80" s="420"/>
      <c r="G80" s="420"/>
      <c r="H80" s="420"/>
      <c r="I80" s="119"/>
      <c r="J80" s="38"/>
      <c r="K80" s="38"/>
      <c r="L80" s="120"/>
      <c r="S80" s="36"/>
      <c r="T80" s="36"/>
      <c r="U80" s="36"/>
      <c r="V80" s="36"/>
      <c r="W80" s="36"/>
      <c r="X80" s="36"/>
      <c r="Y80" s="36"/>
      <c r="Z80" s="36"/>
      <c r="AA80" s="36"/>
      <c r="AB80" s="36"/>
      <c r="AC80" s="36"/>
      <c r="AD80" s="36"/>
      <c r="AE80" s="36"/>
    </row>
    <row r="81" spans="1:65" s="1" customFormat="1" ht="12" customHeight="1">
      <c r="B81" s="23"/>
      <c r="C81" s="31" t="s">
        <v>227</v>
      </c>
      <c r="D81" s="24"/>
      <c r="E81" s="24"/>
      <c r="F81" s="24"/>
      <c r="G81" s="24"/>
      <c r="H81" s="24"/>
      <c r="I81" s="110"/>
      <c r="J81" s="24"/>
      <c r="K81" s="24"/>
      <c r="L81" s="22"/>
    </row>
    <row r="82" spans="1:65" s="1" customFormat="1" ht="16.5" customHeight="1">
      <c r="B82" s="23"/>
      <c r="C82" s="24"/>
      <c r="D82" s="24"/>
      <c r="E82" s="419" t="s">
        <v>228</v>
      </c>
      <c r="F82" s="370"/>
      <c r="G82" s="370"/>
      <c r="H82" s="370"/>
      <c r="I82" s="110"/>
      <c r="J82" s="24"/>
      <c r="K82" s="24"/>
      <c r="L82" s="22"/>
    </row>
    <row r="83" spans="1:65" s="1" customFormat="1" ht="12" customHeight="1">
      <c r="B83" s="23"/>
      <c r="C83" s="31" t="s">
        <v>229</v>
      </c>
      <c r="D83" s="24"/>
      <c r="E83" s="24"/>
      <c r="F83" s="24"/>
      <c r="G83" s="24"/>
      <c r="H83" s="24"/>
      <c r="I83" s="110"/>
      <c r="J83" s="24"/>
      <c r="K83" s="24"/>
      <c r="L83" s="22"/>
    </row>
    <row r="84" spans="1:65" s="2" customFormat="1" ht="16.5" customHeight="1">
      <c r="A84" s="36"/>
      <c r="B84" s="37"/>
      <c r="C84" s="38"/>
      <c r="D84" s="38"/>
      <c r="E84" s="421" t="s">
        <v>3542</v>
      </c>
      <c r="F84" s="422"/>
      <c r="G84" s="422"/>
      <c r="H84" s="422"/>
      <c r="I84" s="119"/>
      <c r="J84" s="38"/>
      <c r="K84" s="38"/>
      <c r="L84" s="120"/>
      <c r="S84" s="36"/>
      <c r="T84" s="36"/>
      <c r="U84" s="36"/>
      <c r="V84" s="36"/>
      <c r="W84" s="36"/>
      <c r="X84" s="36"/>
      <c r="Y84" s="36"/>
      <c r="Z84" s="36"/>
      <c r="AA84" s="36"/>
      <c r="AB84" s="36"/>
      <c r="AC84" s="36"/>
      <c r="AD84" s="36"/>
      <c r="AE84" s="36"/>
    </row>
    <row r="85" spans="1:65" s="2" customFormat="1" ht="12" customHeight="1">
      <c r="A85" s="36"/>
      <c r="B85" s="37"/>
      <c r="C85" s="31" t="s">
        <v>1484</v>
      </c>
      <c r="D85" s="38"/>
      <c r="E85" s="38"/>
      <c r="F85" s="38"/>
      <c r="G85" s="38"/>
      <c r="H85" s="38"/>
      <c r="I85" s="119"/>
      <c r="J85" s="38"/>
      <c r="K85" s="38"/>
      <c r="L85" s="120"/>
      <c r="S85" s="36"/>
      <c r="T85" s="36"/>
      <c r="U85" s="36"/>
      <c r="V85" s="36"/>
      <c r="W85" s="36"/>
      <c r="X85" s="36"/>
      <c r="Y85" s="36"/>
      <c r="Z85" s="36"/>
      <c r="AA85" s="36"/>
      <c r="AB85" s="36"/>
      <c r="AC85" s="36"/>
      <c r="AD85" s="36"/>
      <c r="AE85" s="36"/>
    </row>
    <row r="86" spans="1:65" s="2" customFormat="1" ht="16.5" customHeight="1">
      <c r="A86" s="36"/>
      <c r="B86" s="37"/>
      <c r="C86" s="38"/>
      <c r="D86" s="38"/>
      <c r="E86" s="389" t="str">
        <f>E13</f>
        <v>2016/027H-02-C-D147 - C-D.1.4.7-Sadové úpravy</v>
      </c>
      <c r="F86" s="422"/>
      <c r="G86" s="422"/>
      <c r="H86" s="422"/>
      <c r="I86" s="119"/>
      <c r="J86" s="38"/>
      <c r="K86" s="38"/>
      <c r="L86" s="120"/>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5" s="2" customFormat="1" ht="12" customHeight="1">
      <c r="A88" s="36"/>
      <c r="B88" s="37"/>
      <c r="C88" s="31" t="s">
        <v>24</v>
      </c>
      <c r="D88" s="38"/>
      <c r="E88" s="38"/>
      <c r="F88" s="29" t="str">
        <f>F16</f>
        <v xml:space="preserve"> </v>
      </c>
      <c r="G88" s="38"/>
      <c r="H88" s="38"/>
      <c r="I88" s="121" t="s">
        <v>26</v>
      </c>
      <c r="J88" s="61" t="str">
        <f>IF(J16="","",J16)</f>
        <v>20. 2. 2020</v>
      </c>
      <c r="K88" s="38"/>
      <c r="L88" s="120"/>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5" s="2" customFormat="1" ht="40.15" customHeight="1">
      <c r="A90" s="36"/>
      <c r="B90" s="37"/>
      <c r="C90" s="31" t="s">
        <v>30</v>
      </c>
      <c r="D90" s="38"/>
      <c r="E90" s="38"/>
      <c r="F90" s="29" t="str">
        <f>E19</f>
        <v>MČ Brno-Starý Lískovec</v>
      </c>
      <c r="G90" s="38"/>
      <c r="H90" s="38"/>
      <c r="I90" s="121" t="s">
        <v>36</v>
      </c>
      <c r="J90" s="34" t="str">
        <f>E25</f>
        <v>HEXAPLAN INTERNATIONAL spol. s r.o.</v>
      </c>
      <c r="K90" s="38"/>
      <c r="L90" s="120"/>
      <c r="S90" s="36"/>
      <c r="T90" s="36"/>
      <c r="U90" s="36"/>
      <c r="V90" s="36"/>
      <c r="W90" s="36"/>
      <c r="X90" s="36"/>
      <c r="Y90" s="36"/>
      <c r="Z90" s="36"/>
      <c r="AA90" s="36"/>
      <c r="AB90" s="36"/>
      <c r="AC90" s="36"/>
      <c r="AD90" s="36"/>
      <c r="AE90" s="36"/>
    </row>
    <row r="91" spans="1:65" s="2" customFormat="1" ht="15.2" customHeight="1">
      <c r="A91" s="36"/>
      <c r="B91" s="37"/>
      <c r="C91" s="31" t="s">
        <v>34</v>
      </c>
      <c r="D91" s="38"/>
      <c r="E91" s="38"/>
      <c r="F91" s="29" t="str">
        <f>IF(E22="","",E22)</f>
        <v>Vyplň údaj</v>
      </c>
      <c r="G91" s="38"/>
      <c r="H91" s="38"/>
      <c r="I91" s="121" t="s">
        <v>39</v>
      </c>
      <c r="J91" s="34" t="str">
        <f>E28</f>
        <v>Ing.A.Hejmalová</v>
      </c>
      <c r="K91" s="38"/>
      <c r="L91" s="120"/>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65" s="11" customFormat="1" ht="29.25" customHeight="1">
      <c r="A93" s="167"/>
      <c r="B93" s="168"/>
      <c r="C93" s="169" t="s">
        <v>259</v>
      </c>
      <c r="D93" s="170" t="s">
        <v>62</v>
      </c>
      <c r="E93" s="170" t="s">
        <v>58</v>
      </c>
      <c r="F93" s="170" t="s">
        <v>59</v>
      </c>
      <c r="G93" s="170" t="s">
        <v>260</v>
      </c>
      <c r="H93" s="170" t="s">
        <v>261</v>
      </c>
      <c r="I93" s="171" t="s">
        <v>262</v>
      </c>
      <c r="J93" s="170" t="s">
        <v>236</v>
      </c>
      <c r="K93" s="172" t="s">
        <v>263</v>
      </c>
      <c r="L93" s="173"/>
      <c r="M93" s="70" t="s">
        <v>22</v>
      </c>
      <c r="N93" s="71" t="s">
        <v>47</v>
      </c>
      <c r="O93" s="71" t="s">
        <v>264</v>
      </c>
      <c r="P93" s="71" t="s">
        <v>265</v>
      </c>
      <c r="Q93" s="71" t="s">
        <v>266</v>
      </c>
      <c r="R93" s="71" t="s">
        <v>267</v>
      </c>
      <c r="S93" s="71" t="s">
        <v>268</v>
      </c>
      <c r="T93" s="72" t="s">
        <v>269</v>
      </c>
      <c r="U93" s="167"/>
      <c r="V93" s="167"/>
      <c r="W93" s="167"/>
      <c r="X93" s="167"/>
      <c r="Y93" s="167"/>
      <c r="Z93" s="167"/>
      <c r="AA93" s="167"/>
      <c r="AB93" s="167"/>
      <c r="AC93" s="167"/>
      <c r="AD93" s="167"/>
      <c r="AE93" s="167"/>
    </row>
    <row r="94" spans="1:65" s="2" customFormat="1" ht="22.9" customHeight="1">
      <c r="A94" s="36"/>
      <c r="B94" s="37"/>
      <c r="C94" s="77" t="s">
        <v>270</v>
      </c>
      <c r="D94" s="38"/>
      <c r="E94" s="38"/>
      <c r="F94" s="38"/>
      <c r="G94" s="38"/>
      <c r="H94" s="38"/>
      <c r="I94" s="119"/>
      <c r="J94" s="174">
        <f>BK94</f>
        <v>0</v>
      </c>
      <c r="K94" s="38"/>
      <c r="L94" s="41"/>
      <c r="M94" s="73"/>
      <c r="N94" s="175"/>
      <c r="O94" s="74"/>
      <c r="P94" s="176">
        <f>P95+P98+P100</f>
        <v>0</v>
      </c>
      <c r="Q94" s="74"/>
      <c r="R94" s="176">
        <f>R95+R98+R100</f>
        <v>0</v>
      </c>
      <c r="S94" s="74"/>
      <c r="T94" s="177">
        <f>T95+T98+T100</f>
        <v>0</v>
      </c>
      <c r="U94" s="36"/>
      <c r="V94" s="36"/>
      <c r="W94" s="36"/>
      <c r="X94" s="36"/>
      <c r="Y94" s="36"/>
      <c r="Z94" s="36"/>
      <c r="AA94" s="36"/>
      <c r="AB94" s="36"/>
      <c r="AC94" s="36"/>
      <c r="AD94" s="36"/>
      <c r="AE94" s="36"/>
      <c r="AT94" s="19" t="s">
        <v>76</v>
      </c>
      <c r="AU94" s="19" t="s">
        <v>237</v>
      </c>
      <c r="BK94" s="178">
        <f>BK95+BK98+BK100</f>
        <v>0</v>
      </c>
    </row>
    <row r="95" spans="1:65" s="12" customFormat="1" ht="25.9" customHeight="1">
      <c r="B95" s="179"/>
      <c r="C95" s="180"/>
      <c r="D95" s="181" t="s">
        <v>76</v>
      </c>
      <c r="E95" s="182" t="s">
        <v>23</v>
      </c>
      <c r="F95" s="182" t="s">
        <v>4608</v>
      </c>
      <c r="G95" s="180"/>
      <c r="H95" s="180"/>
      <c r="I95" s="183"/>
      <c r="J95" s="184">
        <f>BK95</f>
        <v>0</v>
      </c>
      <c r="K95" s="180"/>
      <c r="L95" s="185"/>
      <c r="M95" s="186"/>
      <c r="N95" s="187"/>
      <c r="O95" s="187"/>
      <c r="P95" s="188">
        <f>SUM(P96:P97)</f>
        <v>0</v>
      </c>
      <c r="Q95" s="187"/>
      <c r="R95" s="188">
        <f>SUM(R96:R97)</f>
        <v>0</v>
      </c>
      <c r="S95" s="187"/>
      <c r="T95" s="189">
        <f>SUM(T96:T97)</f>
        <v>0</v>
      </c>
      <c r="AR95" s="190" t="s">
        <v>23</v>
      </c>
      <c r="AT95" s="191" t="s">
        <v>76</v>
      </c>
      <c r="AU95" s="191" t="s">
        <v>77</v>
      </c>
      <c r="AY95" s="190" t="s">
        <v>273</v>
      </c>
      <c r="BK95" s="192">
        <f>SUM(BK96:BK97)</f>
        <v>0</v>
      </c>
    </row>
    <row r="96" spans="1:65" s="2" customFormat="1" ht="16.5" customHeight="1">
      <c r="A96" s="36"/>
      <c r="B96" s="37"/>
      <c r="C96" s="195" t="s">
        <v>84</v>
      </c>
      <c r="D96" s="195" t="s">
        <v>275</v>
      </c>
      <c r="E96" s="196" t="s">
        <v>4609</v>
      </c>
      <c r="F96" s="197" t="s">
        <v>4610</v>
      </c>
      <c r="G96" s="198" t="s">
        <v>224</v>
      </c>
      <c r="H96" s="199">
        <v>0.5</v>
      </c>
      <c r="I96" s="200"/>
      <c r="J96" s="201">
        <f>ROUND(I96*H96,2)</f>
        <v>0</v>
      </c>
      <c r="K96" s="197" t="s">
        <v>22</v>
      </c>
      <c r="L96" s="41"/>
      <c r="M96" s="202" t="s">
        <v>22</v>
      </c>
      <c r="N96" s="203" t="s">
        <v>48</v>
      </c>
      <c r="O96" s="66"/>
      <c r="P96" s="204">
        <f>O96*H96</f>
        <v>0</v>
      </c>
      <c r="Q96" s="204">
        <v>0</v>
      </c>
      <c r="R96" s="204">
        <f>Q96*H96</f>
        <v>0</v>
      </c>
      <c r="S96" s="204">
        <v>0</v>
      </c>
      <c r="T96" s="205">
        <f>S96*H96</f>
        <v>0</v>
      </c>
      <c r="U96" s="36"/>
      <c r="V96" s="36"/>
      <c r="W96" s="36"/>
      <c r="X96" s="36"/>
      <c r="Y96" s="36"/>
      <c r="Z96" s="36"/>
      <c r="AA96" s="36"/>
      <c r="AB96" s="36"/>
      <c r="AC96" s="36"/>
      <c r="AD96" s="36"/>
      <c r="AE96" s="36"/>
      <c r="AR96" s="206" t="s">
        <v>99</v>
      </c>
      <c r="AT96" s="206" t="s">
        <v>275</v>
      </c>
      <c r="AU96" s="206" t="s">
        <v>23</v>
      </c>
      <c r="AY96" s="19" t="s">
        <v>273</v>
      </c>
      <c r="BE96" s="207">
        <f>IF(N96="základní",J96,0)</f>
        <v>0</v>
      </c>
      <c r="BF96" s="207">
        <f>IF(N96="snížená",J96,0)</f>
        <v>0</v>
      </c>
      <c r="BG96" s="207">
        <f>IF(N96="zákl. přenesená",J96,0)</f>
        <v>0</v>
      </c>
      <c r="BH96" s="207">
        <f>IF(N96="sníž. přenesená",J96,0)</f>
        <v>0</v>
      </c>
      <c r="BI96" s="207">
        <f>IF(N96="nulová",J96,0)</f>
        <v>0</v>
      </c>
      <c r="BJ96" s="19" t="s">
        <v>23</v>
      </c>
      <c r="BK96" s="207">
        <f>ROUND(I96*H96,2)</f>
        <v>0</v>
      </c>
      <c r="BL96" s="19" t="s">
        <v>99</v>
      </c>
      <c r="BM96" s="206" t="s">
        <v>4611</v>
      </c>
    </row>
    <row r="97" spans="1:65" s="2" customFormat="1" ht="21.75" customHeight="1">
      <c r="A97" s="36"/>
      <c r="B97" s="37"/>
      <c r="C97" s="195" t="s">
        <v>23</v>
      </c>
      <c r="D97" s="195" t="s">
        <v>275</v>
      </c>
      <c r="E97" s="196" t="s">
        <v>4612</v>
      </c>
      <c r="F97" s="197" t="s">
        <v>4613</v>
      </c>
      <c r="G97" s="198" t="s">
        <v>765</v>
      </c>
      <c r="H97" s="199">
        <v>3</v>
      </c>
      <c r="I97" s="200"/>
      <c r="J97" s="201">
        <f>ROUND(I97*H97,2)</f>
        <v>0</v>
      </c>
      <c r="K97" s="197" t="s">
        <v>22</v>
      </c>
      <c r="L97" s="41"/>
      <c r="M97" s="202" t="s">
        <v>22</v>
      </c>
      <c r="N97" s="203" t="s">
        <v>48</v>
      </c>
      <c r="O97" s="66"/>
      <c r="P97" s="204">
        <f>O97*H97</f>
        <v>0</v>
      </c>
      <c r="Q97" s="204">
        <v>0</v>
      </c>
      <c r="R97" s="204">
        <f>Q97*H97</f>
        <v>0</v>
      </c>
      <c r="S97" s="204">
        <v>0</v>
      </c>
      <c r="T97" s="205">
        <f>S97*H97</f>
        <v>0</v>
      </c>
      <c r="U97" s="36"/>
      <c r="V97" s="36"/>
      <c r="W97" s="36"/>
      <c r="X97" s="36"/>
      <c r="Y97" s="36"/>
      <c r="Z97" s="36"/>
      <c r="AA97" s="36"/>
      <c r="AB97" s="36"/>
      <c r="AC97" s="36"/>
      <c r="AD97" s="36"/>
      <c r="AE97" s="36"/>
      <c r="AR97" s="206" t="s">
        <v>99</v>
      </c>
      <c r="AT97" s="206" t="s">
        <v>275</v>
      </c>
      <c r="AU97" s="206" t="s">
        <v>23</v>
      </c>
      <c r="AY97" s="19" t="s">
        <v>273</v>
      </c>
      <c r="BE97" s="207">
        <f>IF(N97="základní",J97,0)</f>
        <v>0</v>
      </c>
      <c r="BF97" s="207">
        <f>IF(N97="snížená",J97,0)</f>
        <v>0</v>
      </c>
      <c r="BG97" s="207">
        <f>IF(N97="zákl. přenesená",J97,0)</f>
        <v>0</v>
      </c>
      <c r="BH97" s="207">
        <f>IF(N97="sníž. přenesená",J97,0)</f>
        <v>0</v>
      </c>
      <c r="BI97" s="207">
        <f>IF(N97="nulová",J97,0)</f>
        <v>0</v>
      </c>
      <c r="BJ97" s="19" t="s">
        <v>23</v>
      </c>
      <c r="BK97" s="207">
        <f>ROUND(I97*H97,2)</f>
        <v>0</v>
      </c>
      <c r="BL97" s="19" t="s">
        <v>99</v>
      </c>
      <c r="BM97" s="206" t="s">
        <v>4614</v>
      </c>
    </row>
    <row r="98" spans="1:65" s="12" customFormat="1" ht="25.9" customHeight="1">
      <c r="B98" s="179"/>
      <c r="C98" s="180"/>
      <c r="D98" s="181" t="s">
        <v>76</v>
      </c>
      <c r="E98" s="182" t="s">
        <v>84</v>
      </c>
      <c r="F98" s="182" t="s">
        <v>4615</v>
      </c>
      <c r="G98" s="180"/>
      <c r="H98" s="180"/>
      <c r="I98" s="183"/>
      <c r="J98" s="184">
        <f>BK98</f>
        <v>0</v>
      </c>
      <c r="K98" s="180"/>
      <c r="L98" s="185"/>
      <c r="M98" s="186"/>
      <c r="N98" s="187"/>
      <c r="O98" s="187"/>
      <c r="P98" s="188">
        <f>P99</f>
        <v>0</v>
      </c>
      <c r="Q98" s="187"/>
      <c r="R98" s="188">
        <f>R99</f>
        <v>0</v>
      </c>
      <c r="S98" s="187"/>
      <c r="T98" s="189">
        <f>T99</f>
        <v>0</v>
      </c>
      <c r="AR98" s="190" t="s">
        <v>23</v>
      </c>
      <c r="AT98" s="191" t="s">
        <v>76</v>
      </c>
      <c r="AU98" s="191" t="s">
        <v>77</v>
      </c>
      <c r="AY98" s="190" t="s">
        <v>273</v>
      </c>
      <c r="BK98" s="192">
        <f>BK99</f>
        <v>0</v>
      </c>
    </row>
    <row r="99" spans="1:65" s="2" customFormat="1" ht="21.75" customHeight="1">
      <c r="A99" s="36"/>
      <c r="B99" s="37"/>
      <c r="C99" s="195" t="s">
        <v>92</v>
      </c>
      <c r="D99" s="195" t="s">
        <v>275</v>
      </c>
      <c r="E99" s="196" t="s">
        <v>4616</v>
      </c>
      <c r="F99" s="197" t="s">
        <v>4617</v>
      </c>
      <c r="G99" s="198" t="s">
        <v>765</v>
      </c>
      <c r="H99" s="199">
        <v>1</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99</v>
      </c>
      <c r="AT99" s="206" t="s">
        <v>275</v>
      </c>
      <c r="AU99" s="206" t="s">
        <v>23</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99</v>
      </c>
      <c r="BM99" s="206" t="s">
        <v>4618</v>
      </c>
    </row>
    <row r="100" spans="1:65" s="12" customFormat="1" ht="25.9" customHeight="1">
      <c r="B100" s="179"/>
      <c r="C100" s="180"/>
      <c r="D100" s="181" t="s">
        <v>76</v>
      </c>
      <c r="E100" s="182" t="s">
        <v>92</v>
      </c>
      <c r="F100" s="182" t="s">
        <v>4619</v>
      </c>
      <c r="G100" s="180"/>
      <c r="H100" s="180"/>
      <c r="I100" s="183"/>
      <c r="J100" s="184">
        <f>BK100</f>
        <v>0</v>
      </c>
      <c r="K100" s="180"/>
      <c r="L100" s="185"/>
      <c r="M100" s="186"/>
      <c r="N100" s="187"/>
      <c r="O100" s="187"/>
      <c r="P100" s="188">
        <f>SUM(P101:P104)</f>
        <v>0</v>
      </c>
      <c r="Q100" s="187"/>
      <c r="R100" s="188">
        <f>SUM(R101:R104)</f>
        <v>0</v>
      </c>
      <c r="S100" s="187"/>
      <c r="T100" s="189">
        <f>SUM(T101:T104)</f>
        <v>0</v>
      </c>
      <c r="AR100" s="190" t="s">
        <v>23</v>
      </c>
      <c r="AT100" s="191" t="s">
        <v>76</v>
      </c>
      <c r="AU100" s="191" t="s">
        <v>77</v>
      </c>
      <c r="AY100" s="190" t="s">
        <v>273</v>
      </c>
      <c r="BK100" s="192">
        <f>SUM(BK101:BK104)</f>
        <v>0</v>
      </c>
    </row>
    <row r="101" spans="1:65" s="2" customFormat="1" ht="21.75" customHeight="1">
      <c r="A101" s="36"/>
      <c r="B101" s="37"/>
      <c r="C101" s="195" t="s">
        <v>319</v>
      </c>
      <c r="D101" s="195" t="s">
        <v>275</v>
      </c>
      <c r="E101" s="196" t="s">
        <v>4620</v>
      </c>
      <c r="F101" s="197" t="s">
        <v>4621</v>
      </c>
      <c r="G101" s="198" t="s">
        <v>314</v>
      </c>
      <c r="H101" s="199">
        <v>1</v>
      </c>
      <c r="I101" s="200"/>
      <c r="J101" s="201">
        <f>ROUND(I101*H101,2)</f>
        <v>0</v>
      </c>
      <c r="K101" s="197" t="s">
        <v>306</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99</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99</v>
      </c>
      <c r="BM101" s="206" t="s">
        <v>4622</v>
      </c>
    </row>
    <row r="102" spans="1:65" s="2" customFormat="1" ht="39">
      <c r="A102" s="36"/>
      <c r="B102" s="37"/>
      <c r="C102" s="38"/>
      <c r="D102" s="208" t="s">
        <v>299</v>
      </c>
      <c r="E102" s="38"/>
      <c r="F102" s="209" t="s">
        <v>4623</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299</v>
      </c>
      <c r="AU102" s="19" t="s">
        <v>23</v>
      </c>
    </row>
    <row r="103" spans="1:65" s="2" customFormat="1" ht="21.75" customHeight="1">
      <c r="A103" s="36"/>
      <c r="B103" s="37"/>
      <c r="C103" s="195" t="s">
        <v>99</v>
      </c>
      <c r="D103" s="195" t="s">
        <v>275</v>
      </c>
      <c r="E103" s="196" t="s">
        <v>4624</v>
      </c>
      <c r="F103" s="197" t="s">
        <v>4625</v>
      </c>
      <c r="G103" s="198" t="s">
        <v>765</v>
      </c>
      <c r="H103" s="199">
        <v>3</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99</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99</v>
      </c>
      <c r="BM103" s="206" t="s">
        <v>4626</v>
      </c>
    </row>
    <row r="104" spans="1:65" s="2" customFormat="1" ht="21.75" customHeight="1">
      <c r="A104" s="36"/>
      <c r="B104" s="37"/>
      <c r="C104" s="195" t="s">
        <v>115</v>
      </c>
      <c r="D104" s="195" t="s">
        <v>275</v>
      </c>
      <c r="E104" s="196" t="s">
        <v>4627</v>
      </c>
      <c r="F104" s="197" t="s">
        <v>4628</v>
      </c>
      <c r="G104" s="198" t="s">
        <v>765</v>
      </c>
      <c r="H104" s="199">
        <v>3</v>
      </c>
      <c r="I104" s="200"/>
      <c r="J104" s="201">
        <f>ROUND(I104*H104,2)</f>
        <v>0</v>
      </c>
      <c r="K104" s="197" t="s">
        <v>22</v>
      </c>
      <c r="L104" s="41"/>
      <c r="M104" s="270" t="s">
        <v>22</v>
      </c>
      <c r="N104" s="271" t="s">
        <v>48</v>
      </c>
      <c r="O104" s="268"/>
      <c r="P104" s="272">
        <f>O104*H104</f>
        <v>0</v>
      </c>
      <c r="Q104" s="272">
        <v>0</v>
      </c>
      <c r="R104" s="272">
        <f>Q104*H104</f>
        <v>0</v>
      </c>
      <c r="S104" s="272">
        <v>0</v>
      </c>
      <c r="T104" s="273">
        <f>S104*H104</f>
        <v>0</v>
      </c>
      <c r="U104" s="36"/>
      <c r="V104" s="36"/>
      <c r="W104" s="36"/>
      <c r="X104" s="36"/>
      <c r="Y104" s="36"/>
      <c r="Z104" s="36"/>
      <c r="AA104" s="36"/>
      <c r="AB104" s="36"/>
      <c r="AC104" s="36"/>
      <c r="AD104" s="36"/>
      <c r="AE104" s="36"/>
      <c r="AR104" s="206" t="s">
        <v>99</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99</v>
      </c>
      <c r="BM104" s="206" t="s">
        <v>4629</v>
      </c>
    </row>
    <row r="105" spans="1:65" s="2" customFormat="1" ht="6.95" customHeight="1">
      <c r="A105" s="36"/>
      <c r="B105" s="49"/>
      <c r="C105" s="50"/>
      <c r="D105" s="50"/>
      <c r="E105" s="50"/>
      <c r="F105" s="50"/>
      <c r="G105" s="50"/>
      <c r="H105" s="50"/>
      <c r="I105" s="145"/>
      <c r="J105" s="50"/>
      <c r="K105" s="50"/>
      <c r="L105" s="41"/>
      <c r="M105" s="36"/>
      <c r="O105" s="36"/>
      <c r="P105" s="36"/>
      <c r="Q105" s="36"/>
      <c r="R105" s="36"/>
      <c r="S105" s="36"/>
      <c r="T105" s="36"/>
      <c r="U105" s="36"/>
      <c r="V105" s="36"/>
      <c r="W105" s="36"/>
      <c r="X105" s="36"/>
      <c r="Y105" s="36"/>
      <c r="Z105" s="36"/>
      <c r="AA105" s="36"/>
      <c r="AB105" s="36"/>
      <c r="AC105" s="36"/>
      <c r="AD105" s="36"/>
      <c r="AE105" s="36"/>
    </row>
  </sheetData>
  <sheetProtection algorithmName="SHA-512" hashValue="P8JI4FglbQyzDb2O1MG4ORwYyhpaQ1w/b8+CqZDgKgYGifsE/ruDt9TuH2AlKCnPclXaEauh1Jaou+7OaLI/Jg==" saltValue="gGmBlV+/bDe86SKIeVlrE5GKvMXWIK0+ava1/bY4ZFVa8TkMftPU3IF6ddbVjxTkLGWt6nzSgOxvU/9UjxxKTQ==" spinCount="100000" sheet="1" objects="1" scenarios="1" formatColumns="0" formatRows="0" autoFilter="0"/>
  <autoFilter ref="C93:K10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sheetPr>
    <pageSetUpPr fitToPage="1"/>
  </sheetPr>
  <dimension ref="A2:BM1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218</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4630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4631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20. 2. 2020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ROUND((SUM(BE95:BE121)),  2)</f>
        <v>0</v>
      </c>
      <c r="G37" s="36"/>
      <c r="H37" s="36"/>
      <c r="I37" s="134">
        <v>0.21</v>
      </c>
      <c r="J37" s="133">
        <f>ROUND(((SUM(BE95:BE121))*I37),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ROUND((SUM(BF95:BF121)),  2)</f>
        <v>0</v>
      </c>
      <c r="G38" s="36"/>
      <c r="H38" s="36"/>
      <c r="I38" s="134">
        <v>0.15</v>
      </c>
      <c r="J38" s="133">
        <f>ROUND(((SUM(BF95:BF121))*I38),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ROUND((SUM(BG95:BG121)),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ROUND((SUM(BH95:BH121)),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ROUND((SUM(BI95:BI121)),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4630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2016/027H-02-D-D11 - D-D.1.1-Architektonické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20. 2. 2020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J96</f>
        <v>0</v>
      </c>
      <c r="K68" s="155"/>
      <c r="L68" s="160"/>
    </row>
    <row r="69" spans="1:47" s="10" customFormat="1" ht="19.899999999999999" customHeight="1">
      <c r="B69" s="161"/>
      <c r="C69" s="98"/>
      <c r="D69" s="162" t="s">
        <v>242</v>
      </c>
      <c r="E69" s="163"/>
      <c r="F69" s="163"/>
      <c r="G69" s="163"/>
      <c r="H69" s="163"/>
      <c r="I69" s="164"/>
      <c r="J69" s="165">
        <f>J97</f>
        <v>0</v>
      </c>
      <c r="K69" s="98"/>
      <c r="L69" s="166"/>
    </row>
    <row r="70" spans="1:47" s="10" customFormat="1" ht="14.85" customHeight="1">
      <c r="B70" s="161"/>
      <c r="C70" s="98"/>
      <c r="D70" s="162" t="s">
        <v>4632</v>
      </c>
      <c r="E70" s="163"/>
      <c r="F70" s="163"/>
      <c r="G70" s="163"/>
      <c r="H70" s="163"/>
      <c r="I70" s="164"/>
      <c r="J70" s="165">
        <f>J103</f>
        <v>0</v>
      </c>
      <c r="K70" s="98"/>
      <c r="L70" s="166"/>
    </row>
    <row r="71" spans="1:47" s="10" customFormat="1" ht="19.899999999999999" customHeight="1">
      <c r="B71" s="161"/>
      <c r="C71" s="98"/>
      <c r="D71" s="162" t="s">
        <v>3547</v>
      </c>
      <c r="E71" s="163"/>
      <c r="F71" s="163"/>
      <c r="G71" s="163"/>
      <c r="H71" s="163"/>
      <c r="I71" s="164"/>
      <c r="J71" s="165">
        <f>J105</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4630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231</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2016/027H-02-D-D11 - D-D.1.1-Architektonické a stavebně-technické řešení</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20. 2. 2020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Ing.A.Hejmalová</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1032.75</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271</v>
      </c>
      <c r="F96" s="182" t="s">
        <v>272</v>
      </c>
      <c r="G96" s="180"/>
      <c r="H96" s="180"/>
      <c r="I96" s="183"/>
      <c r="J96" s="184">
        <f>BK96</f>
        <v>0</v>
      </c>
      <c r="K96" s="180"/>
      <c r="L96" s="185"/>
      <c r="M96" s="186"/>
      <c r="N96" s="187"/>
      <c r="O96" s="187"/>
      <c r="P96" s="188">
        <f>P97+P105</f>
        <v>0</v>
      </c>
      <c r="Q96" s="187"/>
      <c r="R96" s="188">
        <f>R97+R105</f>
        <v>0</v>
      </c>
      <c r="S96" s="187"/>
      <c r="T96" s="189">
        <f>T97+T105</f>
        <v>1032.75</v>
      </c>
      <c r="AR96" s="190" t="s">
        <v>23</v>
      </c>
      <c r="AT96" s="191" t="s">
        <v>76</v>
      </c>
      <c r="AU96" s="191" t="s">
        <v>77</v>
      </c>
      <c r="AY96" s="190" t="s">
        <v>273</v>
      </c>
      <c r="BK96" s="192">
        <f>BK97+BK105</f>
        <v>0</v>
      </c>
    </row>
    <row r="97" spans="1:65" s="12" customFormat="1" ht="22.9" customHeight="1">
      <c r="B97" s="179"/>
      <c r="C97" s="180"/>
      <c r="D97" s="181" t="s">
        <v>76</v>
      </c>
      <c r="E97" s="193" t="s">
        <v>337</v>
      </c>
      <c r="F97" s="193" t="s">
        <v>746</v>
      </c>
      <c r="G97" s="180"/>
      <c r="H97" s="180"/>
      <c r="I97" s="183"/>
      <c r="J97" s="194">
        <f>BK97</f>
        <v>0</v>
      </c>
      <c r="K97" s="180"/>
      <c r="L97" s="185"/>
      <c r="M97" s="186"/>
      <c r="N97" s="187"/>
      <c r="O97" s="187"/>
      <c r="P97" s="188">
        <f>P98+SUM(P99:P103)</f>
        <v>0</v>
      </c>
      <c r="Q97" s="187"/>
      <c r="R97" s="188">
        <f>R98+SUM(R99:R103)</f>
        <v>0</v>
      </c>
      <c r="S97" s="187"/>
      <c r="T97" s="189">
        <f>T98+SUM(T99:T103)</f>
        <v>1032.75</v>
      </c>
      <c r="AR97" s="190" t="s">
        <v>23</v>
      </c>
      <c r="AT97" s="191" t="s">
        <v>76</v>
      </c>
      <c r="AU97" s="191" t="s">
        <v>23</v>
      </c>
      <c r="AY97" s="190" t="s">
        <v>273</v>
      </c>
      <c r="BK97" s="192">
        <f>BK98+SUM(BK99:BK103)</f>
        <v>0</v>
      </c>
    </row>
    <row r="98" spans="1:65" s="2" customFormat="1" ht="16.5" customHeight="1">
      <c r="A98" s="36"/>
      <c r="B98" s="37"/>
      <c r="C98" s="195" t="s">
        <v>23</v>
      </c>
      <c r="D98" s="195" t="s">
        <v>275</v>
      </c>
      <c r="E98" s="196" t="s">
        <v>4633</v>
      </c>
      <c r="F98" s="197" t="s">
        <v>4634</v>
      </c>
      <c r="G98" s="198" t="s">
        <v>305</v>
      </c>
      <c r="H98" s="199">
        <v>450</v>
      </c>
      <c r="I98" s="200"/>
      <c r="J98" s="201">
        <f>ROUND(I98*H98,2)</f>
        <v>0</v>
      </c>
      <c r="K98" s="197" t="s">
        <v>306</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99</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99</v>
      </c>
      <c r="BM98" s="206" t="s">
        <v>4635</v>
      </c>
    </row>
    <row r="99" spans="1:65" s="14" customFormat="1" ht="11.25">
      <c r="B99" s="222"/>
      <c r="C99" s="223"/>
      <c r="D99" s="208" t="s">
        <v>281</v>
      </c>
      <c r="E99" s="224" t="s">
        <v>22</v>
      </c>
      <c r="F99" s="225" t="s">
        <v>4636</v>
      </c>
      <c r="G99" s="223"/>
      <c r="H99" s="226">
        <v>450</v>
      </c>
      <c r="I99" s="227"/>
      <c r="J99" s="223"/>
      <c r="K99" s="223"/>
      <c r="L99" s="228"/>
      <c r="M99" s="229"/>
      <c r="N99" s="230"/>
      <c r="O99" s="230"/>
      <c r="P99" s="230"/>
      <c r="Q99" s="230"/>
      <c r="R99" s="230"/>
      <c r="S99" s="230"/>
      <c r="T99" s="231"/>
      <c r="AT99" s="232" t="s">
        <v>281</v>
      </c>
      <c r="AU99" s="232" t="s">
        <v>84</v>
      </c>
      <c r="AV99" s="14" t="s">
        <v>84</v>
      </c>
      <c r="AW99" s="14" t="s">
        <v>38</v>
      </c>
      <c r="AX99" s="14" t="s">
        <v>23</v>
      </c>
      <c r="AY99" s="232" t="s">
        <v>273</v>
      </c>
    </row>
    <row r="100" spans="1:65" s="2" customFormat="1" ht="21.75" customHeight="1">
      <c r="A100" s="36"/>
      <c r="B100" s="37"/>
      <c r="C100" s="195" t="s">
        <v>84</v>
      </c>
      <c r="D100" s="195" t="s">
        <v>275</v>
      </c>
      <c r="E100" s="196" t="s">
        <v>4637</v>
      </c>
      <c r="F100" s="197" t="s">
        <v>4638</v>
      </c>
      <c r="G100" s="198" t="s">
        <v>314</v>
      </c>
      <c r="H100" s="199">
        <v>2295</v>
      </c>
      <c r="I100" s="200"/>
      <c r="J100" s="201">
        <f>ROUND(I100*H100,2)</f>
        <v>0</v>
      </c>
      <c r="K100" s="197" t="s">
        <v>306</v>
      </c>
      <c r="L100" s="41"/>
      <c r="M100" s="202" t="s">
        <v>22</v>
      </c>
      <c r="N100" s="203" t="s">
        <v>48</v>
      </c>
      <c r="O100" s="66"/>
      <c r="P100" s="204">
        <f>O100*H100</f>
        <v>0</v>
      </c>
      <c r="Q100" s="204">
        <v>0</v>
      </c>
      <c r="R100" s="204">
        <f>Q100*H100</f>
        <v>0</v>
      </c>
      <c r="S100" s="204">
        <v>0.45</v>
      </c>
      <c r="T100" s="205">
        <f>S100*H100</f>
        <v>1032.75</v>
      </c>
      <c r="U100" s="36"/>
      <c r="V100" s="36"/>
      <c r="W100" s="36"/>
      <c r="X100" s="36"/>
      <c r="Y100" s="36"/>
      <c r="Z100" s="36"/>
      <c r="AA100" s="36"/>
      <c r="AB100" s="36"/>
      <c r="AC100" s="36"/>
      <c r="AD100" s="36"/>
      <c r="AE100" s="36"/>
      <c r="AR100" s="206" t="s">
        <v>99</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99</v>
      </c>
      <c r="BM100" s="206" t="s">
        <v>4639</v>
      </c>
    </row>
    <row r="101" spans="1:65" s="2" customFormat="1" ht="126.75">
      <c r="A101" s="36"/>
      <c r="B101" s="37"/>
      <c r="C101" s="38"/>
      <c r="D101" s="208" t="s">
        <v>299</v>
      </c>
      <c r="E101" s="38"/>
      <c r="F101" s="209" t="s">
        <v>4640</v>
      </c>
      <c r="G101" s="38"/>
      <c r="H101" s="38"/>
      <c r="I101" s="119"/>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299</v>
      </c>
      <c r="AU101" s="19" t="s">
        <v>84</v>
      </c>
    </row>
    <row r="102" spans="1:65" s="14" customFormat="1" ht="11.25">
      <c r="B102" s="222"/>
      <c r="C102" s="223"/>
      <c r="D102" s="208" t="s">
        <v>281</v>
      </c>
      <c r="E102" s="224" t="s">
        <v>22</v>
      </c>
      <c r="F102" s="225" t="s">
        <v>4641</v>
      </c>
      <c r="G102" s="223"/>
      <c r="H102" s="226">
        <v>2295</v>
      </c>
      <c r="I102" s="227"/>
      <c r="J102" s="223"/>
      <c r="K102" s="223"/>
      <c r="L102" s="228"/>
      <c r="M102" s="229"/>
      <c r="N102" s="230"/>
      <c r="O102" s="230"/>
      <c r="P102" s="230"/>
      <c r="Q102" s="230"/>
      <c r="R102" s="230"/>
      <c r="S102" s="230"/>
      <c r="T102" s="231"/>
      <c r="AT102" s="232" t="s">
        <v>281</v>
      </c>
      <c r="AU102" s="232" t="s">
        <v>84</v>
      </c>
      <c r="AV102" s="14" t="s">
        <v>84</v>
      </c>
      <c r="AW102" s="14" t="s">
        <v>38</v>
      </c>
      <c r="AX102" s="14" t="s">
        <v>23</v>
      </c>
      <c r="AY102" s="232" t="s">
        <v>273</v>
      </c>
    </row>
    <row r="103" spans="1:65" s="12" customFormat="1" ht="20.85" customHeight="1">
      <c r="B103" s="179"/>
      <c r="C103" s="180"/>
      <c r="D103" s="181" t="s">
        <v>76</v>
      </c>
      <c r="E103" s="193" t="s">
        <v>952</v>
      </c>
      <c r="F103" s="193" t="s">
        <v>4642</v>
      </c>
      <c r="G103" s="180"/>
      <c r="H103" s="180"/>
      <c r="I103" s="183"/>
      <c r="J103" s="194">
        <f>BK103</f>
        <v>0</v>
      </c>
      <c r="K103" s="180"/>
      <c r="L103" s="185"/>
      <c r="M103" s="186"/>
      <c r="N103" s="187"/>
      <c r="O103" s="187"/>
      <c r="P103" s="188">
        <f>P104</f>
        <v>0</v>
      </c>
      <c r="Q103" s="187"/>
      <c r="R103" s="188">
        <f>R104</f>
        <v>0</v>
      </c>
      <c r="S103" s="187"/>
      <c r="T103" s="189">
        <f>T104</f>
        <v>0</v>
      </c>
      <c r="AR103" s="190" t="s">
        <v>23</v>
      </c>
      <c r="AT103" s="191" t="s">
        <v>76</v>
      </c>
      <c r="AU103" s="191" t="s">
        <v>84</v>
      </c>
      <c r="AY103" s="190" t="s">
        <v>273</v>
      </c>
      <c r="BK103" s="192">
        <f>BK104</f>
        <v>0</v>
      </c>
    </row>
    <row r="104" spans="1:65" s="2" customFormat="1" ht="16.5" customHeight="1">
      <c r="A104" s="36"/>
      <c r="B104" s="37"/>
      <c r="C104" s="195" t="s">
        <v>92</v>
      </c>
      <c r="D104" s="195" t="s">
        <v>275</v>
      </c>
      <c r="E104" s="196" t="s">
        <v>4643</v>
      </c>
      <c r="F104" s="197" t="s">
        <v>4644</v>
      </c>
      <c r="G104" s="198" t="s">
        <v>1570</v>
      </c>
      <c r="H104" s="199">
        <v>1</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99</v>
      </c>
      <c r="AT104" s="206" t="s">
        <v>275</v>
      </c>
      <c r="AU104" s="206" t="s">
        <v>92</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99</v>
      </c>
      <c r="BM104" s="206" t="s">
        <v>4645</v>
      </c>
    </row>
    <row r="105" spans="1:65" s="12" customFormat="1" ht="22.9" customHeight="1">
      <c r="B105" s="179"/>
      <c r="C105" s="180"/>
      <c r="D105" s="181" t="s">
        <v>76</v>
      </c>
      <c r="E105" s="193" t="s">
        <v>4118</v>
      </c>
      <c r="F105" s="193" t="s">
        <v>4119</v>
      </c>
      <c r="G105" s="180"/>
      <c r="H105" s="180"/>
      <c r="I105" s="183"/>
      <c r="J105" s="194">
        <f>BK105</f>
        <v>0</v>
      </c>
      <c r="K105" s="180"/>
      <c r="L105" s="185"/>
      <c r="M105" s="186"/>
      <c r="N105" s="187"/>
      <c r="O105" s="187"/>
      <c r="P105" s="188">
        <f>SUM(P106:P121)</f>
        <v>0</v>
      </c>
      <c r="Q105" s="187"/>
      <c r="R105" s="188">
        <f>SUM(R106:R121)</f>
        <v>0</v>
      </c>
      <c r="S105" s="187"/>
      <c r="T105" s="189">
        <f>SUM(T106:T121)</f>
        <v>0</v>
      </c>
      <c r="AR105" s="190" t="s">
        <v>23</v>
      </c>
      <c r="AT105" s="191" t="s">
        <v>76</v>
      </c>
      <c r="AU105" s="191" t="s">
        <v>23</v>
      </c>
      <c r="AY105" s="190" t="s">
        <v>273</v>
      </c>
      <c r="BK105" s="192">
        <f>SUM(BK106:BK121)</f>
        <v>0</v>
      </c>
    </row>
    <row r="106" spans="1:65" s="2" customFormat="1" ht="16.5" customHeight="1">
      <c r="A106" s="36"/>
      <c r="B106" s="37"/>
      <c r="C106" s="195" t="s">
        <v>99</v>
      </c>
      <c r="D106" s="195" t="s">
        <v>275</v>
      </c>
      <c r="E106" s="196" t="s">
        <v>4646</v>
      </c>
      <c r="F106" s="197" t="s">
        <v>4647</v>
      </c>
      <c r="G106" s="198" t="s">
        <v>333</v>
      </c>
      <c r="H106" s="199">
        <v>1032.75</v>
      </c>
      <c r="I106" s="200"/>
      <c r="J106" s="201">
        <f>ROUND(I106*H106,2)</f>
        <v>0</v>
      </c>
      <c r="K106" s="197" t="s">
        <v>306</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99</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99</v>
      </c>
      <c r="BM106" s="206" t="s">
        <v>4648</v>
      </c>
    </row>
    <row r="107" spans="1:65" s="2" customFormat="1" ht="29.25">
      <c r="A107" s="36"/>
      <c r="B107" s="37"/>
      <c r="C107" s="38"/>
      <c r="D107" s="208" t="s">
        <v>299</v>
      </c>
      <c r="E107" s="38"/>
      <c r="F107" s="209" t="s">
        <v>4649</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299</v>
      </c>
      <c r="AU107" s="19" t="s">
        <v>84</v>
      </c>
    </row>
    <row r="108" spans="1:65" s="2" customFormat="1" ht="21.75" customHeight="1">
      <c r="A108" s="36"/>
      <c r="B108" s="37"/>
      <c r="C108" s="195" t="s">
        <v>115</v>
      </c>
      <c r="D108" s="195" t="s">
        <v>275</v>
      </c>
      <c r="E108" s="196" t="s">
        <v>4650</v>
      </c>
      <c r="F108" s="197" t="s">
        <v>4651</v>
      </c>
      <c r="G108" s="198" t="s">
        <v>333</v>
      </c>
      <c r="H108" s="199">
        <v>20655</v>
      </c>
      <c r="I108" s="200"/>
      <c r="J108" s="201">
        <f>ROUND(I108*H108,2)</f>
        <v>0</v>
      </c>
      <c r="K108" s="197" t="s">
        <v>306</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99</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99</v>
      </c>
      <c r="BM108" s="206" t="s">
        <v>4652</v>
      </c>
    </row>
    <row r="109" spans="1:65" s="2" customFormat="1" ht="29.25">
      <c r="A109" s="36"/>
      <c r="B109" s="37"/>
      <c r="C109" s="38"/>
      <c r="D109" s="208" t="s">
        <v>299</v>
      </c>
      <c r="E109" s="38"/>
      <c r="F109" s="209" t="s">
        <v>4649</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299</v>
      </c>
      <c r="AU109" s="19" t="s">
        <v>84</v>
      </c>
    </row>
    <row r="110" spans="1:65" s="2" customFormat="1" ht="19.5">
      <c r="A110" s="36"/>
      <c r="B110" s="37"/>
      <c r="C110" s="38"/>
      <c r="D110" s="208" t="s">
        <v>279</v>
      </c>
      <c r="E110" s="38"/>
      <c r="F110" s="209" t="s">
        <v>2617</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279</v>
      </c>
      <c r="AU110" s="19" t="s">
        <v>84</v>
      </c>
    </row>
    <row r="111" spans="1:65" s="14" customFormat="1" ht="11.25">
      <c r="B111" s="222"/>
      <c r="C111" s="223"/>
      <c r="D111" s="208" t="s">
        <v>281</v>
      </c>
      <c r="E111" s="223"/>
      <c r="F111" s="225" t="s">
        <v>4653</v>
      </c>
      <c r="G111" s="223"/>
      <c r="H111" s="226">
        <v>20655</v>
      </c>
      <c r="I111" s="227"/>
      <c r="J111" s="223"/>
      <c r="K111" s="223"/>
      <c r="L111" s="228"/>
      <c r="M111" s="229"/>
      <c r="N111" s="230"/>
      <c r="O111" s="230"/>
      <c r="P111" s="230"/>
      <c r="Q111" s="230"/>
      <c r="R111" s="230"/>
      <c r="S111" s="230"/>
      <c r="T111" s="231"/>
      <c r="AT111" s="232" t="s">
        <v>281</v>
      </c>
      <c r="AU111" s="232" t="s">
        <v>84</v>
      </c>
      <c r="AV111" s="14" t="s">
        <v>84</v>
      </c>
      <c r="AW111" s="14" t="s">
        <v>4</v>
      </c>
      <c r="AX111" s="14" t="s">
        <v>23</v>
      </c>
      <c r="AY111" s="232" t="s">
        <v>273</v>
      </c>
    </row>
    <row r="112" spans="1:65" s="2" customFormat="1" ht="16.5" customHeight="1">
      <c r="A112" s="36"/>
      <c r="B112" s="37"/>
      <c r="C112" s="195" t="s">
        <v>319</v>
      </c>
      <c r="D112" s="195" t="s">
        <v>275</v>
      </c>
      <c r="E112" s="196" t="s">
        <v>4654</v>
      </c>
      <c r="F112" s="197" t="s">
        <v>4655</v>
      </c>
      <c r="G112" s="198" t="s">
        <v>333</v>
      </c>
      <c r="H112" s="199">
        <v>1032.75</v>
      </c>
      <c r="I112" s="200"/>
      <c r="J112" s="201">
        <f>ROUND(I112*H112,2)</f>
        <v>0</v>
      </c>
      <c r="K112" s="197" t="s">
        <v>306</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99</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99</v>
      </c>
      <c r="BM112" s="206" t="s">
        <v>4656</v>
      </c>
    </row>
    <row r="113" spans="1:65" s="2" customFormat="1" ht="39">
      <c r="A113" s="36"/>
      <c r="B113" s="37"/>
      <c r="C113" s="38"/>
      <c r="D113" s="208" t="s">
        <v>299</v>
      </c>
      <c r="E113" s="38"/>
      <c r="F113" s="209" t="s">
        <v>4657</v>
      </c>
      <c r="G113" s="38"/>
      <c r="H113" s="38"/>
      <c r="I113" s="119"/>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299</v>
      </c>
      <c r="AU113" s="19" t="s">
        <v>84</v>
      </c>
    </row>
    <row r="114" spans="1:65" s="2" customFormat="1" ht="16.5" customHeight="1">
      <c r="A114" s="36"/>
      <c r="B114" s="37"/>
      <c r="C114" s="195" t="s">
        <v>325</v>
      </c>
      <c r="D114" s="195" t="s">
        <v>275</v>
      </c>
      <c r="E114" s="196" t="s">
        <v>4658</v>
      </c>
      <c r="F114" s="197" t="s">
        <v>4659</v>
      </c>
      <c r="G114" s="198" t="s">
        <v>305</v>
      </c>
      <c r="H114" s="199">
        <v>15</v>
      </c>
      <c r="I114" s="200"/>
      <c r="J114" s="201">
        <f>ROUND(I114*H114,2)</f>
        <v>0</v>
      </c>
      <c r="K114" s="197" t="s">
        <v>306</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99</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99</v>
      </c>
      <c r="BM114" s="206" t="s">
        <v>4660</v>
      </c>
    </row>
    <row r="115" spans="1:65" s="2" customFormat="1" ht="58.5">
      <c r="A115" s="36"/>
      <c r="B115" s="37"/>
      <c r="C115" s="38"/>
      <c r="D115" s="208" t="s">
        <v>299</v>
      </c>
      <c r="E115" s="38"/>
      <c r="F115" s="209" t="s">
        <v>4129</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299</v>
      </c>
      <c r="AU115" s="19" t="s">
        <v>84</v>
      </c>
    </row>
    <row r="116" spans="1:65" s="14" customFormat="1" ht="11.25">
      <c r="B116" s="222"/>
      <c r="C116" s="223"/>
      <c r="D116" s="208" t="s">
        <v>281</v>
      </c>
      <c r="E116" s="224" t="s">
        <v>22</v>
      </c>
      <c r="F116" s="225" t="s">
        <v>8</v>
      </c>
      <c r="G116" s="223"/>
      <c r="H116" s="226">
        <v>15</v>
      </c>
      <c r="I116" s="227"/>
      <c r="J116" s="223"/>
      <c r="K116" s="223"/>
      <c r="L116" s="228"/>
      <c r="M116" s="229"/>
      <c r="N116" s="230"/>
      <c r="O116" s="230"/>
      <c r="P116" s="230"/>
      <c r="Q116" s="230"/>
      <c r="R116" s="230"/>
      <c r="S116" s="230"/>
      <c r="T116" s="231"/>
      <c r="AT116" s="232" t="s">
        <v>281</v>
      </c>
      <c r="AU116" s="232" t="s">
        <v>84</v>
      </c>
      <c r="AV116" s="14" t="s">
        <v>84</v>
      </c>
      <c r="AW116" s="14" t="s">
        <v>38</v>
      </c>
      <c r="AX116" s="14" t="s">
        <v>23</v>
      </c>
      <c r="AY116" s="232" t="s">
        <v>273</v>
      </c>
    </row>
    <row r="117" spans="1:65" s="2" customFormat="1" ht="21.75" customHeight="1">
      <c r="A117" s="36"/>
      <c r="B117" s="37"/>
      <c r="C117" s="195" t="s">
        <v>330</v>
      </c>
      <c r="D117" s="195" t="s">
        <v>275</v>
      </c>
      <c r="E117" s="196" t="s">
        <v>4661</v>
      </c>
      <c r="F117" s="197" t="s">
        <v>4662</v>
      </c>
      <c r="G117" s="198" t="s">
        <v>305</v>
      </c>
      <c r="H117" s="199">
        <v>450</v>
      </c>
      <c r="I117" s="200"/>
      <c r="J117" s="201">
        <f>ROUND(I117*H117,2)</f>
        <v>0</v>
      </c>
      <c r="K117" s="197" t="s">
        <v>306</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99</v>
      </c>
      <c r="AT117" s="206" t="s">
        <v>275</v>
      </c>
      <c r="AU117" s="206" t="s">
        <v>84</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99</v>
      </c>
      <c r="BM117" s="206" t="s">
        <v>4663</v>
      </c>
    </row>
    <row r="118" spans="1:65" s="2" customFormat="1" ht="58.5">
      <c r="A118" s="36"/>
      <c r="B118" s="37"/>
      <c r="C118" s="38"/>
      <c r="D118" s="208" t="s">
        <v>299</v>
      </c>
      <c r="E118" s="38"/>
      <c r="F118" s="209" t="s">
        <v>4129</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299</v>
      </c>
      <c r="AU118" s="19" t="s">
        <v>84</v>
      </c>
    </row>
    <row r="119" spans="1:65" s="14" customFormat="1" ht="11.25">
      <c r="B119" s="222"/>
      <c r="C119" s="223"/>
      <c r="D119" s="208" t="s">
        <v>281</v>
      </c>
      <c r="E119" s="224" t="s">
        <v>22</v>
      </c>
      <c r="F119" s="225" t="s">
        <v>4664</v>
      </c>
      <c r="G119" s="223"/>
      <c r="H119" s="226">
        <v>450</v>
      </c>
      <c r="I119" s="227"/>
      <c r="J119" s="223"/>
      <c r="K119" s="223"/>
      <c r="L119" s="228"/>
      <c r="M119" s="229"/>
      <c r="N119" s="230"/>
      <c r="O119" s="230"/>
      <c r="P119" s="230"/>
      <c r="Q119" s="230"/>
      <c r="R119" s="230"/>
      <c r="S119" s="230"/>
      <c r="T119" s="231"/>
      <c r="AT119" s="232" t="s">
        <v>281</v>
      </c>
      <c r="AU119" s="232" t="s">
        <v>84</v>
      </c>
      <c r="AV119" s="14" t="s">
        <v>84</v>
      </c>
      <c r="AW119" s="14" t="s">
        <v>38</v>
      </c>
      <c r="AX119" s="14" t="s">
        <v>23</v>
      </c>
      <c r="AY119" s="232" t="s">
        <v>273</v>
      </c>
    </row>
    <row r="120" spans="1:65" s="2" customFormat="1" ht="21.75" customHeight="1">
      <c r="A120" s="36"/>
      <c r="B120" s="37"/>
      <c r="C120" s="195" t="s">
        <v>337</v>
      </c>
      <c r="D120" s="195" t="s">
        <v>275</v>
      </c>
      <c r="E120" s="196" t="s">
        <v>4145</v>
      </c>
      <c r="F120" s="197" t="s">
        <v>4146</v>
      </c>
      <c r="G120" s="198" t="s">
        <v>333</v>
      </c>
      <c r="H120" s="199">
        <v>573.75</v>
      </c>
      <c r="I120" s="200"/>
      <c r="J120" s="201">
        <f>ROUND(I120*H120,2)</f>
        <v>0</v>
      </c>
      <c r="K120" s="197" t="s">
        <v>306</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99</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99</v>
      </c>
      <c r="BM120" s="206" t="s">
        <v>4665</v>
      </c>
    </row>
    <row r="121" spans="1:65" s="2" customFormat="1" ht="58.5">
      <c r="A121" s="36"/>
      <c r="B121" s="37"/>
      <c r="C121" s="38"/>
      <c r="D121" s="208" t="s">
        <v>299</v>
      </c>
      <c r="E121" s="38"/>
      <c r="F121" s="209" t="s">
        <v>4148</v>
      </c>
      <c r="G121" s="38"/>
      <c r="H121" s="38"/>
      <c r="I121" s="119"/>
      <c r="J121" s="38"/>
      <c r="K121" s="38"/>
      <c r="L121" s="41"/>
      <c r="M121" s="266"/>
      <c r="N121" s="267"/>
      <c r="O121" s="268"/>
      <c r="P121" s="268"/>
      <c r="Q121" s="268"/>
      <c r="R121" s="268"/>
      <c r="S121" s="268"/>
      <c r="T121" s="269"/>
      <c r="U121" s="36"/>
      <c r="V121" s="36"/>
      <c r="W121" s="36"/>
      <c r="X121" s="36"/>
      <c r="Y121" s="36"/>
      <c r="Z121" s="36"/>
      <c r="AA121" s="36"/>
      <c r="AB121" s="36"/>
      <c r="AC121" s="36"/>
      <c r="AD121" s="36"/>
      <c r="AE121" s="36"/>
      <c r="AT121" s="19" t="s">
        <v>299</v>
      </c>
      <c r="AU121" s="19" t="s">
        <v>84</v>
      </c>
    </row>
    <row r="122" spans="1:65" s="2" customFormat="1" ht="6.95" customHeight="1">
      <c r="A122" s="36"/>
      <c r="B122" s="49"/>
      <c r="C122" s="50"/>
      <c r="D122" s="50"/>
      <c r="E122" s="50"/>
      <c r="F122" s="50"/>
      <c r="G122" s="50"/>
      <c r="H122" s="50"/>
      <c r="I122" s="145"/>
      <c r="J122" s="50"/>
      <c r="K122" s="50"/>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fER8aNL9q+zFoxMHwRHf4vYHfQXTD4Kf4MVH8y6Yr+p51RLzacr7QvxoihPNawfaMJqNMji7bVto8r7hPzyNVQ==" saltValue="2sPRDRGlsfFACj7QdYsJRO4tBiiBp4RhaIFvPlqPBbOmEAUw27qPLa4kOIuO5XhTZEr+Gkl3Vz1jmSfa+Z02qg==" spinCount="100000" sheet="1" objects="1" scenarios="1" formatColumns="0" formatRows="0" autoFilter="0"/>
  <autoFilter ref="C94:K12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sheetPr>
    <pageSetUpPr fitToPage="1"/>
  </sheetPr>
  <dimension ref="A2:BM125"/>
  <sheetViews>
    <sheetView showGridLines="0" workbookViewId="0">
      <selection activeCell="F111" sqref="F111"/>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221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s="1" customFormat="1" ht="12" customHeight="1">
      <c r="B8" s="22"/>
      <c r="D8" s="117" t="s">
        <v>227</v>
      </c>
      <c r="I8" s="110"/>
      <c r="L8" s="22"/>
    </row>
    <row r="9" spans="1:46" s="2" customFormat="1" ht="16.5" customHeight="1">
      <c r="A9" s="36"/>
      <c r="B9" s="41"/>
      <c r="C9" s="36"/>
      <c r="D9" s="36"/>
      <c r="E9" s="411" t="s">
        <v>228</v>
      </c>
      <c r="F9" s="414"/>
      <c r="G9" s="414"/>
      <c r="H9" s="414"/>
      <c r="I9" s="119"/>
      <c r="J9" s="36"/>
      <c r="K9" s="36"/>
      <c r="L9" s="120"/>
      <c r="S9" s="36"/>
      <c r="T9" s="36"/>
      <c r="U9" s="36"/>
      <c r="V9" s="36"/>
      <c r="W9" s="36"/>
      <c r="X9" s="36"/>
      <c r="Y9" s="36"/>
      <c r="Z9" s="36"/>
      <c r="AA9" s="36"/>
      <c r="AB9" s="36"/>
      <c r="AC9" s="36"/>
      <c r="AD9" s="36"/>
      <c r="AE9" s="36"/>
    </row>
    <row r="10" spans="1:46" s="2" customFormat="1" ht="12" customHeight="1">
      <c r="A10" s="36"/>
      <c r="B10" s="41"/>
      <c r="C10" s="36"/>
      <c r="D10" s="117" t="s">
        <v>229</v>
      </c>
      <c r="E10" s="36"/>
      <c r="F10" s="36"/>
      <c r="G10" s="36"/>
      <c r="H10" s="36"/>
      <c r="I10" s="119"/>
      <c r="J10" s="36"/>
      <c r="K10" s="36"/>
      <c r="L10" s="120"/>
      <c r="S10" s="36"/>
      <c r="T10" s="36"/>
      <c r="U10" s="36"/>
      <c r="V10" s="36"/>
      <c r="W10" s="36"/>
      <c r="X10" s="36"/>
      <c r="Y10" s="36"/>
      <c r="Z10" s="36"/>
      <c r="AA10" s="36"/>
      <c r="AB10" s="36"/>
      <c r="AC10" s="36"/>
      <c r="AD10" s="36"/>
      <c r="AE10" s="36"/>
    </row>
    <row r="11" spans="1:46" s="2" customFormat="1" ht="16.5" customHeight="1">
      <c r="A11" s="36"/>
      <c r="B11" s="41"/>
      <c r="C11" s="36"/>
      <c r="D11" s="36"/>
      <c r="E11" s="415" t="s">
        <v>4666</v>
      </c>
      <c r="F11" s="414"/>
      <c r="G11" s="414"/>
      <c r="H11" s="414"/>
      <c r="I11" s="119"/>
      <c r="J11" s="36"/>
      <c r="K11" s="36"/>
      <c r="L11" s="120"/>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2" customHeight="1">
      <c r="A13" s="36"/>
      <c r="B13" s="41"/>
      <c r="C13" s="36"/>
      <c r="D13" s="117" t="s">
        <v>19</v>
      </c>
      <c r="E13" s="36"/>
      <c r="F13" s="104" t="s">
        <v>20</v>
      </c>
      <c r="G13" s="36"/>
      <c r="H13" s="36"/>
      <c r="I13" s="121" t="s">
        <v>21</v>
      </c>
      <c r="J13" s="104" t="s">
        <v>22</v>
      </c>
      <c r="K13" s="36"/>
      <c r="L13" s="120"/>
      <c r="S13" s="36"/>
      <c r="T13" s="36"/>
      <c r="U13" s="36"/>
      <c r="V13" s="36"/>
      <c r="W13" s="36"/>
      <c r="X13" s="36"/>
      <c r="Y13" s="36"/>
      <c r="Z13" s="36"/>
      <c r="AA13" s="36"/>
      <c r="AB13" s="36"/>
      <c r="AC13" s="36"/>
      <c r="AD13" s="36"/>
      <c r="AE13" s="36"/>
    </row>
    <row r="14" spans="1:46" s="2" customFormat="1" ht="12" customHeight="1">
      <c r="A14" s="36"/>
      <c r="B14" s="41"/>
      <c r="C14" s="36"/>
      <c r="D14" s="117" t="s">
        <v>24</v>
      </c>
      <c r="E14" s="36"/>
      <c r="F14" s="104" t="s">
        <v>25</v>
      </c>
      <c r="G14" s="36"/>
      <c r="H14" s="36"/>
      <c r="I14" s="121" t="s">
        <v>26</v>
      </c>
      <c r="J14" s="122" t="str">
        <f>'Rekapitulace stavby'!AN8</f>
        <v>20. 2. 2020</v>
      </c>
      <c r="K14" s="36"/>
      <c r="L14" s="120"/>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9"/>
      <c r="J15" s="36"/>
      <c r="K15" s="36"/>
      <c r="L15" s="120"/>
      <c r="S15" s="36"/>
      <c r="T15" s="36"/>
      <c r="U15" s="36"/>
      <c r="V15" s="36"/>
      <c r="W15" s="36"/>
      <c r="X15" s="36"/>
      <c r="Y15" s="36"/>
      <c r="Z15" s="36"/>
      <c r="AA15" s="36"/>
      <c r="AB15" s="36"/>
      <c r="AC15" s="36"/>
      <c r="AD15" s="36"/>
      <c r="AE15" s="36"/>
    </row>
    <row r="16" spans="1:46" s="2" customFormat="1" ht="12" customHeight="1">
      <c r="A16" s="36"/>
      <c r="B16" s="41"/>
      <c r="C16" s="36"/>
      <c r="D16" s="117" t="s">
        <v>30</v>
      </c>
      <c r="E16" s="36"/>
      <c r="F16" s="36"/>
      <c r="G16" s="36"/>
      <c r="H16" s="36"/>
      <c r="I16" s="121" t="s">
        <v>31</v>
      </c>
      <c r="J16" s="104" t="s">
        <v>22</v>
      </c>
      <c r="K16" s="36"/>
      <c r="L16" s="120"/>
      <c r="S16" s="36"/>
      <c r="T16" s="36"/>
      <c r="U16" s="36"/>
      <c r="V16" s="36"/>
      <c r="W16" s="36"/>
      <c r="X16" s="36"/>
      <c r="Y16" s="36"/>
      <c r="Z16" s="36"/>
      <c r="AA16" s="36"/>
      <c r="AB16" s="36"/>
      <c r="AC16" s="36"/>
      <c r="AD16" s="36"/>
      <c r="AE16" s="36"/>
    </row>
    <row r="17" spans="1:31" s="2" customFormat="1" ht="18" customHeight="1">
      <c r="A17" s="36"/>
      <c r="B17" s="41"/>
      <c r="C17" s="36"/>
      <c r="D17" s="36"/>
      <c r="E17" s="104" t="s">
        <v>32</v>
      </c>
      <c r="F17" s="36"/>
      <c r="G17" s="36"/>
      <c r="H17" s="36"/>
      <c r="I17" s="121" t="s">
        <v>33</v>
      </c>
      <c r="J17" s="104" t="s">
        <v>22</v>
      </c>
      <c r="K17" s="36"/>
      <c r="L17" s="120"/>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9"/>
      <c r="J18" s="36"/>
      <c r="K18" s="36"/>
      <c r="L18" s="120"/>
      <c r="S18" s="36"/>
      <c r="T18" s="36"/>
      <c r="U18" s="36"/>
      <c r="V18" s="36"/>
      <c r="W18" s="36"/>
      <c r="X18" s="36"/>
      <c r="Y18" s="36"/>
      <c r="Z18" s="36"/>
      <c r="AA18" s="36"/>
      <c r="AB18" s="36"/>
      <c r="AC18" s="36"/>
      <c r="AD18" s="36"/>
      <c r="AE18" s="36"/>
    </row>
    <row r="19" spans="1:31" s="2" customFormat="1" ht="12" customHeight="1">
      <c r="A19" s="36"/>
      <c r="B19" s="41"/>
      <c r="C19" s="36"/>
      <c r="D19" s="117" t="s">
        <v>34</v>
      </c>
      <c r="E19" s="36"/>
      <c r="F19" s="36"/>
      <c r="G19" s="36"/>
      <c r="H19" s="36"/>
      <c r="I19" s="121" t="s">
        <v>31</v>
      </c>
      <c r="J19" s="32" t="str">
        <f>'Rekapitulace stavby'!AN13</f>
        <v>Vyplň údaj</v>
      </c>
      <c r="K19" s="36"/>
      <c r="L19" s="120"/>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1" t="s">
        <v>33</v>
      </c>
      <c r="J20" s="32" t="str">
        <f>'Rekapitulace stavby'!AN14</f>
        <v>Vyplň údaj</v>
      </c>
      <c r="K20" s="36"/>
      <c r="L20" s="120"/>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9"/>
      <c r="J21" s="36"/>
      <c r="K21" s="36"/>
      <c r="L21" s="120"/>
      <c r="S21" s="36"/>
      <c r="T21" s="36"/>
      <c r="U21" s="36"/>
      <c r="V21" s="36"/>
      <c r="W21" s="36"/>
      <c r="X21" s="36"/>
      <c r="Y21" s="36"/>
      <c r="Z21" s="36"/>
      <c r="AA21" s="36"/>
      <c r="AB21" s="36"/>
      <c r="AC21" s="36"/>
      <c r="AD21" s="36"/>
      <c r="AE21" s="36"/>
    </row>
    <row r="22" spans="1:31" s="2" customFormat="1" ht="12" customHeight="1">
      <c r="A22" s="36"/>
      <c r="B22" s="41"/>
      <c r="C22" s="36"/>
      <c r="D22" s="117" t="s">
        <v>36</v>
      </c>
      <c r="E22" s="36"/>
      <c r="F22" s="36"/>
      <c r="G22" s="36"/>
      <c r="H22" s="36"/>
      <c r="I22" s="121" t="s">
        <v>31</v>
      </c>
      <c r="J22" s="104" t="s">
        <v>22</v>
      </c>
      <c r="K22" s="36"/>
      <c r="L22" s="120"/>
      <c r="S22" s="36"/>
      <c r="T22" s="36"/>
      <c r="U22" s="36"/>
      <c r="V22" s="36"/>
      <c r="W22" s="36"/>
      <c r="X22" s="36"/>
      <c r="Y22" s="36"/>
      <c r="Z22" s="36"/>
      <c r="AA22" s="36"/>
      <c r="AB22" s="36"/>
      <c r="AC22" s="36"/>
      <c r="AD22" s="36"/>
      <c r="AE22" s="36"/>
    </row>
    <row r="23" spans="1:31" s="2" customFormat="1" ht="18" customHeight="1">
      <c r="A23" s="36"/>
      <c r="B23" s="41"/>
      <c r="C23" s="36"/>
      <c r="D23" s="36"/>
      <c r="E23" s="104" t="s">
        <v>37</v>
      </c>
      <c r="F23" s="36"/>
      <c r="G23" s="36"/>
      <c r="H23" s="36"/>
      <c r="I23" s="121" t="s">
        <v>33</v>
      </c>
      <c r="J23" s="104" t="s">
        <v>22</v>
      </c>
      <c r="K23" s="36"/>
      <c r="L23" s="120"/>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9"/>
      <c r="J24" s="36"/>
      <c r="K24" s="36"/>
      <c r="L24" s="120"/>
      <c r="S24" s="36"/>
      <c r="T24" s="36"/>
      <c r="U24" s="36"/>
      <c r="V24" s="36"/>
      <c r="W24" s="36"/>
      <c r="X24" s="36"/>
      <c r="Y24" s="36"/>
      <c r="Z24" s="36"/>
      <c r="AA24" s="36"/>
      <c r="AB24" s="36"/>
      <c r="AC24" s="36"/>
      <c r="AD24" s="36"/>
      <c r="AE24" s="36"/>
    </row>
    <row r="25" spans="1:31" s="2" customFormat="1" ht="12" customHeight="1">
      <c r="A25" s="36"/>
      <c r="B25" s="41"/>
      <c r="C25" s="36"/>
      <c r="D25" s="117" t="s">
        <v>39</v>
      </c>
      <c r="E25" s="36"/>
      <c r="F25" s="36"/>
      <c r="G25" s="36"/>
      <c r="H25" s="36"/>
      <c r="I25" s="121" t="s">
        <v>31</v>
      </c>
      <c r="J25" s="104" t="s">
        <v>22</v>
      </c>
      <c r="K25" s="36"/>
      <c r="L25" s="120"/>
      <c r="S25" s="36"/>
      <c r="T25" s="36"/>
      <c r="U25" s="36"/>
      <c r="V25" s="36"/>
      <c r="W25" s="36"/>
      <c r="X25" s="36"/>
      <c r="Y25" s="36"/>
      <c r="Z25" s="36"/>
      <c r="AA25" s="36"/>
      <c r="AB25" s="36"/>
      <c r="AC25" s="36"/>
      <c r="AD25" s="36"/>
      <c r="AE25" s="36"/>
    </row>
    <row r="26" spans="1:31" s="2" customFormat="1" ht="18" customHeight="1">
      <c r="A26" s="36"/>
      <c r="B26" s="41"/>
      <c r="C26" s="36"/>
      <c r="D26" s="36"/>
      <c r="E26" s="104" t="s">
        <v>40</v>
      </c>
      <c r="F26" s="36"/>
      <c r="G26" s="36"/>
      <c r="H26" s="36"/>
      <c r="I26" s="121" t="s">
        <v>33</v>
      </c>
      <c r="J26" s="104" t="s">
        <v>22</v>
      </c>
      <c r="K26" s="36"/>
      <c r="L26" s="120"/>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9"/>
      <c r="J27" s="36"/>
      <c r="K27" s="36"/>
      <c r="L27" s="120"/>
      <c r="S27" s="36"/>
      <c r="T27" s="36"/>
      <c r="U27" s="36"/>
      <c r="V27" s="36"/>
      <c r="W27" s="36"/>
      <c r="X27" s="36"/>
      <c r="Y27" s="36"/>
      <c r="Z27" s="36"/>
      <c r="AA27" s="36"/>
      <c r="AB27" s="36"/>
      <c r="AC27" s="36"/>
      <c r="AD27" s="36"/>
      <c r="AE27" s="36"/>
    </row>
    <row r="28" spans="1:31" s="2" customFormat="1" ht="12" customHeight="1">
      <c r="A28" s="36"/>
      <c r="B28" s="41"/>
      <c r="C28" s="36"/>
      <c r="D28" s="117" t="s">
        <v>41</v>
      </c>
      <c r="E28" s="36"/>
      <c r="F28" s="36"/>
      <c r="G28" s="36"/>
      <c r="H28" s="36"/>
      <c r="I28" s="119"/>
      <c r="J28" s="36"/>
      <c r="K28" s="36"/>
      <c r="L28" s="120"/>
      <c r="S28" s="36"/>
      <c r="T28" s="36"/>
      <c r="U28" s="36"/>
      <c r="V28" s="36"/>
      <c r="W28" s="36"/>
      <c r="X28" s="36"/>
      <c r="Y28" s="36"/>
      <c r="Z28" s="36"/>
      <c r="AA28" s="36"/>
      <c r="AB28" s="36"/>
      <c r="AC28" s="36"/>
      <c r="AD28" s="36"/>
      <c r="AE28" s="36"/>
    </row>
    <row r="29" spans="1:31" s="8" customFormat="1" ht="214.5" customHeight="1">
      <c r="A29" s="123"/>
      <c r="B29" s="124"/>
      <c r="C29" s="123"/>
      <c r="D29" s="123"/>
      <c r="E29" s="418" t="s">
        <v>233</v>
      </c>
      <c r="F29" s="418"/>
      <c r="G29" s="418"/>
      <c r="H29" s="418"/>
      <c r="I29" s="125"/>
      <c r="J29" s="123"/>
      <c r="K29" s="123"/>
      <c r="L29" s="126"/>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119"/>
      <c r="J30" s="36"/>
      <c r="K30" s="36"/>
      <c r="L30" s="120"/>
      <c r="S30" s="36"/>
      <c r="T30" s="36"/>
      <c r="U30" s="36"/>
      <c r="V30" s="36"/>
      <c r="W30" s="36"/>
      <c r="X30" s="36"/>
      <c r="Y30" s="36"/>
      <c r="Z30" s="36"/>
      <c r="AA30" s="36"/>
      <c r="AB30" s="36"/>
      <c r="AC30" s="36"/>
      <c r="AD30" s="36"/>
      <c r="AE30" s="36"/>
    </row>
    <row r="31" spans="1:31" s="2" customFormat="1" ht="6.95" customHeight="1">
      <c r="A31" s="36"/>
      <c r="B31" s="41"/>
      <c r="C31" s="36"/>
      <c r="D31" s="127"/>
      <c r="E31" s="127"/>
      <c r="F31" s="127"/>
      <c r="G31" s="127"/>
      <c r="H31" s="127"/>
      <c r="I31" s="128"/>
      <c r="J31" s="127"/>
      <c r="K31" s="127"/>
      <c r="L31" s="120"/>
      <c r="S31" s="36"/>
      <c r="T31" s="36"/>
      <c r="U31" s="36"/>
      <c r="V31" s="36"/>
      <c r="W31" s="36"/>
      <c r="X31" s="36"/>
      <c r="Y31" s="36"/>
      <c r="Z31" s="36"/>
      <c r="AA31" s="36"/>
      <c r="AB31" s="36"/>
      <c r="AC31" s="36"/>
      <c r="AD31" s="36"/>
      <c r="AE31" s="36"/>
    </row>
    <row r="32" spans="1:31" s="2" customFormat="1" ht="25.35" customHeight="1">
      <c r="A32" s="36"/>
      <c r="B32" s="41"/>
      <c r="C32" s="36"/>
      <c r="D32" s="129" t="s">
        <v>43</v>
      </c>
      <c r="E32" s="36"/>
      <c r="F32" s="36"/>
      <c r="G32" s="36"/>
      <c r="H32" s="36"/>
      <c r="I32" s="119"/>
      <c r="J32" s="130">
        <f>ROUND(J92, 2)</f>
        <v>0</v>
      </c>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14.45" customHeight="1">
      <c r="A34" s="36"/>
      <c r="B34" s="41"/>
      <c r="C34" s="36"/>
      <c r="D34" s="36"/>
      <c r="E34" s="36"/>
      <c r="F34" s="131" t="s">
        <v>45</v>
      </c>
      <c r="G34" s="36"/>
      <c r="H34" s="36"/>
      <c r="I34" s="132" t="s">
        <v>44</v>
      </c>
      <c r="J34" s="131" t="s">
        <v>46</v>
      </c>
      <c r="K34" s="36"/>
      <c r="L34" s="120"/>
      <c r="S34" s="36"/>
      <c r="T34" s="36"/>
      <c r="U34" s="36"/>
      <c r="V34" s="36"/>
      <c r="W34" s="36"/>
      <c r="X34" s="36"/>
      <c r="Y34" s="36"/>
      <c r="Z34" s="36"/>
      <c r="AA34" s="36"/>
      <c r="AB34" s="36"/>
      <c r="AC34" s="36"/>
      <c r="AD34" s="36"/>
      <c r="AE34" s="36"/>
    </row>
    <row r="35" spans="1:31" s="2" customFormat="1" ht="14.45" customHeight="1">
      <c r="A35" s="36"/>
      <c r="B35" s="41"/>
      <c r="C35" s="36"/>
      <c r="D35" s="118" t="s">
        <v>47</v>
      </c>
      <c r="E35" s="117" t="s">
        <v>48</v>
      </c>
      <c r="F35" s="133">
        <f>ROUND((SUM(BE92:BE124)),  2)</f>
        <v>0</v>
      </c>
      <c r="G35" s="36"/>
      <c r="H35" s="36"/>
      <c r="I35" s="134">
        <v>0.21</v>
      </c>
      <c r="J35" s="133">
        <f>ROUND(((SUM(BE92:BE124))*I35),  2)</f>
        <v>0</v>
      </c>
      <c r="K35" s="36"/>
      <c r="L35" s="120"/>
      <c r="S35" s="36"/>
      <c r="T35" s="36"/>
      <c r="U35" s="36"/>
      <c r="V35" s="36"/>
      <c r="W35" s="36"/>
      <c r="X35" s="36"/>
      <c r="Y35" s="36"/>
      <c r="Z35" s="36"/>
      <c r="AA35" s="36"/>
      <c r="AB35" s="36"/>
      <c r="AC35" s="36"/>
      <c r="AD35" s="36"/>
      <c r="AE35" s="36"/>
    </row>
    <row r="36" spans="1:31" s="2" customFormat="1" ht="14.45" customHeight="1">
      <c r="A36" s="36"/>
      <c r="B36" s="41"/>
      <c r="C36" s="36"/>
      <c r="D36" s="36"/>
      <c r="E36" s="117" t="s">
        <v>49</v>
      </c>
      <c r="F36" s="133">
        <f>ROUND((SUM(BF92:BF124)),  2)</f>
        <v>0</v>
      </c>
      <c r="G36" s="36"/>
      <c r="H36" s="36"/>
      <c r="I36" s="134">
        <v>0.15</v>
      </c>
      <c r="J36" s="133">
        <f>ROUND(((SUM(BF92:BF124))*I36),  2)</f>
        <v>0</v>
      </c>
      <c r="K36" s="36"/>
      <c r="L36" s="120"/>
      <c r="S36" s="36"/>
      <c r="T36" s="36"/>
      <c r="U36" s="36"/>
      <c r="V36" s="36"/>
      <c r="W36" s="36"/>
      <c r="X36" s="36"/>
      <c r="Y36" s="36"/>
      <c r="Z36" s="36"/>
      <c r="AA36" s="36"/>
      <c r="AB36" s="36"/>
      <c r="AC36" s="36"/>
      <c r="AD36" s="36"/>
      <c r="AE36" s="36"/>
    </row>
    <row r="37" spans="1:31" s="2" customFormat="1" ht="14.45" hidden="1" customHeight="1">
      <c r="A37" s="36"/>
      <c r="B37" s="41"/>
      <c r="C37" s="36"/>
      <c r="D37" s="36"/>
      <c r="E37" s="117" t="s">
        <v>50</v>
      </c>
      <c r="F37" s="133">
        <f>ROUND((SUM(BG92:BG124)),  2)</f>
        <v>0</v>
      </c>
      <c r="G37" s="36"/>
      <c r="H37" s="36"/>
      <c r="I37" s="134">
        <v>0.21</v>
      </c>
      <c r="J37" s="133">
        <f>0</f>
        <v>0</v>
      </c>
      <c r="K37" s="36"/>
      <c r="L37" s="120"/>
      <c r="S37" s="36"/>
      <c r="T37" s="36"/>
      <c r="U37" s="36"/>
      <c r="V37" s="36"/>
      <c r="W37" s="36"/>
      <c r="X37" s="36"/>
      <c r="Y37" s="36"/>
      <c r="Z37" s="36"/>
      <c r="AA37" s="36"/>
      <c r="AB37" s="36"/>
      <c r="AC37" s="36"/>
      <c r="AD37" s="36"/>
      <c r="AE37" s="36"/>
    </row>
    <row r="38" spans="1:31" s="2" customFormat="1" ht="14.45" hidden="1" customHeight="1">
      <c r="A38" s="36"/>
      <c r="B38" s="41"/>
      <c r="C38" s="36"/>
      <c r="D38" s="36"/>
      <c r="E38" s="117" t="s">
        <v>51</v>
      </c>
      <c r="F38" s="133">
        <f>ROUND((SUM(BH92:BH124)),  2)</f>
        <v>0</v>
      </c>
      <c r="G38" s="36"/>
      <c r="H38" s="36"/>
      <c r="I38" s="134">
        <v>0.15</v>
      </c>
      <c r="J38" s="133">
        <f>0</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52</v>
      </c>
      <c r="F39" s="133">
        <f>ROUND((SUM(BI92:BI124)),  2)</f>
        <v>0</v>
      </c>
      <c r="G39" s="36"/>
      <c r="H39" s="36"/>
      <c r="I39" s="134">
        <v>0</v>
      </c>
      <c r="J39" s="133">
        <f>0</f>
        <v>0</v>
      </c>
      <c r="K39" s="36"/>
      <c r="L39" s="120"/>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9"/>
      <c r="J40" s="36"/>
      <c r="K40" s="36"/>
      <c r="L40" s="120"/>
      <c r="S40" s="36"/>
      <c r="T40" s="36"/>
      <c r="U40" s="36"/>
      <c r="V40" s="36"/>
      <c r="W40" s="36"/>
      <c r="X40" s="36"/>
      <c r="Y40" s="36"/>
      <c r="Z40" s="36"/>
      <c r="AA40" s="36"/>
      <c r="AB40" s="36"/>
      <c r="AC40" s="36"/>
      <c r="AD40" s="36"/>
      <c r="AE40" s="36"/>
    </row>
    <row r="41" spans="1:31" s="2" customFormat="1" ht="25.35" customHeight="1">
      <c r="A41" s="36"/>
      <c r="B41" s="41"/>
      <c r="C41" s="135"/>
      <c r="D41" s="136" t="s">
        <v>53</v>
      </c>
      <c r="E41" s="137"/>
      <c r="F41" s="137"/>
      <c r="G41" s="138" t="s">
        <v>54</v>
      </c>
      <c r="H41" s="139" t="s">
        <v>55</v>
      </c>
      <c r="I41" s="140"/>
      <c r="J41" s="141">
        <f>SUM(J32:J39)</f>
        <v>0</v>
      </c>
      <c r="K41" s="142"/>
      <c r="L41" s="120"/>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20"/>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20"/>
      <c r="S46" s="36"/>
      <c r="T46" s="36"/>
      <c r="U46" s="36"/>
      <c r="V46" s="36"/>
      <c r="W46" s="36"/>
      <c r="X46" s="36"/>
      <c r="Y46" s="36"/>
      <c r="Z46" s="36"/>
      <c r="AA46" s="36"/>
      <c r="AB46" s="36"/>
      <c r="AC46" s="36"/>
      <c r="AD46" s="36"/>
      <c r="AE46" s="36"/>
    </row>
    <row r="47" spans="1:31" s="2" customFormat="1" ht="24.95" customHeight="1">
      <c r="A47" s="36"/>
      <c r="B47" s="37"/>
      <c r="C47" s="25" t="s">
        <v>234</v>
      </c>
      <c r="D47" s="38"/>
      <c r="E47" s="38"/>
      <c r="F47" s="38"/>
      <c r="G47" s="38"/>
      <c r="H47" s="38"/>
      <c r="I47" s="119"/>
      <c r="J47" s="38"/>
      <c r="K47" s="38"/>
      <c r="L47" s="120"/>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9"/>
      <c r="J48" s="38"/>
      <c r="K48" s="38"/>
      <c r="L48" s="120"/>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9"/>
      <c r="J49" s="38"/>
      <c r="K49" s="38"/>
      <c r="L49" s="120"/>
      <c r="S49" s="36"/>
      <c r="T49" s="36"/>
      <c r="U49" s="36"/>
      <c r="V49" s="36"/>
      <c r="W49" s="36"/>
      <c r="X49" s="36"/>
      <c r="Y49" s="36"/>
      <c r="Z49" s="36"/>
      <c r="AA49" s="36"/>
      <c r="AB49" s="36"/>
      <c r="AC49" s="36"/>
      <c r="AD49" s="36"/>
      <c r="AE49" s="36"/>
    </row>
    <row r="50" spans="1:47" s="2" customFormat="1" ht="16.5" customHeight="1">
      <c r="A50" s="36"/>
      <c r="B50" s="37"/>
      <c r="C50" s="38"/>
      <c r="D50" s="38"/>
      <c r="E50" s="419" t="str">
        <f>E7</f>
        <v>Přístavba Základní a mateřské školy Elišky Přemyslovny 10,Brno Starý Lískovec</v>
      </c>
      <c r="F50" s="420"/>
      <c r="G50" s="420"/>
      <c r="H50" s="420"/>
      <c r="I50" s="119"/>
      <c r="J50" s="38"/>
      <c r="K50" s="38"/>
      <c r="L50" s="120"/>
      <c r="S50" s="36"/>
      <c r="T50" s="36"/>
      <c r="U50" s="36"/>
      <c r="V50" s="36"/>
      <c r="W50" s="36"/>
      <c r="X50" s="36"/>
      <c r="Y50" s="36"/>
      <c r="Z50" s="36"/>
      <c r="AA50" s="36"/>
      <c r="AB50" s="36"/>
      <c r="AC50" s="36"/>
      <c r="AD50" s="36"/>
      <c r="AE50" s="36"/>
    </row>
    <row r="51" spans="1:47" s="1" customFormat="1" ht="12" customHeight="1">
      <c r="B51" s="23"/>
      <c r="C51" s="31" t="s">
        <v>227</v>
      </c>
      <c r="D51" s="24"/>
      <c r="E51" s="24"/>
      <c r="F51" s="24"/>
      <c r="G51" s="24"/>
      <c r="H51" s="24"/>
      <c r="I51" s="110"/>
      <c r="J51" s="24"/>
      <c r="K51" s="24"/>
      <c r="L51" s="22"/>
    </row>
    <row r="52" spans="1:47" s="2" customFormat="1" ht="16.5" customHeight="1">
      <c r="A52" s="36"/>
      <c r="B52" s="37"/>
      <c r="C52" s="38"/>
      <c r="D52" s="38"/>
      <c r="E52" s="419" t="s">
        <v>228</v>
      </c>
      <c r="F52" s="422"/>
      <c r="G52" s="422"/>
      <c r="H52" s="422"/>
      <c r="I52" s="119"/>
      <c r="J52" s="38"/>
      <c r="K52" s="38"/>
      <c r="L52" s="120"/>
      <c r="S52" s="36"/>
      <c r="T52" s="36"/>
      <c r="U52" s="36"/>
      <c r="V52" s="36"/>
      <c r="W52" s="36"/>
      <c r="X52" s="36"/>
      <c r="Y52" s="36"/>
      <c r="Z52" s="36"/>
      <c r="AA52" s="36"/>
      <c r="AB52" s="36"/>
      <c r="AC52" s="36"/>
      <c r="AD52" s="36"/>
      <c r="AE52" s="36"/>
    </row>
    <row r="53" spans="1:47" s="2" customFormat="1" ht="12" customHeight="1">
      <c r="A53" s="36"/>
      <c r="B53" s="37"/>
      <c r="C53" s="31" t="s">
        <v>229</v>
      </c>
      <c r="D53" s="38"/>
      <c r="E53" s="38"/>
      <c r="F53" s="38"/>
      <c r="G53" s="38"/>
      <c r="H53" s="38"/>
      <c r="I53" s="119"/>
      <c r="J53" s="38"/>
      <c r="K53" s="38"/>
      <c r="L53" s="120"/>
      <c r="S53" s="36"/>
      <c r="T53" s="36"/>
      <c r="U53" s="36"/>
      <c r="V53" s="36"/>
      <c r="W53" s="36"/>
      <c r="X53" s="36"/>
      <c r="Y53" s="36"/>
      <c r="Z53" s="36"/>
      <c r="AA53" s="36"/>
      <c r="AB53" s="36"/>
      <c r="AC53" s="36"/>
      <c r="AD53" s="36"/>
      <c r="AE53" s="36"/>
    </row>
    <row r="54" spans="1:47" s="2" customFormat="1" ht="16.5" customHeight="1">
      <c r="A54" s="36"/>
      <c r="B54" s="37"/>
      <c r="C54" s="38"/>
      <c r="D54" s="38"/>
      <c r="E54" s="389" t="str">
        <f>E11</f>
        <v>2016/027H-02-E - Vedlejší a ostatní náklady</v>
      </c>
      <c r="F54" s="422"/>
      <c r="G54" s="422"/>
      <c r="H54" s="422"/>
      <c r="I54" s="119"/>
      <c r="J54" s="38"/>
      <c r="K54" s="38"/>
      <c r="L54" s="120"/>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9"/>
      <c r="J55" s="38"/>
      <c r="K55" s="38"/>
      <c r="L55" s="120"/>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121" t="s">
        <v>26</v>
      </c>
      <c r="J56" s="61" t="str">
        <f>IF(J14="","",J14)</f>
        <v>20. 2. 2020</v>
      </c>
      <c r="K56" s="38"/>
      <c r="L56" s="120"/>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9"/>
      <c r="J57" s="38"/>
      <c r="K57" s="38"/>
      <c r="L57" s="120"/>
      <c r="S57" s="36"/>
      <c r="T57" s="36"/>
      <c r="U57" s="36"/>
      <c r="V57" s="36"/>
      <c r="W57" s="36"/>
      <c r="X57" s="36"/>
      <c r="Y57" s="36"/>
      <c r="Z57" s="36"/>
      <c r="AA57" s="36"/>
      <c r="AB57" s="36"/>
      <c r="AC57" s="36"/>
      <c r="AD57" s="36"/>
      <c r="AE57" s="36"/>
    </row>
    <row r="58" spans="1:47" s="2" customFormat="1" ht="40.15" customHeight="1">
      <c r="A58" s="36"/>
      <c r="B58" s="37"/>
      <c r="C58" s="31" t="s">
        <v>30</v>
      </c>
      <c r="D58" s="38"/>
      <c r="E58" s="38"/>
      <c r="F58" s="29" t="str">
        <f>E17</f>
        <v>MČ Brno-Starý Lískovec</v>
      </c>
      <c r="G58" s="38"/>
      <c r="H58" s="38"/>
      <c r="I58" s="121" t="s">
        <v>36</v>
      </c>
      <c r="J58" s="34" t="str">
        <f>E23</f>
        <v>HEXAPLAN INTERNATIONAL spol. s r.o.</v>
      </c>
      <c r="K58" s="38"/>
      <c r="L58" s="120"/>
      <c r="S58" s="36"/>
      <c r="T58" s="36"/>
      <c r="U58" s="36"/>
      <c r="V58" s="36"/>
      <c r="W58" s="36"/>
      <c r="X58" s="36"/>
      <c r="Y58" s="36"/>
      <c r="Z58" s="36"/>
      <c r="AA58" s="36"/>
      <c r="AB58" s="36"/>
      <c r="AC58" s="36"/>
      <c r="AD58" s="36"/>
      <c r="AE58" s="36"/>
    </row>
    <row r="59" spans="1:47" s="2" customFormat="1" ht="15.2" customHeight="1">
      <c r="A59" s="36"/>
      <c r="B59" s="37"/>
      <c r="C59" s="31" t="s">
        <v>34</v>
      </c>
      <c r="D59" s="38"/>
      <c r="E59" s="38"/>
      <c r="F59" s="29" t="str">
        <f>IF(E20="","",E20)</f>
        <v>Vyplň údaj</v>
      </c>
      <c r="G59" s="38"/>
      <c r="H59" s="38"/>
      <c r="I59" s="121" t="s">
        <v>39</v>
      </c>
      <c r="J59" s="34" t="str">
        <f>E26</f>
        <v>Ing.A.Hejmalová</v>
      </c>
      <c r="K59" s="38"/>
      <c r="L59" s="120"/>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9"/>
      <c r="J60" s="38"/>
      <c r="K60" s="38"/>
      <c r="L60" s="120"/>
      <c r="S60" s="36"/>
      <c r="T60" s="36"/>
      <c r="U60" s="36"/>
      <c r="V60" s="36"/>
      <c r="W60" s="36"/>
      <c r="X60" s="36"/>
      <c r="Y60" s="36"/>
      <c r="Z60" s="36"/>
      <c r="AA60" s="36"/>
      <c r="AB60" s="36"/>
      <c r="AC60" s="36"/>
      <c r="AD60" s="36"/>
      <c r="AE60" s="36"/>
    </row>
    <row r="61" spans="1:47" s="2" customFormat="1" ht="29.25" customHeight="1">
      <c r="A61" s="36"/>
      <c r="B61" s="37"/>
      <c r="C61" s="149" t="s">
        <v>235</v>
      </c>
      <c r="D61" s="150"/>
      <c r="E61" s="150"/>
      <c r="F61" s="150"/>
      <c r="G61" s="150"/>
      <c r="H61" s="150"/>
      <c r="I61" s="151"/>
      <c r="J61" s="152" t="s">
        <v>236</v>
      </c>
      <c r="K61" s="150"/>
      <c r="L61" s="120"/>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9"/>
      <c r="J62" s="38"/>
      <c r="K62" s="38"/>
      <c r="L62" s="120"/>
      <c r="S62" s="36"/>
      <c r="T62" s="36"/>
      <c r="U62" s="36"/>
      <c r="V62" s="36"/>
      <c r="W62" s="36"/>
      <c r="X62" s="36"/>
      <c r="Y62" s="36"/>
      <c r="Z62" s="36"/>
      <c r="AA62" s="36"/>
      <c r="AB62" s="36"/>
      <c r="AC62" s="36"/>
      <c r="AD62" s="36"/>
      <c r="AE62" s="36"/>
    </row>
    <row r="63" spans="1:47" s="2" customFormat="1" ht="22.9" customHeight="1">
      <c r="A63" s="36"/>
      <c r="B63" s="37"/>
      <c r="C63" s="153" t="s">
        <v>75</v>
      </c>
      <c r="D63" s="38"/>
      <c r="E63" s="38"/>
      <c r="F63" s="38"/>
      <c r="G63" s="38"/>
      <c r="H63" s="38"/>
      <c r="I63" s="119"/>
      <c r="J63" s="79">
        <f>J92</f>
        <v>0</v>
      </c>
      <c r="K63" s="38"/>
      <c r="L63" s="120"/>
      <c r="S63" s="36"/>
      <c r="T63" s="36"/>
      <c r="U63" s="36"/>
      <c r="V63" s="36"/>
      <c r="W63" s="36"/>
      <c r="X63" s="36"/>
      <c r="Y63" s="36"/>
      <c r="Z63" s="36"/>
      <c r="AA63" s="36"/>
      <c r="AB63" s="36"/>
      <c r="AC63" s="36"/>
      <c r="AD63" s="36"/>
      <c r="AE63" s="36"/>
      <c r="AU63" s="19" t="s">
        <v>237</v>
      </c>
    </row>
    <row r="64" spans="1:47" s="9" customFormat="1" ht="24.95" customHeight="1">
      <c r="B64" s="154"/>
      <c r="C64" s="155"/>
      <c r="D64" s="156" t="s">
        <v>4667</v>
      </c>
      <c r="E64" s="157"/>
      <c r="F64" s="157"/>
      <c r="G64" s="157"/>
      <c r="H64" s="157"/>
      <c r="I64" s="158"/>
      <c r="J64" s="159">
        <f>J93</f>
        <v>0</v>
      </c>
      <c r="K64" s="155"/>
      <c r="L64" s="160"/>
    </row>
    <row r="65" spans="1:31" s="10" customFormat="1" ht="19.899999999999999" customHeight="1">
      <c r="B65" s="161"/>
      <c r="C65" s="98"/>
      <c r="D65" s="162" t="s">
        <v>4668</v>
      </c>
      <c r="E65" s="163"/>
      <c r="F65" s="163"/>
      <c r="G65" s="163"/>
      <c r="H65" s="163"/>
      <c r="I65" s="164"/>
      <c r="J65" s="165">
        <f>J94</f>
        <v>0</v>
      </c>
      <c r="K65" s="98"/>
      <c r="L65" s="166"/>
    </row>
    <row r="66" spans="1:31" s="10" customFormat="1" ht="19.899999999999999" customHeight="1">
      <c r="B66" s="161"/>
      <c r="C66" s="98"/>
      <c r="D66" s="162" t="s">
        <v>4669</v>
      </c>
      <c r="E66" s="163"/>
      <c r="F66" s="163"/>
      <c r="G66" s="163"/>
      <c r="H66" s="163"/>
      <c r="I66" s="164"/>
      <c r="J66" s="165">
        <f>J102</f>
        <v>0</v>
      </c>
      <c r="K66" s="98"/>
      <c r="L66" s="166"/>
    </row>
    <row r="67" spans="1:31" s="10" customFormat="1" ht="19.899999999999999" customHeight="1">
      <c r="B67" s="161"/>
      <c r="C67" s="98"/>
      <c r="D67" s="162" t="s">
        <v>4670</v>
      </c>
      <c r="E67" s="163"/>
      <c r="F67" s="163"/>
      <c r="G67" s="163"/>
      <c r="H67" s="163"/>
      <c r="I67" s="164"/>
      <c r="J67" s="165">
        <f>J105</f>
        <v>0</v>
      </c>
      <c r="K67" s="98"/>
      <c r="L67" s="166"/>
    </row>
    <row r="68" spans="1:31" s="10" customFormat="1" ht="19.899999999999999" customHeight="1">
      <c r="B68" s="161"/>
      <c r="C68" s="98"/>
      <c r="D68" s="162" t="s">
        <v>4671</v>
      </c>
      <c r="E68" s="163"/>
      <c r="F68" s="163"/>
      <c r="G68" s="163"/>
      <c r="H68" s="163"/>
      <c r="I68" s="164"/>
      <c r="J68" s="165">
        <f>J112</f>
        <v>0</v>
      </c>
      <c r="K68" s="98"/>
      <c r="L68" s="166"/>
    </row>
    <row r="69" spans="1:31" s="10" customFormat="1" ht="19.899999999999999" customHeight="1">
      <c r="B69" s="161"/>
      <c r="C69" s="98"/>
      <c r="D69" s="162" t="s">
        <v>4672</v>
      </c>
      <c r="E69" s="163"/>
      <c r="F69" s="163"/>
      <c r="G69" s="163"/>
      <c r="H69" s="163"/>
      <c r="I69" s="164"/>
      <c r="J69" s="165">
        <f>J117</f>
        <v>0</v>
      </c>
      <c r="K69" s="98"/>
      <c r="L69" s="166"/>
    </row>
    <row r="70" spans="1:31" s="10" customFormat="1" ht="19.899999999999999" customHeight="1">
      <c r="B70" s="161"/>
      <c r="C70" s="98"/>
      <c r="D70" s="162" t="s">
        <v>4673</v>
      </c>
      <c r="E70" s="163"/>
      <c r="F70" s="163"/>
      <c r="G70" s="163"/>
      <c r="H70" s="163"/>
      <c r="I70" s="164"/>
      <c r="J70" s="165">
        <f>J120</f>
        <v>0</v>
      </c>
      <c r="K70" s="98"/>
      <c r="L70" s="166"/>
    </row>
    <row r="71" spans="1:31"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31" s="2" customFormat="1" ht="24.95" customHeight="1">
      <c r="A77" s="36"/>
      <c r="B77" s="37"/>
      <c r="C77" s="25" t="s">
        <v>258</v>
      </c>
      <c r="D77" s="38"/>
      <c r="E77" s="38"/>
      <c r="F77" s="38"/>
      <c r="G77" s="38"/>
      <c r="H77" s="38"/>
      <c r="I77" s="119"/>
      <c r="J77" s="38"/>
      <c r="K77" s="38"/>
      <c r="L77" s="120"/>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31" s="2" customFormat="1" ht="16.5" customHeight="1">
      <c r="A80" s="36"/>
      <c r="B80" s="37"/>
      <c r="C80" s="38"/>
      <c r="D80" s="38"/>
      <c r="E80" s="419" t="str">
        <f>E7</f>
        <v>Přístavba Základní a mateřské školy Elišky Přemyslovny 10,Brno Starý Lískovec</v>
      </c>
      <c r="F80" s="420"/>
      <c r="G80" s="420"/>
      <c r="H80" s="420"/>
      <c r="I80" s="119"/>
      <c r="J80" s="38"/>
      <c r="K80" s="38"/>
      <c r="L80" s="120"/>
      <c r="S80" s="36"/>
      <c r="T80" s="36"/>
      <c r="U80" s="36"/>
      <c r="V80" s="36"/>
      <c r="W80" s="36"/>
      <c r="X80" s="36"/>
      <c r="Y80" s="36"/>
      <c r="Z80" s="36"/>
      <c r="AA80" s="36"/>
      <c r="AB80" s="36"/>
      <c r="AC80" s="36"/>
      <c r="AD80" s="36"/>
      <c r="AE80" s="36"/>
    </row>
    <row r="81" spans="1:65" s="1" customFormat="1" ht="12" customHeight="1">
      <c r="B81" s="23"/>
      <c r="C81" s="31" t="s">
        <v>227</v>
      </c>
      <c r="D81" s="24"/>
      <c r="E81" s="24"/>
      <c r="F81" s="24"/>
      <c r="G81" s="24"/>
      <c r="H81" s="24"/>
      <c r="I81" s="110"/>
      <c r="J81" s="24"/>
      <c r="K81" s="24"/>
      <c r="L81" s="22"/>
    </row>
    <row r="82" spans="1:65" s="2" customFormat="1" ht="16.5" customHeight="1">
      <c r="A82" s="36"/>
      <c r="B82" s="37"/>
      <c r="C82" s="38"/>
      <c r="D82" s="38"/>
      <c r="E82" s="419" t="s">
        <v>228</v>
      </c>
      <c r="F82" s="422"/>
      <c r="G82" s="422"/>
      <c r="H82" s="422"/>
      <c r="I82" s="119"/>
      <c r="J82" s="38"/>
      <c r="K82" s="38"/>
      <c r="L82" s="120"/>
      <c r="S82" s="36"/>
      <c r="T82" s="36"/>
      <c r="U82" s="36"/>
      <c r="V82" s="36"/>
      <c r="W82" s="36"/>
      <c r="X82" s="36"/>
      <c r="Y82" s="36"/>
      <c r="Z82" s="36"/>
      <c r="AA82" s="36"/>
      <c r="AB82" s="36"/>
      <c r="AC82" s="36"/>
      <c r="AD82" s="36"/>
      <c r="AE82" s="36"/>
    </row>
    <row r="83" spans="1:65" s="2" customFormat="1" ht="12" customHeight="1">
      <c r="A83" s="36"/>
      <c r="B83" s="37"/>
      <c r="C83" s="31" t="s">
        <v>229</v>
      </c>
      <c r="D83" s="38"/>
      <c r="E83" s="38"/>
      <c r="F83" s="38"/>
      <c r="G83" s="38"/>
      <c r="H83" s="38"/>
      <c r="I83" s="119"/>
      <c r="J83" s="38"/>
      <c r="K83" s="38"/>
      <c r="L83" s="120"/>
      <c r="S83" s="36"/>
      <c r="T83" s="36"/>
      <c r="U83" s="36"/>
      <c r="V83" s="36"/>
      <c r="W83" s="36"/>
      <c r="X83" s="36"/>
      <c r="Y83" s="36"/>
      <c r="Z83" s="36"/>
      <c r="AA83" s="36"/>
      <c r="AB83" s="36"/>
      <c r="AC83" s="36"/>
      <c r="AD83" s="36"/>
      <c r="AE83" s="36"/>
    </row>
    <row r="84" spans="1:65" s="2" customFormat="1" ht="16.5" customHeight="1">
      <c r="A84" s="36"/>
      <c r="B84" s="37"/>
      <c r="C84" s="38"/>
      <c r="D84" s="38"/>
      <c r="E84" s="389" t="str">
        <f>E11</f>
        <v>2016/027H-02-E - Vedlejší a ostatní náklady</v>
      </c>
      <c r="F84" s="422"/>
      <c r="G84" s="422"/>
      <c r="H84" s="422"/>
      <c r="I84" s="119"/>
      <c r="J84" s="38"/>
      <c r="K84" s="38"/>
      <c r="L84" s="120"/>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9"/>
      <c r="J85" s="38"/>
      <c r="K85" s="38"/>
      <c r="L85" s="120"/>
      <c r="S85" s="36"/>
      <c r="T85" s="36"/>
      <c r="U85" s="36"/>
      <c r="V85" s="36"/>
      <c r="W85" s="36"/>
      <c r="X85" s="36"/>
      <c r="Y85" s="36"/>
      <c r="Z85" s="36"/>
      <c r="AA85" s="36"/>
      <c r="AB85" s="36"/>
      <c r="AC85" s="36"/>
      <c r="AD85" s="36"/>
      <c r="AE85" s="36"/>
    </row>
    <row r="86" spans="1:65" s="2" customFormat="1" ht="12" customHeight="1">
      <c r="A86" s="36"/>
      <c r="B86" s="37"/>
      <c r="C86" s="31" t="s">
        <v>24</v>
      </c>
      <c r="D86" s="38"/>
      <c r="E86" s="38"/>
      <c r="F86" s="29" t="str">
        <f>F14</f>
        <v xml:space="preserve"> </v>
      </c>
      <c r="G86" s="38"/>
      <c r="H86" s="38"/>
      <c r="I86" s="121" t="s">
        <v>26</v>
      </c>
      <c r="J86" s="61" t="str">
        <f>IF(J14="","",J14)</f>
        <v>20. 2. 2020</v>
      </c>
      <c r="K86" s="38"/>
      <c r="L86" s="120"/>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5" s="2" customFormat="1" ht="40.15" customHeight="1">
      <c r="A88" s="36"/>
      <c r="B88" s="37"/>
      <c r="C88" s="31" t="s">
        <v>30</v>
      </c>
      <c r="D88" s="38"/>
      <c r="E88" s="38"/>
      <c r="F88" s="29" t="str">
        <f>E17</f>
        <v>MČ Brno-Starý Lískovec</v>
      </c>
      <c r="G88" s="38"/>
      <c r="H88" s="38"/>
      <c r="I88" s="121" t="s">
        <v>36</v>
      </c>
      <c r="J88" s="34" t="str">
        <f>E23</f>
        <v>HEXAPLAN INTERNATIONAL spol. s r.o.</v>
      </c>
      <c r="K88" s="38"/>
      <c r="L88" s="120"/>
      <c r="S88" s="36"/>
      <c r="T88" s="36"/>
      <c r="U88" s="36"/>
      <c r="V88" s="36"/>
      <c r="W88" s="36"/>
      <c r="X88" s="36"/>
      <c r="Y88" s="36"/>
      <c r="Z88" s="36"/>
      <c r="AA88" s="36"/>
      <c r="AB88" s="36"/>
      <c r="AC88" s="36"/>
      <c r="AD88" s="36"/>
      <c r="AE88" s="36"/>
    </row>
    <row r="89" spans="1:65" s="2" customFormat="1" ht="15.2" customHeight="1">
      <c r="A89" s="36"/>
      <c r="B89" s="37"/>
      <c r="C89" s="31" t="s">
        <v>34</v>
      </c>
      <c r="D89" s="38"/>
      <c r="E89" s="38"/>
      <c r="F89" s="29" t="str">
        <f>IF(E20="","",E20)</f>
        <v>Vyplň údaj</v>
      </c>
      <c r="G89" s="38"/>
      <c r="H89" s="38"/>
      <c r="I89" s="121" t="s">
        <v>39</v>
      </c>
      <c r="J89" s="34" t="str">
        <f>E26</f>
        <v>Ing.A.Hejmalová</v>
      </c>
      <c r="K89" s="38"/>
      <c r="L89" s="120"/>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5" s="11" customFormat="1" ht="29.25" customHeight="1">
      <c r="A91" s="167"/>
      <c r="B91" s="168"/>
      <c r="C91" s="169" t="s">
        <v>259</v>
      </c>
      <c r="D91" s="170" t="s">
        <v>62</v>
      </c>
      <c r="E91" s="170" t="s">
        <v>58</v>
      </c>
      <c r="F91" s="170" t="s">
        <v>59</v>
      </c>
      <c r="G91" s="170" t="s">
        <v>260</v>
      </c>
      <c r="H91" s="170" t="s">
        <v>261</v>
      </c>
      <c r="I91" s="171" t="s">
        <v>262</v>
      </c>
      <c r="J91" s="170" t="s">
        <v>236</v>
      </c>
      <c r="K91" s="172" t="s">
        <v>263</v>
      </c>
      <c r="L91" s="173"/>
      <c r="M91" s="70" t="s">
        <v>22</v>
      </c>
      <c r="N91" s="71" t="s">
        <v>47</v>
      </c>
      <c r="O91" s="71" t="s">
        <v>264</v>
      </c>
      <c r="P91" s="71" t="s">
        <v>265</v>
      </c>
      <c r="Q91" s="71" t="s">
        <v>266</v>
      </c>
      <c r="R91" s="71" t="s">
        <v>267</v>
      </c>
      <c r="S91" s="71" t="s">
        <v>268</v>
      </c>
      <c r="T91" s="72" t="s">
        <v>269</v>
      </c>
      <c r="U91" s="167"/>
      <c r="V91" s="167"/>
      <c r="W91" s="167"/>
      <c r="X91" s="167"/>
      <c r="Y91" s="167"/>
      <c r="Z91" s="167"/>
      <c r="AA91" s="167"/>
      <c r="AB91" s="167"/>
      <c r="AC91" s="167"/>
      <c r="AD91" s="167"/>
      <c r="AE91" s="167"/>
    </row>
    <row r="92" spans="1:65" s="2" customFormat="1" ht="22.9" customHeight="1">
      <c r="A92" s="36"/>
      <c r="B92" s="37"/>
      <c r="C92" s="77" t="s">
        <v>270</v>
      </c>
      <c r="D92" s="38"/>
      <c r="E92" s="38"/>
      <c r="F92" s="38"/>
      <c r="G92" s="38"/>
      <c r="H92" s="38"/>
      <c r="I92" s="119"/>
      <c r="J92" s="174">
        <f>BK92</f>
        <v>0</v>
      </c>
      <c r="K92" s="38"/>
      <c r="L92" s="41"/>
      <c r="M92" s="73"/>
      <c r="N92" s="175"/>
      <c r="O92" s="74"/>
      <c r="P92" s="176">
        <f>P93</f>
        <v>0</v>
      </c>
      <c r="Q92" s="74"/>
      <c r="R92" s="176">
        <f>R93</f>
        <v>0</v>
      </c>
      <c r="S92" s="74"/>
      <c r="T92" s="177">
        <f>T93</f>
        <v>0</v>
      </c>
      <c r="U92" s="36"/>
      <c r="V92" s="36"/>
      <c r="W92" s="36"/>
      <c r="X92" s="36"/>
      <c r="Y92" s="36"/>
      <c r="Z92" s="36"/>
      <c r="AA92" s="36"/>
      <c r="AB92" s="36"/>
      <c r="AC92" s="36"/>
      <c r="AD92" s="36"/>
      <c r="AE92" s="36"/>
      <c r="AT92" s="19" t="s">
        <v>76</v>
      </c>
      <c r="AU92" s="19" t="s">
        <v>237</v>
      </c>
      <c r="BK92" s="178">
        <f>BK93</f>
        <v>0</v>
      </c>
    </row>
    <row r="93" spans="1:65" s="12" customFormat="1" ht="25.9" customHeight="1">
      <c r="B93" s="179"/>
      <c r="C93" s="180"/>
      <c r="D93" s="181" t="s">
        <v>76</v>
      </c>
      <c r="E93" s="182" t="s">
        <v>4674</v>
      </c>
      <c r="F93" s="182" t="s">
        <v>4675</v>
      </c>
      <c r="G93" s="180"/>
      <c r="H93" s="180"/>
      <c r="I93" s="183"/>
      <c r="J93" s="184">
        <f>BK93</f>
        <v>0</v>
      </c>
      <c r="K93" s="180"/>
      <c r="L93" s="185"/>
      <c r="M93" s="186"/>
      <c r="N93" s="187"/>
      <c r="O93" s="187"/>
      <c r="P93" s="188">
        <f>P94+P102+P105+P112+P117+P120</f>
        <v>0</v>
      </c>
      <c r="Q93" s="187"/>
      <c r="R93" s="188">
        <f>R94+R102+R105+R112+R117+R120</f>
        <v>0</v>
      </c>
      <c r="S93" s="187"/>
      <c r="T93" s="189">
        <f>T94+T102+T105+T112+T117+T120</f>
        <v>0</v>
      </c>
      <c r="AR93" s="190" t="s">
        <v>115</v>
      </c>
      <c r="AT93" s="191" t="s">
        <v>76</v>
      </c>
      <c r="AU93" s="191" t="s">
        <v>77</v>
      </c>
      <c r="AY93" s="190" t="s">
        <v>273</v>
      </c>
      <c r="BK93" s="192">
        <f>BK94+BK102+BK105+BK112+BK117+BK120</f>
        <v>0</v>
      </c>
    </row>
    <row r="94" spans="1:65" s="12" customFormat="1" ht="22.9" customHeight="1">
      <c r="B94" s="179"/>
      <c r="C94" s="180"/>
      <c r="D94" s="181" t="s">
        <v>76</v>
      </c>
      <c r="E94" s="193" t="s">
        <v>4676</v>
      </c>
      <c r="F94" s="193" t="s">
        <v>4677</v>
      </c>
      <c r="G94" s="180"/>
      <c r="H94" s="180"/>
      <c r="I94" s="183"/>
      <c r="J94" s="194">
        <f>BK94</f>
        <v>0</v>
      </c>
      <c r="K94" s="180"/>
      <c r="L94" s="185"/>
      <c r="M94" s="186"/>
      <c r="N94" s="187"/>
      <c r="O94" s="187"/>
      <c r="P94" s="188">
        <f>SUM(P95:P101)</f>
        <v>0</v>
      </c>
      <c r="Q94" s="187"/>
      <c r="R94" s="188">
        <f>SUM(R95:R101)</f>
        <v>0</v>
      </c>
      <c r="S94" s="187"/>
      <c r="T94" s="189">
        <f>SUM(T95:T101)</f>
        <v>0</v>
      </c>
      <c r="AR94" s="190" t="s">
        <v>115</v>
      </c>
      <c r="AT94" s="191" t="s">
        <v>76</v>
      </c>
      <c r="AU94" s="191" t="s">
        <v>23</v>
      </c>
      <c r="AY94" s="190" t="s">
        <v>273</v>
      </c>
      <c r="BK94" s="192">
        <f>SUM(BK95:BK101)</f>
        <v>0</v>
      </c>
    </row>
    <row r="95" spans="1:65" s="2" customFormat="1" ht="16.5" customHeight="1">
      <c r="A95" s="36"/>
      <c r="B95" s="37"/>
      <c r="C95" s="195" t="s">
        <v>23</v>
      </c>
      <c r="D95" s="195" t="s">
        <v>275</v>
      </c>
      <c r="E95" s="196" t="s">
        <v>4678</v>
      </c>
      <c r="F95" s="197" t="s">
        <v>4679</v>
      </c>
      <c r="G95" s="198" t="s">
        <v>1038</v>
      </c>
      <c r="H95" s="199">
        <v>1</v>
      </c>
      <c r="I95" s="200"/>
      <c r="J95" s="201">
        <f>ROUND(I95*H95,2)</f>
        <v>0</v>
      </c>
      <c r="K95" s="197" t="s">
        <v>306</v>
      </c>
      <c r="L95" s="41"/>
      <c r="M95" s="202" t="s">
        <v>22</v>
      </c>
      <c r="N95" s="203" t="s">
        <v>48</v>
      </c>
      <c r="O95" s="66"/>
      <c r="P95" s="204">
        <f>O95*H95</f>
        <v>0</v>
      </c>
      <c r="Q95" s="204">
        <v>0</v>
      </c>
      <c r="R95" s="204">
        <f>Q95*H95</f>
        <v>0</v>
      </c>
      <c r="S95" s="204">
        <v>0</v>
      </c>
      <c r="T95" s="205">
        <f>S95*H95</f>
        <v>0</v>
      </c>
      <c r="U95" s="36"/>
      <c r="V95" s="36"/>
      <c r="W95" s="36"/>
      <c r="X95" s="36"/>
      <c r="Y95" s="36"/>
      <c r="Z95" s="36"/>
      <c r="AA95" s="36"/>
      <c r="AB95" s="36"/>
      <c r="AC95" s="36"/>
      <c r="AD95" s="36"/>
      <c r="AE95" s="36"/>
      <c r="AR95" s="206" t="s">
        <v>4680</v>
      </c>
      <c r="AT95" s="206" t="s">
        <v>275</v>
      </c>
      <c r="AU95" s="206" t="s">
        <v>84</v>
      </c>
      <c r="AY95" s="19" t="s">
        <v>273</v>
      </c>
      <c r="BE95" s="207">
        <f>IF(N95="základní",J95,0)</f>
        <v>0</v>
      </c>
      <c r="BF95" s="207">
        <f>IF(N95="snížená",J95,0)</f>
        <v>0</v>
      </c>
      <c r="BG95" s="207">
        <f>IF(N95="zákl. přenesená",J95,0)</f>
        <v>0</v>
      </c>
      <c r="BH95" s="207">
        <f>IF(N95="sníž. přenesená",J95,0)</f>
        <v>0</v>
      </c>
      <c r="BI95" s="207">
        <f>IF(N95="nulová",J95,0)</f>
        <v>0</v>
      </c>
      <c r="BJ95" s="19" t="s">
        <v>23</v>
      </c>
      <c r="BK95" s="207">
        <f>ROUND(I95*H95,2)</f>
        <v>0</v>
      </c>
      <c r="BL95" s="19" t="s">
        <v>4680</v>
      </c>
      <c r="BM95" s="206" t="s">
        <v>4681</v>
      </c>
    </row>
    <row r="96" spans="1:65" s="2" customFormat="1" ht="16.5" customHeight="1">
      <c r="A96" s="36"/>
      <c r="B96" s="37"/>
      <c r="C96" s="195" t="s">
        <v>84</v>
      </c>
      <c r="D96" s="195" t="s">
        <v>275</v>
      </c>
      <c r="E96" s="196" t="s">
        <v>4682</v>
      </c>
      <c r="F96" s="197" t="s">
        <v>4683</v>
      </c>
      <c r="G96" s="198" t="s">
        <v>1038</v>
      </c>
      <c r="H96" s="199">
        <v>1</v>
      </c>
      <c r="I96" s="200"/>
      <c r="J96" s="201">
        <f>ROUND(I96*H96,2)</f>
        <v>0</v>
      </c>
      <c r="K96" s="197" t="s">
        <v>306</v>
      </c>
      <c r="L96" s="41"/>
      <c r="M96" s="202" t="s">
        <v>22</v>
      </c>
      <c r="N96" s="203" t="s">
        <v>48</v>
      </c>
      <c r="O96" s="66"/>
      <c r="P96" s="204">
        <f>O96*H96</f>
        <v>0</v>
      </c>
      <c r="Q96" s="204">
        <v>0</v>
      </c>
      <c r="R96" s="204">
        <f>Q96*H96</f>
        <v>0</v>
      </c>
      <c r="S96" s="204">
        <v>0</v>
      </c>
      <c r="T96" s="205">
        <f>S96*H96</f>
        <v>0</v>
      </c>
      <c r="U96" s="36"/>
      <c r="V96" s="36"/>
      <c r="W96" s="36"/>
      <c r="X96" s="36"/>
      <c r="Y96" s="36"/>
      <c r="Z96" s="36"/>
      <c r="AA96" s="36"/>
      <c r="AB96" s="36"/>
      <c r="AC96" s="36"/>
      <c r="AD96" s="36"/>
      <c r="AE96" s="36"/>
      <c r="AR96" s="206" t="s">
        <v>4680</v>
      </c>
      <c r="AT96" s="206" t="s">
        <v>275</v>
      </c>
      <c r="AU96" s="206" t="s">
        <v>84</v>
      </c>
      <c r="AY96" s="19" t="s">
        <v>273</v>
      </c>
      <c r="BE96" s="207">
        <f>IF(N96="základní",J96,0)</f>
        <v>0</v>
      </c>
      <c r="BF96" s="207">
        <f>IF(N96="snížená",J96,0)</f>
        <v>0</v>
      </c>
      <c r="BG96" s="207">
        <f>IF(N96="zákl. přenesená",J96,0)</f>
        <v>0</v>
      </c>
      <c r="BH96" s="207">
        <f>IF(N96="sníž. přenesená",J96,0)</f>
        <v>0</v>
      </c>
      <c r="BI96" s="207">
        <f>IF(N96="nulová",J96,0)</f>
        <v>0</v>
      </c>
      <c r="BJ96" s="19" t="s">
        <v>23</v>
      </c>
      <c r="BK96" s="207">
        <f>ROUND(I96*H96,2)</f>
        <v>0</v>
      </c>
      <c r="BL96" s="19" t="s">
        <v>4680</v>
      </c>
      <c r="BM96" s="206" t="s">
        <v>4684</v>
      </c>
    </row>
    <row r="97" spans="1:65" s="2" customFormat="1" ht="29.25">
      <c r="A97" s="36"/>
      <c r="B97" s="37"/>
      <c r="C97" s="38"/>
      <c r="D97" s="208" t="s">
        <v>279</v>
      </c>
      <c r="E97" s="38"/>
      <c r="F97" s="209" t="s">
        <v>4685</v>
      </c>
      <c r="G97" s="38"/>
      <c r="H97" s="38"/>
      <c r="I97" s="119"/>
      <c r="J97" s="38"/>
      <c r="K97" s="38"/>
      <c r="L97" s="41"/>
      <c r="M97" s="210"/>
      <c r="N97" s="211"/>
      <c r="O97" s="66"/>
      <c r="P97" s="66"/>
      <c r="Q97" s="66"/>
      <c r="R97" s="66"/>
      <c r="S97" s="66"/>
      <c r="T97" s="67"/>
      <c r="U97" s="36"/>
      <c r="V97" s="36"/>
      <c r="W97" s="36"/>
      <c r="X97" s="36"/>
      <c r="Y97" s="36"/>
      <c r="Z97" s="36"/>
      <c r="AA97" s="36"/>
      <c r="AB97" s="36"/>
      <c r="AC97" s="36"/>
      <c r="AD97" s="36"/>
      <c r="AE97" s="36"/>
      <c r="AT97" s="19" t="s">
        <v>279</v>
      </c>
      <c r="AU97" s="19" t="s">
        <v>84</v>
      </c>
    </row>
    <row r="98" spans="1:65" s="2" customFormat="1" ht="16.5" customHeight="1">
      <c r="A98" s="36"/>
      <c r="B98" s="37"/>
      <c r="C98" s="195" t="s">
        <v>92</v>
      </c>
      <c r="D98" s="195" t="s">
        <v>275</v>
      </c>
      <c r="E98" s="196" t="s">
        <v>4686</v>
      </c>
      <c r="F98" s="197" t="s">
        <v>4687</v>
      </c>
      <c r="G98" s="198" t="s">
        <v>1038</v>
      </c>
      <c r="H98" s="199">
        <v>1</v>
      </c>
      <c r="I98" s="200"/>
      <c r="J98" s="201">
        <f>ROUND(I98*H98,2)</f>
        <v>0</v>
      </c>
      <c r="K98" s="197" t="s">
        <v>306</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4680</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4680</v>
      </c>
      <c r="BM98" s="206" t="s">
        <v>4688</v>
      </c>
    </row>
    <row r="99" spans="1:65" s="2" customFormat="1" ht="29.25">
      <c r="A99" s="36"/>
      <c r="B99" s="37"/>
      <c r="C99" s="38"/>
      <c r="D99" s="208" t="s">
        <v>279</v>
      </c>
      <c r="E99" s="38"/>
      <c r="F99" s="209" t="s">
        <v>4689</v>
      </c>
      <c r="G99" s="38"/>
      <c r="H99" s="38"/>
      <c r="I99" s="119"/>
      <c r="J99" s="38"/>
      <c r="K99" s="38"/>
      <c r="L99" s="41"/>
      <c r="M99" s="210"/>
      <c r="N99" s="211"/>
      <c r="O99" s="66"/>
      <c r="P99" s="66"/>
      <c r="Q99" s="66"/>
      <c r="R99" s="66"/>
      <c r="S99" s="66"/>
      <c r="T99" s="67"/>
      <c r="U99" s="36"/>
      <c r="V99" s="36"/>
      <c r="W99" s="36"/>
      <c r="X99" s="36"/>
      <c r="Y99" s="36"/>
      <c r="Z99" s="36"/>
      <c r="AA99" s="36"/>
      <c r="AB99" s="36"/>
      <c r="AC99" s="36"/>
      <c r="AD99" s="36"/>
      <c r="AE99" s="36"/>
      <c r="AT99" s="19" t="s">
        <v>279</v>
      </c>
      <c r="AU99" s="19" t="s">
        <v>84</v>
      </c>
    </row>
    <row r="100" spans="1:65" s="2" customFormat="1" ht="16.5" customHeight="1">
      <c r="A100" s="36"/>
      <c r="B100" s="37"/>
      <c r="C100" s="195" t="s">
        <v>99</v>
      </c>
      <c r="D100" s="195" t="s">
        <v>275</v>
      </c>
      <c r="E100" s="196" t="s">
        <v>4690</v>
      </c>
      <c r="F100" s="197" t="s">
        <v>4691</v>
      </c>
      <c r="G100" s="198" t="s">
        <v>1038</v>
      </c>
      <c r="H100" s="199">
        <v>1</v>
      </c>
      <c r="I100" s="200"/>
      <c r="J100" s="201">
        <f>ROUND(I100*H100,2)</f>
        <v>0</v>
      </c>
      <c r="K100" s="197" t="s">
        <v>306</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4680</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4680</v>
      </c>
      <c r="BM100" s="206" t="s">
        <v>4692</v>
      </c>
    </row>
    <row r="101" spans="1:65" s="2" customFormat="1" ht="151.5" customHeight="1">
      <c r="A101" s="36"/>
      <c r="B101" s="37"/>
      <c r="C101" s="38"/>
      <c r="D101" s="208" t="s">
        <v>279</v>
      </c>
      <c r="E101" s="38"/>
      <c r="F101" s="209" t="s">
        <v>4693</v>
      </c>
      <c r="G101" s="38"/>
      <c r="H101" s="38"/>
      <c r="I101" s="119"/>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279</v>
      </c>
      <c r="AU101" s="19" t="s">
        <v>84</v>
      </c>
    </row>
    <row r="102" spans="1:65" s="12" customFormat="1" ht="22.9" customHeight="1">
      <c r="B102" s="179"/>
      <c r="C102" s="180"/>
      <c r="D102" s="181" t="s">
        <v>76</v>
      </c>
      <c r="E102" s="193" t="s">
        <v>4694</v>
      </c>
      <c r="F102" s="193" t="s">
        <v>4695</v>
      </c>
      <c r="G102" s="180"/>
      <c r="H102" s="180"/>
      <c r="I102" s="183"/>
      <c r="J102" s="194">
        <f>BK102</f>
        <v>0</v>
      </c>
      <c r="K102" s="180"/>
      <c r="L102" s="185"/>
      <c r="M102" s="186"/>
      <c r="N102" s="187"/>
      <c r="O102" s="187"/>
      <c r="P102" s="188">
        <f>SUM(P103:P104)</f>
        <v>0</v>
      </c>
      <c r="Q102" s="187"/>
      <c r="R102" s="188">
        <f>SUM(R103:R104)</f>
        <v>0</v>
      </c>
      <c r="S102" s="187"/>
      <c r="T102" s="189">
        <f>SUM(T103:T104)</f>
        <v>0</v>
      </c>
      <c r="AR102" s="190" t="s">
        <v>115</v>
      </c>
      <c r="AT102" s="191" t="s">
        <v>76</v>
      </c>
      <c r="AU102" s="191" t="s">
        <v>23</v>
      </c>
      <c r="AY102" s="190" t="s">
        <v>273</v>
      </c>
      <c r="BK102" s="192">
        <f>SUM(BK103:BK104)</f>
        <v>0</v>
      </c>
    </row>
    <row r="103" spans="1:65" s="2" customFormat="1" ht="16.5" customHeight="1">
      <c r="A103" s="36"/>
      <c r="B103" s="37"/>
      <c r="C103" s="195" t="s">
        <v>115</v>
      </c>
      <c r="D103" s="195" t="s">
        <v>275</v>
      </c>
      <c r="E103" s="196" t="s">
        <v>4696</v>
      </c>
      <c r="F103" s="197" t="s">
        <v>4695</v>
      </c>
      <c r="G103" s="198" t="s">
        <v>1038</v>
      </c>
      <c r="H103" s="199">
        <v>1</v>
      </c>
      <c r="I103" s="200"/>
      <c r="J103" s="201">
        <f>ROUND(I103*H103,2)</f>
        <v>0</v>
      </c>
      <c r="K103" s="197" t="s">
        <v>306</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4680</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4680</v>
      </c>
      <c r="BM103" s="206" t="s">
        <v>4697</v>
      </c>
    </row>
    <row r="104" spans="1:65" s="2" customFormat="1" ht="296.25" customHeight="1">
      <c r="A104" s="36"/>
      <c r="B104" s="37"/>
      <c r="C104" s="38"/>
      <c r="D104" s="208" t="s">
        <v>279</v>
      </c>
      <c r="E104" s="38"/>
      <c r="F104" s="209" t="s">
        <v>4698</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279</v>
      </c>
      <c r="AU104" s="19" t="s">
        <v>84</v>
      </c>
    </row>
    <row r="105" spans="1:65" s="12" customFormat="1" ht="22.9" customHeight="1">
      <c r="B105" s="179"/>
      <c r="C105" s="180"/>
      <c r="D105" s="181" t="s">
        <v>76</v>
      </c>
      <c r="E105" s="193" t="s">
        <v>4699</v>
      </c>
      <c r="F105" s="193" t="s">
        <v>4700</v>
      </c>
      <c r="G105" s="180"/>
      <c r="H105" s="180"/>
      <c r="I105" s="183"/>
      <c r="J105" s="194">
        <f>BK105</f>
        <v>0</v>
      </c>
      <c r="K105" s="180"/>
      <c r="L105" s="185"/>
      <c r="M105" s="186"/>
      <c r="N105" s="187"/>
      <c r="O105" s="187"/>
      <c r="P105" s="188">
        <f>SUM(P106:P111)</f>
        <v>0</v>
      </c>
      <c r="Q105" s="187"/>
      <c r="R105" s="188">
        <f>SUM(R106:R111)</f>
        <v>0</v>
      </c>
      <c r="S105" s="187"/>
      <c r="T105" s="189">
        <f>SUM(T106:T111)</f>
        <v>0</v>
      </c>
      <c r="AR105" s="190" t="s">
        <v>115</v>
      </c>
      <c r="AT105" s="191" t="s">
        <v>76</v>
      </c>
      <c r="AU105" s="191" t="s">
        <v>23</v>
      </c>
      <c r="AY105" s="190" t="s">
        <v>273</v>
      </c>
      <c r="BK105" s="192">
        <f>SUM(BK106:BK111)</f>
        <v>0</v>
      </c>
    </row>
    <row r="106" spans="1:65" s="2" customFormat="1" ht="16.5" customHeight="1">
      <c r="A106" s="36"/>
      <c r="B106" s="37"/>
      <c r="C106" s="195" t="s">
        <v>319</v>
      </c>
      <c r="D106" s="195" t="s">
        <v>275</v>
      </c>
      <c r="E106" s="196" t="s">
        <v>4701</v>
      </c>
      <c r="F106" s="197" t="s">
        <v>4702</v>
      </c>
      <c r="G106" s="198" t="s">
        <v>1038</v>
      </c>
      <c r="H106" s="199">
        <v>1</v>
      </c>
      <c r="I106" s="200"/>
      <c r="J106" s="201">
        <f>ROUND(I106*H106,2)</f>
        <v>0</v>
      </c>
      <c r="K106" s="197" t="s">
        <v>306</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4680</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4680</v>
      </c>
      <c r="BM106" s="206" t="s">
        <v>4703</v>
      </c>
    </row>
    <row r="107" spans="1:65" s="2" customFormat="1" ht="120.75" customHeight="1">
      <c r="A107" s="36"/>
      <c r="B107" s="37"/>
      <c r="C107" s="38"/>
      <c r="D107" s="208" t="s">
        <v>279</v>
      </c>
      <c r="E107" s="38"/>
      <c r="F107" s="209" t="s">
        <v>4704</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279</v>
      </c>
      <c r="AU107" s="19" t="s">
        <v>84</v>
      </c>
    </row>
    <row r="108" spans="1:65" s="2" customFormat="1" ht="16.5" customHeight="1">
      <c r="A108" s="36"/>
      <c r="B108" s="37"/>
      <c r="C108" s="195" t="s">
        <v>325</v>
      </c>
      <c r="D108" s="195" t="s">
        <v>275</v>
      </c>
      <c r="E108" s="196" t="s">
        <v>4705</v>
      </c>
      <c r="F108" s="197" t="s">
        <v>4706</v>
      </c>
      <c r="G108" s="198" t="s">
        <v>1038</v>
      </c>
      <c r="H108" s="199">
        <v>1</v>
      </c>
      <c r="I108" s="200"/>
      <c r="J108" s="201">
        <f>ROUND(I108*H108,2)</f>
        <v>0</v>
      </c>
      <c r="K108" s="197" t="s">
        <v>2677</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4680</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4680</v>
      </c>
      <c r="BM108" s="206" t="s">
        <v>4707</v>
      </c>
    </row>
    <row r="109" spans="1:65" s="2" customFormat="1" ht="19.5">
      <c r="A109" s="36"/>
      <c r="B109" s="37"/>
      <c r="C109" s="38"/>
      <c r="D109" s="208" t="s">
        <v>279</v>
      </c>
      <c r="E109" s="38"/>
      <c r="F109" s="209" t="s">
        <v>4708</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279</v>
      </c>
      <c r="AU109" s="19" t="s">
        <v>84</v>
      </c>
    </row>
    <row r="110" spans="1:65" s="2" customFormat="1" ht="16.5" customHeight="1">
      <c r="A110" s="36"/>
      <c r="B110" s="37"/>
      <c r="C110" s="195" t="s">
        <v>330</v>
      </c>
      <c r="D110" s="195" t="s">
        <v>275</v>
      </c>
      <c r="E110" s="196" t="s">
        <v>4709</v>
      </c>
      <c r="F110" s="197" t="s">
        <v>4710</v>
      </c>
      <c r="G110" s="198" t="s">
        <v>1038</v>
      </c>
      <c r="H110" s="199">
        <v>1</v>
      </c>
      <c r="I110" s="200"/>
      <c r="J110" s="201">
        <f>ROUND(I110*H110,2)</f>
        <v>0</v>
      </c>
      <c r="K110" s="197" t="s">
        <v>306</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4680</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4680</v>
      </c>
      <c r="BM110" s="206" t="s">
        <v>4711</v>
      </c>
    </row>
    <row r="111" spans="1:65" s="2" customFormat="1" ht="207" customHeight="1">
      <c r="A111" s="36"/>
      <c r="B111" s="37"/>
      <c r="C111" s="38"/>
      <c r="D111" s="208" t="s">
        <v>279</v>
      </c>
      <c r="E111" s="38"/>
      <c r="F111" s="209" t="s">
        <v>4712</v>
      </c>
      <c r="G111" s="38"/>
      <c r="H111" s="38"/>
      <c r="I111" s="119"/>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279</v>
      </c>
      <c r="AU111" s="19" t="s">
        <v>84</v>
      </c>
    </row>
    <row r="112" spans="1:65" s="12" customFormat="1" ht="22.9" customHeight="1">
      <c r="B112" s="179"/>
      <c r="C112" s="180"/>
      <c r="D112" s="181" t="s">
        <v>76</v>
      </c>
      <c r="E112" s="193" t="s">
        <v>4713</v>
      </c>
      <c r="F112" s="193" t="s">
        <v>4714</v>
      </c>
      <c r="G112" s="180"/>
      <c r="H112" s="180"/>
      <c r="I112" s="183"/>
      <c r="J112" s="194">
        <f>BK112</f>
        <v>0</v>
      </c>
      <c r="K112" s="180"/>
      <c r="L112" s="185"/>
      <c r="M112" s="186"/>
      <c r="N112" s="187"/>
      <c r="O112" s="187"/>
      <c r="P112" s="188">
        <f>SUM(P113:P116)</f>
        <v>0</v>
      </c>
      <c r="Q112" s="187"/>
      <c r="R112" s="188">
        <f>SUM(R113:R116)</f>
        <v>0</v>
      </c>
      <c r="S112" s="187"/>
      <c r="T112" s="189">
        <f>SUM(T113:T116)</f>
        <v>0</v>
      </c>
      <c r="AR112" s="190" t="s">
        <v>115</v>
      </c>
      <c r="AT112" s="191" t="s">
        <v>76</v>
      </c>
      <c r="AU112" s="191" t="s">
        <v>23</v>
      </c>
      <c r="AY112" s="190" t="s">
        <v>273</v>
      </c>
      <c r="BK112" s="192">
        <f>SUM(BK113:BK116)</f>
        <v>0</v>
      </c>
    </row>
    <row r="113" spans="1:65" s="2" customFormat="1" ht="16.5" customHeight="1">
      <c r="A113" s="36"/>
      <c r="B113" s="37"/>
      <c r="C113" s="195" t="s">
        <v>337</v>
      </c>
      <c r="D113" s="195" t="s">
        <v>275</v>
      </c>
      <c r="E113" s="196" t="s">
        <v>4715</v>
      </c>
      <c r="F113" s="197" t="s">
        <v>4716</v>
      </c>
      <c r="G113" s="198" t="s">
        <v>1038</v>
      </c>
      <c r="H113" s="199">
        <v>1</v>
      </c>
      <c r="I113" s="200"/>
      <c r="J113" s="201">
        <f>ROUND(I113*H113,2)</f>
        <v>0</v>
      </c>
      <c r="K113" s="197" t="s">
        <v>306</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4680</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4680</v>
      </c>
      <c r="BM113" s="206" t="s">
        <v>4717</v>
      </c>
    </row>
    <row r="114" spans="1:65" s="2" customFormat="1" ht="19.5">
      <c r="A114" s="36"/>
      <c r="B114" s="37"/>
      <c r="C114" s="38"/>
      <c r="D114" s="208" t="s">
        <v>279</v>
      </c>
      <c r="E114" s="38"/>
      <c r="F114" s="209" t="s">
        <v>4718</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279</v>
      </c>
      <c r="AU114" s="19" t="s">
        <v>84</v>
      </c>
    </row>
    <row r="115" spans="1:65" s="2" customFormat="1" ht="16.5" customHeight="1">
      <c r="A115" s="36"/>
      <c r="B115" s="37"/>
      <c r="C115" s="195" t="s">
        <v>28</v>
      </c>
      <c r="D115" s="195" t="s">
        <v>275</v>
      </c>
      <c r="E115" s="196" t="s">
        <v>4719</v>
      </c>
      <c r="F115" s="197" t="s">
        <v>4720</v>
      </c>
      <c r="G115" s="198" t="s">
        <v>1038</v>
      </c>
      <c r="H115" s="199">
        <v>1</v>
      </c>
      <c r="I115" s="200"/>
      <c r="J115" s="201">
        <f>ROUND(I115*H115,2)</f>
        <v>0</v>
      </c>
      <c r="K115" s="197" t="s">
        <v>306</v>
      </c>
      <c r="L115" s="41"/>
      <c r="M115" s="202" t="s">
        <v>22</v>
      </c>
      <c r="N115" s="203"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4680</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4680</v>
      </c>
      <c r="BM115" s="206" t="s">
        <v>4721</v>
      </c>
    </row>
    <row r="116" spans="1:65" s="2" customFormat="1" ht="68.25">
      <c r="A116" s="36"/>
      <c r="B116" s="37"/>
      <c r="C116" s="38"/>
      <c r="D116" s="208" t="s">
        <v>279</v>
      </c>
      <c r="E116" s="38"/>
      <c r="F116" s="209" t="s">
        <v>4722</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279</v>
      </c>
      <c r="AU116" s="19" t="s">
        <v>84</v>
      </c>
    </row>
    <row r="117" spans="1:65" s="12" customFormat="1" ht="22.9" customHeight="1">
      <c r="B117" s="179"/>
      <c r="C117" s="180"/>
      <c r="D117" s="181" t="s">
        <v>76</v>
      </c>
      <c r="E117" s="193" t="s">
        <v>4723</v>
      </c>
      <c r="F117" s="193" t="s">
        <v>4724</v>
      </c>
      <c r="G117" s="180"/>
      <c r="H117" s="180"/>
      <c r="I117" s="183"/>
      <c r="J117" s="194">
        <f>BK117</f>
        <v>0</v>
      </c>
      <c r="K117" s="180"/>
      <c r="L117" s="185"/>
      <c r="M117" s="186"/>
      <c r="N117" s="187"/>
      <c r="O117" s="187"/>
      <c r="P117" s="188">
        <f>SUM(P118:P119)</f>
        <v>0</v>
      </c>
      <c r="Q117" s="187"/>
      <c r="R117" s="188">
        <f>SUM(R118:R119)</f>
        <v>0</v>
      </c>
      <c r="S117" s="187"/>
      <c r="T117" s="189">
        <f>SUM(T118:T119)</f>
        <v>0</v>
      </c>
      <c r="AR117" s="190" t="s">
        <v>115</v>
      </c>
      <c r="AT117" s="191" t="s">
        <v>76</v>
      </c>
      <c r="AU117" s="191" t="s">
        <v>23</v>
      </c>
      <c r="AY117" s="190" t="s">
        <v>273</v>
      </c>
      <c r="BK117" s="192">
        <f>SUM(BK118:BK119)</f>
        <v>0</v>
      </c>
    </row>
    <row r="118" spans="1:65" s="2" customFormat="1" ht="16.5" customHeight="1">
      <c r="A118" s="36"/>
      <c r="B118" s="37"/>
      <c r="C118" s="195" t="s">
        <v>354</v>
      </c>
      <c r="D118" s="195" t="s">
        <v>275</v>
      </c>
      <c r="E118" s="196" t="s">
        <v>4725</v>
      </c>
      <c r="F118" s="197" t="s">
        <v>4726</v>
      </c>
      <c r="G118" s="198" t="s">
        <v>1038</v>
      </c>
      <c r="H118" s="199">
        <v>1</v>
      </c>
      <c r="I118" s="200"/>
      <c r="J118" s="201">
        <f>ROUND(I118*H118,2)</f>
        <v>0</v>
      </c>
      <c r="K118" s="197" t="s">
        <v>306</v>
      </c>
      <c r="L118" s="41"/>
      <c r="M118" s="202" t="s">
        <v>22</v>
      </c>
      <c r="N118" s="203"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4680</v>
      </c>
      <c r="AT118" s="206" t="s">
        <v>275</v>
      </c>
      <c r="AU118" s="206" t="s">
        <v>84</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4680</v>
      </c>
      <c r="BM118" s="206" t="s">
        <v>4727</v>
      </c>
    </row>
    <row r="119" spans="1:65" s="2" customFormat="1" ht="29.25">
      <c r="A119" s="36"/>
      <c r="B119" s="37"/>
      <c r="C119" s="38"/>
      <c r="D119" s="208" t="s">
        <v>279</v>
      </c>
      <c r="E119" s="38"/>
      <c r="F119" s="209" t="s">
        <v>4728</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279</v>
      </c>
      <c r="AU119" s="19" t="s">
        <v>84</v>
      </c>
    </row>
    <row r="120" spans="1:65" s="12" customFormat="1" ht="22.9" customHeight="1">
      <c r="B120" s="179"/>
      <c r="C120" s="180"/>
      <c r="D120" s="181" t="s">
        <v>76</v>
      </c>
      <c r="E120" s="193" t="s">
        <v>4729</v>
      </c>
      <c r="F120" s="193" t="s">
        <v>4730</v>
      </c>
      <c r="G120" s="180"/>
      <c r="H120" s="180"/>
      <c r="I120" s="183"/>
      <c r="J120" s="194">
        <f>BK120</f>
        <v>0</v>
      </c>
      <c r="K120" s="180"/>
      <c r="L120" s="185"/>
      <c r="M120" s="186"/>
      <c r="N120" s="187"/>
      <c r="O120" s="187"/>
      <c r="P120" s="188">
        <f>SUM(P121:P124)</f>
        <v>0</v>
      </c>
      <c r="Q120" s="187"/>
      <c r="R120" s="188">
        <f>SUM(R121:R124)</f>
        <v>0</v>
      </c>
      <c r="S120" s="187"/>
      <c r="T120" s="189">
        <f>SUM(T121:T124)</f>
        <v>0</v>
      </c>
      <c r="AR120" s="190" t="s">
        <v>115</v>
      </c>
      <c r="AT120" s="191" t="s">
        <v>76</v>
      </c>
      <c r="AU120" s="191" t="s">
        <v>23</v>
      </c>
      <c r="AY120" s="190" t="s">
        <v>273</v>
      </c>
      <c r="BK120" s="192">
        <f>SUM(BK121:BK124)</f>
        <v>0</v>
      </c>
    </row>
    <row r="121" spans="1:65" s="2" customFormat="1" ht="16.5" customHeight="1">
      <c r="A121" s="36"/>
      <c r="B121" s="37"/>
      <c r="C121" s="195" t="s">
        <v>359</v>
      </c>
      <c r="D121" s="195" t="s">
        <v>275</v>
      </c>
      <c r="E121" s="196" t="s">
        <v>4731</v>
      </c>
      <c r="F121" s="197" t="s">
        <v>4732</v>
      </c>
      <c r="G121" s="198" t="s">
        <v>1038</v>
      </c>
      <c r="H121" s="199">
        <v>1</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4680</v>
      </c>
      <c r="AT121" s="206" t="s">
        <v>275</v>
      </c>
      <c r="AU121" s="206" t="s">
        <v>84</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4680</v>
      </c>
      <c r="BM121" s="206" t="s">
        <v>4733</v>
      </c>
    </row>
    <row r="122" spans="1:65" s="2" customFormat="1" ht="29.25">
      <c r="A122" s="36"/>
      <c r="B122" s="37"/>
      <c r="C122" s="38"/>
      <c r="D122" s="208" t="s">
        <v>279</v>
      </c>
      <c r="E122" s="38"/>
      <c r="F122" s="209" t="s">
        <v>4734</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279</v>
      </c>
      <c r="AU122" s="19" t="s">
        <v>84</v>
      </c>
    </row>
    <row r="123" spans="1:65" s="2" customFormat="1" ht="16.5" customHeight="1">
      <c r="A123" s="36"/>
      <c r="B123" s="37"/>
      <c r="C123" s="195" t="s">
        <v>364</v>
      </c>
      <c r="D123" s="195" t="s">
        <v>275</v>
      </c>
      <c r="E123" s="196" t="s">
        <v>4735</v>
      </c>
      <c r="F123" s="197" t="s">
        <v>4736</v>
      </c>
      <c r="G123" s="198" t="s">
        <v>1038</v>
      </c>
      <c r="H123" s="199">
        <v>1</v>
      </c>
      <c r="I123" s="200"/>
      <c r="J123" s="201">
        <f>ROUND(I123*H123,2)</f>
        <v>0</v>
      </c>
      <c r="K123" s="197" t="s">
        <v>306</v>
      </c>
      <c r="L123" s="41"/>
      <c r="M123" s="202" t="s">
        <v>22</v>
      </c>
      <c r="N123" s="203"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4680</v>
      </c>
      <c r="AT123" s="206" t="s">
        <v>275</v>
      </c>
      <c r="AU123" s="206" t="s">
        <v>84</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4680</v>
      </c>
      <c r="BM123" s="206" t="s">
        <v>4737</v>
      </c>
    </row>
    <row r="124" spans="1:65" s="2" customFormat="1" ht="39">
      <c r="A124" s="36"/>
      <c r="B124" s="37"/>
      <c r="C124" s="38"/>
      <c r="D124" s="208" t="s">
        <v>279</v>
      </c>
      <c r="E124" s="38"/>
      <c r="F124" s="209" t="s">
        <v>4738</v>
      </c>
      <c r="G124" s="38"/>
      <c r="H124" s="38"/>
      <c r="I124" s="119"/>
      <c r="J124" s="38"/>
      <c r="K124" s="38"/>
      <c r="L124" s="41"/>
      <c r="M124" s="266"/>
      <c r="N124" s="267"/>
      <c r="O124" s="268"/>
      <c r="P124" s="268"/>
      <c r="Q124" s="268"/>
      <c r="R124" s="268"/>
      <c r="S124" s="268"/>
      <c r="T124" s="269"/>
      <c r="U124" s="36"/>
      <c r="V124" s="36"/>
      <c r="W124" s="36"/>
      <c r="X124" s="36"/>
      <c r="Y124" s="36"/>
      <c r="Z124" s="36"/>
      <c r="AA124" s="36"/>
      <c r="AB124" s="36"/>
      <c r="AC124" s="36"/>
      <c r="AD124" s="36"/>
      <c r="AE124" s="36"/>
      <c r="AT124" s="19" t="s">
        <v>279</v>
      </c>
      <c r="AU124" s="19" t="s">
        <v>84</v>
      </c>
    </row>
    <row r="125" spans="1:65" s="2" customFormat="1" ht="6.95" customHeight="1">
      <c r="A125" s="36"/>
      <c r="B125" s="49"/>
      <c r="C125" s="50"/>
      <c r="D125" s="50"/>
      <c r="E125" s="50"/>
      <c r="F125" s="50"/>
      <c r="G125" s="50"/>
      <c r="H125" s="50"/>
      <c r="I125" s="145"/>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Yoz81vhg9Zr6IOuqurQ4CqAUlmJGpRci0oqcCmSVIeLEo5FqcaD0KI2XNb6I5ahy2JckVEdo6qOOQeRENSFTRA==" saltValue="yk3VJmlvltwfcw5FgKXdaZIzo+2BUSQd8eckhHczs2fcs3vstP1koQ5M56hXkMb/zLrta82h9eV2tVF8JKfzvA==" spinCount="100000" sheet="1" objects="1" scenarios="1" formatColumns="0" formatRows="0" autoFilter="0"/>
  <autoFilter ref="C91:K124"/>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sheetPr>
    <pageSetUpPr fitToPage="1"/>
  </sheetPr>
  <dimension ref="A1:H138"/>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2"/>
    </row>
    <row r="4" spans="1:8" s="1" customFormat="1" ht="24.95" customHeight="1">
      <c r="B4" s="22"/>
      <c r="C4" s="115" t="s">
        <v>4739</v>
      </c>
      <c r="H4" s="22"/>
    </row>
    <row r="5" spans="1:8" s="1" customFormat="1" ht="12" customHeight="1">
      <c r="B5" s="22"/>
      <c r="C5" s="274" t="s">
        <v>13</v>
      </c>
      <c r="D5" s="418" t="s">
        <v>14</v>
      </c>
      <c r="E5" s="385"/>
      <c r="F5" s="385"/>
      <c r="H5" s="22"/>
    </row>
    <row r="6" spans="1:8" s="1" customFormat="1" ht="36.950000000000003" customHeight="1">
      <c r="B6" s="22"/>
      <c r="C6" s="275" t="s">
        <v>16</v>
      </c>
      <c r="D6" s="423" t="s">
        <v>17</v>
      </c>
      <c r="E6" s="385"/>
      <c r="F6" s="385"/>
      <c r="H6" s="22"/>
    </row>
    <row r="7" spans="1:8" s="1" customFormat="1" ht="16.5" customHeight="1">
      <c r="B7" s="22"/>
      <c r="C7" s="117" t="s">
        <v>26</v>
      </c>
      <c r="D7" s="122" t="str">
        <f>'Rekapitulace stavby'!AN8</f>
        <v>20. 2. 2020</v>
      </c>
      <c r="H7" s="22"/>
    </row>
    <row r="8" spans="1:8" s="2" customFormat="1" ht="10.9" customHeight="1">
      <c r="A8" s="36"/>
      <c r="B8" s="41"/>
      <c r="C8" s="36"/>
      <c r="D8" s="36"/>
      <c r="E8" s="36"/>
      <c r="F8" s="36"/>
      <c r="G8" s="36"/>
      <c r="H8" s="41"/>
    </row>
    <row r="9" spans="1:8" s="11" customFormat="1" ht="29.25" customHeight="1">
      <c r="A9" s="167"/>
      <c r="B9" s="276"/>
      <c r="C9" s="277" t="s">
        <v>58</v>
      </c>
      <c r="D9" s="278" t="s">
        <v>59</v>
      </c>
      <c r="E9" s="278" t="s">
        <v>260</v>
      </c>
      <c r="F9" s="279" t="s">
        <v>4740</v>
      </c>
      <c r="G9" s="167"/>
      <c r="H9" s="276"/>
    </row>
    <row r="10" spans="1:8" s="2" customFormat="1" ht="63">
      <c r="A10" s="36"/>
      <c r="B10" s="41"/>
      <c r="C10" s="280" t="s">
        <v>4741</v>
      </c>
      <c r="D10" s="280" t="s">
        <v>91</v>
      </c>
      <c r="E10" s="36"/>
      <c r="F10" s="36"/>
      <c r="G10" s="36"/>
      <c r="H10" s="41"/>
    </row>
    <row r="11" spans="1:8" s="2" customFormat="1" ht="16.899999999999999" customHeight="1">
      <c r="A11" s="36"/>
      <c r="B11" s="41"/>
      <c r="C11" s="281" t="s">
        <v>222</v>
      </c>
      <c r="D11" s="282" t="s">
        <v>223</v>
      </c>
      <c r="E11" s="283" t="s">
        <v>224</v>
      </c>
      <c r="F11" s="284">
        <v>473.17</v>
      </c>
      <c r="G11" s="36"/>
      <c r="H11" s="41"/>
    </row>
    <row r="12" spans="1:8" s="2" customFormat="1" ht="16.899999999999999" customHeight="1">
      <c r="A12" s="36"/>
      <c r="B12" s="41"/>
      <c r="C12" s="285" t="s">
        <v>22</v>
      </c>
      <c r="D12" s="285" t="s">
        <v>1265</v>
      </c>
      <c r="E12" s="19" t="s">
        <v>22</v>
      </c>
      <c r="F12" s="286">
        <v>0</v>
      </c>
      <c r="G12" s="36"/>
      <c r="H12" s="41"/>
    </row>
    <row r="13" spans="1:8" s="2" customFormat="1" ht="16.899999999999999" customHeight="1">
      <c r="A13" s="36"/>
      <c r="B13" s="41"/>
      <c r="C13" s="285" t="s">
        <v>22</v>
      </c>
      <c r="D13" s="285" t="s">
        <v>1266</v>
      </c>
      <c r="E13" s="19" t="s">
        <v>22</v>
      </c>
      <c r="F13" s="286">
        <v>0</v>
      </c>
      <c r="G13" s="36"/>
      <c r="H13" s="41"/>
    </row>
    <row r="14" spans="1:8" s="2" customFormat="1" ht="16.899999999999999" customHeight="1">
      <c r="A14" s="36"/>
      <c r="B14" s="41"/>
      <c r="C14" s="285" t="s">
        <v>22</v>
      </c>
      <c r="D14" s="285" t="s">
        <v>1267</v>
      </c>
      <c r="E14" s="19" t="s">
        <v>22</v>
      </c>
      <c r="F14" s="286">
        <v>342.56</v>
      </c>
      <c r="G14" s="36"/>
      <c r="H14" s="41"/>
    </row>
    <row r="15" spans="1:8" s="2" customFormat="1" ht="16.899999999999999" customHeight="1">
      <c r="A15" s="36"/>
      <c r="B15" s="41"/>
      <c r="C15" s="285" t="s">
        <v>22</v>
      </c>
      <c r="D15" s="285" t="s">
        <v>1268</v>
      </c>
      <c r="E15" s="19" t="s">
        <v>22</v>
      </c>
      <c r="F15" s="286">
        <v>206.13</v>
      </c>
      <c r="G15" s="36"/>
      <c r="H15" s="41"/>
    </row>
    <row r="16" spans="1:8" s="2" customFormat="1" ht="16.899999999999999" customHeight="1">
      <c r="A16" s="36"/>
      <c r="B16" s="41"/>
      <c r="C16" s="285" t="s">
        <v>22</v>
      </c>
      <c r="D16" s="285" t="s">
        <v>1269</v>
      </c>
      <c r="E16" s="19" t="s">
        <v>22</v>
      </c>
      <c r="F16" s="286">
        <v>-75.52</v>
      </c>
      <c r="G16" s="36"/>
      <c r="H16" s="41"/>
    </row>
    <row r="17" spans="1:8" s="2" customFormat="1" ht="16.899999999999999" customHeight="1">
      <c r="A17" s="36"/>
      <c r="B17" s="41"/>
      <c r="C17" s="285" t="s">
        <v>222</v>
      </c>
      <c r="D17" s="285" t="s">
        <v>286</v>
      </c>
      <c r="E17" s="19" t="s">
        <v>22</v>
      </c>
      <c r="F17" s="286">
        <v>473.17</v>
      </c>
      <c r="G17" s="36"/>
      <c r="H17" s="41"/>
    </row>
    <row r="18" spans="1:8" s="2" customFormat="1" ht="16.899999999999999" customHeight="1">
      <c r="A18" s="36"/>
      <c r="B18" s="41"/>
      <c r="C18" s="287" t="s">
        <v>4742</v>
      </c>
      <c r="D18" s="36"/>
      <c r="E18" s="36"/>
      <c r="F18" s="36"/>
      <c r="G18" s="36"/>
      <c r="H18" s="41"/>
    </row>
    <row r="19" spans="1:8" s="2" customFormat="1" ht="16.899999999999999" customHeight="1">
      <c r="A19" s="36"/>
      <c r="B19" s="41"/>
      <c r="C19" s="285" t="s">
        <v>1262</v>
      </c>
      <c r="D19" s="285" t="s">
        <v>4743</v>
      </c>
      <c r="E19" s="19" t="s">
        <v>224</v>
      </c>
      <c r="F19" s="286">
        <v>501.29199999999997</v>
      </c>
      <c r="G19" s="36"/>
      <c r="H19" s="41"/>
    </row>
    <row r="20" spans="1:8" s="2" customFormat="1" ht="16.899999999999999" customHeight="1">
      <c r="A20" s="36"/>
      <c r="B20" s="41"/>
      <c r="C20" s="285" t="s">
        <v>690</v>
      </c>
      <c r="D20" s="285" t="s">
        <v>4744</v>
      </c>
      <c r="E20" s="19" t="s">
        <v>333</v>
      </c>
      <c r="F20" s="286">
        <v>1.6559999999999999</v>
      </c>
      <c r="G20" s="36"/>
      <c r="H20" s="41"/>
    </row>
    <row r="21" spans="1:8" s="2" customFormat="1" ht="16.899999999999999" customHeight="1">
      <c r="A21" s="36"/>
      <c r="B21" s="41"/>
      <c r="C21" s="285" t="s">
        <v>697</v>
      </c>
      <c r="D21" s="285" t="s">
        <v>4745</v>
      </c>
      <c r="E21" s="19" t="s">
        <v>224</v>
      </c>
      <c r="F21" s="286">
        <v>473.17</v>
      </c>
      <c r="G21" s="36"/>
      <c r="H21" s="41"/>
    </row>
    <row r="22" spans="1:8" s="2" customFormat="1" ht="16.899999999999999" customHeight="1">
      <c r="A22" s="36"/>
      <c r="B22" s="41"/>
      <c r="C22" s="285" t="s">
        <v>702</v>
      </c>
      <c r="D22" s="285" t="s">
        <v>4746</v>
      </c>
      <c r="E22" s="19" t="s">
        <v>224</v>
      </c>
      <c r="F22" s="286">
        <v>1892.68</v>
      </c>
      <c r="G22" s="36"/>
      <c r="H22" s="41"/>
    </row>
    <row r="23" spans="1:8" s="2" customFormat="1" ht="16.899999999999999" customHeight="1">
      <c r="A23" s="36"/>
      <c r="B23" s="41"/>
      <c r="C23" s="285" t="s">
        <v>707</v>
      </c>
      <c r="D23" s="285" t="s">
        <v>4747</v>
      </c>
      <c r="E23" s="19" t="s">
        <v>224</v>
      </c>
      <c r="F23" s="286">
        <v>473.17</v>
      </c>
      <c r="G23" s="36"/>
      <c r="H23" s="41"/>
    </row>
    <row r="24" spans="1:8" s="2" customFormat="1" ht="16.899999999999999" customHeight="1">
      <c r="A24" s="36"/>
      <c r="B24" s="41"/>
      <c r="C24" s="285" t="s">
        <v>902</v>
      </c>
      <c r="D24" s="285" t="s">
        <v>4748</v>
      </c>
      <c r="E24" s="19" t="s">
        <v>224</v>
      </c>
      <c r="F24" s="286">
        <v>473.17</v>
      </c>
      <c r="G24" s="36"/>
      <c r="H24" s="41"/>
    </row>
    <row r="25" spans="1:8" s="2" customFormat="1" ht="16.899999999999999" customHeight="1">
      <c r="A25" s="36"/>
      <c r="B25" s="41"/>
      <c r="C25" s="285" t="s">
        <v>1240</v>
      </c>
      <c r="D25" s="285" t="s">
        <v>4749</v>
      </c>
      <c r="E25" s="19" t="s">
        <v>224</v>
      </c>
      <c r="F25" s="286">
        <v>473.17</v>
      </c>
      <c r="G25" s="36"/>
      <c r="H25" s="41"/>
    </row>
    <row r="26" spans="1:8" s="2" customFormat="1" ht="16.899999999999999" customHeight="1">
      <c r="A26" s="36"/>
      <c r="B26" s="41"/>
      <c r="C26" s="285" t="s">
        <v>1246</v>
      </c>
      <c r="D26" s="285" t="s">
        <v>4750</v>
      </c>
      <c r="E26" s="19" t="s">
        <v>224</v>
      </c>
      <c r="F26" s="286">
        <v>1419.51</v>
      </c>
      <c r="G26" s="36"/>
      <c r="H26" s="41"/>
    </row>
    <row r="27" spans="1:8" s="2" customFormat="1" ht="16.899999999999999" customHeight="1">
      <c r="A27" s="36"/>
      <c r="B27" s="41"/>
      <c r="C27" s="285" t="s">
        <v>1253</v>
      </c>
      <c r="D27" s="285" t="s">
        <v>4751</v>
      </c>
      <c r="E27" s="19" t="s">
        <v>224</v>
      </c>
      <c r="F27" s="286">
        <v>647.42999999999995</v>
      </c>
      <c r="G27" s="36"/>
      <c r="H27" s="41"/>
    </row>
    <row r="28" spans="1:8" s="2" customFormat="1" ht="16.899999999999999" customHeight="1">
      <c r="A28" s="36"/>
      <c r="B28" s="41"/>
      <c r="C28" s="285" t="s">
        <v>1258</v>
      </c>
      <c r="D28" s="285" t="s">
        <v>4752</v>
      </c>
      <c r="E28" s="19" t="s">
        <v>224</v>
      </c>
      <c r="F28" s="286">
        <v>473.17</v>
      </c>
      <c r="G28" s="36"/>
      <c r="H28" s="41"/>
    </row>
    <row r="29" spans="1:8" s="2" customFormat="1" ht="16.899999999999999" customHeight="1">
      <c r="A29" s="36"/>
      <c r="B29" s="41"/>
      <c r="C29" s="285" t="s">
        <v>1278</v>
      </c>
      <c r="D29" s="285" t="s">
        <v>4753</v>
      </c>
      <c r="E29" s="19" t="s">
        <v>305</v>
      </c>
      <c r="F29" s="286">
        <v>506.66199999999998</v>
      </c>
      <c r="G29" s="36"/>
      <c r="H29" s="41"/>
    </row>
    <row r="30" spans="1:8" s="2" customFormat="1" ht="16.899999999999999" customHeight="1">
      <c r="A30" s="36"/>
      <c r="B30" s="41"/>
      <c r="C30" s="285" t="s">
        <v>1330</v>
      </c>
      <c r="D30" s="285" t="s">
        <v>4754</v>
      </c>
      <c r="E30" s="19" t="s">
        <v>224</v>
      </c>
      <c r="F30" s="286">
        <v>675.548</v>
      </c>
      <c r="G30" s="36"/>
      <c r="H30" s="41"/>
    </row>
    <row r="31" spans="1:8" s="2" customFormat="1" ht="16.899999999999999" customHeight="1">
      <c r="A31" s="36"/>
      <c r="B31" s="41"/>
      <c r="C31" s="285" t="s">
        <v>1343</v>
      </c>
      <c r="D31" s="285" t="s">
        <v>4755</v>
      </c>
      <c r="E31" s="19" t="s">
        <v>224</v>
      </c>
      <c r="F31" s="286">
        <v>473.17</v>
      </c>
      <c r="G31" s="36"/>
      <c r="H31" s="41"/>
    </row>
    <row r="32" spans="1:8" s="2" customFormat="1" ht="63">
      <c r="A32" s="36"/>
      <c r="B32" s="41"/>
      <c r="C32" s="280" t="s">
        <v>4756</v>
      </c>
      <c r="D32" s="280" t="s">
        <v>148</v>
      </c>
      <c r="E32" s="36"/>
      <c r="F32" s="36"/>
      <c r="G32" s="36"/>
      <c r="H32" s="41"/>
    </row>
    <row r="33" spans="1:8" s="2" customFormat="1" ht="16.899999999999999" customHeight="1">
      <c r="A33" s="36"/>
      <c r="B33" s="41"/>
      <c r="C33" s="281" t="s">
        <v>1669</v>
      </c>
      <c r="D33" s="282" t="s">
        <v>2265</v>
      </c>
      <c r="E33" s="283" t="s">
        <v>224</v>
      </c>
      <c r="F33" s="284">
        <v>28.52</v>
      </c>
      <c r="G33" s="36"/>
      <c r="H33" s="41"/>
    </row>
    <row r="34" spans="1:8" s="2" customFormat="1" ht="16.899999999999999" customHeight="1">
      <c r="A34" s="36"/>
      <c r="B34" s="41"/>
      <c r="C34" s="285" t="s">
        <v>22</v>
      </c>
      <c r="D34" s="285" t="s">
        <v>1265</v>
      </c>
      <c r="E34" s="19" t="s">
        <v>22</v>
      </c>
      <c r="F34" s="286">
        <v>0</v>
      </c>
      <c r="G34" s="36"/>
      <c r="H34" s="41"/>
    </row>
    <row r="35" spans="1:8" s="2" customFormat="1" ht="16.899999999999999" customHeight="1">
      <c r="A35" s="36"/>
      <c r="B35" s="41"/>
      <c r="C35" s="285" t="s">
        <v>22</v>
      </c>
      <c r="D35" s="285" t="s">
        <v>2955</v>
      </c>
      <c r="E35" s="19" t="s">
        <v>22</v>
      </c>
      <c r="F35" s="286">
        <v>0</v>
      </c>
      <c r="G35" s="36"/>
      <c r="H35" s="41"/>
    </row>
    <row r="36" spans="1:8" s="2" customFormat="1" ht="16.899999999999999" customHeight="1">
      <c r="A36" s="36"/>
      <c r="B36" s="41"/>
      <c r="C36" s="285" t="s">
        <v>22</v>
      </c>
      <c r="D36" s="285" t="s">
        <v>2956</v>
      </c>
      <c r="E36" s="19" t="s">
        <v>22</v>
      </c>
      <c r="F36" s="286">
        <v>28.52</v>
      </c>
      <c r="G36" s="36"/>
      <c r="H36" s="41"/>
    </row>
    <row r="37" spans="1:8" s="2" customFormat="1" ht="16.899999999999999" customHeight="1">
      <c r="A37" s="36"/>
      <c r="B37" s="41"/>
      <c r="C37" s="285" t="s">
        <v>1669</v>
      </c>
      <c r="D37" s="285" t="s">
        <v>286</v>
      </c>
      <c r="E37" s="19" t="s">
        <v>22</v>
      </c>
      <c r="F37" s="286">
        <v>28.52</v>
      </c>
      <c r="G37" s="36"/>
      <c r="H37" s="41"/>
    </row>
    <row r="38" spans="1:8" s="2" customFormat="1" ht="16.899999999999999" customHeight="1">
      <c r="A38" s="36"/>
      <c r="B38" s="41"/>
      <c r="C38" s="287" t="s">
        <v>4742</v>
      </c>
      <c r="D38" s="36"/>
      <c r="E38" s="36"/>
      <c r="F38" s="36"/>
      <c r="G38" s="36"/>
      <c r="H38" s="41"/>
    </row>
    <row r="39" spans="1:8" s="2" customFormat="1" ht="16.899999999999999" customHeight="1">
      <c r="A39" s="36"/>
      <c r="B39" s="41"/>
      <c r="C39" s="285" t="s">
        <v>2951</v>
      </c>
      <c r="D39" s="285" t="s">
        <v>4757</v>
      </c>
      <c r="E39" s="19" t="s">
        <v>224</v>
      </c>
      <c r="F39" s="286">
        <v>28.52</v>
      </c>
      <c r="G39" s="36"/>
      <c r="H39" s="41"/>
    </row>
    <row r="40" spans="1:8" s="2" customFormat="1" ht="16.899999999999999" customHeight="1">
      <c r="A40" s="36"/>
      <c r="B40" s="41"/>
      <c r="C40" s="285" t="s">
        <v>690</v>
      </c>
      <c r="D40" s="285" t="s">
        <v>4744</v>
      </c>
      <c r="E40" s="19" t="s">
        <v>333</v>
      </c>
      <c r="F40" s="286">
        <v>1.901</v>
      </c>
      <c r="G40" s="36"/>
      <c r="H40" s="41"/>
    </row>
    <row r="41" spans="1:8" s="2" customFormat="1" ht="16.899999999999999" customHeight="1">
      <c r="A41" s="36"/>
      <c r="B41" s="41"/>
      <c r="C41" s="285" t="s">
        <v>697</v>
      </c>
      <c r="D41" s="285" t="s">
        <v>4745</v>
      </c>
      <c r="E41" s="19" t="s">
        <v>224</v>
      </c>
      <c r="F41" s="286">
        <v>543.05999999999995</v>
      </c>
      <c r="G41" s="36"/>
      <c r="H41" s="41"/>
    </row>
    <row r="42" spans="1:8" s="2" customFormat="1" ht="16.899999999999999" customHeight="1">
      <c r="A42" s="36"/>
      <c r="B42" s="41"/>
      <c r="C42" s="285" t="s">
        <v>702</v>
      </c>
      <c r="D42" s="285" t="s">
        <v>4746</v>
      </c>
      <c r="E42" s="19" t="s">
        <v>224</v>
      </c>
      <c r="F42" s="286">
        <v>3435.78</v>
      </c>
      <c r="G42" s="36"/>
      <c r="H42" s="41"/>
    </row>
    <row r="43" spans="1:8" s="2" customFormat="1" ht="16.899999999999999" customHeight="1">
      <c r="A43" s="36"/>
      <c r="B43" s="41"/>
      <c r="C43" s="285" t="s">
        <v>2580</v>
      </c>
      <c r="D43" s="285" t="s">
        <v>4747</v>
      </c>
      <c r="E43" s="19" t="s">
        <v>224</v>
      </c>
      <c r="F43" s="286">
        <v>28.52</v>
      </c>
      <c r="G43" s="36"/>
      <c r="H43" s="41"/>
    </row>
    <row r="44" spans="1:8" s="2" customFormat="1" ht="16.899999999999999" customHeight="1">
      <c r="A44" s="36"/>
      <c r="B44" s="41"/>
      <c r="C44" s="285" t="s">
        <v>2735</v>
      </c>
      <c r="D44" s="285" t="s">
        <v>2736</v>
      </c>
      <c r="E44" s="19" t="s">
        <v>224</v>
      </c>
      <c r="F44" s="286">
        <v>28.52</v>
      </c>
      <c r="G44" s="36"/>
      <c r="H44" s="41"/>
    </row>
    <row r="45" spans="1:8" s="2" customFormat="1" ht="16.899999999999999" customHeight="1">
      <c r="A45" s="36"/>
      <c r="B45" s="41"/>
      <c r="C45" s="285" t="s">
        <v>902</v>
      </c>
      <c r="D45" s="285" t="s">
        <v>4748</v>
      </c>
      <c r="E45" s="19" t="s">
        <v>224</v>
      </c>
      <c r="F45" s="286">
        <v>889.15</v>
      </c>
      <c r="G45" s="36"/>
      <c r="H45" s="41"/>
    </row>
    <row r="46" spans="1:8" s="2" customFormat="1" ht="16.899999999999999" customHeight="1">
      <c r="A46" s="36"/>
      <c r="B46" s="41"/>
      <c r="C46" s="285" t="s">
        <v>2962</v>
      </c>
      <c r="D46" s="285" t="s">
        <v>4758</v>
      </c>
      <c r="E46" s="19" t="s">
        <v>224</v>
      </c>
      <c r="F46" s="286">
        <v>28.52</v>
      </c>
      <c r="G46" s="36"/>
      <c r="H46" s="41"/>
    </row>
    <row r="47" spans="1:8" s="2" customFormat="1" ht="16.899999999999999" customHeight="1">
      <c r="A47" s="36"/>
      <c r="B47" s="41"/>
      <c r="C47" s="285" t="s">
        <v>2965</v>
      </c>
      <c r="D47" s="285" t="s">
        <v>4759</v>
      </c>
      <c r="E47" s="19" t="s">
        <v>224</v>
      </c>
      <c r="F47" s="286">
        <v>28.52</v>
      </c>
      <c r="G47" s="36"/>
      <c r="H47" s="41"/>
    </row>
    <row r="48" spans="1:8" s="2" customFormat="1" ht="16.899999999999999" customHeight="1">
      <c r="A48" s="36"/>
      <c r="B48" s="41"/>
      <c r="C48" s="285" t="s">
        <v>2756</v>
      </c>
      <c r="D48" s="285" t="s">
        <v>2757</v>
      </c>
      <c r="E48" s="19" t="s">
        <v>224</v>
      </c>
      <c r="F48" s="286">
        <v>57.04</v>
      </c>
      <c r="G48" s="36"/>
      <c r="H48" s="41"/>
    </row>
    <row r="49" spans="1:8" s="2" customFormat="1" ht="16.899999999999999" customHeight="1">
      <c r="A49" s="36"/>
      <c r="B49" s="41"/>
      <c r="C49" s="281" t="s">
        <v>2267</v>
      </c>
      <c r="D49" s="282" t="s">
        <v>2268</v>
      </c>
      <c r="E49" s="283" t="s">
        <v>224</v>
      </c>
      <c r="F49" s="284">
        <v>60.41</v>
      </c>
      <c r="G49" s="36"/>
      <c r="H49" s="41"/>
    </row>
    <row r="50" spans="1:8" s="2" customFormat="1" ht="16.899999999999999" customHeight="1">
      <c r="A50" s="36"/>
      <c r="B50" s="41"/>
      <c r="C50" s="285" t="s">
        <v>22</v>
      </c>
      <c r="D50" s="285" t="s">
        <v>1265</v>
      </c>
      <c r="E50" s="19" t="s">
        <v>22</v>
      </c>
      <c r="F50" s="286">
        <v>0</v>
      </c>
      <c r="G50" s="36"/>
      <c r="H50" s="41"/>
    </row>
    <row r="51" spans="1:8" s="2" customFormat="1" ht="16.899999999999999" customHeight="1">
      <c r="A51" s="36"/>
      <c r="B51" s="41"/>
      <c r="C51" s="285" t="s">
        <v>22</v>
      </c>
      <c r="D51" s="285" t="s">
        <v>3006</v>
      </c>
      <c r="E51" s="19" t="s">
        <v>22</v>
      </c>
      <c r="F51" s="286">
        <v>0</v>
      </c>
      <c r="G51" s="36"/>
      <c r="H51" s="41"/>
    </row>
    <row r="52" spans="1:8" s="2" customFormat="1" ht="16.899999999999999" customHeight="1">
      <c r="A52" s="36"/>
      <c r="B52" s="41"/>
      <c r="C52" s="285" t="s">
        <v>22</v>
      </c>
      <c r="D52" s="285" t="s">
        <v>3007</v>
      </c>
      <c r="E52" s="19" t="s">
        <v>22</v>
      </c>
      <c r="F52" s="286">
        <v>60.41</v>
      </c>
      <c r="G52" s="36"/>
      <c r="H52" s="41"/>
    </row>
    <row r="53" spans="1:8" s="2" customFormat="1" ht="16.899999999999999" customHeight="1">
      <c r="A53" s="36"/>
      <c r="B53" s="41"/>
      <c r="C53" s="285" t="s">
        <v>2267</v>
      </c>
      <c r="D53" s="285" t="s">
        <v>286</v>
      </c>
      <c r="E53" s="19" t="s">
        <v>22</v>
      </c>
      <c r="F53" s="286">
        <v>60.41</v>
      </c>
      <c r="G53" s="36"/>
      <c r="H53" s="41"/>
    </row>
    <row r="54" spans="1:8" s="2" customFormat="1" ht="16.899999999999999" customHeight="1">
      <c r="A54" s="36"/>
      <c r="B54" s="41"/>
      <c r="C54" s="287" t="s">
        <v>4742</v>
      </c>
      <c r="D54" s="36"/>
      <c r="E54" s="36"/>
      <c r="F54" s="36"/>
      <c r="G54" s="36"/>
      <c r="H54" s="41"/>
    </row>
    <row r="55" spans="1:8" s="2" customFormat="1" ht="16.899999999999999" customHeight="1">
      <c r="A55" s="36"/>
      <c r="B55" s="41"/>
      <c r="C55" s="285" t="s">
        <v>1262</v>
      </c>
      <c r="D55" s="285" t="s">
        <v>4743</v>
      </c>
      <c r="E55" s="19" t="s">
        <v>224</v>
      </c>
      <c r="F55" s="286">
        <v>273.21899999999999</v>
      </c>
      <c r="G55" s="36"/>
      <c r="H55" s="41"/>
    </row>
    <row r="56" spans="1:8" s="2" customFormat="1" ht="16.899999999999999" customHeight="1">
      <c r="A56" s="36"/>
      <c r="B56" s="41"/>
      <c r="C56" s="285" t="s">
        <v>690</v>
      </c>
      <c r="D56" s="285" t="s">
        <v>4744</v>
      </c>
      <c r="E56" s="19" t="s">
        <v>333</v>
      </c>
      <c r="F56" s="286">
        <v>1.901</v>
      </c>
      <c r="G56" s="36"/>
      <c r="H56" s="41"/>
    </row>
    <row r="57" spans="1:8" s="2" customFormat="1" ht="16.899999999999999" customHeight="1">
      <c r="A57" s="36"/>
      <c r="B57" s="41"/>
      <c r="C57" s="285" t="s">
        <v>697</v>
      </c>
      <c r="D57" s="285" t="s">
        <v>4745</v>
      </c>
      <c r="E57" s="19" t="s">
        <v>224</v>
      </c>
      <c r="F57" s="286">
        <v>543.05999999999995</v>
      </c>
      <c r="G57" s="36"/>
      <c r="H57" s="41"/>
    </row>
    <row r="58" spans="1:8" s="2" customFormat="1" ht="16.899999999999999" customHeight="1">
      <c r="A58" s="36"/>
      <c r="B58" s="41"/>
      <c r="C58" s="285" t="s">
        <v>702</v>
      </c>
      <c r="D58" s="285" t="s">
        <v>4746</v>
      </c>
      <c r="E58" s="19" t="s">
        <v>224</v>
      </c>
      <c r="F58" s="286">
        <v>3435.78</v>
      </c>
      <c r="G58" s="36"/>
      <c r="H58" s="41"/>
    </row>
    <row r="59" spans="1:8" s="2" customFormat="1" ht="16.899999999999999" customHeight="1">
      <c r="A59" s="36"/>
      <c r="B59" s="41"/>
      <c r="C59" s="285" t="s">
        <v>707</v>
      </c>
      <c r="D59" s="285" t="s">
        <v>4747</v>
      </c>
      <c r="E59" s="19" t="s">
        <v>224</v>
      </c>
      <c r="F59" s="286">
        <v>514.54</v>
      </c>
      <c r="G59" s="36"/>
      <c r="H59" s="41"/>
    </row>
    <row r="60" spans="1:8" s="2" customFormat="1" ht="16.899999999999999" customHeight="1">
      <c r="A60" s="36"/>
      <c r="B60" s="41"/>
      <c r="C60" s="285" t="s">
        <v>902</v>
      </c>
      <c r="D60" s="285" t="s">
        <v>4748</v>
      </c>
      <c r="E60" s="19" t="s">
        <v>224</v>
      </c>
      <c r="F60" s="286">
        <v>889.15</v>
      </c>
      <c r="G60" s="36"/>
      <c r="H60" s="41"/>
    </row>
    <row r="61" spans="1:8" s="2" customFormat="1" ht="16.899999999999999" customHeight="1">
      <c r="A61" s="36"/>
      <c r="B61" s="41"/>
      <c r="C61" s="285" t="s">
        <v>1240</v>
      </c>
      <c r="D61" s="285" t="s">
        <v>4749</v>
      </c>
      <c r="E61" s="19" t="s">
        <v>224</v>
      </c>
      <c r="F61" s="286">
        <v>514.54</v>
      </c>
      <c r="G61" s="36"/>
      <c r="H61" s="41"/>
    </row>
    <row r="62" spans="1:8" s="2" customFormat="1" ht="16.899999999999999" customHeight="1">
      <c r="A62" s="36"/>
      <c r="B62" s="41"/>
      <c r="C62" s="285" t="s">
        <v>1246</v>
      </c>
      <c r="D62" s="285" t="s">
        <v>4750</v>
      </c>
      <c r="E62" s="19" t="s">
        <v>224</v>
      </c>
      <c r="F62" s="286">
        <v>1543.62</v>
      </c>
      <c r="G62" s="36"/>
      <c r="H62" s="41"/>
    </row>
    <row r="63" spans="1:8" s="2" customFormat="1" ht="16.899999999999999" customHeight="1">
      <c r="A63" s="36"/>
      <c r="B63" s="41"/>
      <c r="C63" s="285" t="s">
        <v>1253</v>
      </c>
      <c r="D63" s="285" t="s">
        <v>4751</v>
      </c>
      <c r="E63" s="19" t="s">
        <v>224</v>
      </c>
      <c r="F63" s="286">
        <v>514.54</v>
      </c>
      <c r="G63" s="36"/>
      <c r="H63" s="41"/>
    </row>
    <row r="64" spans="1:8" s="2" customFormat="1" ht="16.899999999999999" customHeight="1">
      <c r="A64" s="36"/>
      <c r="B64" s="41"/>
      <c r="C64" s="285" t="s">
        <v>1258</v>
      </c>
      <c r="D64" s="285" t="s">
        <v>4752</v>
      </c>
      <c r="E64" s="19" t="s">
        <v>224</v>
      </c>
      <c r="F64" s="286">
        <v>257.38</v>
      </c>
      <c r="G64" s="36"/>
      <c r="H64" s="41"/>
    </row>
    <row r="65" spans="1:8" s="2" customFormat="1" ht="16.899999999999999" customHeight="1">
      <c r="A65" s="36"/>
      <c r="B65" s="41"/>
      <c r="C65" s="285" t="s">
        <v>1278</v>
      </c>
      <c r="D65" s="285" t="s">
        <v>4753</v>
      </c>
      <c r="E65" s="19" t="s">
        <v>305</v>
      </c>
      <c r="F65" s="286">
        <v>193.035</v>
      </c>
      <c r="G65" s="36"/>
      <c r="H65" s="41"/>
    </row>
    <row r="66" spans="1:8" s="2" customFormat="1" ht="16.899999999999999" customHeight="1">
      <c r="A66" s="36"/>
      <c r="B66" s="41"/>
      <c r="C66" s="285" t="s">
        <v>1330</v>
      </c>
      <c r="D66" s="285" t="s">
        <v>4754</v>
      </c>
      <c r="E66" s="19" t="s">
        <v>224</v>
      </c>
      <c r="F66" s="286">
        <v>273.21899999999999</v>
      </c>
      <c r="G66" s="36"/>
      <c r="H66" s="41"/>
    </row>
    <row r="67" spans="1:8" s="2" customFormat="1" ht="16.899999999999999" customHeight="1">
      <c r="A67" s="36"/>
      <c r="B67" s="41"/>
      <c r="C67" s="285" t="s">
        <v>1343</v>
      </c>
      <c r="D67" s="285" t="s">
        <v>4755</v>
      </c>
      <c r="E67" s="19" t="s">
        <v>224</v>
      </c>
      <c r="F67" s="286">
        <v>514.54</v>
      </c>
      <c r="G67" s="36"/>
      <c r="H67" s="41"/>
    </row>
    <row r="68" spans="1:8" s="2" customFormat="1" ht="16.899999999999999" customHeight="1">
      <c r="A68" s="36"/>
      <c r="B68" s="41"/>
      <c r="C68" s="285" t="s">
        <v>2759</v>
      </c>
      <c r="D68" s="285" t="s">
        <v>2760</v>
      </c>
      <c r="E68" s="19" t="s">
        <v>224</v>
      </c>
      <c r="F68" s="286">
        <v>120.82</v>
      </c>
      <c r="G68" s="36"/>
      <c r="H68" s="41"/>
    </row>
    <row r="69" spans="1:8" s="2" customFormat="1" ht="16.899999999999999" customHeight="1">
      <c r="A69" s="36"/>
      <c r="B69" s="41"/>
      <c r="C69" s="281" t="s">
        <v>2270</v>
      </c>
      <c r="D69" s="282" t="s">
        <v>2271</v>
      </c>
      <c r="E69" s="283" t="s">
        <v>224</v>
      </c>
      <c r="F69" s="284">
        <v>257.16000000000003</v>
      </c>
      <c r="G69" s="36"/>
      <c r="H69" s="41"/>
    </row>
    <row r="70" spans="1:8" s="2" customFormat="1" ht="16.899999999999999" customHeight="1">
      <c r="A70" s="36"/>
      <c r="B70" s="41"/>
      <c r="C70" s="285" t="s">
        <v>22</v>
      </c>
      <c r="D70" s="285" t="s">
        <v>1265</v>
      </c>
      <c r="E70" s="19" t="s">
        <v>22</v>
      </c>
      <c r="F70" s="286">
        <v>0</v>
      </c>
      <c r="G70" s="36"/>
      <c r="H70" s="41"/>
    </row>
    <row r="71" spans="1:8" s="2" customFormat="1" ht="16.899999999999999" customHeight="1">
      <c r="A71" s="36"/>
      <c r="B71" s="41"/>
      <c r="C71" s="285" t="s">
        <v>22</v>
      </c>
      <c r="D71" s="285" t="s">
        <v>2417</v>
      </c>
      <c r="E71" s="19" t="s">
        <v>22</v>
      </c>
      <c r="F71" s="286">
        <v>0</v>
      </c>
      <c r="G71" s="36"/>
      <c r="H71" s="41"/>
    </row>
    <row r="72" spans="1:8" s="2" customFormat="1" ht="16.899999999999999" customHeight="1">
      <c r="A72" s="36"/>
      <c r="B72" s="41"/>
      <c r="C72" s="285" t="s">
        <v>22</v>
      </c>
      <c r="D72" s="285" t="s">
        <v>2418</v>
      </c>
      <c r="E72" s="19" t="s">
        <v>22</v>
      </c>
      <c r="F72" s="286">
        <v>257.16000000000003</v>
      </c>
      <c r="G72" s="36"/>
      <c r="H72" s="41"/>
    </row>
    <row r="73" spans="1:8" s="2" customFormat="1" ht="16.899999999999999" customHeight="1">
      <c r="A73" s="36"/>
      <c r="B73" s="41"/>
      <c r="C73" s="285" t="s">
        <v>2270</v>
      </c>
      <c r="D73" s="285" t="s">
        <v>286</v>
      </c>
      <c r="E73" s="19" t="s">
        <v>22</v>
      </c>
      <c r="F73" s="286">
        <v>257.16000000000003</v>
      </c>
      <c r="G73" s="36"/>
      <c r="H73" s="41"/>
    </row>
    <row r="74" spans="1:8" s="2" customFormat="1" ht="16.899999999999999" customHeight="1">
      <c r="A74" s="36"/>
      <c r="B74" s="41"/>
      <c r="C74" s="287" t="s">
        <v>4742</v>
      </c>
      <c r="D74" s="36"/>
      <c r="E74" s="36"/>
      <c r="F74" s="36"/>
      <c r="G74" s="36"/>
      <c r="H74" s="41"/>
    </row>
    <row r="75" spans="1:8" s="2" customFormat="1" ht="16.899999999999999" customHeight="1">
      <c r="A75" s="36"/>
      <c r="B75" s="41"/>
      <c r="C75" s="285" t="s">
        <v>2413</v>
      </c>
      <c r="D75" s="285" t="s">
        <v>2414</v>
      </c>
      <c r="E75" s="19" t="s">
        <v>224</v>
      </c>
      <c r="F75" s="286">
        <v>257.16000000000003</v>
      </c>
      <c r="G75" s="36"/>
      <c r="H75" s="41"/>
    </row>
    <row r="76" spans="1:8" s="2" customFormat="1" ht="16.899999999999999" customHeight="1">
      <c r="A76" s="36"/>
      <c r="B76" s="41"/>
      <c r="C76" s="285" t="s">
        <v>690</v>
      </c>
      <c r="D76" s="285" t="s">
        <v>4744</v>
      </c>
      <c r="E76" s="19" t="s">
        <v>333</v>
      </c>
      <c r="F76" s="286">
        <v>1.901</v>
      </c>
      <c r="G76" s="36"/>
      <c r="H76" s="41"/>
    </row>
    <row r="77" spans="1:8" s="2" customFormat="1" ht="16.899999999999999" customHeight="1">
      <c r="A77" s="36"/>
      <c r="B77" s="41"/>
      <c r="C77" s="285" t="s">
        <v>697</v>
      </c>
      <c r="D77" s="285" t="s">
        <v>4745</v>
      </c>
      <c r="E77" s="19" t="s">
        <v>224</v>
      </c>
      <c r="F77" s="286">
        <v>543.05999999999995</v>
      </c>
      <c r="G77" s="36"/>
      <c r="H77" s="41"/>
    </row>
    <row r="78" spans="1:8" s="2" customFormat="1" ht="16.899999999999999" customHeight="1">
      <c r="A78" s="36"/>
      <c r="B78" s="41"/>
      <c r="C78" s="285" t="s">
        <v>702</v>
      </c>
      <c r="D78" s="285" t="s">
        <v>4746</v>
      </c>
      <c r="E78" s="19" t="s">
        <v>224</v>
      </c>
      <c r="F78" s="286">
        <v>3435.78</v>
      </c>
      <c r="G78" s="36"/>
      <c r="H78" s="41"/>
    </row>
    <row r="79" spans="1:8" s="2" customFormat="1" ht="16.899999999999999" customHeight="1">
      <c r="A79" s="36"/>
      <c r="B79" s="41"/>
      <c r="C79" s="285" t="s">
        <v>707</v>
      </c>
      <c r="D79" s="285" t="s">
        <v>4747</v>
      </c>
      <c r="E79" s="19" t="s">
        <v>224</v>
      </c>
      <c r="F79" s="286">
        <v>514.54</v>
      </c>
      <c r="G79" s="36"/>
      <c r="H79" s="41"/>
    </row>
    <row r="80" spans="1:8" s="2" customFormat="1" ht="16.899999999999999" customHeight="1">
      <c r="A80" s="36"/>
      <c r="B80" s="41"/>
      <c r="C80" s="285" t="s">
        <v>902</v>
      </c>
      <c r="D80" s="285" t="s">
        <v>4748</v>
      </c>
      <c r="E80" s="19" t="s">
        <v>224</v>
      </c>
      <c r="F80" s="286">
        <v>889.15</v>
      </c>
      <c r="G80" s="36"/>
      <c r="H80" s="41"/>
    </row>
    <row r="81" spans="1:8" s="2" customFormat="1" ht="16.899999999999999" customHeight="1">
      <c r="A81" s="36"/>
      <c r="B81" s="41"/>
      <c r="C81" s="285" t="s">
        <v>1240</v>
      </c>
      <c r="D81" s="285" t="s">
        <v>4749</v>
      </c>
      <c r="E81" s="19" t="s">
        <v>224</v>
      </c>
      <c r="F81" s="286">
        <v>514.54</v>
      </c>
      <c r="G81" s="36"/>
      <c r="H81" s="41"/>
    </row>
    <row r="82" spans="1:8" s="2" customFormat="1" ht="16.899999999999999" customHeight="1">
      <c r="A82" s="36"/>
      <c r="B82" s="41"/>
      <c r="C82" s="285" t="s">
        <v>1246</v>
      </c>
      <c r="D82" s="285" t="s">
        <v>4750</v>
      </c>
      <c r="E82" s="19" t="s">
        <v>224</v>
      </c>
      <c r="F82" s="286">
        <v>1543.62</v>
      </c>
      <c r="G82" s="36"/>
      <c r="H82" s="41"/>
    </row>
    <row r="83" spans="1:8" s="2" customFormat="1" ht="16.899999999999999" customHeight="1">
      <c r="A83" s="36"/>
      <c r="B83" s="41"/>
      <c r="C83" s="285" t="s">
        <v>1253</v>
      </c>
      <c r="D83" s="285" t="s">
        <v>4751</v>
      </c>
      <c r="E83" s="19" t="s">
        <v>224</v>
      </c>
      <c r="F83" s="286">
        <v>514.54</v>
      </c>
      <c r="G83" s="36"/>
      <c r="H83" s="41"/>
    </row>
    <row r="84" spans="1:8" s="2" customFormat="1" ht="16.899999999999999" customHeight="1">
      <c r="A84" s="36"/>
      <c r="B84" s="41"/>
      <c r="C84" s="285" t="s">
        <v>3001</v>
      </c>
      <c r="D84" s="285" t="s">
        <v>4760</v>
      </c>
      <c r="E84" s="19" t="s">
        <v>224</v>
      </c>
      <c r="F84" s="286">
        <v>257.16000000000003</v>
      </c>
      <c r="G84" s="36"/>
      <c r="H84" s="41"/>
    </row>
    <row r="85" spans="1:8" s="2" customFormat="1" ht="16.899999999999999" customHeight="1">
      <c r="A85" s="36"/>
      <c r="B85" s="41"/>
      <c r="C85" s="285" t="s">
        <v>1343</v>
      </c>
      <c r="D85" s="285" t="s">
        <v>4755</v>
      </c>
      <c r="E85" s="19" t="s">
        <v>224</v>
      </c>
      <c r="F85" s="286">
        <v>514.54</v>
      </c>
      <c r="G85" s="36"/>
      <c r="H85" s="41"/>
    </row>
    <row r="86" spans="1:8" s="2" customFormat="1" ht="16.899999999999999" customHeight="1">
      <c r="A86" s="36"/>
      <c r="B86" s="41"/>
      <c r="C86" s="285" t="s">
        <v>2763</v>
      </c>
      <c r="D86" s="285" t="s">
        <v>2764</v>
      </c>
      <c r="E86" s="19" t="s">
        <v>224</v>
      </c>
      <c r="F86" s="286">
        <v>514.32000000000005</v>
      </c>
      <c r="G86" s="36"/>
      <c r="H86" s="41"/>
    </row>
    <row r="87" spans="1:8" s="2" customFormat="1" ht="16.899999999999999" customHeight="1">
      <c r="A87" s="36"/>
      <c r="B87" s="41"/>
      <c r="C87" s="281" t="s">
        <v>2273</v>
      </c>
      <c r="D87" s="282" t="s">
        <v>2274</v>
      </c>
      <c r="E87" s="283" t="s">
        <v>224</v>
      </c>
      <c r="F87" s="284">
        <v>196.97</v>
      </c>
      <c r="G87" s="36"/>
      <c r="H87" s="41"/>
    </row>
    <row r="88" spans="1:8" s="2" customFormat="1" ht="16.899999999999999" customHeight="1">
      <c r="A88" s="36"/>
      <c r="B88" s="41"/>
      <c r="C88" s="285" t="s">
        <v>22</v>
      </c>
      <c r="D88" s="285" t="s">
        <v>3008</v>
      </c>
      <c r="E88" s="19" t="s">
        <v>22</v>
      </c>
      <c r="F88" s="286">
        <v>0</v>
      </c>
      <c r="G88" s="36"/>
      <c r="H88" s="41"/>
    </row>
    <row r="89" spans="1:8" s="2" customFormat="1" ht="16.899999999999999" customHeight="1">
      <c r="A89" s="36"/>
      <c r="B89" s="41"/>
      <c r="C89" s="285" t="s">
        <v>22</v>
      </c>
      <c r="D89" s="285" t="s">
        <v>2831</v>
      </c>
      <c r="E89" s="19" t="s">
        <v>22</v>
      </c>
      <c r="F89" s="286">
        <v>121.45</v>
      </c>
      <c r="G89" s="36"/>
      <c r="H89" s="41"/>
    </row>
    <row r="90" spans="1:8" s="2" customFormat="1" ht="16.899999999999999" customHeight="1">
      <c r="A90" s="36"/>
      <c r="B90" s="41"/>
      <c r="C90" s="285" t="s">
        <v>22</v>
      </c>
      <c r="D90" s="285" t="s">
        <v>3009</v>
      </c>
      <c r="E90" s="19" t="s">
        <v>22</v>
      </c>
      <c r="F90" s="286">
        <v>75.52</v>
      </c>
      <c r="G90" s="36"/>
      <c r="H90" s="41"/>
    </row>
    <row r="91" spans="1:8" s="2" customFormat="1" ht="16.899999999999999" customHeight="1">
      <c r="A91" s="36"/>
      <c r="B91" s="41"/>
      <c r="C91" s="285" t="s">
        <v>2273</v>
      </c>
      <c r="D91" s="285" t="s">
        <v>286</v>
      </c>
      <c r="E91" s="19" t="s">
        <v>22</v>
      </c>
      <c r="F91" s="286">
        <v>196.97</v>
      </c>
      <c r="G91" s="36"/>
      <c r="H91" s="41"/>
    </row>
    <row r="92" spans="1:8" s="2" customFormat="1" ht="16.899999999999999" customHeight="1">
      <c r="A92" s="36"/>
      <c r="B92" s="41"/>
      <c r="C92" s="287" t="s">
        <v>4742</v>
      </c>
      <c r="D92" s="36"/>
      <c r="E92" s="36"/>
      <c r="F92" s="36"/>
      <c r="G92" s="36"/>
      <c r="H92" s="41"/>
    </row>
    <row r="93" spans="1:8" s="2" customFormat="1" ht="16.899999999999999" customHeight="1">
      <c r="A93" s="36"/>
      <c r="B93" s="41"/>
      <c r="C93" s="285" t="s">
        <v>1262</v>
      </c>
      <c r="D93" s="285" t="s">
        <v>4743</v>
      </c>
      <c r="E93" s="19" t="s">
        <v>224</v>
      </c>
      <c r="F93" s="286">
        <v>273.21899999999999</v>
      </c>
      <c r="G93" s="36"/>
      <c r="H93" s="41"/>
    </row>
    <row r="94" spans="1:8" s="2" customFormat="1" ht="16.899999999999999" customHeight="1">
      <c r="A94" s="36"/>
      <c r="B94" s="41"/>
      <c r="C94" s="285" t="s">
        <v>690</v>
      </c>
      <c r="D94" s="285" t="s">
        <v>4744</v>
      </c>
      <c r="E94" s="19" t="s">
        <v>333</v>
      </c>
      <c r="F94" s="286">
        <v>1.901</v>
      </c>
      <c r="G94" s="36"/>
      <c r="H94" s="41"/>
    </row>
    <row r="95" spans="1:8" s="2" customFormat="1" ht="16.899999999999999" customHeight="1">
      <c r="A95" s="36"/>
      <c r="B95" s="41"/>
      <c r="C95" s="285" t="s">
        <v>697</v>
      </c>
      <c r="D95" s="285" t="s">
        <v>4745</v>
      </c>
      <c r="E95" s="19" t="s">
        <v>224</v>
      </c>
      <c r="F95" s="286">
        <v>543.05999999999995</v>
      </c>
      <c r="G95" s="36"/>
      <c r="H95" s="41"/>
    </row>
    <row r="96" spans="1:8" s="2" customFormat="1" ht="16.899999999999999" customHeight="1">
      <c r="A96" s="36"/>
      <c r="B96" s="41"/>
      <c r="C96" s="285" t="s">
        <v>702</v>
      </c>
      <c r="D96" s="285" t="s">
        <v>4746</v>
      </c>
      <c r="E96" s="19" t="s">
        <v>224</v>
      </c>
      <c r="F96" s="286">
        <v>3435.78</v>
      </c>
      <c r="G96" s="36"/>
      <c r="H96" s="41"/>
    </row>
    <row r="97" spans="1:8" s="2" customFormat="1" ht="16.899999999999999" customHeight="1">
      <c r="A97" s="36"/>
      <c r="B97" s="41"/>
      <c r="C97" s="285" t="s">
        <v>707</v>
      </c>
      <c r="D97" s="285" t="s">
        <v>4747</v>
      </c>
      <c r="E97" s="19" t="s">
        <v>224</v>
      </c>
      <c r="F97" s="286">
        <v>514.54</v>
      </c>
      <c r="G97" s="36"/>
      <c r="H97" s="41"/>
    </row>
    <row r="98" spans="1:8" s="2" customFormat="1" ht="16.899999999999999" customHeight="1">
      <c r="A98" s="36"/>
      <c r="B98" s="41"/>
      <c r="C98" s="285" t="s">
        <v>902</v>
      </c>
      <c r="D98" s="285" t="s">
        <v>4748</v>
      </c>
      <c r="E98" s="19" t="s">
        <v>224</v>
      </c>
      <c r="F98" s="286">
        <v>889.15</v>
      </c>
      <c r="G98" s="36"/>
      <c r="H98" s="41"/>
    </row>
    <row r="99" spans="1:8" s="2" customFormat="1" ht="16.899999999999999" customHeight="1">
      <c r="A99" s="36"/>
      <c r="B99" s="41"/>
      <c r="C99" s="285" t="s">
        <v>1240</v>
      </c>
      <c r="D99" s="285" t="s">
        <v>4749</v>
      </c>
      <c r="E99" s="19" t="s">
        <v>224</v>
      </c>
      <c r="F99" s="286">
        <v>514.54</v>
      </c>
      <c r="G99" s="36"/>
      <c r="H99" s="41"/>
    </row>
    <row r="100" spans="1:8" s="2" customFormat="1" ht="16.899999999999999" customHeight="1">
      <c r="A100" s="36"/>
      <c r="B100" s="41"/>
      <c r="C100" s="285" t="s">
        <v>1246</v>
      </c>
      <c r="D100" s="285" t="s">
        <v>4750</v>
      </c>
      <c r="E100" s="19" t="s">
        <v>224</v>
      </c>
      <c r="F100" s="286">
        <v>1543.62</v>
      </c>
      <c r="G100" s="36"/>
      <c r="H100" s="41"/>
    </row>
    <row r="101" spans="1:8" s="2" customFormat="1" ht="16.899999999999999" customHeight="1">
      <c r="A101" s="36"/>
      <c r="B101" s="41"/>
      <c r="C101" s="285" t="s">
        <v>1253</v>
      </c>
      <c r="D101" s="285" t="s">
        <v>4751</v>
      </c>
      <c r="E101" s="19" t="s">
        <v>224</v>
      </c>
      <c r="F101" s="286">
        <v>514.54</v>
      </c>
      <c r="G101" s="36"/>
      <c r="H101" s="41"/>
    </row>
    <row r="102" spans="1:8" s="2" customFormat="1" ht="16.899999999999999" customHeight="1">
      <c r="A102" s="36"/>
      <c r="B102" s="41"/>
      <c r="C102" s="285" t="s">
        <v>1258</v>
      </c>
      <c r="D102" s="285" t="s">
        <v>4752</v>
      </c>
      <c r="E102" s="19" t="s">
        <v>224</v>
      </c>
      <c r="F102" s="286">
        <v>257.38</v>
      </c>
      <c r="G102" s="36"/>
      <c r="H102" s="41"/>
    </row>
    <row r="103" spans="1:8" s="2" customFormat="1" ht="16.899999999999999" customHeight="1">
      <c r="A103" s="36"/>
      <c r="B103" s="41"/>
      <c r="C103" s="285" t="s">
        <v>1278</v>
      </c>
      <c r="D103" s="285" t="s">
        <v>4753</v>
      </c>
      <c r="E103" s="19" t="s">
        <v>305</v>
      </c>
      <c r="F103" s="286">
        <v>193.035</v>
      </c>
      <c r="G103" s="36"/>
      <c r="H103" s="41"/>
    </row>
    <row r="104" spans="1:8" s="2" customFormat="1" ht="16.899999999999999" customHeight="1">
      <c r="A104" s="36"/>
      <c r="B104" s="41"/>
      <c r="C104" s="285" t="s">
        <v>1330</v>
      </c>
      <c r="D104" s="285" t="s">
        <v>4754</v>
      </c>
      <c r="E104" s="19" t="s">
        <v>224</v>
      </c>
      <c r="F104" s="286">
        <v>273.21899999999999</v>
      </c>
      <c r="G104" s="36"/>
      <c r="H104" s="41"/>
    </row>
    <row r="105" spans="1:8" s="2" customFormat="1" ht="16.899999999999999" customHeight="1">
      <c r="A105" s="36"/>
      <c r="B105" s="41"/>
      <c r="C105" s="285" t="s">
        <v>1343</v>
      </c>
      <c r="D105" s="285" t="s">
        <v>4755</v>
      </c>
      <c r="E105" s="19" t="s">
        <v>224</v>
      </c>
      <c r="F105" s="286">
        <v>514.54</v>
      </c>
      <c r="G105" s="36"/>
      <c r="H105" s="41"/>
    </row>
    <row r="106" spans="1:8" s="2" customFormat="1" ht="16.899999999999999" customHeight="1">
      <c r="A106" s="36"/>
      <c r="B106" s="41"/>
      <c r="C106" s="285" t="s">
        <v>2766</v>
      </c>
      <c r="D106" s="285" t="s">
        <v>2767</v>
      </c>
      <c r="E106" s="19" t="s">
        <v>224</v>
      </c>
      <c r="F106" s="286">
        <v>196.97</v>
      </c>
      <c r="G106" s="36"/>
      <c r="H106" s="41"/>
    </row>
    <row r="107" spans="1:8" s="2" customFormat="1" ht="63">
      <c r="A107" s="36"/>
      <c r="B107" s="41"/>
      <c r="C107" s="280" t="s">
        <v>4761</v>
      </c>
      <c r="D107" s="280" t="s">
        <v>196</v>
      </c>
      <c r="E107" s="36"/>
      <c r="F107" s="36"/>
      <c r="G107" s="36"/>
      <c r="H107" s="41"/>
    </row>
    <row r="108" spans="1:8" s="2" customFormat="1" ht="16.899999999999999" customHeight="1">
      <c r="A108" s="36"/>
      <c r="B108" s="41"/>
      <c r="C108" s="281" t="s">
        <v>4322</v>
      </c>
      <c r="D108" s="282" t="s">
        <v>4762</v>
      </c>
      <c r="E108" s="283" t="s">
        <v>224</v>
      </c>
      <c r="F108" s="284">
        <v>152.44999999999999</v>
      </c>
      <c r="G108" s="36"/>
      <c r="H108" s="41"/>
    </row>
    <row r="109" spans="1:8" s="2" customFormat="1" ht="16.899999999999999" customHeight="1">
      <c r="A109" s="36"/>
      <c r="B109" s="41"/>
      <c r="C109" s="285" t="s">
        <v>22</v>
      </c>
      <c r="D109" s="285" t="s">
        <v>3790</v>
      </c>
      <c r="E109" s="19" t="s">
        <v>22</v>
      </c>
      <c r="F109" s="286">
        <v>0</v>
      </c>
      <c r="G109" s="36"/>
      <c r="H109" s="41"/>
    </row>
    <row r="110" spans="1:8" s="2" customFormat="1" ht="16.899999999999999" customHeight="1">
      <c r="A110" s="36"/>
      <c r="B110" s="41"/>
      <c r="C110" s="285" t="s">
        <v>22</v>
      </c>
      <c r="D110" s="285" t="s">
        <v>4317</v>
      </c>
      <c r="E110" s="19" t="s">
        <v>22</v>
      </c>
      <c r="F110" s="286">
        <v>0</v>
      </c>
      <c r="G110" s="36"/>
      <c r="H110" s="41"/>
    </row>
    <row r="111" spans="1:8" s="2" customFormat="1" ht="16.899999999999999" customHeight="1">
      <c r="A111" s="36"/>
      <c r="B111" s="41"/>
      <c r="C111" s="285" t="s">
        <v>22</v>
      </c>
      <c r="D111" s="285" t="s">
        <v>4318</v>
      </c>
      <c r="E111" s="19" t="s">
        <v>22</v>
      </c>
      <c r="F111" s="286">
        <v>58.44</v>
      </c>
      <c r="G111" s="36"/>
      <c r="H111" s="41"/>
    </row>
    <row r="112" spans="1:8" s="2" customFormat="1" ht="16.899999999999999" customHeight="1">
      <c r="A112" s="36"/>
      <c r="B112" s="41"/>
      <c r="C112" s="285" t="s">
        <v>22</v>
      </c>
      <c r="D112" s="285" t="s">
        <v>4319</v>
      </c>
      <c r="E112" s="19" t="s">
        <v>22</v>
      </c>
      <c r="F112" s="286">
        <v>23.3</v>
      </c>
      <c r="G112" s="36"/>
      <c r="H112" s="41"/>
    </row>
    <row r="113" spans="1:8" s="2" customFormat="1" ht="16.899999999999999" customHeight="1">
      <c r="A113" s="36"/>
      <c r="B113" s="41"/>
      <c r="C113" s="285" t="s">
        <v>22</v>
      </c>
      <c r="D113" s="285" t="s">
        <v>4320</v>
      </c>
      <c r="E113" s="19" t="s">
        <v>22</v>
      </c>
      <c r="F113" s="286">
        <v>45.59</v>
      </c>
      <c r="G113" s="36"/>
      <c r="H113" s="41"/>
    </row>
    <row r="114" spans="1:8" s="2" customFormat="1" ht="16.899999999999999" customHeight="1">
      <c r="A114" s="36"/>
      <c r="B114" s="41"/>
      <c r="C114" s="285" t="s">
        <v>22</v>
      </c>
      <c r="D114" s="285" t="s">
        <v>4321</v>
      </c>
      <c r="E114" s="19" t="s">
        <v>22</v>
      </c>
      <c r="F114" s="286">
        <v>25.12</v>
      </c>
      <c r="G114" s="36"/>
      <c r="H114" s="41"/>
    </row>
    <row r="115" spans="1:8" s="2" customFormat="1" ht="16.899999999999999" customHeight="1">
      <c r="A115" s="36"/>
      <c r="B115" s="41"/>
      <c r="C115" s="285" t="s">
        <v>4322</v>
      </c>
      <c r="D115" s="285" t="s">
        <v>286</v>
      </c>
      <c r="E115" s="19" t="s">
        <v>22</v>
      </c>
      <c r="F115" s="286">
        <v>152.44999999999999</v>
      </c>
      <c r="G115" s="36"/>
      <c r="H115" s="41"/>
    </row>
    <row r="116" spans="1:8" s="2" customFormat="1" ht="16.899999999999999" customHeight="1">
      <c r="A116" s="36"/>
      <c r="B116" s="41"/>
      <c r="C116" s="287" t="s">
        <v>4742</v>
      </c>
      <c r="D116" s="36"/>
      <c r="E116" s="36"/>
      <c r="F116" s="36"/>
      <c r="G116" s="36"/>
      <c r="H116" s="41"/>
    </row>
    <row r="117" spans="1:8" s="2" customFormat="1" ht="16.899999999999999" customHeight="1">
      <c r="A117" s="36"/>
      <c r="B117" s="41"/>
      <c r="C117" s="285" t="s">
        <v>4314</v>
      </c>
      <c r="D117" s="285" t="s">
        <v>4763</v>
      </c>
      <c r="E117" s="19" t="s">
        <v>224</v>
      </c>
      <c r="F117" s="286">
        <v>304.89999999999998</v>
      </c>
      <c r="G117" s="36"/>
      <c r="H117" s="41"/>
    </row>
    <row r="118" spans="1:8" s="2" customFormat="1" ht="16.899999999999999" customHeight="1">
      <c r="A118" s="36"/>
      <c r="B118" s="41"/>
      <c r="C118" s="285" t="s">
        <v>1240</v>
      </c>
      <c r="D118" s="285" t="s">
        <v>4749</v>
      </c>
      <c r="E118" s="19" t="s">
        <v>224</v>
      </c>
      <c r="F118" s="286">
        <v>152.44999999999999</v>
      </c>
      <c r="G118" s="36"/>
      <c r="H118" s="41"/>
    </row>
    <row r="119" spans="1:8" s="2" customFormat="1" ht="16.899999999999999" customHeight="1">
      <c r="A119" s="36"/>
      <c r="B119" s="41"/>
      <c r="C119" s="285" t="s">
        <v>4305</v>
      </c>
      <c r="D119" s="285" t="s">
        <v>4764</v>
      </c>
      <c r="E119" s="19" t="s">
        <v>224</v>
      </c>
      <c r="F119" s="286">
        <v>152.44999999999999</v>
      </c>
      <c r="G119" s="36"/>
      <c r="H119" s="41"/>
    </row>
    <row r="120" spans="1:8" s="2" customFormat="1" ht="16.899999999999999" customHeight="1">
      <c r="A120" s="36"/>
      <c r="B120" s="41"/>
      <c r="C120" s="285" t="s">
        <v>1246</v>
      </c>
      <c r="D120" s="285" t="s">
        <v>4750</v>
      </c>
      <c r="E120" s="19" t="s">
        <v>224</v>
      </c>
      <c r="F120" s="286">
        <v>457.35</v>
      </c>
      <c r="G120" s="36"/>
      <c r="H120" s="41"/>
    </row>
    <row r="121" spans="1:8" s="2" customFormat="1" ht="16.899999999999999" customHeight="1">
      <c r="A121" s="36"/>
      <c r="B121" s="41"/>
      <c r="C121" s="285" t="s">
        <v>1253</v>
      </c>
      <c r="D121" s="285" t="s">
        <v>4751</v>
      </c>
      <c r="E121" s="19" t="s">
        <v>224</v>
      </c>
      <c r="F121" s="286">
        <v>152.44999999999999</v>
      </c>
      <c r="G121" s="36"/>
      <c r="H121" s="41"/>
    </row>
    <row r="122" spans="1:8" s="2" customFormat="1" ht="16.899999999999999" customHeight="1">
      <c r="A122" s="36"/>
      <c r="B122" s="41"/>
      <c r="C122" s="285" t="s">
        <v>3001</v>
      </c>
      <c r="D122" s="285" t="s">
        <v>4760</v>
      </c>
      <c r="E122" s="19" t="s">
        <v>224</v>
      </c>
      <c r="F122" s="286">
        <v>152.44999999999999</v>
      </c>
      <c r="G122" s="36"/>
      <c r="H122" s="41"/>
    </row>
    <row r="123" spans="1:8" s="2" customFormat="1" ht="16.899999999999999" customHeight="1">
      <c r="A123" s="36"/>
      <c r="B123" s="41"/>
      <c r="C123" s="285" t="s">
        <v>1262</v>
      </c>
      <c r="D123" s="285" t="s">
        <v>4743</v>
      </c>
      <c r="E123" s="19" t="s">
        <v>224</v>
      </c>
      <c r="F123" s="286">
        <v>160.82</v>
      </c>
      <c r="G123" s="36"/>
      <c r="H123" s="41"/>
    </row>
    <row r="124" spans="1:8" s="2" customFormat="1" ht="16.899999999999999" customHeight="1">
      <c r="A124" s="36"/>
      <c r="B124" s="41"/>
      <c r="C124" s="285" t="s">
        <v>1278</v>
      </c>
      <c r="D124" s="285" t="s">
        <v>4753</v>
      </c>
      <c r="E124" s="19" t="s">
        <v>305</v>
      </c>
      <c r="F124" s="286">
        <v>120.616</v>
      </c>
      <c r="G124" s="36"/>
      <c r="H124" s="41"/>
    </row>
    <row r="125" spans="1:8" s="2" customFormat="1" ht="16.899999999999999" customHeight="1">
      <c r="A125" s="36"/>
      <c r="B125" s="41"/>
      <c r="C125" s="285" t="s">
        <v>1330</v>
      </c>
      <c r="D125" s="285" t="s">
        <v>4754</v>
      </c>
      <c r="E125" s="19" t="s">
        <v>224</v>
      </c>
      <c r="F125" s="286">
        <v>160.82</v>
      </c>
      <c r="G125" s="36"/>
      <c r="H125" s="41"/>
    </row>
    <row r="126" spans="1:8" s="2" customFormat="1" ht="16.899999999999999" customHeight="1">
      <c r="A126" s="36"/>
      <c r="B126" s="41"/>
      <c r="C126" s="285" t="s">
        <v>1343</v>
      </c>
      <c r="D126" s="285" t="s">
        <v>4755</v>
      </c>
      <c r="E126" s="19" t="s">
        <v>224</v>
      </c>
      <c r="F126" s="286">
        <v>152.44999999999999</v>
      </c>
      <c r="G126" s="36"/>
      <c r="H126" s="41"/>
    </row>
    <row r="127" spans="1:8" s="2" customFormat="1" ht="16.899999999999999" customHeight="1">
      <c r="A127" s="36"/>
      <c r="B127" s="41"/>
      <c r="C127" s="285" t="s">
        <v>4046</v>
      </c>
      <c r="D127" s="285" t="s">
        <v>4047</v>
      </c>
      <c r="E127" s="19" t="s">
        <v>224</v>
      </c>
      <c r="F127" s="286">
        <v>152.44999999999999</v>
      </c>
      <c r="G127" s="36"/>
      <c r="H127" s="41"/>
    </row>
    <row r="128" spans="1:8" s="2" customFormat="1" ht="16.899999999999999" customHeight="1">
      <c r="A128" s="36"/>
      <c r="B128" s="41"/>
      <c r="C128" s="281" t="s">
        <v>3539</v>
      </c>
      <c r="D128" s="282" t="s">
        <v>3540</v>
      </c>
      <c r="E128" s="283" t="s">
        <v>333</v>
      </c>
      <c r="F128" s="284">
        <v>172.768</v>
      </c>
      <c r="G128" s="36"/>
      <c r="H128" s="41"/>
    </row>
    <row r="129" spans="1:8" s="2" customFormat="1" ht="16.899999999999999" customHeight="1">
      <c r="A129" s="36"/>
      <c r="B129" s="41"/>
      <c r="C129" s="285" t="s">
        <v>22</v>
      </c>
      <c r="D129" s="285" t="s">
        <v>4124</v>
      </c>
      <c r="E129" s="19" t="s">
        <v>22</v>
      </c>
      <c r="F129" s="286">
        <v>52.031999999999996</v>
      </c>
      <c r="G129" s="36"/>
      <c r="H129" s="41"/>
    </row>
    <row r="130" spans="1:8" s="2" customFormat="1" ht="16.899999999999999" customHeight="1">
      <c r="A130" s="36"/>
      <c r="B130" s="41"/>
      <c r="C130" s="285" t="s">
        <v>22</v>
      </c>
      <c r="D130" s="285" t="s">
        <v>4125</v>
      </c>
      <c r="E130" s="19" t="s">
        <v>22</v>
      </c>
      <c r="F130" s="286">
        <v>120.736</v>
      </c>
      <c r="G130" s="36"/>
      <c r="H130" s="41"/>
    </row>
    <row r="131" spans="1:8" s="2" customFormat="1" ht="16.899999999999999" customHeight="1">
      <c r="A131" s="36"/>
      <c r="B131" s="41"/>
      <c r="C131" s="285" t="s">
        <v>3539</v>
      </c>
      <c r="D131" s="285" t="s">
        <v>286</v>
      </c>
      <c r="E131" s="19" t="s">
        <v>22</v>
      </c>
      <c r="F131" s="286">
        <v>172.768</v>
      </c>
      <c r="G131" s="36"/>
      <c r="H131" s="41"/>
    </row>
    <row r="132" spans="1:8" s="2" customFormat="1" ht="16.899999999999999" customHeight="1">
      <c r="A132" s="36"/>
      <c r="B132" s="41"/>
      <c r="C132" s="287" t="s">
        <v>4742</v>
      </c>
      <c r="D132" s="36"/>
      <c r="E132" s="36"/>
      <c r="F132" s="36"/>
      <c r="G132" s="36"/>
      <c r="H132" s="41"/>
    </row>
    <row r="133" spans="1:8" s="2" customFormat="1" ht="16.899999999999999" customHeight="1">
      <c r="A133" s="36"/>
      <c r="B133" s="41"/>
      <c r="C133" s="285" t="s">
        <v>4120</v>
      </c>
      <c r="D133" s="285" t="s">
        <v>4765</v>
      </c>
      <c r="E133" s="19" t="s">
        <v>333</v>
      </c>
      <c r="F133" s="286">
        <v>172.768</v>
      </c>
      <c r="G133" s="36"/>
      <c r="H133" s="41"/>
    </row>
    <row r="134" spans="1:8" s="2" customFormat="1" ht="16.899999999999999" customHeight="1">
      <c r="A134" s="36"/>
      <c r="B134" s="41"/>
      <c r="C134" s="285" t="s">
        <v>4135</v>
      </c>
      <c r="D134" s="285" t="s">
        <v>4766</v>
      </c>
      <c r="E134" s="19" t="s">
        <v>333</v>
      </c>
      <c r="F134" s="286">
        <v>172.768</v>
      </c>
      <c r="G134" s="36"/>
      <c r="H134" s="41"/>
    </row>
    <row r="135" spans="1:8" s="2" customFormat="1" ht="16.899999999999999" customHeight="1">
      <c r="A135" s="36"/>
      <c r="B135" s="41"/>
      <c r="C135" s="285" t="s">
        <v>4140</v>
      </c>
      <c r="D135" s="285" t="s">
        <v>4767</v>
      </c>
      <c r="E135" s="19" t="s">
        <v>333</v>
      </c>
      <c r="F135" s="286">
        <v>3455.36</v>
      </c>
      <c r="G135" s="36"/>
      <c r="H135" s="41"/>
    </row>
    <row r="136" spans="1:8" s="2" customFormat="1" ht="16.899999999999999" customHeight="1">
      <c r="A136" s="36"/>
      <c r="B136" s="41"/>
      <c r="C136" s="285" t="s">
        <v>4145</v>
      </c>
      <c r="D136" s="285" t="s">
        <v>4768</v>
      </c>
      <c r="E136" s="19" t="s">
        <v>333</v>
      </c>
      <c r="F136" s="286">
        <v>172.768</v>
      </c>
      <c r="G136" s="36"/>
      <c r="H136" s="41"/>
    </row>
    <row r="137" spans="1:8" s="2" customFormat="1" ht="7.35" customHeight="1">
      <c r="A137" s="36"/>
      <c r="B137" s="143"/>
      <c r="C137" s="144"/>
      <c r="D137" s="144"/>
      <c r="E137" s="144"/>
      <c r="F137" s="144"/>
      <c r="G137" s="144"/>
      <c r="H137" s="41"/>
    </row>
    <row r="138" spans="1:8" s="2" customFormat="1" ht="11.25">
      <c r="A138" s="36"/>
      <c r="B138" s="36"/>
      <c r="C138" s="36"/>
      <c r="D138" s="36"/>
      <c r="E138" s="36"/>
      <c r="F138" s="36"/>
      <c r="G138" s="36"/>
      <c r="H138" s="36"/>
    </row>
  </sheetData>
  <sheetProtection algorithmName="SHA-512" hashValue="LtSPJ4snJ0Jer3+heayCPc7jx64/i0o9dOWW7sHYOFQDoUx6AKi/VD+OVzCQPjUSApHSSp9GJW4/FYh52PSjmA==" saltValue="IosXU++3P2fWhYj/pvbqEcpbLjUh+aCbVTJttvLhUKPFPflOaEDLo1tcgwQnTleFzfKNS7do6rfk9BEmZEBUa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5"/>
  <cols>
    <col min="1" max="1" width="8.33203125" style="288" customWidth="1"/>
    <col min="2" max="2" width="1.6640625" style="288" customWidth="1"/>
    <col min="3" max="4" width="5" style="288" customWidth="1"/>
    <col min="5" max="5" width="11.6640625" style="288" customWidth="1"/>
    <col min="6" max="6" width="9.1640625" style="288" customWidth="1"/>
    <col min="7" max="7" width="5" style="288" customWidth="1"/>
    <col min="8" max="8" width="77.83203125" style="288" customWidth="1"/>
    <col min="9" max="10" width="20" style="288" customWidth="1"/>
    <col min="11" max="11" width="1.6640625" style="288" customWidth="1"/>
  </cols>
  <sheetData>
    <row r="1" spans="2:11" s="1" customFormat="1" ht="37.5" customHeight="1"/>
    <row r="2" spans="2:11" s="1" customFormat="1" ht="7.5" customHeight="1">
      <c r="B2" s="289"/>
      <c r="C2" s="290"/>
      <c r="D2" s="290"/>
      <c r="E2" s="290"/>
      <c r="F2" s="290"/>
      <c r="G2" s="290"/>
      <c r="H2" s="290"/>
      <c r="I2" s="290"/>
      <c r="J2" s="290"/>
      <c r="K2" s="291"/>
    </row>
    <row r="3" spans="2:11" s="17" customFormat="1" ht="45" customHeight="1">
      <c r="B3" s="292"/>
      <c r="C3" s="425" t="s">
        <v>4769</v>
      </c>
      <c r="D3" s="425"/>
      <c r="E3" s="425"/>
      <c r="F3" s="425"/>
      <c r="G3" s="425"/>
      <c r="H3" s="425"/>
      <c r="I3" s="425"/>
      <c r="J3" s="425"/>
      <c r="K3" s="293"/>
    </row>
    <row r="4" spans="2:11" s="1" customFormat="1" ht="25.5" customHeight="1">
      <c r="B4" s="294"/>
      <c r="C4" s="430" t="s">
        <v>4770</v>
      </c>
      <c r="D4" s="430"/>
      <c r="E4" s="430"/>
      <c r="F4" s="430"/>
      <c r="G4" s="430"/>
      <c r="H4" s="430"/>
      <c r="I4" s="430"/>
      <c r="J4" s="430"/>
      <c r="K4" s="295"/>
    </row>
    <row r="5" spans="2:11" s="1" customFormat="1" ht="5.25" customHeight="1">
      <c r="B5" s="294"/>
      <c r="C5" s="296"/>
      <c r="D5" s="296"/>
      <c r="E5" s="296"/>
      <c r="F5" s="296"/>
      <c r="G5" s="296"/>
      <c r="H5" s="296"/>
      <c r="I5" s="296"/>
      <c r="J5" s="296"/>
      <c r="K5" s="295"/>
    </row>
    <row r="6" spans="2:11" s="1" customFormat="1" ht="15" customHeight="1">
      <c r="B6" s="294"/>
      <c r="C6" s="429" t="s">
        <v>4771</v>
      </c>
      <c r="D6" s="429"/>
      <c r="E6" s="429"/>
      <c r="F6" s="429"/>
      <c r="G6" s="429"/>
      <c r="H6" s="429"/>
      <c r="I6" s="429"/>
      <c r="J6" s="429"/>
      <c r="K6" s="295"/>
    </row>
    <row r="7" spans="2:11" s="1" customFormat="1" ht="15" customHeight="1">
      <c r="B7" s="298"/>
      <c r="C7" s="429" t="s">
        <v>4772</v>
      </c>
      <c r="D7" s="429"/>
      <c r="E7" s="429"/>
      <c r="F7" s="429"/>
      <c r="G7" s="429"/>
      <c r="H7" s="429"/>
      <c r="I7" s="429"/>
      <c r="J7" s="429"/>
      <c r="K7" s="295"/>
    </row>
    <row r="8" spans="2:11" s="1" customFormat="1" ht="12.75" customHeight="1">
      <c r="B8" s="298"/>
      <c r="C8" s="297"/>
      <c r="D8" s="297"/>
      <c r="E8" s="297"/>
      <c r="F8" s="297"/>
      <c r="G8" s="297"/>
      <c r="H8" s="297"/>
      <c r="I8" s="297"/>
      <c r="J8" s="297"/>
      <c r="K8" s="295"/>
    </row>
    <row r="9" spans="2:11" s="1" customFormat="1" ht="15" customHeight="1">
      <c r="B9" s="298"/>
      <c r="C9" s="429" t="s">
        <v>4773</v>
      </c>
      <c r="D9" s="429"/>
      <c r="E9" s="429"/>
      <c r="F9" s="429"/>
      <c r="G9" s="429"/>
      <c r="H9" s="429"/>
      <c r="I9" s="429"/>
      <c r="J9" s="429"/>
      <c r="K9" s="295"/>
    </row>
    <row r="10" spans="2:11" s="1" customFormat="1" ht="15" customHeight="1">
      <c r="B10" s="298"/>
      <c r="C10" s="297"/>
      <c r="D10" s="429" t="s">
        <v>4774</v>
      </c>
      <c r="E10" s="429"/>
      <c r="F10" s="429"/>
      <c r="G10" s="429"/>
      <c r="H10" s="429"/>
      <c r="I10" s="429"/>
      <c r="J10" s="429"/>
      <c r="K10" s="295"/>
    </row>
    <row r="11" spans="2:11" s="1" customFormat="1" ht="15" customHeight="1">
      <c r="B11" s="298"/>
      <c r="C11" s="299"/>
      <c r="D11" s="429" t="s">
        <v>4775</v>
      </c>
      <c r="E11" s="429"/>
      <c r="F11" s="429"/>
      <c r="G11" s="429"/>
      <c r="H11" s="429"/>
      <c r="I11" s="429"/>
      <c r="J11" s="429"/>
      <c r="K11" s="295"/>
    </row>
    <row r="12" spans="2:11" s="1" customFormat="1" ht="15" customHeight="1">
      <c r="B12" s="298"/>
      <c r="C12" s="299"/>
      <c r="D12" s="297"/>
      <c r="E12" s="297"/>
      <c r="F12" s="297"/>
      <c r="G12" s="297"/>
      <c r="H12" s="297"/>
      <c r="I12" s="297"/>
      <c r="J12" s="297"/>
      <c r="K12" s="295"/>
    </row>
    <row r="13" spans="2:11" s="1" customFormat="1" ht="15" customHeight="1">
      <c r="B13" s="298"/>
      <c r="C13" s="299"/>
      <c r="D13" s="300" t="s">
        <v>4776</v>
      </c>
      <c r="E13" s="297"/>
      <c r="F13" s="297"/>
      <c r="G13" s="297"/>
      <c r="H13" s="297"/>
      <c r="I13" s="297"/>
      <c r="J13" s="297"/>
      <c r="K13" s="295"/>
    </row>
    <row r="14" spans="2:11" s="1" customFormat="1" ht="12.75" customHeight="1">
      <c r="B14" s="298"/>
      <c r="C14" s="299"/>
      <c r="D14" s="299"/>
      <c r="E14" s="299"/>
      <c r="F14" s="299"/>
      <c r="G14" s="299"/>
      <c r="H14" s="299"/>
      <c r="I14" s="299"/>
      <c r="J14" s="299"/>
      <c r="K14" s="295"/>
    </row>
    <row r="15" spans="2:11" s="1" customFormat="1" ht="15" customHeight="1">
      <c r="B15" s="298"/>
      <c r="C15" s="299"/>
      <c r="D15" s="429" t="s">
        <v>4777</v>
      </c>
      <c r="E15" s="429"/>
      <c r="F15" s="429"/>
      <c r="G15" s="429"/>
      <c r="H15" s="429"/>
      <c r="I15" s="429"/>
      <c r="J15" s="429"/>
      <c r="K15" s="295"/>
    </row>
    <row r="16" spans="2:11" s="1" customFormat="1" ht="15" customHeight="1">
      <c r="B16" s="298"/>
      <c r="C16" s="299"/>
      <c r="D16" s="429" t="s">
        <v>4778</v>
      </c>
      <c r="E16" s="429"/>
      <c r="F16" s="429"/>
      <c r="G16" s="429"/>
      <c r="H16" s="429"/>
      <c r="I16" s="429"/>
      <c r="J16" s="429"/>
      <c r="K16" s="295"/>
    </row>
    <row r="17" spans="2:11" s="1" customFormat="1" ht="15" customHeight="1">
      <c r="B17" s="298"/>
      <c r="C17" s="299"/>
      <c r="D17" s="429" t="s">
        <v>4779</v>
      </c>
      <c r="E17" s="429"/>
      <c r="F17" s="429"/>
      <c r="G17" s="429"/>
      <c r="H17" s="429"/>
      <c r="I17" s="429"/>
      <c r="J17" s="429"/>
      <c r="K17" s="295"/>
    </row>
    <row r="18" spans="2:11" s="1" customFormat="1" ht="15" customHeight="1">
      <c r="B18" s="298"/>
      <c r="C18" s="299"/>
      <c r="D18" s="299"/>
      <c r="E18" s="301" t="s">
        <v>82</v>
      </c>
      <c r="F18" s="429" t="s">
        <v>4780</v>
      </c>
      <c r="G18" s="429"/>
      <c r="H18" s="429"/>
      <c r="I18" s="429"/>
      <c r="J18" s="429"/>
      <c r="K18" s="295"/>
    </row>
    <row r="19" spans="2:11" s="1" customFormat="1" ht="15" customHeight="1">
      <c r="B19" s="298"/>
      <c r="C19" s="299"/>
      <c r="D19" s="299"/>
      <c r="E19" s="301" t="s">
        <v>4781</v>
      </c>
      <c r="F19" s="429" t="s">
        <v>4782</v>
      </c>
      <c r="G19" s="429"/>
      <c r="H19" s="429"/>
      <c r="I19" s="429"/>
      <c r="J19" s="429"/>
      <c r="K19" s="295"/>
    </row>
    <row r="20" spans="2:11" s="1" customFormat="1" ht="15" customHeight="1">
      <c r="B20" s="298"/>
      <c r="C20" s="299"/>
      <c r="D20" s="299"/>
      <c r="E20" s="301" t="s">
        <v>4783</v>
      </c>
      <c r="F20" s="429" t="s">
        <v>4784</v>
      </c>
      <c r="G20" s="429"/>
      <c r="H20" s="429"/>
      <c r="I20" s="429"/>
      <c r="J20" s="429"/>
      <c r="K20" s="295"/>
    </row>
    <row r="21" spans="2:11" s="1" customFormat="1" ht="15" customHeight="1">
      <c r="B21" s="298"/>
      <c r="C21" s="299"/>
      <c r="D21" s="299"/>
      <c r="E21" s="301" t="s">
        <v>4785</v>
      </c>
      <c r="F21" s="429" t="s">
        <v>220</v>
      </c>
      <c r="G21" s="429"/>
      <c r="H21" s="429"/>
      <c r="I21" s="429"/>
      <c r="J21" s="429"/>
      <c r="K21" s="295"/>
    </row>
    <row r="22" spans="2:11" s="1" customFormat="1" ht="15" customHeight="1">
      <c r="B22" s="298"/>
      <c r="C22" s="299"/>
      <c r="D22" s="299"/>
      <c r="E22" s="301" t="s">
        <v>4786</v>
      </c>
      <c r="F22" s="429" t="s">
        <v>2080</v>
      </c>
      <c r="G22" s="429"/>
      <c r="H22" s="429"/>
      <c r="I22" s="429"/>
      <c r="J22" s="429"/>
      <c r="K22" s="295"/>
    </row>
    <row r="23" spans="2:11" s="1" customFormat="1" ht="15" customHeight="1">
      <c r="B23" s="298"/>
      <c r="C23" s="299"/>
      <c r="D23" s="299"/>
      <c r="E23" s="301" t="s">
        <v>87</v>
      </c>
      <c r="F23" s="429" t="s">
        <v>4787</v>
      </c>
      <c r="G23" s="429"/>
      <c r="H23" s="429"/>
      <c r="I23" s="429"/>
      <c r="J23" s="429"/>
      <c r="K23" s="295"/>
    </row>
    <row r="24" spans="2:11" s="1" customFormat="1" ht="12.75" customHeight="1">
      <c r="B24" s="298"/>
      <c r="C24" s="299"/>
      <c r="D24" s="299"/>
      <c r="E24" s="299"/>
      <c r="F24" s="299"/>
      <c r="G24" s="299"/>
      <c r="H24" s="299"/>
      <c r="I24" s="299"/>
      <c r="J24" s="299"/>
      <c r="K24" s="295"/>
    </row>
    <row r="25" spans="2:11" s="1" customFormat="1" ht="15" customHeight="1">
      <c r="B25" s="298"/>
      <c r="C25" s="429" t="s">
        <v>4788</v>
      </c>
      <c r="D25" s="429"/>
      <c r="E25" s="429"/>
      <c r="F25" s="429"/>
      <c r="G25" s="429"/>
      <c r="H25" s="429"/>
      <c r="I25" s="429"/>
      <c r="J25" s="429"/>
      <c r="K25" s="295"/>
    </row>
    <row r="26" spans="2:11" s="1" customFormat="1" ht="15" customHeight="1">
      <c r="B26" s="298"/>
      <c r="C26" s="429" t="s">
        <v>4789</v>
      </c>
      <c r="D26" s="429"/>
      <c r="E26" s="429"/>
      <c r="F26" s="429"/>
      <c r="G26" s="429"/>
      <c r="H26" s="429"/>
      <c r="I26" s="429"/>
      <c r="J26" s="429"/>
      <c r="K26" s="295"/>
    </row>
    <row r="27" spans="2:11" s="1" customFormat="1" ht="15" customHeight="1">
      <c r="B27" s="298"/>
      <c r="C27" s="297"/>
      <c r="D27" s="429" t="s">
        <v>4790</v>
      </c>
      <c r="E27" s="429"/>
      <c r="F27" s="429"/>
      <c r="G27" s="429"/>
      <c r="H27" s="429"/>
      <c r="I27" s="429"/>
      <c r="J27" s="429"/>
      <c r="K27" s="295"/>
    </row>
    <row r="28" spans="2:11" s="1" customFormat="1" ht="15" customHeight="1">
      <c r="B28" s="298"/>
      <c r="C28" s="299"/>
      <c r="D28" s="429" t="s">
        <v>4791</v>
      </c>
      <c r="E28" s="429"/>
      <c r="F28" s="429"/>
      <c r="G28" s="429"/>
      <c r="H28" s="429"/>
      <c r="I28" s="429"/>
      <c r="J28" s="429"/>
      <c r="K28" s="295"/>
    </row>
    <row r="29" spans="2:11" s="1" customFormat="1" ht="12.75" customHeight="1">
      <c r="B29" s="298"/>
      <c r="C29" s="299"/>
      <c r="D29" s="299"/>
      <c r="E29" s="299"/>
      <c r="F29" s="299"/>
      <c r="G29" s="299"/>
      <c r="H29" s="299"/>
      <c r="I29" s="299"/>
      <c r="J29" s="299"/>
      <c r="K29" s="295"/>
    </row>
    <row r="30" spans="2:11" s="1" customFormat="1" ht="15" customHeight="1">
      <c r="B30" s="298"/>
      <c r="C30" s="299"/>
      <c r="D30" s="429" t="s">
        <v>4792</v>
      </c>
      <c r="E30" s="429"/>
      <c r="F30" s="429"/>
      <c r="G30" s="429"/>
      <c r="H30" s="429"/>
      <c r="I30" s="429"/>
      <c r="J30" s="429"/>
      <c r="K30" s="295"/>
    </row>
    <row r="31" spans="2:11" s="1" customFormat="1" ht="15" customHeight="1">
      <c r="B31" s="298"/>
      <c r="C31" s="299"/>
      <c r="D31" s="429" t="s">
        <v>4793</v>
      </c>
      <c r="E31" s="429"/>
      <c r="F31" s="429"/>
      <c r="G31" s="429"/>
      <c r="H31" s="429"/>
      <c r="I31" s="429"/>
      <c r="J31" s="429"/>
      <c r="K31" s="295"/>
    </row>
    <row r="32" spans="2:11" s="1" customFormat="1" ht="12.75" customHeight="1">
      <c r="B32" s="298"/>
      <c r="C32" s="299"/>
      <c r="D32" s="299"/>
      <c r="E32" s="299"/>
      <c r="F32" s="299"/>
      <c r="G32" s="299"/>
      <c r="H32" s="299"/>
      <c r="I32" s="299"/>
      <c r="J32" s="299"/>
      <c r="K32" s="295"/>
    </row>
    <row r="33" spans="2:11" s="1" customFormat="1" ht="15" customHeight="1">
      <c r="B33" s="298"/>
      <c r="C33" s="299"/>
      <c r="D33" s="429" t="s">
        <v>4794</v>
      </c>
      <c r="E33" s="429"/>
      <c r="F33" s="429"/>
      <c r="G33" s="429"/>
      <c r="H33" s="429"/>
      <c r="I33" s="429"/>
      <c r="J33" s="429"/>
      <c r="K33" s="295"/>
    </row>
    <row r="34" spans="2:11" s="1" customFormat="1" ht="15" customHeight="1">
      <c r="B34" s="298"/>
      <c r="C34" s="299"/>
      <c r="D34" s="429" t="s">
        <v>4795</v>
      </c>
      <c r="E34" s="429"/>
      <c r="F34" s="429"/>
      <c r="G34" s="429"/>
      <c r="H34" s="429"/>
      <c r="I34" s="429"/>
      <c r="J34" s="429"/>
      <c r="K34" s="295"/>
    </row>
    <row r="35" spans="2:11" s="1" customFormat="1" ht="15" customHeight="1">
      <c r="B35" s="298"/>
      <c r="C35" s="299"/>
      <c r="D35" s="429" t="s">
        <v>4796</v>
      </c>
      <c r="E35" s="429"/>
      <c r="F35" s="429"/>
      <c r="G35" s="429"/>
      <c r="H35" s="429"/>
      <c r="I35" s="429"/>
      <c r="J35" s="429"/>
      <c r="K35" s="295"/>
    </row>
    <row r="36" spans="2:11" s="1" customFormat="1" ht="15" customHeight="1">
      <c r="B36" s="298"/>
      <c r="C36" s="299"/>
      <c r="D36" s="297"/>
      <c r="E36" s="300" t="s">
        <v>259</v>
      </c>
      <c r="F36" s="297"/>
      <c r="G36" s="429" t="s">
        <v>4797</v>
      </c>
      <c r="H36" s="429"/>
      <c r="I36" s="429"/>
      <c r="J36" s="429"/>
      <c r="K36" s="295"/>
    </row>
    <row r="37" spans="2:11" s="1" customFormat="1" ht="30.75" customHeight="1">
      <c r="B37" s="298"/>
      <c r="C37" s="299"/>
      <c r="D37" s="297"/>
      <c r="E37" s="300" t="s">
        <v>4798</v>
      </c>
      <c r="F37" s="297"/>
      <c r="G37" s="429" t="s">
        <v>4799</v>
      </c>
      <c r="H37" s="429"/>
      <c r="I37" s="429"/>
      <c r="J37" s="429"/>
      <c r="K37" s="295"/>
    </row>
    <row r="38" spans="2:11" s="1" customFormat="1" ht="15" customHeight="1">
      <c r="B38" s="298"/>
      <c r="C38" s="299"/>
      <c r="D38" s="297"/>
      <c r="E38" s="300" t="s">
        <v>58</v>
      </c>
      <c r="F38" s="297"/>
      <c r="G38" s="429" t="s">
        <v>4800</v>
      </c>
      <c r="H38" s="429"/>
      <c r="I38" s="429"/>
      <c r="J38" s="429"/>
      <c r="K38" s="295"/>
    </row>
    <row r="39" spans="2:11" s="1" customFormat="1" ht="15" customHeight="1">
      <c r="B39" s="298"/>
      <c r="C39" s="299"/>
      <c r="D39" s="297"/>
      <c r="E39" s="300" t="s">
        <v>59</v>
      </c>
      <c r="F39" s="297"/>
      <c r="G39" s="429" t="s">
        <v>4801</v>
      </c>
      <c r="H39" s="429"/>
      <c r="I39" s="429"/>
      <c r="J39" s="429"/>
      <c r="K39" s="295"/>
    </row>
    <row r="40" spans="2:11" s="1" customFormat="1" ht="15" customHeight="1">
      <c r="B40" s="298"/>
      <c r="C40" s="299"/>
      <c r="D40" s="297"/>
      <c r="E40" s="300" t="s">
        <v>260</v>
      </c>
      <c r="F40" s="297"/>
      <c r="G40" s="429" t="s">
        <v>4802</v>
      </c>
      <c r="H40" s="429"/>
      <c r="I40" s="429"/>
      <c r="J40" s="429"/>
      <c r="K40" s="295"/>
    </row>
    <row r="41" spans="2:11" s="1" customFormat="1" ht="15" customHeight="1">
      <c r="B41" s="298"/>
      <c r="C41" s="299"/>
      <c r="D41" s="297"/>
      <c r="E41" s="300" t="s">
        <v>261</v>
      </c>
      <c r="F41" s="297"/>
      <c r="G41" s="429" t="s">
        <v>4803</v>
      </c>
      <c r="H41" s="429"/>
      <c r="I41" s="429"/>
      <c r="J41" s="429"/>
      <c r="K41" s="295"/>
    </row>
    <row r="42" spans="2:11" s="1" customFormat="1" ht="15" customHeight="1">
      <c r="B42" s="298"/>
      <c r="C42" s="299"/>
      <c r="D42" s="297"/>
      <c r="E42" s="300" t="s">
        <v>4804</v>
      </c>
      <c r="F42" s="297"/>
      <c r="G42" s="429" t="s">
        <v>4805</v>
      </c>
      <c r="H42" s="429"/>
      <c r="I42" s="429"/>
      <c r="J42" s="429"/>
      <c r="K42" s="295"/>
    </row>
    <row r="43" spans="2:11" s="1" customFormat="1" ht="15" customHeight="1">
      <c r="B43" s="298"/>
      <c r="C43" s="299"/>
      <c r="D43" s="297"/>
      <c r="E43" s="300"/>
      <c r="F43" s="297"/>
      <c r="G43" s="429" t="s">
        <v>4806</v>
      </c>
      <c r="H43" s="429"/>
      <c r="I43" s="429"/>
      <c r="J43" s="429"/>
      <c r="K43" s="295"/>
    </row>
    <row r="44" spans="2:11" s="1" customFormat="1" ht="15" customHeight="1">
      <c r="B44" s="298"/>
      <c r="C44" s="299"/>
      <c r="D44" s="297"/>
      <c r="E44" s="300" t="s">
        <v>4807</v>
      </c>
      <c r="F44" s="297"/>
      <c r="G44" s="429" t="s">
        <v>4808</v>
      </c>
      <c r="H44" s="429"/>
      <c r="I44" s="429"/>
      <c r="J44" s="429"/>
      <c r="K44" s="295"/>
    </row>
    <row r="45" spans="2:11" s="1" customFormat="1" ht="15" customHeight="1">
      <c r="B45" s="298"/>
      <c r="C45" s="299"/>
      <c r="D45" s="297"/>
      <c r="E45" s="300" t="s">
        <v>263</v>
      </c>
      <c r="F45" s="297"/>
      <c r="G45" s="429" t="s">
        <v>4809</v>
      </c>
      <c r="H45" s="429"/>
      <c r="I45" s="429"/>
      <c r="J45" s="429"/>
      <c r="K45" s="295"/>
    </row>
    <row r="46" spans="2:11" s="1" customFormat="1" ht="12.75" customHeight="1">
      <c r="B46" s="298"/>
      <c r="C46" s="299"/>
      <c r="D46" s="297"/>
      <c r="E46" s="297"/>
      <c r="F46" s="297"/>
      <c r="G46" s="297"/>
      <c r="H46" s="297"/>
      <c r="I46" s="297"/>
      <c r="J46" s="297"/>
      <c r="K46" s="295"/>
    </row>
    <row r="47" spans="2:11" s="1" customFormat="1" ht="15" customHeight="1">
      <c r="B47" s="298"/>
      <c r="C47" s="299"/>
      <c r="D47" s="429" t="s">
        <v>4810</v>
      </c>
      <c r="E47" s="429"/>
      <c r="F47" s="429"/>
      <c r="G47" s="429"/>
      <c r="H47" s="429"/>
      <c r="I47" s="429"/>
      <c r="J47" s="429"/>
      <c r="K47" s="295"/>
    </row>
    <row r="48" spans="2:11" s="1" customFormat="1" ht="15" customHeight="1">
      <c r="B48" s="298"/>
      <c r="C48" s="299"/>
      <c r="D48" s="299"/>
      <c r="E48" s="429" t="s">
        <v>4811</v>
      </c>
      <c r="F48" s="429"/>
      <c r="G48" s="429"/>
      <c r="H48" s="429"/>
      <c r="I48" s="429"/>
      <c r="J48" s="429"/>
      <c r="K48" s="295"/>
    </row>
    <row r="49" spans="2:11" s="1" customFormat="1" ht="15" customHeight="1">
      <c r="B49" s="298"/>
      <c r="C49" s="299"/>
      <c r="D49" s="299"/>
      <c r="E49" s="429" t="s">
        <v>4812</v>
      </c>
      <c r="F49" s="429"/>
      <c r="G49" s="429"/>
      <c r="H49" s="429"/>
      <c r="I49" s="429"/>
      <c r="J49" s="429"/>
      <c r="K49" s="295"/>
    </row>
    <row r="50" spans="2:11" s="1" customFormat="1" ht="15" customHeight="1">
      <c r="B50" s="298"/>
      <c r="C50" s="299"/>
      <c r="D50" s="299"/>
      <c r="E50" s="429" t="s">
        <v>4813</v>
      </c>
      <c r="F50" s="429"/>
      <c r="G50" s="429"/>
      <c r="H50" s="429"/>
      <c r="I50" s="429"/>
      <c r="J50" s="429"/>
      <c r="K50" s="295"/>
    </row>
    <row r="51" spans="2:11" s="1" customFormat="1" ht="15" customHeight="1">
      <c r="B51" s="298"/>
      <c r="C51" s="299"/>
      <c r="D51" s="429" t="s">
        <v>4814</v>
      </c>
      <c r="E51" s="429"/>
      <c r="F51" s="429"/>
      <c r="G51" s="429"/>
      <c r="H51" s="429"/>
      <c r="I51" s="429"/>
      <c r="J51" s="429"/>
      <c r="K51" s="295"/>
    </row>
    <row r="52" spans="2:11" s="1" customFormat="1" ht="25.5" customHeight="1">
      <c r="B52" s="294"/>
      <c r="C52" s="430" t="s">
        <v>4815</v>
      </c>
      <c r="D52" s="430"/>
      <c r="E52" s="430"/>
      <c r="F52" s="430"/>
      <c r="G52" s="430"/>
      <c r="H52" s="430"/>
      <c r="I52" s="430"/>
      <c r="J52" s="430"/>
      <c r="K52" s="295"/>
    </row>
    <row r="53" spans="2:11" s="1" customFormat="1" ht="5.25" customHeight="1">
      <c r="B53" s="294"/>
      <c r="C53" s="296"/>
      <c r="D53" s="296"/>
      <c r="E53" s="296"/>
      <c r="F53" s="296"/>
      <c r="G53" s="296"/>
      <c r="H53" s="296"/>
      <c r="I53" s="296"/>
      <c r="J53" s="296"/>
      <c r="K53" s="295"/>
    </row>
    <row r="54" spans="2:11" s="1" customFormat="1" ht="15" customHeight="1">
      <c r="B54" s="294"/>
      <c r="C54" s="429" t="s">
        <v>4816</v>
      </c>
      <c r="D54" s="429"/>
      <c r="E54" s="429"/>
      <c r="F54" s="429"/>
      <c r="G54" s="429"/>
      <c r="H54" s="429"/>
      <c r="I54" s="429"/>
      <c r="J54" s="429"/>
      <c r="K54" s="295"/>
    </row>
    <row r="55" spans="2:11" s="1" customFormat="1" ht="15" customHeight="1">
      <c r="B55" s="294"/>
      <c r="C55" s="429" t="s">
        <v>4817</v>
      </c>
      <c r="D55" s="429"/>
      <c r="E55" s="429"/>
      <c r="F55" s="429"/>
      <c r="G55" s="429"/>
      <c r="H55" s="429"/>
      <c r="I55" s="429"/>
      <c r="J55" s="429"/>
      <c r="K55" s="295"/>
    </row>
    <row r="56" spans="2:11" s="1" customFormat="1" ht="12.75" customHeight="1">
      <c r="B56" s="294"/>
      <c r="C56" s="297"/>
      <c r="D56" s="297"/>
      <c r="E56" s="297"/>
      <c r="F56" s="297"/>
      <c r="G56" s="297"/>
      <c r="H56" s="297"/>
      <c r="I56" s="297"/>
      <c r="J56" s="297"/>
      <c r="K56" s="295"/>
    </row>
    <row r="57" spans="2:11" s="1" customFormat="1" ht="15" customHeight="1">
      <c r="B57" s="294"/>
      <c r="C57" s="429" t="s">
        <v>4818</v>
      </c>
      <c r="D57" s="429"/>
      <c r="E57" s="429"/>
      <c r="F57" s="429"/>
      <c r="G57" s="429"/>
      <c r="H57" s="429"/>
      <c r="I57" s="429"/>
      <c r="J57" s="429"/>
      <c r="K57" s="295"/>
    </row>
    <row r="58" spans="2:11" s="1" customFormat="1" ht="15" customHeight="1">
      <c r="B58" s="294"/>
      <c r="C58" s="299"/>
      <c r="D58" s="429" t="s">
        <v>4819</v>
      </c>
      <c r="E58" s="429"/>
      <c r="F58" s="429"/>
      <c r="G58" s="429"/>
      <c r="H58" s="429"/>
      <c r="I58" s="429"/>
      <c r="J58" s="429"/>
      <c r="K58" s="295"/>
    </row>
    <row r="59" spans="2:11" s="1" customFormat="1" ht="15" customHeight="1">
      <c r="B59" s="294"/>
      <c r="C59" s="299"/>
      <c r="D59" s="429" t="s">
        <v>4820</v>
      </c>
      <c r="E59" s="429"/>
      <c r="F59" s="429"/>
      <c r="G59" s="429"/>
      <c r="H59" s="429"/>
      <c r="I59" s="429"/>
      <c r="J59" s="429"/>
      <c r="K59" s="295"/>
    </row>
    <row r="60" spans="2:11" s="1" customFormat="1" ht="15" customHeight="1">
      <c r="B60" s="294"/>
      <c r="C60" s="299"/>
      <c r="D60" s="429" t="s">
        <v>4821</v>
      </c>
      <c r="E60" s="429"/>
      <c r="F60" s="429"/>
      <c r="G60" s="429"/>
      <c r="H60" s="429"/>
      <c r="I60" s="429"/>
      <c r="J60" s="429"/>
      <c r="K60" s="295"/>
    </row>
    <row r="61" spans="2:11" s="1" customFormat="1" ht="15" customHeight="1">
      <c r="B61" s="294"/>
      <c r="C61" s="299"/>
      <c r="D61" s="429" t="s">
        <v>4822</v>
      </c>
      <c r="E61" s="429"/>
      <c r="F61" s="429"/>
      <c r="G61" s="429"/>
      <c r="H61" s="429"/>
      <c r="I61" s="429"/>
      <c r="J61" s="429"/>
      <c r="K61" s="295"/>
    </row>
    <row r="62" spans="2:11" s="1" customFormat="1" ht="15" customHeight="1">
      <c r="B62" s="294"/>
      <c r="C62" s="299"/>
      <c r="D62" s="431" t="s">
        <v>4823</v>
      </c>
      <c r="E62" s="431"/>
      <c r="F62" s="431"/>
      <c r="G62" s="431"/>
      <c r="H62" s="431"/>
      <c r="I62" s="431"/>
      <c r="J62" s="431"/>
      <c r="K62" s="295"/>
    </row>
    <row r="63" spans="2:11" s="1" customFormat="1" ht="15" customHeight="1">
      <c r="B63" s="294"/>
      <c r="C63" s="299"/>
      <c r="D63" s="429" t="s">
        <v>4824</v>
      </c>
      <c r="E63" s="429"/>
      <c r="F63" s="429"/>
      <c r="G63" s="429"/>
      <c r="H63" s="429"/>
      <c r="I63" s="429"/>
      <c r="J63" s="429"/>
      <c r="K63" s="295"/>
    </row>
    <row r="64" spans="2:11" s="1" customFormat="1" ht="12.75" customHeight="1">
      <c r="B64" s="294"/>
      <c r="C64" s="299"/>
      <c r="D64" s="299"/>
      <c r="E64" s="302"/>
      <c r="F64" s="299"/>
      <c r="G64" s="299"/>
      <c r="H64" s="299"/>
      <c r="I64" s="299"/>
      <c r="J64" s="299"/>
      <c r="K64" s="295"/>
    </row>
    <row r="65" spans="2:11" s="1" customFormat="1" ht="15" customHeight="1">
      <c r="B65" s="294"/>
      <c r="C65" s="299"/>
      <c r="D65" s="429" t="s">
        <v>4825</v>
      </c>
      <c r="E65" s="429"/>
      <c r="F65" s="429"/>
      <c r="G65" s="429"/>
      <c r="H65" s="429"/>
      <c r="I65" s="429"/>
      <c r="J65" s="429"/>
      <c r="K65" s="295"/>
    </row>
    <row r="66" spans="2:11" s="1" customFormat="1" ht="15" customHeight="1">
      <c r="B66" s="294"/>
      <c r="C66" s="299"/>
      <c r="D66" s="431" t="s">
        <v>4826</v>
      </c>
      <c r="E66" s="431"/>
      <c r="F66" s="431"/>
      <c r="G66" s="431"/>
      <c r="H66" s="431"/>
      <c r="I66" s="431"/>
      <c r="J66" s="431"/>
      <c r="K66" s="295"/>
    </row>
    <row r="67" spans="2:11" s="1" customFormat="1" ht="15" customHeight="1">
      <c r="B67" s="294"/>
      <c r="C67" s="299"/>
      <c r="D67" s="429" t="s">
        <v>4827</v>
      </c>
      <c r="E67" s="429"/>
      <c r="F67" s="429"/>
      <c r="G67" s="429"/>
      <c r="H67" s="429"/>
      <c r="I67" s="429"/>
      <c r="J67" s="429"/>
      <c r="K67" s="295"/>
    </row>
    <row r="68" spans="2:11" s="1" customFormat="1" ht="15" customHeight="1">
      <c r="B68" s="294"/>
      <c r="C68" s="299"/>
      <c r="D68" s="429" t="s">
        <v>4828</v>
      </c>
      <c r="E68" s="429"/>
      <c r="F68" s="429"/>
      <c r="G68" s="429"/>
      <c r="H68" s="429"/>
      <c r="I68" s="429"/>
      <c r="J68" s="429"/>
      <c r="K68" s="295"/>
    </row>
    <row r="69" spans="2:11" s="1" customFormat="1" ht="15" customHeight="1">
      <c r="B69" s="294"/>
      <c r="C69" s="299"/>
      <c r="D69" s="429" t="s">
        <v>4829</v>
      </c>
      <c r="E69" s="429"/>
      <c r="F69" s="429"/>
      <c r="G69" s="429"/>
      <c r="H69" s="429"/>
      <c r="I69" s="429"/>
      <c r="J69" s="429"/>
      <c r="K69" s="295"/>
    </row>
    <row r="70" spans="2:11" s="1" customFormat="1" ht="15" customHeight="1">
      <c r="B70" s="294"/>
      <c r="C70" s="299"/>
      <c r="D70" s="429" t="s">
        <v>4830</v>
      </c>
      <c r="E70" s="429"/>
      <c r="F70" s="429"/>
      <c r="G70" s="429"/>
      <c r="H70" s="429"/>
      <c r="I70" s="429"/>
      <c r="J70" s="429"/>
      <c r="K70" s="295"/>
    </row>
    <row r="71" spans="2:11" s="1" customFormat="1" ht="12.75" customHeight="1">
      <c r="B71" s="303"/>
      <c r="C71" s="304"/>
      <c r="D71" s="304"/>
      <c r="E71" s="304"/>
      <c r="F71" s="304"/>
      <c r="G71" s="304"/>
      <c r="H71" s="304"/>
      <c r="I71" s="304"/>
      <c r="J71" s="304"/>
      <c r="K71" s="305"/>
    </row>
    <row r="72" spans="2:11" s="1" customFormat="1" ht="18.75" customHeight="1">
      <c r="B72" s="306"/>
      <c r="C72" s="306"/>
      <c r="D72" s="306"/>
      <c r="E72" s="306"/>
      <c r="F72" s="306"/>
      <c r="G72" s="306"/>
      <c r="H72" s="306"/>
      <c r="I72" s="306"/>
      <c r="J72" s="306"/>
      <c r="K72" s="307"/>
    </row>
    <row r="73" spans="2:11" s="1" customFormat="1" ht="18.75" customHeight="1">
      <c r="B73" s="307"/>
      <c r="C73" s="307"/>
      <c r="D73" s="307"/>
      <c r="E73" s="307"/>
      <c r="F73" s="307"/>
      <c r="G73" s="307"/>
      <c r="H73" s="307"/>
      <c r="I73" s="307"/>
      <c r="J73" s="307"/>
      <c r="K73" s="307"/>
    </row>
    <row r="74" spans="2:11" s="1" customFormat="1" ht="7.5" customHeight="1">
      <c r="B74" s="308"/>
      <c r="C74" s="309"/>
      <c r="D74" s="309"/>
      <c r="E74" s="309"/>
      <c r="F74" s="309"/>
      <c r="G74" s="309"/>
      <c r="H74" s="309"/>
      <c r="I74" s="309"/>
      <c r="J74" s="309"/>
      <c r="K74" s="310"/>
    </row>
    <row r="75" spans="2:11" s="1" customFormat="1" ht="45" customHeight="1">
      <c r="B75" s="311"/>
      <c r="C75" s="424" t="s">
        <v>4831</v>
      </c>
      <c r="D75" s="424"/>
      <c r="E75" s="424"/>
      <c r="F75" s="424"/>
      <c r="G75" s="424"/>
      <c r="H75" s="424"/>
      <c r="I75" s="424"/>
      <c r="J75" s="424"/>
      <c r="K75" s="312"/>
    </row>
    <row r="76" spans="2:11" s="1" customFormat="1" ht="17.25" customHeight="1">
      <c r="B76" s="311"/>
      <c r="C76" s="313" t="s">
        <v>4832</v>
      </c>
      <c r="D76" s="313"/>
      <c r="E76" s="313"/>
      <c r="F76" s="313" t="s">
        <v>4833</v>
      </c>
      <c r="G76" s="314"/>
      <c r="H76" s="313" t="s">
        <v>59</v>
      </c>
      <c r="I76" s="313" t="s">
        <v>62</v>
      </c>
      <c r="J76" s="313" t="s">
        <v>4834</v>
      </c>
      <c r="K76" s="312"/>
    </row>
    <row r="77" spans="2:11" s="1" customFormat="1" ht="17.25" customHeight="1">
      <c r="B77" s="311"/>
      <c r="C77" s="315" t="s">
        <v>4835</v>
      </c>
      <c r="D77" s="315"/>
      <c r="E77" s="315"/>
      <c r="F77" s="316" t="s">
        <v>4836</v>
      </c>
      <c r="G77" s="317"/>
      <c r="H77" s="315"/>
      <c r="I77" s="315"/>
      <c r="J77" s="315" t="s">
        <v>4837</v>
      </c>
      <c r="K77" s="312"/>
    </row>
    <row r="78" spans="2:11" s="1" customFormat="1" ht="5.25" customHeight="1">
      <c r="B78" s="311"/>
      <c r="C78" s="318"/>
      <c r="D78" s="318"/>
      <c r="E78" s="318"/>
      <c r="F78" s="318"/>
      <c r="G78" s="319"/>
      <c r="H78" s="318"/>
      <c r="I78" s="318"/>
      <c r="J78" s="318"/>
      <c r="K78" s="312"/>
    </row>
    <row r="79" spans="2:11" s="1" customFormat="1" ht="15" customHeight="1">
      <c r="B79" s="311"/>
      <c r="C79" s="300" t="s">
        <v>58</v>
      </c>
      <c r="D79" s="318"/>
      <c r="E79" s="318"/>
      <c r="F79" s="320" t="s">
        <v>4838</v>
      </c>
      <c r="G79" s="319"/>
      <c r="H79" s="300" t="s">
        <v>4839</v>
      </c>
      <c r="I79" s="300" t="s">
        <v>4840</v>
      </c>
      <c r="J79" s="300">
        <v>20</v>
      </c>
      <c r="K79" s="312"/>
    </row>
    <row r="80" spans="2:11" s="1" customFormat="1" ht="15" customHeight="1">
      <c r="B80" s="311"/>
      <c r="C80" s="300" t="s">
        <v>4841</v>
      </c>
      <c r="D80" s="300"/>
      <c r="E80" s="300"/>
      <c r="F80" s="320" t="s">
        <v>4838</v>
      </c>
      <c r="G80" s="319"/>
      <c r="H80" s="300" t="s">
        <v>4842</v>
      </c>
      <c r="I80" s="300" t="s">
        <v>4840</v>
      </c>
      <c r="J80" s="300">
        <v>120</v>
      </c>
      <c r="K80" s="312"/>
    </row>
    <row r="81" spans="2:11" s="1" customFormat="1" ht="15" customHeight="1">
      <c r="B81" s="321"/>
      <c r="C81" s="300" t="s">
        <v>4843</v>
      </c>
      <c r="D81" s="300"/>
      <c r="E81" s="300"/>
      <c r="F81" s="320" t="s">
        <v>4844</v>
      </c>
      <c r="G81" s="319"/>
      <c r="H81" s="300" t="s">
        <v>4845</v>
      </c>
      <c r="I81" s="300" t="s">
        <v>4840</v>
      </c>
      <c r="J81" s="300">
        <v>50</v>
      </c>
      <c r="K81" s="312"/>
    </row>
    <row r="82" spans="2:11" s="1" customFormat="1" ht="15" customHeight="1">
      <c r="B82" s="321"/>
      <c r="C82" s="300" t="s">
        <v>4846</v>
      </c>
      <c r="D82" s="300"/>
      <c r="E82" s="300"/>
      <c r="F82" s="320" t="s">
        <v>4838</v>
      </c>
      <c r="G82" s="319"/>
      <c r="H82" s="300" t="s">
        <v>4847</v>
      </c>
      <c r="I82" s="300" t="s">
        <v>4848</v>
      </c>
      <c r="J82" s="300"/>
      <c r="K82" s="312"/>
    </row>
    <row r="83" spans="2:11" s="1" customFormat="1" ht="15" customHeight="1">
      <c r="B83" s="321"/>
      <c r="C83" s="322" t="s">
        <v>4849</v>
      </c>
      <c r="D83" s="322"/>
      <c r="E83" s="322"/>
      <c r="F83" s="323" t="s">
        <v>4844</v>
      </c>
      <c r="G83" s="322"/>
      <c r="H83" s="322" t="s">
        <v>4850</v>
      </c>
      <c r="I83" s="322" t="s">
        <v>4840</v>
      </c>
      <c r="J83" s="322">
        <v>15</v>
      </c>
      <c r="K83" s="312"/>
    </row>
    <row r="84" spans="2:11" s="1" customFormat="1" ht="15" customHeight="1">
      <c r="B84" s="321"/>
      <c r="C84" s="322" t="s">
        <v>4851</v>
      </c>
      <c r="D84" s="322"/>
      <c r="E84" s="322"/>
      <c r="F84" s="323" t="s">
        <v>4844</v>
      </c>
      <c r="G84" s="322"/>
      <c r="H84" s="322" t="s">
        <v>4852</v>
      </c>
      <c r="I84" s="322" t="s">
        <v>4840</v>
      </c>
      <c r="J84" s="322">
        <v>15</v>
      </c>
      <c r="K84" s="312"/>
    </row>
    <row r="85" spans="2:11" s="1" customFormat="1" ht="15" customHeight="1">
      <c r="B85" s="321"/>
      <c r="C85" s="322" t="s">
        <v>4853</v>
      </c>
      <c r="D85" s="322"/>
      <c r="E85" s="322"/>
      <c r="F85" s="323" t="s">
        <v>4844</v>
      </c>
      <c r="G85" s="322"/>
      <c r="H85" s="322" t="s">
        <v>4854</v>
      </c>
      <c r="I85" s="322" t="s">
        <v>4840</v>
      </c>
      <c r="J85" s="322">
        <v>20</v>
      </c>
      <c r="K85" s="312"/>
    </row>
    <row r="86" spans="2:11" s="1" customFormat="1" ht="15" customHeight="1">
      <c r="B86" s="321"/>
      <c r="C86" s="322" t="s">
        <v>4855</v>
      </c>
      <c r="D86" s="322"/>
      <c r="E86" s="322"/>
      <c r="F86" s="323" t="s">
        <v>4844</v>
      </c>
      <c r="G86" s="322"/>
      <c r="H86" s="322" t="s">
        <v>4856</v>
      </c>
      <c r="I86" s="322" t="s">
        <v>4840</v>
      </c>
      <c r="J86" s="322">
        <v>20</v>
      </c>
      <c r="K86" s="312"/>
    </row>
    <row r="87" spans="2:11" s="1" customFormat="1" ht="15" customHeight="1">
      <c r="B87" s="321"/>
      <c r="C87" s="300" t="s">
        <v>4857</v>
      </c>
      <c r="D87" s="300"/>
      <c r="E87" s="300"/>
      <c r="F87" s="320" t="s">
        <v>4844</v>
      </c>
      <c r="G87" s="319"/>
      <c r="H87" s="300" t="s">
        <v>4858</v>
      </c>
      <c r="I87" s="300" t="s">
        <v>4840</v>
      </c>
      <c r="J87" s="300">
        <v>50</v>
      </c>
      <c r="K87" s="312"/>
    </row>
    <row r="88" spans="2:11" s="1" customFormat="1" ht="15" customHeight="1">
      <c r="B88" s="321"/>
      <c r="C88" s="300" t="s">
        <v>4859</v>
      </c>
      <c r="D88" s="300"/>
      <c r="E88" s="300"/>
      <c r="F88" s="320" t="s">
        <v>4844</v>
      </c>
      <c r="G88" s="319"/>
      <c r="H88" s="300" t="s">
        <v>4860</v>
      </c>
      <c r="I88" s="300" t="s">
        <v>4840</v>
      </c>
      <c r="J88" s="300">
        <v>20</v>
      </c>
      <c r="K88" s="312"/>
    </row>
    <row r="89" spans="2:11" s="1" customFormat="1" ht="15" customHeight="1">
      <c r="B89" s="321"/>
      <c r="C89" s="300" t="s">
        <v>4861</v>
      </c>
      <c r="D89" s="300"/>
      <c r="E89" s="300"/>
      <c r="F89" s="320" t="s">
        <v>4844</v>
      </c>
      <c r="G89" s="319"/>
      <c r="H89" s="300" t="s">
        <v>4862</v>
      </c>
      <c r="I89" s="300" t="s">
        <v>4840</v>
      </c>
      <c r="J89" s="300">
        <v>20</v>
      </c>
      <c r="K89" s="312"/>
    </row>
    <row r="90" spans="2:11" s="1" customFormat="1" ht="15" customHeight="1">
      <c r="B90" s="321"/>
      <c r="C90" s="300" t="s">
        <v>4863</v>
      </c>
      <c r="D90" s="300"/>
      <c r="E90" s="300"/>
      <c r="F90" s="320" t="s">
        <v>4844</v>
      </c>
      <c r="G90" s="319"/>
      <c r="H90" s="300" t="s">
        <v>4864</v>
      </c>
      <c r="I90" s="300" t="s">
        <v>4840</v>
      </c>
      <c r="J90" s="300">
        <v>50</v>
      </c>
      <c r="K90" s="312"/>
    </row>
    <row r="91" spans="2:11" s="1" customFormat="1" ht="15" customHeight="1">
      <c r="B91" s="321"/>
      <c r="C91" s="300" t="s">
        <v>4865</v>
      </c>
      <c r="D91" s="300"/>
      <c r="E91" s="300"/>
      <c r="F91" s="320" t="s">
        <v>4844</v>
      </c>
      <c r="G91" s="319"/>
      <c r="H91" s="300" t="s">
        <v>4865</v>
      </c>
      <c r="I91" s="300" t="s">
        <v>4840</v>
      </c>
      <c r="J91" s="300">
        <v>50</v>
      </c>
      <c r="K91" s="312"/>
    </row>
    <row r="92" spans="2:11" s="1" customFormat="1" ht="15" customHeight="1">
      <c r="B92" s="321"/>
      <c r="C92" s="300" t="s">
        <v>4866</v>
      </c>
      <c r="D92" s="300"/>
      <c r="E92" s="300"/>
      <c r="F92" s="320" t="s">
        <v>4844</v>
      </c>
      <c r="G92" s="319"/>
      <c r="H92" s="300" t="s">
        <v>4867</v>
      </c>
      <c r="I92" s="300" t="s">
        <v>4840</v>
      </c>
      <c r="J92" s="300">
        <v>255</v>
      </c>
      <c r="K92" s="312"/>
    </row>
    <row r="93" spans="2:11" s="1" customFormat="1" ht="15" customHeight="1">
      <c r="B93" s="321"/>
      <c r="C93" s="300" t="s">
        <v>4868</v>
      </c>
      <c r="D93" s="300"/>
      <c r="E93" s="300"/>
      <c r="F93" s="320" t="s">
        <v>4838</v>
      </c>
      <c r="G93" s="319"/>
      <c r="H93" s="300" t="s">
        <v>4869</v>
      </c>
      <c r="I93" s="300" t="s">
        <v>4870</v>
      </c>
      <c r="J93" s="300"/>
      <c r="K93" s="312"/>
    </row>
    <row r="94" spans="2:11" s="1" customFormat="1" ht="15" customHeight="1">
      <c r="B94" s="321"/>
      <c r="C94" s="300" t="s">
        <v>4871</v>
      </c>
      <c r="D94" s="300"/>
      <c r="E94" s="300"/>
      <c r="F94" s="320" t="s">
        <v>4838</v>
      </c>
      <c r="G94" s="319"/>
      <c r="H94" s="300" t="s">
        <v>4872</v>
      </c>
      <c r="I94" s="300" t="s">
        <v>4873</v>
      </c>
      <c r="J94" s="300"/>
      <c r="K94" s="312"/>
    </row>
    <row r="95" spans="2:11" s="1" customFormat="1" ht="15" customHeight="1">
      <c r="B95" s="321"/>
      <c r="C95" s="300" t="s">
        <v>4874</v>
      </c>
      <c r="D95" s="300"/>
      <c r="E95" s="300"/>
      <c r="F95" s="320" t="s">
        <v>4838</v>
      </c>
      <c r="G95" s="319"/>
      <c r="H95" s="300" t="s">
        <v>4874</v>
      </c>
      <c r="I95" s="300" t="s">
        <v>4873</v>
      </c>
      <c r="J95" s="300"/>
      <c r="K95" s="312"/>
    </row>
    <row r="96" spans="2:11" s="1" customFormat="1" ht="15" customHeight="1">
      <c r="B96" s="321"/>
      <c r="C96" s="300" t="s">
        <v>43</v>
      </c>
      <c r="D96" s="300"/>
      <c r="E96" s="300"/>
      <c r="F96" s="320" t="s">
        <v>4838</v>
      </c>
      <c r="G96" s="319"/>
      <c r="H96" s="300" t="s">
        <v>4875</v>
      </c>
      <c r="I96" s="300" t="s">
        <v>4873</v>
      </c>
      <c r="J96" s="300"/>
      <c r="K96" s="312"/>
    </row>
    <row r="97" spans="2:11" s="1" customFormat="1" ht="15" customHeight="1">
      <c r="B97" s="321"/>
      <c r="C97" s="300" t="s">
        <v>53</v>
      </c>
      <c r="D97" s="300"/>
      <c r="E97" s="300"/>
      <c r="F97" s="320" t="s">
        <v>4838</v>
      </c>
      <c r="G97" s="319"/>
      <c r="H97" s="300" t="s">
        <v>4876</v>
      </c>
      <c r="I97" s="300" t="s">
        <v>4873</v>
      </c>
      <c r="J97" s="300"/>
      <c r="K97" s="312"/>
    </row>
    <row r="98" spans="2:11" s="1" customFormat="1" ht="15" customHeight="1">
      <c r="B98" s="324"/>
      <c r="C98" s="325"/>
      <c r="D98" s="325"/>
      <c r="E98" s="325"/>
      <c r="F98" s="325"/>
      <c r="G98" s="325"/>
      <c r="H98" s="325"/>
      <c r="I98" s="325"/>
      <c r="J98" s="325"/>
      <c r="K98" s="326"/>
    </row>
    <row r="99" spans="2:11" s="1" customFormat="1" ht="18.75" customHeight="1">
      <c r="B99" s="327"/>
      <c r="C99" s="328"/>
      <c r="D99" s="328"/>
      <c r="E99" s="328"/>
      <c r="F99" s="328"/>
      <c r="G99" s="328"/>
      <c r="H99" s="328"/>
      <c r="I99" s="328"/>
      <c r="J99" s="328"/>
      <c r="K99" s="327"/>
    </row>
    <row r="100" spans="2:11" s="1" customFormat="1" ht="18.75" customHeight="1">
      <c r="B100" s="307"/>
      <c r="C100" s="307"/>
      <c r="D100" s="307"/>
      <c r="E100" s="307"/>
      <c r="F100" s="307"/>
      <c r="G100" s="307"/>
      <c r="H100" s="307"/>
      <c r="I100" s="307"/>
      <c r="J100" s="307"/>
      <c r="K100" s="307"/>
    </row>
    <row r="101" spans="2:11" s="1" customFormat="1" ht="7.5" customHeight="1">
      <c r="B101" s="308"/>
      <c r="C101" s="309"/>
      <c r="D101" s="309"/>
      <c r="E101" s="309"/>
      <c r="F101" s="309"/>
      <c r="G101" s="309"/>
      <c r="H101" s="309"/>
      <c r="I101" s="309"/>
      <c r="J101" s="309"/>
      <c r="K101" s="310"/>
    </row>
    <row r="102" spans="2:11" s="1" customFormat="1" ht="45" customHeight="1">
      <c r="B102" s="311"/>
      <c r="C102" s="424" t="s">
        <v>4877</v>
      </c>
      <c r="D102" s="424"/>
      <c r="E102" s="424"/>
      <c r="F102" s="424"/>
      <c r="G102" s="424"/>
      <c r="H102" s="424"/>
      <c r="I102" s="424"/>
      <c r="J102" s="424"/>
      <c r="K102" s="312"/>
    </row>
    <row r="103" spans="2:11" s="1" customFormat="1" ht="17.25" customHeight="1">
      <c r="B103" s="311"/>
      <c r="C103" s="313" t="s">
        <v>4832</v>
      </c>
      <c r="D103" s="313"/>
      <c r="E103" s="313"/>
      <c r="F103" s="313" t="s">
        <v>4833</v>
      </c>
      <c r="G103" s="314"/>
      <c r="H103" s="313" t="s">
        <v>59</v>
      </c>
      <c r="I103" s="313" t="s">
        <v>62</v>
      </c>
      <c r="J103" s="313" t="s">
        <v>4834</v>
      </c>
      <c r="K103" s="312"/>
    </row>
    <row r="104" spans="2:11" s="1" customFormat="1" ht="17.25" customHeight="1">
      <c r="B104" s="311"/>
      <c r="C104" s="315" t="s">
        <v>4835</v>
      </c>
      <c r="D104" s="315"/>
      <c r="E104" s="315"/>
      <c r="F104" s="316" t="s">
        <v>4836</v>
      </c>
      <c r="G104" s="317"/>
      <c r="H104" s="315"/>
      <c r="I104" s="315"/>
      <c r="J104" s="315" t="s">
        <v>4837</v>
      </c>
      <c r="K104" s="312"/>
    </row>
    <row r="105" spans="2:11" s="1" customFormat="1" ht="5.25" customHeight="1">
      <c r="B105" s="311"/>
      <c r="C105" s="313"/>
      <c r="D105" s="313"/>
      <c r="E105" s="313"/>
      <c r="F105" s="313"/>
      <c r="G105" s="329"/>
      <c r="H105" s="313"/>
      <c r="I105" s="313"/>
      <c r="J105" s="313"/>
      <c r="K105" s="312"/>
    </row>
    <row r="106" spans="2:11" s="1" customFormat="1" ht="15" customHeight="1">
      <c r="B106" s="311"/>
      <c r="C106" s="300" t="s">
        <v>58</v>
      </c>
      <c r="D106" s="318"/>
      <c r="E106" s="318"/>
      <c r="F106" s="320" t="s">
        <v>4838</v>
      </c>
      <c r="G106" s="329"/>
      <c r="H106" s="300" t="s">
        <v>4878</v>
      </c>
      <c r="I106" s="300" t="s">
        <v>4840</v>
      </c>
      <c r="J106" s="300">
        <v>20</v>
      </c>
      <c r="K106" s="312"/>
    </row>
    <row r="107" spans="2:11" s="1" customFormat="1" ht="15" customHeight="1">
      <c r="B107" s="311"/>
      <c r="C107" s="300" t="s">
        <v>4841</v>
      </c>
      <c r="D107" s="300"/>
      <c r="E107" s="300"/>
      <c r="F107" s="320" t="s">
        <v>4838</v>
      </c>
      <c r="G107" s="300"/>
      <c r="H107" s="300" t="s">
        <v>4878</v>
      </c>
      <c r="I107" s="300" t="s">
        <v>4840</v>
      </c>
      <c r="J107" s="300">
        <v>120</v>
      </c>
      <c r="K107" s="312"/>
    </row>
    <row r="108" spans="2:11" s="1" customFormat="1" ht="15" customHeight="1">
      <c r="B108" s="321"/>
      <c r="C108" s="300" t="s">
        <v>4843</v>
      </c>
      <c r="D108" s="300"/>
      <c r="E108" s="300"/>
      <c r="F108" s="320" t="s">
        <v>4844</v>
      </c>
      <c r="G108" s="300"/>
      <c r="H108" s="300" t="s">
        <v>4878</v>
      </c>
      <c r="I108" s="300" t="s">
        <v>4840</v>
      </c>
      <c r="J108" s="300">
        <v>50</v>
      </c>
      <c r="K108" s="312"/>
    </row>
    <row r="109" spans="2:11" s="1" customFormat="1" ht="15" customHeight="1">
      <c r="B109" s="321"/>
      <c r="C109" s="300" t="s">
        <v>4846</v>
      </c>
      <c r="D109" s="300"/>
      <c r="E109" s="300"/>
      <c r="F109" s="320" t="s">
        <v>4838</v>
      </c>
      <c r="G109" s="300"/>
      <c r="H109" s="300" t="s">
        <v>4878</v>
      </c>
      <c r="I109" s="300" t="s">
        <v>4848</v>
      </c>
      <c r="J109" s="300"/>
      <c r="K109" s="312"/>
    </row>
    <row r="110" spans="2:11" s="1" customFormat="1" ht="15" customHeight="1">
      <c r="B110" s="321"/>
      <c r="C110" s="300" t="s">
        <v>4857</v>
      </c>
      <c r="D110" s="300"/>
      <c r="E110" s="300"/>
      <c r="F110" s="320" t="s">
        <v>4844</v>
      </c>
      <c r="G110" s="300"/>
      <c r="H110" s="300" t="s">
        <v>4878</v>
      </c>
      <c r="I110" s="300" t="s">
        <v>4840</v>
      </c>
      <c r="J110" s="300">
        <v>50</v>
      </c>
      <c r="K110" s="312"/>
    </row>
    <row r="111" spans="2:11" s="1" customFormat="1" ht="15" customHeight="1">
      <c r="B111" s="321"/>
      <c r="C111" s="300" t="s">
        <v>4865</v>
      </c>
      <c r="D111" s="300"/>
      <c r="E111" s="300"/>
      <c r="F111" s="320" t="s">
        <v>4844</v>
      </c>
      <c r="G111" s="300"/>
      <c r="H111" s="300" t="s">
        <v>4878</v>
      </c>
      <c r="I111" s="300" t="s">
        <v>4840</v>
      </c>
      <c r="J111" s="300">
        <v>50</v>
      </c>
      <c r="K111" s="312"/>
    </row>
    <row r="112" spans="2:11" s="1" customFormat="1" ht="15" customHeight="1">
      <c r="B112" s="321"/>
      <c r="C112" s="300" t="s">
        <v>4863</v>
      </c>
      <c r="D112" s="300"/>
      <c r="E112" s="300"/>
      <c r="F112" s="320" t="s">
        <v>4844</v>
      </c>
      <c r="G112" s="300"/>
      <c r="H112" s="300" t="s">
        <v>4878</v>
      </c>
      <c r="I112" s="300" t="s">
        <v>4840</v>
      </c>
      <c r="J112" s="300">
        <v>50</v>
      </c>
      <c r="K112" s="312"/>
    </row>
    <row r="113" spans="2:11" s="1" customFormat="1" ht="15" customHeight="1">
      <c r="B113" s="321"/>
      <c r="C113" s="300" t="s">
        <v>58</v>
      </c>
      <c r="D113" s="300"/>
      <c r="E113" s="300"/>
      <c r="F113" s="320" t="s">
        <v>4838</v>
      </c>
      <c r="G113" s="300"/>
      <c r="H113" s="300" t="s">
        <v>4879</v>
      </c>
      <c r="I113" s="300" t="s">
        <v>4840</v>
      </c>
      <c r="J113" s="300">
        <v>20</v>
      </c>
      <c r="K113" s="312"/>
    </row>
    <row r="114" spans="2:11" s="1" customFormat="1" ht="15" customHeight="1">
      <c r="B114" s="321"/>
      <c r="C114" s="300" t="s">
        <v>4880</v>
      </c>
      <c r="D114" s="300"/>
      <c r="E114" s="300"/>
      <c r="F114" s="320" t="s">
        <v>4838</v>
      </c>
      <c r="G114" s="300"/>
      <c r="H114" s="300" t="s">
        <v>4881</v>
      </c>
      <c r="I114" s="300" t="s">
        <v>4840</v>
      </c>
      <c r="J114" s="300">
        <v>120</v>
      </c>
      <c r="K114" s="312"/>
    </row>
    <row r="115" spans="2:11" s="1" customFormat="1" ht="15" customHeight="1">
      <c r="B115" s="321"/>
      <c r="C115" s="300" t="s">
        <v>43</v>
      </c>
      <c r="D115" s="300"/>
      <c r="E115" s="300"/>
      <c r="F115" s="320" t="s">
        <v>4838</v>
      </c>
      <c r="G115" s="300"/>
      <c r="H115" s="300" t="s">
        <v>4882</v>
      </c>
      <c r="I115" s="300" t="s">
        <v>4873</v>
      </c>
      <c r="J115" s="300"/>
      <c r="K115" s="312"/>
    </row>
    <row r="116" spans="2:11" s="1" customFormat="1" ht="15" customHeight="1">
      <c r="B116" s="321"/>
      <c r="C116" s="300" t="s">
        <v>53</v>
      </c>
      <c r="D116" s="300"/>
      <c r="E116" s="300"/>
      <c r="F116" s="320" t="s">
        <v>4838</v>
      </c>
      <c r="G116" s="300"/>
      <c r="H116" s="300" t="s">
        <v>4883</v>
      </c>
      <c r="I116" s="300" t="s">
        <v>4873</v>
      </c>
      <c r="J116" s="300"/>
      <c r="K116" s="312"/>
    </row>
    <row r="117" spans="2:11" s="1" customFormat="1" ht="15" customHeight="1">
      <c r="B117" s="321"/>
      <c r="C117" s="300" t="s">
        <v>62</v>
      </c>
      <c r="D117" s="300"/>
      <c r="E117" s="300"/>
      <c r="F117" s="320" t="s">
        <v>4838</v>
      </c>
      <c r="G117" s="300"/>
      <c r="H117" s="300" t="s">
        <v>4884</v>
      </c>
      <c r="I117" s="300" t="s">
        <v>4885</v>
      </c>
      <c r="J117" s="300"/>
      <c r="K117" s="312"/>
    </row>
    <row r="118" spans="2:11" s="1" customFormat="1" ht="15" customHeight="1">
      <c r="B118" s="324"/>
      <c r="C118" s="330"/>
      <c r="D118" s="330"/>
      <c r="E118" s="330"/>
      <c r="F118" s="330"/>
      <c r="G118" s="330"/>
      <c r="H118" s="330"/>
      <c r="I118" s="330"/>
      <c r="J118" s="330"/>
      <c r="K118" s="326"/>
    </row>
    <row r="119" spans="2:11" s="1" customFormat="1" ht="18.75" customHeight="1">
      <c r="B119" s="331"/>
      <c r="C119" s="297"/>
      <c r="D119" s="297"/>
      <c r="E119" s="297"/>
      <c r="F119" s="332"/>
      <c r="G119" s="297"/>
      <c r="H119" s="297"/>
      <c r="I119" s="297"/>
      <c r="J119" s="297"/>
      <c r="K119" s="331"/>
    </row>
    <row r="120" spans="2:11" s="1" customFormat="1" ht="18.75" customHeight="1">
      <c r="B120" s="307"/>
      <c r="C120" s="307"/>
      <c r="D120" s="307"/>
      <c r="E120" s="307"/>
      <c r="F120" s="307"/>
      <c r="G120" s="307"/>
      <c r="H120" s="307"/>
      <c r="I120" s="307"/>
      <c r="J120" s="307"/>
      <c r="K120" s="307"/>
    </row>
    <row r="121" spans="2:11" s="1" customFormat="1" ht="7.5" customHeight="1">
      <c r="B121" s="333"/>
      <c r="C121" s="334"/>
      <c r="D121" s="334"/>
      <c r="E121" s="334"/>
      <c r="F121" s="334"/>
      <c r="G121" s="334"/>
      <c r="H121" s="334"/>
      <c r="I121" s="334"/>
      <c r="J121" s="334"/>
      <c r="K121" s="335"/>
    </row>
    <row r="122" spans="2:11" s="1" customFormat="1" ht="45" customHeight="1">
      <c r="B122" s="336"/>
      <c r="C122" s="425" t="s">
        <v>4886</v>
      </c>
      <c r="D122" s="425"/>
      <c r="E122" s="425"/>
      <c r="F122" s="425"/>
      <c r="G122" s="425"/>
      <c r="H122" s="425"/>
      <c r="I122" s="425"/>
      <c r="J122" s="425"/>
      <c r="K122" s="337"/>
    </row>
    <row r="123" spans="2:11" s="1" customFormat="1" ht="17.25" customHeight="1">
      <c r="B123" s="338"/>
      <c r="C123" s="313" t="s">
        <v>4832</v>
      </c>
      <c r="D123" s="313"/>
      <c r="E123" s="313"/>
      <c r="F123" s="313" t="s">
        <v>4833</v>
      </c>
      <c r="G123" s="314"/>
      <c r="H123" s="313" t="s">
        <v>59</v>
      </c>
      <c r="I123" s="313" t="s">
        <v>62</v>
      </c>
      <c r="J123" s="313" t="s">
        <v>4834</v>
      </c>
      <c r="K123" s="339"/>
    </row>
    <row r="124" spans="2:11" s="1" customFormat="1" ht="17.25" customHeight="1">
      <c r="B124" s="338"/>
      <c r="C124" s="315" t="s">
        <v>4835</v>
      </c>
      <c r="D124" s="315"/>
      <c r="E124" s="315"/>
      <c r="F124" s="316" t="s">
        <v>4836</v>
      </c>
      <c r="G124" s="317"/>
      <c r="H124" s="315"/>
      <c r="I124" s="315"/>
      <c r="J124" s="315" t="s">
        <v>4837</v>
      </c>
      <c r="K124" s="339"/>
    </row>
    <row r="125" spans="2:11" s="1" customFormat="1" ht="5.25" customHeight="1">
      <c r="B125" s="340"/>
      <c r="C125" s="318"/>
      <c r="D125" s="318"/>
      <c r="E125" s="318"/>
      <c r="F125" s="318"/>
      <c r="G125" s="300"/>
      <c r="H125" s="318"/>
      <c r="I125" s="318"/>
      <c r="J125" s="318"/>
      <c r="K125" s="341"/>
    </row>
    <row r="126" spans="2:11" s="1" customFormat="1" ht="15" customHeight="1">
      <c r="B126" s="340"/>
      <c r="C126" s="300" t="s">
        <v>4841</v>
      </c>
      <c r="D126" s="318"/>
      <c r="E126" s="318"/>
      <c r="F126" s="320" t="s">
        <v>4838</v>
      </c>
      <c r="G126" s="300"/>
      <c r="H126" s="300" t="s">
        <v>4878</v>
      </c>
      <c r="I126" s="300" t="s">
        <v>4840</v>
      </c>
      <c r="J126" s="300">
        <v>120</v>
      </c>
      <c r="K126" s="342"/>
    </row>
    <row r="127" spans="2:11" s="1" customFormat="1" ht="15" customHeight="1">
      <c r="B127" s="340"/>
      <c r="C127" s="300" t="s">
        <v>4887</v>
      </c>
      <c r="D127" s="300"/>
      <c r="E127" s="300"/>
      <c r="F127" s="320" t="s">
        <v>4838</v>
      </c>
      <c r="G127" s="300"/>
      <c r="H127" s="300" t="s">
        <v>4888</v>
      </c>
      <c r="I127" s="300" t="s">
        <v>4840</v>
      </c>
      <c r="J127" s="300" t="s">
        <v>4889</v>
      </c>
      <c r="K127" s="342"/>
    </row>
    <row r="128" spans="2:11" s="1" customFormat="1" ht="15" customHeight="1">
      <c r="B128" s="340"/>
      <c r="C128" s="300" t="s">
        <v>87</v>
      </c>
      <c r="D128" s="300"/>
      <c r="E128" s="300"/>
      <c r="F128" s="320" t="s">
        <v>4838</v>
      </c>
      <c r="G128" s="300"/>
      <c r="H128" s="300" t="s">
        <v>4890</v>
      </c>
      <c r="I128" s="300" t="s">
        <v>4840</v>
      </c>
      <c r="J128" s="300" t="s">
        <v>4889</v>
      </c>
      <c r="K128" s="342"/>
    </row>
    <row r="129" spans="2:11" s="1" customFormat="1" ht="15" customHeight="1">
      <c r="B129" s="340"/>
      <c r="C129" s="300" t="s">
        <v>4849</v>
      </c>
      <c r="D129" s="300"/>
      <c r="E129" s="300"/>
      <c r="F129" s="320" t="s">
        <v>4844</v>
      </c>
      <c r="G129" s="300"/>
      <c r="H129" s="300" t="s">
        <v>4850</v>
      </c>
      <c r="I129" s="300" t="s">
        <v>4840</v>
      </c>
      <c r="J129" s="300">
        <v>15</v>
      </c>
      <c r="K129" s="342"/>
    </row>
    <row r="130" spans="2:11" s="1" customFormat="1" ht="15" customHeight="1">
      <c r="B130" s="340"/>
      <c r="C130" s="322" t="s">
        <v>4851</v>
      </c>
      <c r="D130" s="322"/>
      <c r="E130" s="322"/>
      <c r="F130" s="323" t="s">
        <v>4844</v>
      </c>
      <c r="G130" s="322"/>
      <c r="H130" s="322" t="s">
        <v>4852</v>
      </c>
      <c r="I130" s="322" t="s">
        <v>4840</v>
      </c>
      <c r="J130" s="322">
        <v>15</v>
      </c>
      <c r="K130" s="342"/>
    </row>
    <row r="131" spans="2:11" s="1" customFormat="1" ht="15" customHeight="1">
      <c r="B131" s="340"/>
      <c r="C131" s="322" t="s">
        <v>4853</v>
      </c>
      <c r="D131" s="322"/>
      <c r="E131" s="322"/>
      <c r="F131" s="323" t="s">
        <v>4844</v>
      </c>
      <c r="G131" s="322"/>
      <c r="H131" s="322" t="s">
        <v>4854</v>
      </c>
      <c r="I131" s="322" t="s">
        <v>4840</v>
      </c>
      <c r="J131" s="322">
        <v>20</v>
      </c>
      <c r="K131" s="342"/>
    </row>
    <row r="132" spans="2:11" s="1" customFormat="1" ht="15" customHeight="1">
      <c r="B132" s="340"/>
      <c r="C132" s="322" t="s">
        <v>4855</v>
      </c>
      <c r="D132" s="322"/>
      <c r="E132" s="322"/>
      <c r="F132" s="323" t="s">
        <v>4844</v>
      </c>
      <c r="G132" s="322"/>
      <c r="H132" s="322" t="s">
        <v>4856</v>
      </c>
      <c r="I132" s="322" t="s">
        <v>4840</v>
      </c>
      <c r="J132" s="322">
        <v>20</v>
      </c>
      <c r="K132" s="342"/>
    </row>
    <row r="133" spans="2:11" s="1" customFormat="1" ht="15" customHeight="1">
      <c r="B133" s="340"/>
      <c r="C133" s="300" t="s">
        <v>4843</v>
      </c>
      <c r="D133" s="300"/>
      <c r="E133" s="300"/>
      <c r="F133" s="320" t="s">
        <v>4844</v>
      </c>
      <c r="G133" s="300"/>
      <c r="H133" s="300" t="s">
        <v>4878</v>
      </c>
      <c r="I133" s="300" t="s">
        <v>4840</v>
      </c>
      <c r="J133" s="300">
        <v>50</v>
      </c>
      <c r="K133" s="342"/>
    </row>
    <row r="134" spans="2:11" s="1" customFormat="1" ht="15" customHeight="1">
      <c r="B134" s="340"/>
      <c r="C134" s="300" t="s">
        <v>4857</v>
      </c>
      <c r="D134" s="300"/>
      <c r="E134" s="300"/>
      <c r="F134" s="320" t="s">
        <v>4844</v>
      </c>
      <c r="G134" s="300"/>
      <c r="H134" s="300" t="s">
        <v>4878</v>
      </c>
      <c r="I134" s="300" t="s">
        <v>4840</v>
      </c>
      <c r="J134" s="300">
        <v>50</v>
      </c>
      <c r="K134" s="342"/>
    </row>
    <row r="135" spans="2:11" s="1" customFormat="1" ht="15" customHeight="1">
      <c r="B135" s="340"/>
      <c r="C135" s="300" t="s">
        <v>4863</v>
      </c>
      <c r="D135" s="300"/>
      <c r="E135" s="300"/>
      <c r="F135" s="320" t="s">
        <v>4844</v>
      </c>
      <c r="G135" s="300"/>
      <c r="H135" s="300" t="s">
        <v>4878</v>
      </c>
      <c r="I135" s="300" t="s">
        <v>4840</v>
      </c>
      <c r="J135" s="300">
        <v>50</v>
      </c>
      <c r="K135" s="342"/>
    </row>
    <row r="136" spans="2:11" s="1" customFormat="1" ht="15" customHeight="1">
      <c r="B136" s="340"/>
      <c r="C136" s="300" t="s">
        <v>4865</v>
      </c>
      <c r="D136" s="300"/>
      <c r="E136" s="300"/>
      <c r="F136" s="320" t="s">
        <v>4844</v>
      </c>
      <c r="G136" s="300"/>
      <c r="H136" s="300" t="s">
        <v>4878</v>
      </c>
      <c r="I136" s="300" t="s">
        <v>4840</v>
      </c>
      <c r="J136" s="300">
        <v>50</v>
      </c>
      <c r="K136" s="342"/>
    </row>
    <row r="137" spans="2:11" s="1" customFormat="1" ht="15" customHeight="1">
      <c r="B137" s="340"/>
      <c r="C137" s="300" t="s">
        <v>4866</v>
      </c>
      <c r="D137" s="300"/>
      <c r="E137" s="300"/>
      <c r="F137" s="320" t="s">
        <v>4844</v>
      </c>
      <c r="G137" s="300"/>
      <c r="H137" s="300" t="s">
        <v>4891</v>
      </c>
      <c r="I137" s="300" t="s">
        <v>4840</v>
      </c>
      <c r="J137" s="300">
        <v>255</v>
      </c>
      <c r="K137" s="342"/>
    </row>
    <row r="138" spans="2:11" s="1" customFormat="1" ht="15" customHeight="1">
      <c r="B138" s="340"/>
      <c r="C138" s="300" t="s">
        <v>4868</v>
      </c>
      <c r="D138" s="300"/>
      <c r="E138" s="300"/>
      <c r="F138" s="320" t="s">
        <v>4838</v>
      </c>
      <c r="G138" s="300"/>
      <c r="H138" s="300" t="s">
        <v>4892</v>
      </c>
      <c r="I138" s="300" t="s">
        <v>4870</v>
      </c>
      <c r="J138" s="300"/>
      <c r="K138" s="342"/>
    </row>
    <row r="139" spans="2:11" s="1" customFormat="1" ht="15" customHeight="1">
      <c r="B139" s="340"/>
      <c r="C139" s="300" t="s">
        <v>4871</v>
      </c>
      <c r="D139" s="300"/>
      <c r="E139" s="300"/>
      <c r="F139" s="320" t="s">
        <v>4838</v>
      </c>
      <c r="G139" s="300"/>
      <c r="H139" s="300" t="s">
        <v>4893</v>
      </c>
      <c r="I139" s="300" t="s">
        <v>4873</v>
      </c>
      <c r="J139" s="300"/>
      <c r="K139" s="342"/>
    </row>
    <row r="140" spans="2:11" s="1" customFormat="1" ht="15" customHeight="1">
      <c r="B140" s="340"/>
      <c r="C140" s="300" t="s">
        <v>4874</v>
      </c>
      <c r="D140" s="300"/>
      <c r="E140" s="300"/>
      <c r="F140" s="320" t="s">
        <v>4838</v>
      </c>
      <c r="G140" s="300"/>
      <c r="H140" s="300" t="s">
        <v>4874</v>
      </c>
      <c r="I140" s="300" t="s">
        <v>4873</v>
      </c>
      <c r="J140" s="300"/>
      <c r="K140" s="342"/>
    </row>
    <row r="141" spans="2:11" s="1" customFormat="1" ht="15" customHeight="1">
      <c r="B141" s="340"/>
      <c r="C141" s="300" t="s">
        <v>43</v>
      </c>
      <c r="D141" s="300"/>
      <c r="E141" s="300"/>
      <c r="F141" s="320" t="s">
        <v>4838</v>
      </c>
      <c r="G141" s="300"/>
      <c r="H141" s="300" t="s">
        <v>4894</v>
      </c>
      <c r="I141" s="300" t="s">
        <v>4873</v>
      </c>
      <c r="J141" s="300"/>
      <c r="K141" s="342"/>
    </row>
    <row r="142" spans="2:11" s="1" customFormat="1" ht="15" customHeight="1">
      <c r="B142" s="340"/>
      <c r="C142" s="300" t="s">
        <v>4895</v>
      </c>
      <c r="D142" s="300"/>
      <c r="E142" s="300"/>
      <c r="F142" s="320" t="s">
        <v>4838</v>
      </c>
      <c r="G142" s="300"/>
      <c r="H142" s="300" t="s">
        <v>4896</v>
      </c>
      <c r="I142" s="300" t="s">
        <v>4873</v>
      </c>
      <c r="J142" s="300"/>
      <c r="K142" s="342"/>
    </row>
    <row r="143" spans="2:11" s="1" customFormat="1" ht="15" customHeight="1">
      <c r="B143" s="343"/>
      <c r="C143" s="344"/>
      <c r="D143" s="344"/>
      <c r="E143" s="344"/>
      <c r="F143" s="344"/>
      <c r="G143" s="344"/>
      <c r="H143" s="344"/>
      <c r="I143" s="344"/>
      <c r="J143" s="344"/>
      <c r="K143" s="345"/>
    </row>
    <row r="144" spans="2:11" s="1" customFormat="1" ht="18.75" customHeight="1">
      <c r="B144" s="297"/>
      <c r="C144" s="297"/>
      <c r="D144" s="297"/>
      <c r="E144" s="297"/>
      <c r="F144" s="332"/>
      <c r="G144" s="297"/>
      <c r="H144" s="297"/>
      <c r="I144" s="297"/>
      <c r="J144" s="297"/>
      <c r="K144" s="297"/>
    </row>
    <row r="145" spans="2:11" s="1" customFormat="1" ht="18.75" customHeight="1">
      <c r="B145" s="307"/>
      <c r="C145" s="307"/>
      <c r="D145" s="307"/>
      <c r="E145" s="307"/>
      <c r="F145" s="307"/>
      <c r="G145" s="307"/>
      <c r="H145" s="307"/>
      <c r="I145" s="307"/>
      <c r="J145" s="307"/>
      <c r="K145" s="307"/>
    </row>
    <row r="146" spans="2:11" s="1" customFormat="1" ht="7.5" customHeight="1">
      <c r="B146" s="308"/>
      <c r="C146" s="309"/>
      <c r="D146" s="309"/>
      <c r="E146" s="309"/>
      <c r="F146" s="309"/>
      <c r="G146" s="309"/>
      <c r="H146" s="309"/>
      <c r="I146" s="309"/>
      <c r="J146" s="309"/>
      <c r="K146" s="310"/>
    </row>
    <row r="147" spans="2:11" s="1" customFormat="1" ht="45" customHeight="1">
      <c r="B147" s="311"/>
      <c r="C147" s="424" t="s">
        <v>4897</v>
      </c>
      <c r="D147" s="424"/>
      <c r="E147" s="424"/>
      <c r="F147" s="424"/>
      <c r="G147" s="424"/>
      <c r="H147" s="424"/>
      <c r="I147" s="424"/>
      <c r="J147" s="424"/>
      <c r="K147" s="312"/>
    </row>
    <row r="148" spans="2:11" s="1" customFormat="1" ht="17.25" customHeight="1">
      <c r="B148" s="311"/>
      <c r="C148" s="313" t="s">
        <v>4832</v>
      </c>
      <c r="D148" s="313"/>
      <c r="E148" s="313"/>
      <c r="F148" s="313" t="s">
        <v>4833</v>
      </c>
      <c r="G148" s="314"/>
      <c r="H148" s="313" t="s">
        <v>59</v>
      </c>
      <c r="I148" s="313" t="s">
        <v>62</v>
      </c>
      <c r="J148" s="313" t="s">
        <v>4834</v>
      </c>
      <c r="K148" s="312"/>
    </row>
    <row r="149" spans="2:11" s="1" customFormat="1" ht="17.25" customHeight="1">
      <c r="B149" s="311"/>
      <c r="C149" s="315" t="s">
        <v>4835</v>
      </c>
      <c r="D149" s="315"/>
      <c r="E149" s="315"/>
      <c r="F149" s="316" t="s">
        <v>4836</v>
      </c>
      <c r="G149" s="317"/>
      <c r="H149" s="315"/>
      <c r="I149" s="315"/>
      <c r="J149" s="315" t="s">
        <v>4837</v>
      </c>
      <c r="K149" s="312"/>
    </row>
    <row r="150" spans="2:11" s="1" customFormat="1" ht="5.25" customHeight="1">
      <c r="B150" s="321"/>
      <c r="C150" s="318"/>
      <c r="D150" s="318"/>
      <c r="E150" s="318"/>
      <c r="F150" s="318"/>
      <c r="G150" s="319"/>
      <c r="H150" s="318"/>
      <c r="I150" s="318"/>
      <c r="J150" s="318"/>
      <c r="K150" s="342"/>
    </row>
    <row r="151" spans="2:11" s="1" customFormat="1" ht="15" customHeight="1">
      <c r="B151" s="321"/>
      <c r="C151" s="346" t="s">
        <v>4841</v>
      </c>
      <c r="D151" s="300"/>
      <c r="E151" s="300"/>
      <c r="F151" s="347" t="s">
        <v>4838</v>
      </c>
      <c r="G151" s="300"/>
      <c r="H151" s="346" t="s">
        <v>4878</v>
      </c>
      <c r="I151" s="346" t="s">
        <v>4840</v>
      </c>
      <c r="J151" s="346">
        <v>120</v>
      </c>
      <c r="K151" s="342"/>
    </row>
    <row r="152" spans="2:11" s="1" customFormat="1" ht="15" customHeight="1">
      <c r="B152" s="321"/>
      <c r="C152" s="346" t="s">
        <v>4887</v>
      </c>
      <c r="D152" s="300"/>
      <c r="E152" s="300"/>
      <c r="F152" s="347" t="s">
        <v>4838</v>
      </c>
      <c r="G152" s="300"/>
      <c r="H152" s="346" t="s">
        <v>4898</v>
      </c>
      <c r="I152" s="346" t="s">
        <v>4840</v>
      </c>
      <c r="J152" s="346" t="s">
        <v>4889</v>
      </c>
      <c r="K152" s="342"/>
    </row>
    <row r="153" spans="2:11" s="1" customFormat="1" ht="15" customHeight="1">
      <c r="B153" s="321"/>
      <c r="C153" s="346" t="s">
        <v>87</v>
      </c>
      <c r="D153" s="300"/>
      <c r="E153" s="300"/>
      <c r="F153" s="347" t="s">
        <v>4838</v>
      </c>
      <c r="G153" s="300"/>
      <c r="H153" s="346" t="s">
        <v>4899</v>
      </c>
      <c r="I153" s="346" t="s">
        <v>4840</v>
      </c>
      <c r="J153" s="346" t="s">
        <v>4889</v>
      </c>
      <c r="K153" s="342"/>
    </row>
    <row r="154" spans="2:11" s="1" customFormat="1" ht="15" customHeight="1">
      <c r="B154" s="321"/>
      <c r="C154" s="346" t="s">
        <v>4843</v>
      </c>
      <c r="D154" s="300"/>
      <c r="E154" s="300"/>
      <c r="F154" s="347" t="s">
        <v>4844</v>
      </c>
      <c r="G154" s="300"/>
      <c r="H154" s="346" t="s">
        <v>4878</v>
      </c>
      <c r="I154" s="346" t="s">
        <v>4840</v>
      </c>
      <c r="J154" s="346">
        <v>50</v>
      </c>
      <c r="K154" s="342"/>
    </row>
    <row r="155" spans="2:11" s="1" customFormat="1" ht="15" customHeight="1">
      <c r="B155" s="321"/>
      <c r="C155" s="346" t="s">
        <v>4846</v>
      </c>
      <c r="D155" s="300"/>
      <c r="E155" s="300"/>
      <c r="F155" s="347" t="s">
        <v>4838</v>
      </c>
      <c r="G155" s="300"/>
      <c r="H155" s="346" t="s">
        <v>4878</v>
      </c>
      <c r="I155" s="346" t="s">
        <v>4848</v>
      </c>
      <c r="J155" s="346"/>
      <c r="K155" s="342"/>
    </row>
    <row r="156" spans="2:11" s="1" customFormat="1" ht="15" customHeight="1">
      <c r="B156" s="321"/>
      <c r="C156" s="346" t="s">
        <v>4857</v>
      </c>
      <c r="D156" s="300"/>
      <c r="E156" s="300"/>
      <c r="F156" s="347" t="s">
        <v>4844</v>
      </c>
      <c r="G156" s="300"/>
      <c r="H156" s="346" t="s">
        <v>4878</v>
      </c>
      <c r="I156" s="346" t="s">
        <v>4840</v>
      </c>
      <c r="J156" s="346">
        <v>50</v>
      </c>
      <c r="K156" s="342"/>
    </row>
    <row r="157" spans="2:11" s="1" customFormat="1" ht="15" customHeight="1">
      <c r="B157" s="321"/>
      <c r="C157" s="346" t="s">
        <v>4865</v>
      </c>
      <c r="D157" s="300"/>
      <c r="E157" s="300"/>
      <c r="F157" s="347" t="s">
        <v>4844</v>
      </c>
      <c r="G157" s="300"/>
      <c r="H157" s="346" t="s">
        <v>4878</v>
      </c>
      <c r="I157" s="346" t="s">
        <v>4840</v>
      </c>
      <c r="J157" s="346">
        <v>50</v>
      </c>
      <c r="K157" s="342"/>
    </row>
    <row r="158" spans="2:11" s="1" customFormat="1" ht="15" customHeight="1">
      <c r="B158" s="321"/>
      <c r="C158" s="346" t="s">
        <v>4863</v>
      </c>
      <c r="D158" s="300"/>
      <c r="E158" s="300"/>
      <c r="F158" s="347" t="s">
        <v>4844</v>
      </c>
      <c r="G158" s="300"/>
      <c r="H158" s="346" t="s">
        <v>4878</v>
      </c>
      <c r="I158" s="346" t="s">
        <v>4840</v>
      </c>
      <c r="J158" s="346">
        <v>50</v>
      </c>
      <c r="K158" s="342"/>
    </row>
    <row r="159" spans="2:11" s="1" customFormat="1" ht="15" customHeight="1">
      <c r="B159" s="321"/>
      <c r="C159" s="346" t="s">
        <v>235</v>
      </c>
      <c r="D159" s="300"/>
      <c r="E159" s="300"/>
      <c r="F159" s="347" t="s">
        <v>4838</v>
      </c>
      <c r="G159" s="300"/>
      <c r="H159" s="346" t="s">
        <v>4900</v>
      </c>
      <c r="I159" s="346" t="s">
        <v>4840</v>
      </c>
      <c r="J159" s="346" t="s">
        <v>4901</v>
      </c>
      <c r="K159" s="342"/>
    </row>
    <row r="160" spans="2:11" s="1" customFormat="1" ht="15" customHeight="1">
      <c r="B160" s="321"/>
      <c r="C160" s="346" t="s">
        <v>4902</v>
      </c>
      <c r="D160" s="300"/>
      <c r="E160" s="300"/>
      <c r="F160" s="347" t="s">
        <v>4838</v>
      </c>
      <c r="G160" s="300"/>
      <c r="H160" s="346" t="s">
        <v>4903</v>
      </c>
      <c r="I160" s="346" t="s">
        <v>4873</v>
      </c>
      <c r="J160" s="346"/>
      <c r="K160" s="342"/>
    </row>
    <row r="161" spans="2:11" s="1" customFormat="1" ht="15" customHeight="1">
      <c r="B161" s="348"/>
      <c r="C161" s="330"/>
      <c r="D161" s="330"/>
      <c r="E161" s="330"/>
      <c r="F161" s="330"/>
      <c r="G161" s="330"/>
      <c r="H161" s="330"/>
      <c r="I161" s="330"/>
      <c r="J161" s="330"/>
      <c r="K161" s="349"/>
    </row>
    <row r="162" spans="2:11" s="1" customFormat="1" ht="18.75" customHeight="1">
      <c r="B162" s="297"/>
      <c r="C162" s="300"/>
      <c r="D162" s="300"/>
      <c r="E162" s="300"/>
      <c r="F162" s="320"/>
      <c r="G162" s="300"/>
      <c r="H162" s="300"/>
      <c r="I162" s="300"/>
      <c r="J162" s="300"/>
      <c r="K162" s="297"/>
    </row>
    <row r="163" spans="2:11" s="1" customFormat="1" ht="18.75" customHeight="1">
      <c r="B163" s="307"/>
      <c r="C163" s="307"/>
      <c r="D163" s="307"/>
      <c r="E163" s="307"/>
      <c r="F163" s="307"/>
      <c r="G163" s="307"/>
      <c r="H163" s="307"/>
      <c r="I163" s="307"/>
      <c r="J163" s="307"/>
      <c r="K163" s="307"/>
    </row>
    <row r="164" spans="2:11" s="1" customFormat="1" ht="7.5" customHeight="1">
      <c r="B164" s="289"/>
      <c r="C164" s="290"/>
      <c r="D164" s="290"/>
      <c r="E164" s="290"/>
      <c r="F164" s="290"/>
      <c r="G164" s="290"/>
      <c r="H164" s="290"/>
      <c r="I164" s="290"/>
      <c r="J164" s="290"/>
      <c r="K164" s="291"/>
    </row>
    <row r="165" spans="2:11" s="1" customFormat="1" ht="45" customHeight="1">
      <c r="B165" s="292"/>
      <c r="C165" s="425" t="s">
        <v>4904</v>
      </c>
      <c r="D165" s="425"/>
      <c r="E165" s="425"/>
      <c r="F165" s="425"/>
      <c r="G165" s="425"/>
      <c r="H165" s="425"/>
      <c r="I165" s="425"/>
      <c r="J165" s="425"/>
      <c r="K165" s="293"/>
    </row>
    <row r="166" spans="2:11" s="1" customFormat="1" ht="17.25" customHeight="1">
      <c r="B166" s="292"/>
      <c r="C166" s="313" t="s">
        <v>4832</v>
      </c>
      <c r="D166" s="313"/>
      <c r="E166" s="313"/>
      <c r="F166" s="313" t="s">
        <v>4833</v>
      </c>
      <c r="G166" s="350"/>
      <c r="H166" s="351" t="s">
        <v>59</v>
      </c>
      <c r="I166" s="351" t="s">
        <v>62</v>
      </c>
      <c r="J166" s="313" t="s">
        <v>4834</v>
      </c>
      <c r="K166" s="293"/>
    </row>
    <row r="167" spans="2:11" s="1" customFormat="1" ht="17.25" customHeight="1">
      <c r="B167" s="294"/>
      <c r="C167" s="315" t="s">
        <v>4835</v>
      </c>
      <c r="D167" s="315"/>
      <c r="E167" s="315"/>
      <c r="F167" s="316" t="s">
        <v>4836</v>
      </c>
      <c r="G167" s="352"/>
      <c r="H167" s="353"/>
      <c r="I167" s="353"/>
      <c r="J167" s="315" t="s">
        <v>4837</v>
      </c>
      <c r="K167" s="295"/>
    </row>
    <row r="168" spans="2:11" s="1" customFormat="1" ht="5.25" customHeight="1">
      <c r="B168" s="321"/>
      <c r="C168" s="318"/>
      <c r="D168" s="318"/>
      <c r="E168" s="318"/>
      <c r="F168" s="318"/>
      <c r="G168" s="319"/>
      <c r="H168" s="318"/>
      <c r="I168" s="318"/>
      <c r="J168" s="318"/>
      <c r="K168" s="342"/>
    </row>
    <row r="169" spans="2:11" s="1" customFormat="1" ht="15" customHeight="1">
      <c r="B169" s="321"/>
      <c r="C169" s="300" t="s">
        <v>4841</v>
      </c>
      <c r="D169" s="300"/>
      <c r="E169" s="300"/>
      <c r="F169" s="320" t="s">
        <v>4838</v>
      </c>
      <c r="G169" s="300"/>
      <c r="H169" s="300" t="s">
        <v>4878</v>
      </c>
      <c r="I169" s="300" t="s">
        <v>4840</v>
      </c>
      <c r="J169" s="300">
        <v>120</v>
      </c>
      <c r="K169" s="342"/>
    </row>
    <row r="170" spans="2:11" s="1" customFormat="1" ht="15" customHeight="1">
      <c r="B170" s="321"/>
      <c r="C170" s="300" t="s">
        <v>4887</v>
      </c>
      <c r="D170" s="300"/>
      <c r="E170" s="300"/>
      <c r="F170" s="320" t="s">
        <v>4838</v>
      </c>
      <c r="G170" s="300"/>
      <c r="H170" s="300" t="s">
        <v>4888</v>
      </c>
      <c r="I170" s="300" t="s">
        <v>4840</v>
      </c>
      <c r="J170" s="300" t="s">
        <v>4889</v>
      </c>
      <c r="K170" s="342"/>
    </row>
    <row r="171" spans="2:11" s="1" customFormat="1" ht="15" customHeight="1">
      <c r="B171" s="321"/>
      <c r="C171" s="300" t="s">
        <v>87</v>
      </c>
      <c r="D171" s="300"/>
      <c r="E171" s="300"/>
      <c r="F171" s="320" t="s">
        <v>4838</v>
      </c>
      <c r="G171" s="300"/>
      <c r="H171" s="300" t="s">
        <v>4905</v>
      </c>
      <c r="I171" s="300" t="s">
        <v>4840</v>
      </c>
      <c r="J171" s="300" t="s">
        <v>4889</v>
      </c>
      <c r="K171" s="342"/>
    </row>
    <row r="172" spans="2:11" s="1" customFormat="1" ht="15" customHeight="1">
      <c r="B172" s="321"/>
      <c r="C172" s="300" t="s">
        <v>4843</v>
      </c>
      <c r="D172" s="300"/>
      <c r="E172" s="300"/>
      <c r="F172" s="320" t="s">
        <v>4844</v>
      </c>
      <c r="G172" s="300"/>
      <c r="H172" s="300" t="s">
        <v>4905</v>
      </c>
      <c r="I172" s="300" t="s">
        <v>4840</v>
      </c>
      <c r="J172" s="300">
        <v>50</v>
      </c>
      <c r="K172" s="342"/>
    </row>
    <row r="173" spans="2:11" s="1" customFormat="1" ht="15" customHeight="1">
      <c r="B173" s="321"/>
      <c r="C173" s="300" t="s">
        <v>4846</v>
      </c>
      <c r="D173" s="300"/>
      <c r="E173" s="300"/>
      <c r="F173" s="320" t="s">
        <v>4838</v>
      </c>
      <c r="G173" s="300"/>
      <c r="H173" s="300" t="s">
        <v>4905</v>
      </c>
      <c r="I173" s="300" t="s">
        <v>4848</v>
      </c>
      <c r="J173" s="300"/>
      <c r="K173" s="342"/>
    </row>
    <row r="174" spans="2:11" s="1" customFormat="1" ht="15" customHeight="1">
      <c r="B174" s="321"/>
      <c r="C174" s="300" t="s">
        <v>4857</v>
      </c>
      <c r="D174" s="300"/>
      <c r="E174" s="300"/>
      <c r="F174" s="320" t="s">
        <v>4844</v>
      </c>
      <c r="G174" s="300"/>
      <c r="H174" s="300" t="s">
        <v>4905</v>
      </c>
      <c r="I174" s="300" t="s">
        <v>4840</v>
      </c>
      <c r="J174" s="300">
        <v>50</v>
      </c>
      <c r="K174" s="342"/>
    </row>
    <row r="175" spans="2:11" s="1" customFormat="1" ht="15" customHeight="1">
      <c r="B175" s="321"/>
      <c r="C175" s="300" t="s">
        <v>4865</v>
      </c>
      <c r="D175" s="300"/>
      <c r="E175" s="300"/>
      <c r="F175" s="320" t="s">
        <v>4844</v>
      </c>
      <c r="G175" s="300"/>
      <c r="H175" s="300" t="s">
        <v>4905</v>
      </c>
      <c r="I175" s="300" t="s">
        <v>4840</v>
      </c>
      <c r="J175" s="300">
        <v>50</v>
      </c>
      <c r="K175" s="342"/>
    </row>
    <row r="176" spans="2:11" s="1" customFormat="1" ht="15" customHeight="1">
      <c r="B176" s="321"/>
      <c r="C176" s="300" t="s">
        <v>4863</v>
      </c>
      <c r="D176" s="300"/>
      <c r="E176" s="300"/>
      <c r="F176" s="320" t="s">
        <v>4844</v>
      </c>
      <c r="G176" s="300"/>
      <c r="H176" s="300" t="s">
        <v>4905</v>
      </c>
      <c r="I176" s="300" t="s">
        <v>4840</v>
      </c>
      <c r="J176" s="300">
        <v>50</v>
      </c>
      <c r="K176" s="342"/>
    </row>
    <row r="177" spans="2:11" s="1" customFormat="1" ht="15" customHeight="1">
      <c r="B177" s="321"/>
      <c r="C177" s="300" t="s">
        <v>259</v>
      </c>
      <c r="D177" s="300"/>
      <c r="E177" s="300"/>
      <c r="F177" s="320" t="s">
        <v>4838</v>
      </c>
      <c r="G177" s="300"/>
      <c r="H177" s="300" t="s">
        <v>4906</v>
      </c>
      <c r="I177" s="300" t="s">
        <v>4907</v>
      </c>
      <c r="J177" s="300"/>
      <c r="K177" s="342"/>
    </row>
    <row r="178" spans="2:11" s="1" customFormat="1" ht="15" customHeight="1">
      <c r="B178" s="321"/>
      <c r="C178" s="300" t="s">
        <v>62</v>
      </c>
      <c r="D178" s="300"/>
      <c r="E178" s="300"/>
      <c r="F178" s="320" t="s">
        <v>4838</v>
      </c>
      <c r="G178" s="300"/>
      <c r="H178" s="300" t="s">
        <v>4908</v>
      </c>
      <c r="I178" s="300" t="s">
        <v>4909</v>
      </c>
      <c r="J178" s="300">
        <v>1</v>
      </c>
      <c r="K178" s="342"/>
    </row>
    <row r="179" spans="2:11" s="1" customFormat="1" ht="15" customHeight="1">
      <c r="B179" s="321"/>
      <c r="C179" s="300" t="s">
        <v>58</v>
      </c>
      <c r="D179" s="300"/>
      <c r="E179" s="300"/>
      <c r="F179" s="320" t="s">
        <v>4838</v>
      </c>
      <c r="G179" s="300"/>
      <c r="H179" s="300" t="s">
        <v>4910</v>
      </c>
      <c r="I179" s="300" t="s">
        <v>4840</v>
      </c>
      <c r="J179" s="300">
        <v>20</v>
      </c>
      <c r="K179" s="342"/>
    </row>
    <row r="180" spans="2:11" s="1" customFormat="1" ht="15" customHeight="1">
      <c r="B180" s="321"/>
      <c r="C180" s="300" t="s">
        <v>59</v>
      </c>
      <c r="D180" s="300"/>
      <c r="E180" s="300"/>
      <c r="F180" s="320" t="s">
        <v>4838</v>
      </c>
      <c r="G180" s="300"/>
      <c r="H180" s="300" t="s">
        <v>4911</v>
      </c>
      <c r="I180" s="300" t="s">
        <v>4840</v>
      </c>
      <c r="J180" s="300">
        <v>255</v>
      </c>
      <c r="K180" s="342"/>
    </row>
    <row r="181" spans="2:11" s="1" customFormat="1" ht="15" customHeight="1">
      <c r="B181" s="321"/>
      <c r="C181" s="300" t="s">
        <v>260</v>
      </c>
      <c r="D181" s="300"/>
      <c r="E181" s="300"/>
      <c r="F181" s="320" t="s">
        <v>4838</v>
      </c>
      <c r="G181" s="300"/>
      <c r="H181" s="300" t="s">
        <v>4802</v>
      </c>
      <c r="I181" s="300" t="s">
        <v>4840</v>
      </c>
      <c r="J181" s="300">
        <v>10</v>
      </c>
      <c r="K181" s="342"/>
    </row>
    <row r="182" spans="2:11" s="1" customFormat="1" ht="15" customHeight="1">
      <c r="B182" s="321"/>
      <c r="C182" s="300" t="s">
        <v>261</v>
      </c>
      <c r="D182" s="300"/>
      <c r="E182" s="300"/>
      <c r="F182" s="320" t="s">
        <v>4838</v>
      </c>
      <c r="G182" s="300"/>
      <c r="H182" s="300" t="s">
        <v>4912</v>
      </c>
      <c r="I182" s="300" t="s">
        <v>4873</v>
      </c>
      <c r="J182" s="300"/>
      <c r="K182" s="342"/>
    </row>
    <row r="183" spans="2:11" s="1" customFormat="1" ht="15" customHeight="1">
      <c r="B183" s="321"/>
      <c r="C183" s="300" t="s">
        <v>4913</v>
      </c>
      <c r="D183" s="300"/>
      <c r="E183" s="300"/>
      <c r="F183" s="320" t="s">
        <v>4838</v>
      </c>
      <c r="G183" s="300"/>
      <c r="H183" s="300" t="s">
        <v>4914</v>
      </c>
      <c r="I183" s="300" t="s">
        <v>4873</v>
      </c>
      <c r="J183" s="300"/>
      <c r="K183" s="342"/>
    </row>
    <row r="184" spans="2:11" s="1" customFormat="1" ht="15" customHeight="1">
      <c r="B184" s="321"/>
      <c r="C184" s="300" t="s">
        <v>4902</v>
      </c>
      <c r="D184" s="300"/>
      <c r="E184" s="300"/>
      <c r="F184" s="320" t="s">
        <v>4838</v>
      </c>
      <c r="G184" s="300"/>
      <c r="H184" s="300" t="s">
        <v>4915</v>
      </c>
      <c r="I184" s="300" t="s">
        <v>4873</v>
      </c>
      <c r="J184" s="300"/>
      <c r="K184" s="342"/>
    </row>
    <row r="185" spans="2:11" s="1" customFormat="1" ht="15" customHeight="1">
      <c r="B185" s="321"/>
      <c r="C185" s="300" t="s">
        <v>263</v>
      </c>
      <c r="D185" s="300"/>
      <c r="E185" s="300"/>
      <c r="F185" s="320" t="s">
        <v>4844</v>
      </c>
      <c r="G185" s="300"/>
      <c r="H185" s="300" t="s">
        <v>4916</v>
      </c>
      <c r="I185" s="300" t="s">
        <v>4840</v>
      </c>
      <c r="J185" s="300">
        <v>50</v>
      </c>
      <c r="K185" s="342"/>
    </row>
    <row r="186" spans="2:11" s="1" customFormat="1" ht="15" customHeight="1">
      <c r="B186" s="321"/>
      <c r="C186" s="300" t="s">
        <v>4917</v>
      </c>
      <c r="D186" s="300"/>
      <c r="E186" s="300"/>
      <c r="F186" s="320" t="s">
        <v>4844</v>
      </c>
      <c r="G186" s="300"/>
      <c r="H186" s="300" t="s">
        <v>4918</v>
      </c>
      <c r="I186" s="300" t="s">
        <v>4919</v>
      </c>
      <c r="J186" s="300"/>
      <c r="K186" s="342"/>
    </row>
    <row r="187" spans="2:11" s="1" customFormat="1" ht="15" customHeight="1">
      <c r="B187" s="321"/>
      <c r="C187" s="300" t="s">
        <v>4920</v>
      </c>
      <c r="D187" s="300"/>
      <c r="E187" s="300"/>
      <c r="F187" s="320" t="s">
        <v>4844</v>
      </c>
      <c r="G187" s="300"/>
      <c r="H187" s="300" t="s">
        <v>4921</v>
      </c>
      <c r="I187" s="300" t="s">
        <v>4919</v>
      </c>
      <c r="J187" s="300"/>
      <c r="K187" s="342"/>
    </row>
    <row r="188" spans="2:11" s="1" customFormat="1" ht="15" customHeight="1">
      <c r="B188" s="321"/>
      <c r="C188" s="300" t="s">
        <v>4922</v>
      </c>
      <c r="D188" s="300"/>
      <c r="E188" s="300"/>
      <c r="F188" s="320" t="s">
        <v>4844</v>
      </c>
      <c r="G188" s="300"/>
      <c r="H188" s="300" t="s">
        <v>4923</v>
      </c>
      <c r="I188" s="300" t="s">
        <v>4919</v>
      </c>
      <c r="J188" s="300"/>
      <c r="K188" s="342"/>
    </row>
    <row r="189" spans="2:11" s="1" customFormat="1" ht="15" customHeight="1">
      <c r="B189" s="321"/>
      <c r="C189" s="354" t="s">
        <v>4924</v>
      </c>
      <c r="D189" s="300"/>
      <c r="E189" s="300"/>
      <c r="F189" s="320" t="s">
        <v>4844</v>
      </c>
      <c r="G189" s="300"/>
      <c r="H189" s="300" t="s">
        <v>4925</v>
      </c>
      <c r="I189" s="300" t="s">
        <v>4926</v>
      </c>
      <c r="J189" s="355" t="s">
        <v>4927</v>
      </c>
      <c r="K189" s="342"/>
    </row>
    <row r="190" spans="2:11" s="1" customFormat="1" ht="15" customHeight="1">
      <c r="B190" s="321"/>
      <c r="C190" s="306" t="s">
        <v>47</v>
      </c>
      <c r="D190" s="300"/>
      <c r="E190" s="300"/>
      <c r="F190" s="320" t="s">
        <v>4838</v>
      </c>
      <c r="G190" s="300"/>
      <c r="H190" s="297" t="s">
        <v>4928</v>
      </c>
      <c r="I190" s="300" t="s">
        <v>4929</v>
      </c>
      <c r="J190" s="300"/>
      <c r="K190" s="342"/>
    </row>
    <row r="191" spans="2:11" s="1" customFormat="1" ht="15" customHeight="1">
      <c r="B191" s="321"/>
      <c r="C191" s="306" t="s">
        <v>4930</v>
      </c>
      <c r="D191" s="300"/>
      <c r="E191" s="300"/>
      <c r="F191" s="320" t="s">
        <v>4838</v>
      </c>
      <c r="G191" s="300"/>
      <c r="H191" s="300" t="s">
        <v>4931</v>
      </c>
      <c r="I191" s="300" t="s">
        <v>4873</v>
      </c>
      <c r="J191" s="300"/>
      <c r="K191" s="342"/>
    </row>
    <row r="192" spans="2:11" s="1" customFormat="1" ht="15" customHeight="1">
      <c r="B192" s="321"/>
      <c r="C192" s="306" t="s">
        <v>4932</v>
      </c>
      <c r="D192" s="300"/>
      <c r="E192" s="300"/>
      <c r="F192" s="320" t="s">
        <v>4838</v>
      </c>
      <c r="G192" s="300"/>
      <c r="H192" s="300" t="s">
        <v>4933</v>
      </c>
      <c r="I192" s="300" t="s">
        <v>4873</v>
      </c>
      <c r="J192" s="300"/>
      <c r="K192" s="342"/>
    </row>
    <row r="193" spans="2:11" s="1" customFormat="1" ht="15" customHeight="1">
      <c r="B193" s="321"/>
      <c r="C193" s="306" t="s">
        <v>4934</v>
      </c>
      <c r="D193" s="300"/>
      <c r="E193" s="300"/>
      <c r="F193" s="320" t="s">
        <v>4844</v>
      </c>
      <c r="G193" s="300"/>
      <c r="H193" s="300" t="s">
        <v>4935</v>
      </c>
      <c r="I193" s="300" t="s">
        <v>4873</v>
      </c>
      <c r="J193" s="300"/>
      <c r="K193" s="342"/>
    </row>
    <row r="194" spans="2:11" s="1" customFormat="1" ht="15" customHeight="1">
      <c r="B194" s="348"/>
      <c r="C194" s="356"/>
      <c r="D194" s="330"/>
      <c r="E194" s="330"/>
      <c r="F194" s="330"/>
      <c r="G194" s="330"/>
      <c r="H194" s="330"/>
      <c r="I194" s="330"/>
      <c r="J194" s="330"/>
      <c r="K194" s="349"/>
    </row>
    <row r="195" spans="2:11" s="1" customFormat="1" ht="18.75" customHeight="1">
      <c r="B195" s="297"/>
      <c r="C195" s="300"/>
      <c r="D195" s="300"/>
      <c r="E195" s="300"/>
      <c r="F195" s="320"/>
      <c r="G195" s="300"/>
      <c r="H195" s="300"/>
      <c r="I195" s="300"/>
      <c r="J195" s="300"/>
      <c r="K195" s="297"/>
    </row>
    <row r="196" spans="2:11" s="1" customFormat="1" ht="18.75" customHeight="1">
      <c r="B196" s="297"/>
      <c r="C196" s="300"/>
      <c r="D196" s="300"/>
      <c r="E196" s="300"/>
      <c r="F196" s="320"/>
      <c r="G196" s="300"/>
      <c r="H196" s="300"/>
      <c r="I196" s="300"/>
      <c r="J196" s="300"/>
      <c r="K196" s="297"/>
    </row>
    <row r="197" spans="2:11" s="1" customFormat="1" ht="18.75" customHeight="1">
      <c r="B197" s="307"/>
      <c r="C197" s="307"/>
      <c r="D197" s="307"/>
      <c r="E197" s="307"/>
      <c r="F197" s="307"/>
      <c r="G197" s="307"/>
      <c r="H197" s="307"/>
      <c r="I197" s="307"/>
      <c r="J197" s="307"/>
      <c r="K197" s="307"/>
    </row>
    <row r="198" spans="2:11" s="1" customFormat="1" ht="13.5">
      <c r="B198" s="289"/>
      <c r="C198" s="290"/>
      <c r="D198" s="290"/>
      <c r="E198" s="290"/>
      <c r="F198" s="290"/>
      <c r="G198" s="290"/>
      <c r="H198" s="290"/>
      <c r="I198" s="290"/>
      <c r="J198" s="290"/>
      <c r="K198" s="291"/>
    </row>
    <row r="199" spans="2:11" s="1" customFormat="1" ht="21">
      <c r="B199" s="292"/>
      <c r="C199" s="425" t="s">
        <v>4936</v>
      </c>
      <c r="D199" s="425"/>
      <c r="E199" s="425"/>
      <c r="F199" s="425"/>
      <c r="G199" s="425"/>
      <c r="H199" s="425"/>
      <c r="I199" s="425"/>
      <c r="J199" s="425"/>
      <c r="K199" s="293"/>
    </row>
    <row r="200" spans="2:11" s="1" customFormat="1" ht="25.5" customHeight="1">
      <c r="B200" s="292"/>
      <c r="C200" s="357" t="s">
        <v>4937</v>
      </c>
      <c r="D200" s="357"/>
      <c r="E200" s="357"/>
      <c r="F200" s="357" t="s">
        <v>4938</v>
      </c>
      <c r="G200" s="358"/>
      <c r="H200" s="426" t="s">
        <v>4939</v>
      </c>
      <c r="I200" s="426"/>
      <c r="J200" s="426"/>
      <c r="K200" s="293"/>
    </row>
    <row r="201" spans="2:11" s="1" customFormat="1" ht="5.25" customHeight="1">
      <c r="B201" s="321"/>
      <c r="C201" s="318"/>
      <c r="D201" s="318"/>
      <c r="E201" s="318"/>
      <c r="F201" s="318"/>
      <c r="G201" s="300"/>
      <c r="H201" s="318"/>
      <c r="I201" s="318"/>
      <c r="J201" s="318"/>
      <c r="K201" s="342"/>
    </row>
    <row r="202" spans="2:11" s="1" customFormat="1" ht="15" customHeight="1">
      <c r="B202" s="321"/>
      <c r="C202" s="300" t="s">
        <v>4929</v>
      </c>
      <c r="D202" s="300"/>
      <c r="E202" s="300"/>
      <c r="F202" s="320" t="s">
        <v>48</v>
      </c>
      <c r="G202" s="300"/>
      <c r="H202" s="427" t="s">
        <v>4940</v>
      </c>
      <c r="I202" s="427"/>
      <c r="J202" s="427"/>
      <c r="K202" s="342"/>
    </row>
    <row r="203" spans="2:11" s="1" customFormat="1" ht="15" customHeight="1">
      <c r="B203" s="321"/>
      <c r="C203" s="327"/>
      <c r="D203" s="300"/>
      <c r="E203" s="300"/>
      <c r="F203" s="320" t="s">
        <v>49</v>
      </c>
      <c r="G203" s="300"/>
      <c r="H203" s="427" t="s">
        <v>4941</v>
      </c>
      <c r="I203" s="427"/>
      <c r="J203" s="427"/>
      <c r="K203" s="342"/>
    </row>
    <row r="204" spans="2:11" s="1" customFormat="1" ht="15" customHeight="1">
      <c r="B204" s="321"/>
      <c r="C204" s="327"/>
      <c r="D204" s="300"/>
      <c r="E204" s="300"/>
      <c r="F204" s="320" t="s">
        <v>52</v>
      </c>
      <c r="G204" s="300"/>
      <c r="H204" s="427" t="s">
        <v>4942</v>
      </c>
      <c r="I204" s="427"/>
      <c r="J204" s="427"/>
      <c r="K204" s="342"/>
    </row>
    <row r="205" spans="2:11" s="1" customFormat="1" ht="15" customHeight="1">
      <c r="B205" s="321"/>
      <c r="C205" s="300"/>
      <c r="D205" s="300"/>
      <c r="E205" s="300"/>
      <c r="F205" s="320" t="s">
        <v>50</v>
      </c>
      <c r="G205" s="300"/>
      <c r="H205" s="427" t="s">
        <v>4943</v>
      </c>
      <c r="I205" s="427"/>
      <c r="J205" s="427"/>
      <c r="K205" s="342"/>
    </row>
    <row r="206" spans="2:11" s="1" customFormat="1" ht="15" customHeight="1">
      <c r="B206" s="321"/>
      <c r="C206" s="300"/>
      <c r="D206" s="300"/>
      <c r="E206" s="300"/>
      <c r="F206" s="320" t="s">
        <v>51</v>
      </c>
      <c r="G206" s="300"/>
      <c r="H206" s="427" t="s">
        <v>4944</v>
      </c>
      <c r="I206" s="427"/>
      <c r="J206" s="427"/>
      <c r="K206" s="342"/>
    </row>
    <row r="207" spans="2:11" s="1" customFormat="1" ht="15" customHeight="1">
      <c r="B207" s="321"/>
      <c r="C207" s="300"/>
      <c r="D207" s="300"/>
      <c r="E207" s="300"/>
      <c r="F207" s="320"/>
      <c r="G207" s="300"/>
      <c r="H207" s="300"/>
      <c r="I207" s="300"/>
      <c r="J207" s="300"/>
      <c r="K207" s="342"/>
    </row>
    <row r="208" spans="2:11" s="1" customFormat="1" ht="15" customHeight="1">
      <c r="B208" s="321"/>
      <c r="C208" s="300" t="s">
        <v>4885</v>
      </c>
      <c r="D208" s="300"/>
      <c r="E208" s="300"/>
      <c r="F208" s="320" t="s">
        <v>82</v>
      </c>
      <c r="G208" s="300"/>
      <c r="H208" s="427" t="s">
        <v>4945</v>
      </c>
      <c r="I208" s="427"/>
      <c r="J208" s="427"/>
      <c r="K208" s="342"/>
    </row>
    <row r="209" spans="2:11" s="1" customFormat="1" ht="15" customHeight="1">
      <c r="B209" s="321"/>
      <c r="C209" s="327"/>
      <c r="D209" s="300"/>
      <c r="E209" s="300"/>
      <c r="F209" s="320" t="s">
        <v>4783</v>
      </c>
      <c r="G209" s="300"/>
      <c r="H209" s="427" t="s">
        <v>4784</v>
      </c>
      <c r="I209" s="427"/>
      <c r="J209" s="427"/>
      <c r="K209" s="342"/>
    </row>
    <row r="210" spans="2:11" s="1" customFormat="1" ht="15" customHeight="1">
      <c r="B210" s="321"/>
      <c r="C210" s="300"/>
      <c r="D210" s="300"/>
      <c r="E210" s="300"/>
      <c r="F210" s="320" t="s">
        <v>4781</v>
      </c>
      <c r="G210" s="300"/>
      <c r="H210" s="427" t="s">
        <v>4946</v>
      </c>
      <c r="I210" s="427"/>
      <c r="J210" s="427"/>
      <c r="K210" s="342"/>
    </row>
    <row r="211" spans="2:11" s="1" customFormat="1" ht="15" customHeight="1">
      <c r="B211" s="359"/>
      <c r="C211" s="327"/>
      <c r="D211" s="327"/>
      <c r="E211" s="327"/>
      <c r="F211" s="320" t="s">
        <v>4785</v>
      </c>
      <c r="G211" s="306"/>
      <c r="H211" s="428" t="s">
        <v>220</v>
      </c>
      <c r="I211" s="428"/>
      <c r="J211" s="428"/>
      <c r="K211" s="360"/>
    </row>
    <row r="212" spans="2:11" s="1" customFormat="1" ht="15" customHeight="1">
      <c r="B212" s="359"/>
      <c r="C212" s="327"/>
      <c r="D212" s="327"/>
      <c r="E212" s="327"/>
      <c r="F212" s="320" t="s">
        <v>4786</v>
      </c>
      <c r="G212" s="306"/>
      <c r="H212" s="428" t="s">
        <v>4730</v>
      </c>
      <c r="I212" s="428"/>
      <c r="J212" s="428"/>
      <c r="K212" s="360"/>
    </row>
    <row r="213" spans="2:11" s="1" customFormat="1" ht="15" customHeight="1">
      <c r="B213" s="359"/>
      <c r="C213" s="327"/>
      <c r="D213" s="327"/>
      <c r="E213" s="327"/>
      <c r="F213" s="361"/>
      <c r="G213" s="306"/>
      <c r="H213" s="362"/>
      <c r="I213" s="362"/>
      <c r="J213" s="362"/>
      <c r="K213" s="360"/>
    </row>
    <row r="214" spans="2:11" s="1" customFormat="1" ht="15" customHeight="1">
      <c r="B214" s="359"/>
      <c r="C214" s="300" t="s">
        <v>4909</v>
      </c>
      <c r="D214" s="327"/>
      <c r="E214" s="327"/>
      <c r="F214" s="320">
        <v>1</v>
      </c>
      <c r="G214" s="306"/>
      <c r="H214" s="428" t="s">
        <v>4947</v>
      </c>
      <c r="I214" s="428"/>
      <c r="J214" s="428"/>
      <c r="K214" s="360"/>
    </row>
    <row r="215" spans="2:11" s="1" customFormat="1" ht="15" customHeight="1">
      <c r="B215" s="359"/>
      <c r="C215" s="327"/>
      <c r="D215" s="327"/>
      <c r="E215" s="327"/>
      <c r="F215" s="320">
        <v>2</v>
      </c>
      <c r="G215" s="306"/>
      <c r="H215" s="428" t="s">
        <v>4948</v>
      </c>
      <c r="I215" s="428"/>
      <c r="J215" s="428"/>
      <c r="K215" s="360"/>
    </row>
    <row r="216" spans="2:11" s="1" customFormat="1" ht="15" customHeight="1">
      <c r="B216" s="359"/>
      <c r="C216" s="327"/>
      <c r="D216" s="327"/>
      <c r="E216" s="327"/>
      <c r="F216" s="320">
        <v>3</v>
      </c>
      <c r="G216" s="306"/>
      <c r="H216" s="428" t="s">
        <v>4949</v>
      </c>
      <c r="I216" s="428"/>
      <c r="J216" s="428"/>
      <c r="K216" s="360"/>
    </row>
    <row r="217" spans="2:11" s="1" customFormat="1" ht="15" customHeight="1">
      <c r="B217" s="359"/>
      <c r="C217" s="327"/>
      <c r="D217" s="327"/>
      <c r="E217" s="327"/>
      <c r="F217" s="320">
        <v>4</v>
      </c>
      <c r="G217" s="306"/>
      <c r="H217" s="428" t="s">
        <v>4950</v>
      </c>
      <c r="I217" s="428"/>
      <c r="J217" s="428"/>
      <c r="K217" s="360"/>
    </row>
    <row r="218" spans="2:11" s="1" customFormat="1" ht="12.75" customHeight="1">
      <c r="B218" s="363"/>
      <c r="C218" s="364"/>
      <c r="D218" s="364"/>
      <c r="E218" s="364"/>
      <c r="F218" s="364"/>
      <c r="G218" s="364"/>
      <c r="H218" s="364"/>
      <c r="I218" s="364"/>
      <c r="J218" s="364"/>
      <c r="K218" s="36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71</vt:i4>
      </vt:variant>
    </vt:vector>
  </HeadingPairs>
  <TitlesOfParts>
    <vt:vector size="107" baseType="lpstr">
      <vt:lpstr>Rekapitulace stavby</vt:lpstr>
      <vt:lpstr>2016-027H-02-A-D11 - A-D....</vt:lpstr>
      <vt:lpstr>2016-027H-02-A-D141 - A-D...</vt:lpstr>
      <vt:lpstr>2016-027H-02-A-D142 - A-D...</vt:lpstr>
      <vt:lpstr>2016-027H-02-A-D143 - A-D...</vt:lpstr>
      <vt:lpstr>2016-027H-02-A-D144 - A-D...</vt:lpstr>
      <vt:lpstr>2016-027-02-A-D1456 - A-D...</vt:lpstr>
      <vt:lpstr>2016-027H-02-A-D1451 - A-...</vt:lpstr>
      <vt:lpstr>2016-027H-02A-D1452 - A-D...</vt:lpstr>
      <vt:lpstr>2016-027H-02-A-D1453 - A-...</vt:lpstr>
      <vt:lpstr>2016-027H-02-A-D1454 - A-...</vt:lpstr>
      <vt:lpstr>2016-027H-02-A-D1455 - A-...</vt:lpstr>
      <vt:lpstr>2016-027H-02-A-D1457 - A-...</vt:lpstr>
      <vt:lpstr>2016-027H-02A-D146-1 - A-...</vt:lpstr>
      <vt:lpstr>2016-027H-02-A-D147 - A-D...</vt:lpstr>
      <vt:lpstr>2016-027H-02-B-D11 - B-D....</vt:lpstr>
      <vt:lpstr>2016-027H-02-B-D141 - B-D...</vt:lpstr>
      <vt:lpstr>2016-027H-02-B-D142 - B-D...</vt:lpstr>
      <vt:lpstr>2016-027H-02-B-D143 - B-D...</vt:lpstr>
      <vt:lpstr>2016-027H-02-B-D144 - B-D...</vt:lpstr>
      <vt:lpstr>2016-027H-02-B-D1451 - B-...</vt:lpstr>
      <vt:lpstr>2016-027H-02-B-D1452 - B-...</vt:lpstr>
      <vt:lpstr>2016-027H-02-B-D1453 - B-...</vt:lpstr>
      <vt:lpstr>2016-027H-02-B-D1454 - B-...</vt:lpstr>
      <vt:lpstr>2016-027H-02-B-D1455 - B-...</vt:lpstr>
      <vt:lpstr>2016-027H-02-B-D1456 - B-...</vt:lpstr>
      <vt:lpstr>2019-027H-02B-D146-1 - B-...</vt:lpstr>
      <vt:lpstr>2016-027H-02-C-D11 - C-D....</vt:lpstr>
      <vt:lpstr>2016-027H-02-C-D141 - C-D...</vt:lpstr>
      <vt:lpstr>2016-027H-02-C-D142 - C-D...</vt:lpstr>
      <vt:lpstr>2016-027H-02-C-D144 - C-D...</vt:lpstr>
      <vt:lpstr>2016-027H-02-C-D147 - C-D...</vt:lpstr>
      <vt:lpstr>2016-027H-02-D-D11 - D-D....</vt:lpstr>
      <vt:lpstr>2016-027H-02-E - Vedlejší...</vt:lpstr>
      <vt:lpstr>Seznam figur</vt:lpstr>
      <vt:lpstr>Pokyny pro vyplnění</vt:lpstr>
      <vt:lpstr>'2016-027-02-A-D1456 - A-D...'!Názvy_tisku</vt:lpstr>
      <vt:lpstr>'2016-027H-02-A-D11 - A-D....'!Názvy_tisku</vt:lpstr>
      <vt:lpstr>'2016-027H-02-A-D141 - A-D...'!Názvy_tisku</vt:lpstr>
      <vt:lpstr>'2016-027H-02-A-D142 - A-D...'!Názvy_tisku</vt:lpstr>
      <vt:lpstr>'2016-027H-02-A-D143 - A-D...'!Názvy_tisku</vt:lpstr>
      <vt:lpstr>'2016-027H-02-A-D144 - A-D...'!Názvy_tisku</vt:lpstr>
      <vt:lpstr>'2016-027H-02-A-D1451 - A-...'!Názvy_tisku</vt:lpstr>
      <vt:lpstr>'2016-027H-02A-D1452 - A-D...'!Názvy_tisku</vt:lpstr>
      <vt:lpstr>'2016-027H-02-A-D1453 - A-...'!Názvy_tisku</vt:lpstr>
      <vt:lpstr>'2016-027H-02-A-D1454 - A-...'!Názvy_tisku</vt:lpstr>
      <vt:lpstr>'2016-027H-02-A-D1455 - A-...'!Názvy_tisku</vt:lpstr>
      <vt:lpstr>'2016-027H-02-A-D1457 - A-...'!Názvy_tisku</vt:lpstr>
      <vt:lpstr>'2016-027H-02A-D146-1 - A-...'!Názvy_tisku</vt:lpstr>
      <vt:lpstr>'2016-027H-02-A-D147 - A-D...'!Názvy_tisku</vt:lpstr>
      <vt:lpstr>'2016-027H-02-B-D11 - B-D....'!Názvy_tisku</vt:lpstr>
      <vt:lpstr>'2016-027H-02-B-D141 - B-D...'!Názvy_tisku</vt:lpstr>
      <vt:lpstr>'2016-027H-02-B-D142 - B-D...'!Názvy_tisku</vt:lpstr>
      <vt:lpstr>'2016-027H-02-B-D143 - B-D...'!Názvy_tisku</vt:lpstr>
      <vt:lpstr>'2016-027H-02-B-D144 - B-D...'!Názvy_tisku</vt:lpstr>
      <vt:lpstr>'2016-027H-02-B-D1451 - B-...'!Názvy_tisku</vt:lpstr>
      <vt:lpstr>'2016-027H-02-B-D1452 - B-...'!Názvy_tisku</vt:lpstr>
      <vt:lpstr>'2016-027H-02-B-D1453 - B-...'!Názvy_tisku</vt:lpstr>
      <vt:lpstr>'2016-027H-02-B-D1454 - B-...'!Názvy_tisku</vt:lpstr>
      <vt:lpstr>'2016-027H-02-B-D1455 - B-...'!Názvy_tisku</vt:lpstr>
      <vt:lpstr>'2016-027H-02-B-D1456 - B-...'!Názvy_tisku</vt:lpstr>
      <vt:lpstr>'2016-027H-02-C-D11 - C-D....'!Názvy_tisku</vt:lpstr>
      <vt:lpstr>'2016-027H-02-C-D141 - C-D...'!Názvy_tisku</vt:lpstr>
      <vt:lpstr>'2016-027H-02-C-D142 - C-D...'!Názvy_tisku</vt:lpstr>
      <vt:lpstr>'2016-027H-02-C-D144 - C-D...'!Názvy_tisku</vt:lpstr>
      <vt:lpstr>'2016-027H-02-C-D147 - C-D...'!Názvy_tisku</vt:lpstr>
      <vt:lpstr>'2016-027H-02-D-D11 - D-D....'!Názvy_tisku</vt:lpstr>
      <vt:lpstr>'2016-027H-02-E - Vedlejší...'!Názvy_tisku</vt:lpstr>
      <vt:lpstr>'2019-027H-02B-D146-1 - B-...'!Názvy_tisku</vt:lpstr>
      <vt:lpstr>'Rekapitulace stavby'!Názvy_tisku</vt:lpstr>
      <vt:lpstr>'Seznam figur'!Názvy_tisku</vt:lpstr>
      <vt:lpstr>'2016-027-02-A-D1456 - A-D...'!Oblast_tisku</vt:lpstr>
      <vt:lpstr>'2016-027H-02-A-D11 - A-D....'!Oblast_tisku</vt:lpstr>
      <vt:lpstr>'2016-027H-02-A-D141 - A-D...'!Oblast_tisku</vt:lpstr>
      <vt:lpstr>'2016-027H-02-A-D142 - A-D...'!Oblast_tisku</vt:lpstr>
      <vt:lpstr>'2016-027H-02-A-D143 - A-D...'!Oblast_tisku</vt:lpstr>
      <vt:lpstr>'2016-027H-02-A-D144 - A-D...'!Oblast_tisku</vt:lpstr>
      <vt:lpstr>'2016-027H-02-A-D1451 - A-...'!Oblast_tisku</vt:lpstr>
      <vt:lpstr>'2016-027H-02A-D1452 - A-D...'!Oblast_tisku</vt:lpstr>
      <vt:lpstr>'2016-027H-02-A-D1453 - A-...'!Oblast_tisku</vt:lpstr>
      <vt:lpstr>'2016-027H-02-A-D1454 - A-...'!Oblast_tisku</vt:lpstr>
      <vt:lpstr>'2016-027H-02-A-D1455 - A-...'!Oblast_tisku</vt:lpstr>
      <vt:lpstr>'2016-027H-02-A-D1457 - A-...'!Oblast_tisku</vt:lpstr>
      <vt:lpstr>'2016-027H-02A-D146-1 - A-...'!Oblast_tisku</vt:lpstr>
      <vt:lpstr>'2016-027H-02-A-D147 - A-D...'!Oblast_tisku</vt:lpstr>
      <vt:lpstr>'2016-027H-02-B-D11 - B-D....'!Oblast_tisku</vt:lpstr>
      <vt:lpstr>'2016-027H-02-B-D141 - B-D...'!Oblast_tisku</vt:lpstr>
      <vt:lpstr>'2016-027H-02-B-D142 - B-D...'!Oblast_tisku</vt:lpstr>
      <vt:lpstr>'2016-027H-02-B-D143 - B-D...'!Oblast_tisku</vt:lpstr>
      <vt:lpstr>'2016-027H-02-B-D144 - B-D...'!Oblast_tisku</vt:lpstr>
      <vt:lpstr>'2016-027H-02-B-D1451 - B-...'!Oblast_tisku</vt:lpstr>
      <vt:lpstr>'2016-027H-02-B-D1452 - B-...'!Oblast_tisku</vt:lpstr>
      <vt:lpstr>'2016-027H-02-B-D1453 - B-...'!Oblast_tisku</vt:lpstr>
      <vt:lpstr>'2016-027H-02-B-D1454 - B-...'!Oblast_tisku</vt:lpstr>
      <vt:lpstr>'2016-027H-02-B-D1455 - B-...'!Oblast_tisku</vt:lpstr>
      <vt:lpstr>'2016-027H-02-B-D1456 - B-...'!Oblast_tisku</vt:lpstr>
      <vt:lpstr>'2016-027H-02-C-D11 - C-D....'!Oblast_tisku</vt:lpstr>
      <vt:lpstr>'2016-027H-02-C-D141 - C-D...'!Oblast_tisku</vt:lpstr>
      <vt:lpstr>'2016-027H-02-C-D142 - C-D...'!Oblast_tisku</vt:lpstr>
      <vt:lpstr>'2016-027H-02-C-D144 - C-D...'!Oblast_tisku</vt:lpstr>
      <vt:lpstr>'2016-027H-02-C-D147 - C-D...'!Oblast_tisku</vt:lpstr>
      <vt:lpstr>'2016-027H-02-D-D11 - D-D....'!Oblast_tisku</vt:lpstr>
      <vt:lpstr>'2016-027H-02-E - Vedlejší...'!Oblast_tisku</vt:lpstr>
      <vt:lpstr>'2019-027H-02B-D146-1 - B-...'!Oblast_tisku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dcterms:created xsi:type="dcterms:W3CDTF">2020-02-20T11:08:13Z</dcterms:created>
  <dcterms:modified xsi:type="dcterms:W3CDTF">2020-02-20T11:10:19Z</dcterms:modified>
</cp:coreProperties>
</file>