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TRUHLA\31-2008 CEJ PB\03_DPS\3) Profese\Rozpočet\"/>
    </mc:Choice>
  </mc:AlternateContent>
  <bookViews>
    <workbookView xWindow="28680" yWindow="-120" windowWidth="29040" windowHeight="15840" firstSheet="3" activeTab="6"/>
  </bookViews>
  <sheets>
    <sheet name="Pokyny pro vyplnění" sheetId="11" r:id="rId1"/>
    <sheet name="Stavba" sheetId="1" r:id="rId2"/>
    <sheet name="VzorPolozky" sheetId="10" state="hidden" r:id="rId3"/>
    <sheet name="SO.01 01 Pol" sheetId="12" r:id="rId4"/>
    <sheet name="SO.01 02 Pol" sheetId="13" r:id="rId5"/>
    <sheet name="SO.01 03 Pol" sheetId="14" r:id="rId6"/>
    <sheet name="SO.01 0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'SO.01 01 Pol'!$1:$7</definedName>
    <definedName name="_xlnm.Print_Titles" localSheetId="4">'SO.01 02 Pol'!$1:$7</definedName>
    <definedName name="_xlnm.Print_Titles" localSheetId="5">'SO.01 03 Pol'!$1:$7</definedName>
    <definedName name="_xlnm.Print_Titles" localSheetId="6">'SO.01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'SO.01 01 Pol'!$A$1:$X$440</definedName>
    <definedName name="_xlnm.Print_Area" localSheetId="4">'SO.01 02 Pol'!$A$1:$X$59</definedName>
    <definedName name="_xlnm.Print_Area" localSheetId="5">'SO.01 03 Pol'!$A$1:$X$39</definedName>
    <definedName name="_xlnm.Print_Area" localSheetId="6">'SO.01 04 Pol'!$A$1:$X$52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39" i="1"/>
  <c r="F39" i="1"/>
  <c r="G51" i="15"/>
  <c r="BA38" i="15"/>
  <c r="BA33" i="15"/>
  <c r="BA22" i="15"/>
  <c r="BA16" i="15"/>
  <c r="BA13" i="15"/>
  <c r="BA10" i="15"/>
  <c r="G9" i="15"/>
  <c r="I9" i="15"/>
  <c r="I8" i="15" s="1"/>
  <c r="K9" i="15"/>
  <c r="M9" i="15"/>
  <c r="O9" i="15"/>
  <c r="Q9" i="15"/>
  <c r="Q8" i="15" s="1"/>
  <c r="V9" i="15"/>
  <c r="G12" i="15"/>
  <c r="M12" i="15" s="1"/>
  <c r="I12" i="15"/>
  <c r="K12" i="15"/>
  <c r="K8" i="15" s="1"/>
  <c r="O12" i="15"/>
  <c r="Q12" i="15"/>
  <c r="V12" i="15"/>
  <c r="V8" i="15" s="1"/>
  <c r="G15" i="15"/>
  <c r="I15" i="15"/>
  <c r="K15" i="15"/>
  <c r="M15" i="15"/>
  <c r="O15" i="15"/>
  <c r="Q15" i="15"/>
  <c r="V15" i="15"/>
  <c r="G18" i="15"/>
  <c r="M18" i="15" s="1"/>
  <c r="I18" i="15"/>
  <c r="K18" i="15"/>
  <c r="O18" i="15"/>
  <c r="O8" i="15" s="1"/>
  <c r="Q18" i="15"/>
  <c r="V18" i="15"/>
  <c r="G21" i="15"/>
  <c r="I21" i="15"/>
  <c r="K21" i="15"/>
  <c r="M21" i="15"/>
  <c r="O21" i="15"/>
  <c r="Q21" i="15"/>
  <c r="V21" i="15"/>
  <c r="G25" i="15"/>
  <c r="I25" i="15"/>
  <c r="I24" i="15" s="1"/>
  <c r="K25" i="15"/>
  <c r="M25" i="15"/>
  <c r="O25" i="15"/>
  <c r="Q25" i="15"/>
  <c r="Q24" i="15" s="1"/>
  <c r="V25" i="15"/>
  <c r="G27" i="15"/>
  <c r="G24" i="15" s="1"/>
  <c r="I27" i="15"/>
  <c r="K27" i="15"/>
  <c r="O27" i="15"/>
  <c r="O24" i="15" s="1"/>
  <c r="Q27" i="15"/>
  <c r="V27" i="15"/>
  <c r="G30" i="15"/>
  <c r="I30" i="15"/>
  <c r="K30" i="15"/>
  <c r="M30" i="15"/>
  <c r="O30" i="15"/>
  <c r="Q30" i="15"/>
  <c r="V30" i="15"/>
  <c r="G32" i="15"/>
  <c r="M32" i="15" s="1"/>
  <c r="I32" i="15"/>
  <c r="K32" i="15"/>
  <c r="K24" i="15" s="1"/>
  <c r="O32" i="15"/>
  <c r="Q32" i="15"/>
  <c r="V32" i="15"/>
  <c r="V24" i="15" s="1"/>
  <c r="G35" i="15"/>
  <c r="I35" i="15"/>
  <c r="K35" i="15"/>
  <c r="M35" i="15"/>
  <c r="O35" i="15"/>
  <c r="Q35" i="15"/>
  <c r="V35" i="15"/>
  <c r="G37" i="15"/>
  <c r="M37" i="15" s="1"/>
  <c r="I37" i="15"/>
  <c r="K37" i="15"/>
  <c r="O37" i="15"/>
  <c r="Q37" i="15"/>
  <c r="V37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8" i="15"/>
  <c r="I48" i="15"/>
  <c r="K48" i="15"/>
  <c r="M48" i="15"/>
  <c r="O48" i="15"/>
  <c r="Q48" i="15"/>
  <c r="V48" i="15"/>
  <c r="AE51" i="15"/>
  <c r="G38" i="14"/>
  <c r="G9" i="14"/>
  <c r="G8" i="14" s="1"/>
  <c r="I9" i="14"/>
  <c r="I8" i="14" s="1"/>
  <c r="K9" i="14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G11" i="14"/>
  <c r="I11" i="14"/>
  <c r="K11" i="14"/>
  <c r="K8" i="14" s="1"/>
  <c r="M11" i="14"/>
  <c r="O11" i="14"/>
  <c r="Q11" i="14"/>
  <c r="V11" i="14"/>
  <c r="V8" i="14" s="1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AE38" i="14"/>
  <c r="G5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G8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Q31" i="13"/>
  <c r="V31" i="13"/>
  <c r="G33" i="13"/>
  <c r="I33" i="13"/>
  <c r="K33" i="13"/>
  <c r="M33" i="13"/>
  <c r="O33" i="13"/>
  <c r="Q33" i="13"/>
  <c r="V33" i="13"/>
  <c r="G35" i="13"/>
  <c r="M35" i="13" s="1"/>
  <c r="I35" i="13"/>
  <c r="K35" i="13"/>
  <c r="O35" i="13"/>
  <c r="Q35" i="13"/>
  <c r="V35" i="13"/>
  <c r="G37" i="13"/>
  <c r="I37" i="13"/>
  <c r="K37" i="13"/>
  <c r="M37" i="13"/>
  <c r="O37" i="13"/>
  <c r="Q37" i="13"/>
  <c r="V37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7" i="13"/>
  <c r="M47" i="13" s="1"/>
  <c r="I47" i="13"/>
  <c r="K47" i="13"/>
  <c r="O47" i="13"/>
  <c r="Q47" i="13"/>
  <c r="V47" i="13"/>
  <c r="G49" i="13"/>
  <c r="I49" i="13"/>
  <c r="K49" i="13"/>
  <c r="M49" i="13"/>
  <c r="O49" i="13"/>
  <c r="Q49" i="13"/>
  <c r="V49" i="13"/>
  <c r="G51" i="13"/>
  <c r="M51" i="13" s="1"/>
  <c r="I51" i="13"/>
  <c r="K51" i="13"/>
  <c r="O51" i="13"/>
  <c r="Q51" i="13"/>
  <c r="V51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AE58" i="13"/>
  <c r="AF58" i="13"/>
  <c r="G439" i="12"/>
  <c r="BA389" i="12"/>
  <c r="BA382" i="12"/>
  <c r="BA381" i="12"/>
  <c r="BA138" i="12"/>
  <c r="BA35" i="12"/>
  <c r="BA28" i="12"/>
  <c r="G8" i="12"/>
  <c r="I8" i="12"/>
  <c r="O8" i="12"/>
  <c r="Q8" i="12"/>
  <c r="G9" i="12"/>
  <c r="M9" i="12" s="1"/>
  <c r="M8" i="12" s="1"/>
  <c r="I9" i="12"/>
  <c r="K9" i="12"/>
  <c r="K8" i="12" s="1"/>
  <c r="O9" i="12"/>
  <c r="Q9" i="12"/>
  <c r="V9" i="12"/>
  <c r="V8" i="12" s="1"/>
  <c r="K12" i="12"/>
  <c r="V12" i="12"/>
  <c r="G13" i="12"/>
  <c r="G12" i="12" s="1"/>
  <c r="I13" i="12"/>
  <c r="K13" i="12"/>
  <c r="O13" i="12"/>
  <c r="O12" i="12" s="1"/>
  <c r="Q13" i="12"/>
  <c r="V13" i="12"/>
  <c r="G15" i="12"/>
  <c r="M15" i="12" s="1"/>
  <c r="I15" i="12"/>
  <c r="I12" i="12" s="1"/>
  <c r="K15" i="12"/>
  <c r="O15" i="12"/>
  <c r="Q15" i="12"/>
  <c r="Q12" i="12" s="1"/>
  <c r="V15" i="12"/>
  <c r="K18" i="12"/>
  <c r="V18" i="12"/>
  <c r="G19" i="12"/>
  <c r="I19" i="12"/>
  <c r="I18" i="12" s="1"/>
  <c r="K19" i="12"/>
  <c r="M19" i="12"/>
  <c r="O19" i="12"/>
  <c r="Q19" i="12"/>
  <c r="Q18" i="12" s="1"/>
  <c r="V19" i="12"/>
  <c r="G23" i="12"/>
  <c r="G18" i="12" s="1"/>
  <c r="I23" i="12"/>
  <c r="K23" i="12"/>
  <c r="O23" i="12"/>
  <c r="O18" i="12" s="1"/>
  <c r="Q23" i="12"/>
  <c r="V23" i="12"/>
  <c r="I26" i="12"/>
  <c r="Q26" i="12"/>
  <c r="G27" i="12"/>
  <c r="M27" i="12" s="1"/>
  <c r="M26" i="12" s="1"/>
  <c r="I27" i="12"/>
  <c r="K27" i="12"/>
  <c r="K26" i="12" s="1"/>
  <c r="O27" i="12"/>
  <c r="O26" i="12" s="1"/>
  <c r="Q27" i="12"/>
  <c r="V27" i="12"/>
  <c r="V26" i="12" s="1"/>
  <c r="G34" i="12"/>
  <c r="I34" i="12"/>
  <c r="K34" i="12"/>
  <c r="M34" i="12"/>
  <c r="O34" i="12"/>
  <c r="Q34" i="12"/>
  <c r="V34" i="12"/>
  <c r="G39" i="12"/>
  <c r="K39" i="12"/>
  <c r="O39" i="12"/>
  <c r="V39" i="12"/>
  <c r="G40" i="12"/>
  <c r="I40" i="12"/>
  <c r="I39" i="12" s="1"/>
  <c r="K40" i="12"/>
  <c r="M40" i="12"/>
  <c r="M39" i="12" s="1"/>
  <c r="O40" i="12"/>
  <c r="Q40" i="12"/>
  <c r="Q39" i="12" s="1"/>
  <c r="V40" i="12"/>
  <c r="G45" i="12"/>
  <c r="I45" i="12"/>
  <c r="I44" i="12" s="1"/>
  <c r="K45" i="12"/>
  <c r="M45" i="12"/>
  <c r="O45" i="12"/>
  <c r="Q45" i="12"/>
  <c r="Q44" i="12" s="1"/>
  <c r="V45" i="12"/>
  <c r="G47" i="12"/>
  <c r="G44" i="12" s="1"/>
  <c r="I47" i="12"/>
  <c r="K47" i="12"/>
  <c r="O47" i="12"/>
  <c r="O44" i="12" s="1"/>
  <c r="Q47" i="12"/>
  <c r="V47" i="12"/>
  <c r="G53" i="12"/>
  <c r="I53" i="12"/>
  <c r="K53" i="12"/>
  <c r="M53" i="12"/>
  <c r="O53" i="12"/>
  <c r="Q53" i="12"/>
  <c r="V53" i="12"/>
  <c r="G57" i="12"/>
  <c r="M57" i="12" s="1"/>
  <c r="I57" i="12"/>
  <c r="K57" i="12"/>
  <c r="K44" i="12" s="1"/>
  <c r="O57" i="12"/>
  <c r="Q57" i="12"/>
  <c r="V57" i="12"/>
  <c r="V44" i="12" s="1"/>
  <c r="G60" i="12"/>
  <c r="G59" i="12" s="1"/>
  <c r="I60" i="12"/>
  <c r="K60" i="12"/>
  <c r="K59" i="12" s="1"/>
  <c r="O60" i="12"/>
  <c r="O59" i="12" s="1"/>
  <c r="Q60" i="12"/>
  <c r="V60" i="12"/>
  <c r="V59" i="12" s="1"/>
  <c r="G64" i="12"/>
  <c r="I64" i="12"/>
  <c r="I59" i="12" s="1"/>
  <c r="K64" i="12"/>
  <c r="M64" i="12"/>
  <c r="O64" i="12"/>
  <c r="Q64" i="12"/>
  <c r="Q59" i="12" s="1"/>
  <c r="V64" i="12"/>
  <c r="G68" i="12"/>
  <c r="M68" i="12" s="1"/>
  <c r="I68" i="12"/>
  <c r="K68" i="12"/>
  <c r="O68" i="12"/>
  <c r="Q68" i="12"/>
  <c r="V68" i="12"/>
  <c r="G76" i="12"/>
  <c r="I76" i="12"/>
  <c r="K76" i="12"/>
  <c r="M76" i="12"/>
  <c r="O76" i="12"/>
  <c r="Q76" i="12"/>
  <c r="V76" i="12"/>
  <c r="G81" i="12"/>
  <c r="AF439" i="12" s="1"/>
  <c r="I81" i="12"/>
  <c r="K81" i="12"/>
  <c r="O81" i="12"/>
  <c r="Q81" i="12"/>
  <c r="V81" i="12"/>
  <c r="G84" i="12"/>
  <c r="I84" i="12"/>
  <c r="K84" i="12"/>
  <c r="M84" i="12"/>
  <c r="O84" i="12"/>
  <c r="Q84" i="12"/>
  <c r="V84" i="12"/>
  <c r="G88" i="12"/>
  <c r="M88" i="12" s="1"/>
  <c r="I88" i="12"/>
  <c r="K88" i="12"/>
  <c r="O88" i="12"/>
  <c r="Q88" i="12"/>
  <c r="V88" i="12"/>
  <c r="G95" i="12"/>
  <c r="I95" i="12"/>
  <c r="K95" i="12"/>
  <c r="M95" i="12"/>
  <c r="O95" i="12"/>
  <c r="Q95" i="12"/>
  <c r="V95" i="12"/>
  <c r="G104" i="12"/>
  <c r="M104" i="12" s="1"/>
  <c r="I104" i="12"/>
  <c r="K104" i="12"/>
  <c r="O104" i="12"/>
  <c r="Q104" i="12"/>
  <c r="V104" i="12"/>
  <c r="G110" i="12"/>
  <c r="I110" i="12"/>
  <c r="K110" i="12"/>
  <c r="M110" i="12"/>
  <c r="O110" i="12"/>
  <c r="Q110" i="12"/>
  <c r="V110" i="12"/>
  <c r="G112" i="12"/>
  <c r="M112" i="12" s="1"/>
  <c r="I112" i="12"/>
  <c r="K112" i="12"/>
  <c r="O112" i="12"/>
  <c r="Q112" i="12"/>
  <c r="V112" i="12"/>
  <c r="G120" i="12"/>
  <c r="I120" i="12"/>
  <c r="K120" i="12"/>
  <c r="M120" i="12"/>
  <c r="O120" i="12"/>
  <c r="Q120" i="12"/>
  <c r="V120" i="12"/>
  <c r="G133" i="12"/>
  <c r="M133" i="12" s="1"/>
  <c r="I133" i="12"/>
  <c r="K133" i="12"/>
  <c r="O133" i="12"/>
  <c r="Q133" i="12"/>
  <c r="V133" i="12"/>
  <c r="I136" i="12"/>
  <c r="Q136" i="12"/>
  <c r="G137" i="12"/>
  <c r="M137" i="12" s="1"/>
  <c r="M136" i="12" s="1"/>
  <c r="I137" i="12"/>
  <c r="K137" i="12"/>
  <c r="K136" i="12" s="1"/>
  <c r="O137" i="12"/>
  <c r="O136" i="12" s="1"/>
  <c r="Q137" i="12"/>
  <c r="V137" i="12"/>
  <c r="V136" i="12" s="1"/>
  <c r="G140" i="12"/>
  <c r="G139" i="12" s="1"/>
  <c r="I140" i="12"/>
  <c r="K140" i="12"/>
  <c r="K139" i="12" s="1"/>
  <c r="O140" i="12"/>
  <c r="O139" i="12" s="1"/>
  <c r="Q140" i="12"/>
  <c r="V140" i="12"/>
  <c r="V139" i="12" s="1"/>
  <c r="G144" i="12"/>
  <c r="I144" i="12"/>
  <c r="I139" i="12" s="1"/>
  <c r="K144" i="12"/>
  <c r="M144" i="12"/>
  <c r="O144" i="12"/>
  <c r="Q144" i="12"/>
  <c r="Q139" i="12" s="1"/>
  <c r="V144" i="12"/>
  <c r="G146" i="12"/>
  <c r="M146" i="12" s="1"/>
  <c r="I146" i="12"/>
  <c r="K146" i="12"/>
  <c r="O146" i="12"/>
  <c r="Q146" i="12"/>
  <c r="V146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4" i="12"/>
  <c r="M154" i="12" s="1"/>
  <c r="I154" i="12"/>
  <c r="K154" i="12"/>
  <c r="K153" i="12" s="1"/>
  <c r="O154" i="12"/>
  <c r="O153" i="12" s="1"/>
  <c r="Q154" i="12"/>
  <c r="V154" i="12"/>
  <c r="V153" i="12" s="1"/>
  <c r="G157" i="12"/>
  <c r="I157" i="12"/>
  <c r="K157" i="12"/>
  <c r="M157" i="12"/>
  <c r="O157" i="12"/>
  <c r="Q157" i="12"/>
  <c r="V157" i="12"/>
  <c r="G160" i="12"/>
  <c r="M160" i="12" s="1"/>
  <c r="I160" i="12"/>
  <c r="K160" i="12"/>
  <c r="O160" i="12"/>
  <c r="Q160" i="12"/>
  <c r="V160" i="12"/>
  <c r="G162" i="12"/>
  <c r="I162" i="12"/>
  <c r="I153" i="12" s="1"/>
  <c r="K162" i="12"/>
  <c r="M162" i="12"/>
  <c r="O162" i="12"/>
  <c r="Q162" i="12"/>
  <c r="Q153" i="12" s="1"/>
  <c r="V162" i="12"/>
  <c r="G165" i="12"/>
  <c r="M165" i="12" s="1"/>
  <c r="I165" i="12"/>
  <c r="K165" i="12"/>
  <c r="O165" i="12"/>
  <c r="Q165" i="12"/>
  <c r="V165" i="12"/>
  <c r="G168" i="12"/>
  <c r="I168" i="12"/>
  <c r="K168" i="12"/>
  <c r="M168" i="12"/>
  <c r="O168" i="12"/>
  <c r="Q168" i="12"/>
  <c r="V168" i="12"/>
  <c r="G171" i="12"/>
  <c r="M171" i="12" s="1"/>
  <c r="I171" i="12"/>
  <c r="K171" i="12"/>
  <c r="O171" i="12"/>
  <c r="Q171" i="12"/>
  <c r="V171" i="12"/>
  <c r="G174" i="12"/>
  <c r="I174" i="12"/>
  <c r="K174" i="12"/>
  <c r="M174" i="12"/>
  <c r="O174" i="12"/>
  <c r="Q174" i="12"/>
  <c r="V174" i="12"/>
  <c r="G177" i="12"/>
  <c r="I177" i="12"/>
  <c r="I176" i="12" s="1"/>
  <c r="K177" i="12"/>
  <c r="M177" i="12"/>
  <c r="O177" i="12"/>
  <c r="Q177" i="12"/>
  <c r="Q176" i="12" s="1"/>
  <c r="V177" i="12"/>
  <c r="G179" i="12"/>
  <c r="G176" i="12" s="1"/>
  <c r="I179" i="12"/>
  <c r="K179" i="12"/>
  <c r="O179" i="12"/>
  <c r="O176" i="12" s="1"/>
  <c r="Q179" i="12"/>
  <c r="V179" i="12"/>
  <c r="G181" i="12"/>
  <c r="I181" i="12"/>
  <c r="K181" i="12"/>
  <c r="M181" i="12"/>
  <c r="O181" i="12"/>
  <c r="Q181" i="12"/>
  <c r="V181" i="12"/>
  <c r="G183" i="12"/>
  <c r="M183" i="12" s="1"/>
  <c r="I183" i="12"/>
  <c r="K183" i="12"/>
  <c r="K176" i="12" s="1"/>
  <c r="O183" i="12"/>
  <c r="Q183" i="12"/>
  <c r="V183" i="12"/>
  <c r="V176" i="12" s="1"/>
  <c r="G185" i="12"/>
  <c r="I185" i="12"/>
  <c r="K185" i="12"/>
  <c r="M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I189" i="12"/>
  <c r="K189" i="12"/>
  <c r="M189" i="12"/>
  <c r="O189" i="12"/>
  <c r="Q189" i="12"/>
  <c r="V189" i="12"/>
  <c r="G191" i="12"/>
  <c r="M191" i="12" s="1"/>
  <c r="I191" i="12"/>
  <c r="K191" i="12"/>
  <c r="O191" i="12"/>
  <c r="Q191" i="12"/>
  <c r="V191" i="12"/>
  <c r="G194" i="12"/>
  <c r="G193" i="12" s="1"/>
  <c r="I194" i="12"/>
  <c r="K194" i="12"/>
  <c r="K193" i="12" s="1"/>
  <c r="O194" i="12"/>
  <c r="O193" i="12" s="1"/>
  <c r="Q194" i="12"/>
  <c r="V194" i="12"/>
  <c r="V193" i="12" s="1"/>
  <c r="G198" i="12"/>
  <c r="I198" i="12"/>
  <c r="I193" i="12" s="1"/>
  <c r="K198" i="12"/>
  <c r="M198" i="12"/>
  <c r="O198" i="12"/>
  <c r="Q198" i="12"/>
  <c r="Q193" i="12" s="1"/>
  <c r="V198" i="12"/>
  <c r="G200" i="12"/>
  <c r="M200" i="12" s="1"/>
  <c r="I200" i="12"/>
  <c r="K200" i="12"/>
  <c r="O200" i="12"/>
  <c r="Q200" i="12"/>
  <c r="V200" i="12"/>
  <c r="G203" i="12"/>
  <c r="I203" i="12"/>
  <c r="K203" i="12"/>
  <c r="M203" i="12"/>
  <c r="O203" i="12"/>
  <c r="Q203" i="12"/>
  <c r="V203" i="12"/>
  <c r="G206" i="12"/>
  <c r="M206" i="12" s="1"/>
  <c r="I206" i="12"/>
  <c r="K206" i="12"/>
  <c r="O206" i="12"/>
  <c r="Q206" i="12"/>
  <c r="V206" i="12"/>
  <c r="G210" i="12"/>
  <c r="I210" i="12"/>
  <c r="K210" i="12"/>
  <c r="M210" i="12"/>
  <c r="O210" i="12"/>
  <c r="Q210" i="12"/>
  <c r="V210" i="12"/>
  <c r="G212" i="12"/>
  <c r="M212" i="12" s="1"/>
  <c r="I212" i="12"/>
  <c r="K212" i="12"/>
  <c r="O212" i="12"/>
  <c r="Q212" i="12"/>
  <c r="V212" i="12"/>
  <c r="G215" i="12"/>
  <c r="I215" i="12"/>
  <c r="K215" i="12"/>
  <c r="M215" i="12"/>
  <c r="O215" i="12"/>
  <c r="Q215" i="12"/>
  <c r="V215" i="12"/>
  <c r="G219" i="12"/>
  <c r="M219" i="12" s="1"/>
  <c r="I219" i="12"/>
  <c r="K219" i="12"/>
  <c r="O219" i="12"/>
  <c r="Q219" i="12"/>
  <c r="V219" i="12"/>
  <c r="G222" i="12"/>
  <c r="I222" i="12"/>
  <c r="K222" i="12"/>
  <c r="M222" i="12"/>
  <c r="O222" i="12"/>
  <c r="Q222" i="12"/>
  <c r="V222" i="12"/>
  <c r="G227" i="12"/>
  <c r="M227" i="12" s="1"/>
  <c r="I227" i="12"/>
  <c r="K227" i="12"/>
  <c r="O227" i="12"/>
  <c r="Q227" i="12"/>
  <c r="V227" i="12"/>
  <c r="G229" i="12"/>
  <c r="I229" i="12"/>
  <c r="K229" i="12"/>
  <c r="M229" i="12"/>
  <c r="O229" i="12"/>
  <c r="Q229" i="12"/>
  <c r="V229" i="12"/>
  <c r="G231" i="12"/>
  <c r="M231" i="12" s="1"/>
  <c r="I231" i="12"/>
  <c r="K231" i="12"/>
  <c r="O231" i="12"/>
  <c r="Q231" i="12"/>
  <c r="V231" i="12"/>
  <c r="G235" i="12"/>
  <c r="I235" i="12"/>
  <c r="K235" i="12"/>
  <c r="M235" i="12"/>
  <c r="O235" i="12"/>
  <c r="Q235" i="12"/>
  <c r="V235" i="12"/>
  <c r="G238" i="12"/>
  <c r="M238" i="12" s="1"/>
  <c r="I238" i="12"/>
  <c r="K238" i="12"/>
  <c r="O238" i="12"/>
  <c r="Q238" i="12"/>
  <c r="V238" i="12"/>
  <c r="G240" i="12"/>
  <c r="I240" i="12"/>
  <c r="K240" i="12"/>
  <c r="M240" i="12"/>
  <c r="O240" i="12"/>
  <c r="Q240" i="12"/>
  <c r="V240" i="12"/>
  <c r="G242" i="12"/>
  <c r="G243" i="12"/>
  <c r="I243" i="12"/>
  <c r="I242" i="12" s="1"/>
  <c r="K243" i="12"/>
  <c r="M243" i="12"/>
  <c r="O243" i="12"/>
  <c r="Q243" i="12"/>
  <c r="Q242" i="12" s="1"/>
  <c r="V243" i="12"/>
  <c r="G247" i="12"/>
  <c r="M247" i="12" s="1"/>
  <c r="I247" i="12"/>
  <c r="K247" i="12"/>
  <c r="K242" i="12" s="1"/>
  <c r="O247" i="12"/>
  <c r="Q247" i="12"/>
  <c r="V247" i="12"/>
  <c r="V242" i="12" s="1"/>
  <c r="G250" i="12"/>
  <c r="I250" i="12"/>
  <c r="K250" i="12"/>
  <c r="M250" i="12"/>
  <c r="O250" i="12"/>
  <c r="Q250" i="12"/>
  <c r="V250" i="12"/>
  <c r="G253" i="12"/>
  <c r="M253" i="12" s="1"/>
  <c r="I253" i="12"/>
  <c r="K253" i="12"/>
  <c r="O253" i="12"/>
  <c r="O242" i="12" s="1"/>
  <c r="Q253" i="12"/>
  <c r="V253" i="12"/>
  <c r="G256" i="12"/>
  <c r="M256" i="12" s="1"/>
  <c r="I256" i="12"/>
  <c r="K256" i="12"/>
  <c r="K255" i="12" s="1"/>
  <c r="O256" i="12"/>
  <c r="O255" i="12" s="1"/>
  <c r="Q256" i="12"/>
  <c r="V256" i="12"/>
  <c r="V255" i="12" s="1"/>
  <c r="G259" i="12"/>
  <c r="I259" i="12"/>
  <c r="K259" i="12"/>
  <c r="M259" i="12"/>
  <c r="O259" i="12"/>
  <c r="Q259" i="12"/>
  <c r="V259" i="12"/>
  <c r="G261" i="12"/>
  <c r="M261" i="12" s="1"/>
  <c r="I261" i="12"/>
  <c r="K261" i="12"/>
  <c r="O261" i="12"/>
  <c r="Q261" i="12"/>
  <c r="V261" i="12"/>
  <c r="G264" i="12"/>
  <c r="I264" i="12"/>
  <c r="I255" i="12" s="1"/>
  <c r="K264" i="12"/>
  <c r="M264" i="12"/>
  <c r="O264" i="12"/>
  <c r="Q264" i="12"/>
  <c r="Q255" i="12" s="1"/>
  <c r="V264" i="12"/>
  <c r="K266" i="12"/>
  <c r="V266" i="12"/>
  <c r="G267" i="12"/>
  <c r="I267" i="12"/>
  <c r="I266" i="12" s="1"/>
  <c r="K267" i="12"/>
  <c r="M267" i="12"/>
  <c r="O267" i="12"/>
  <c r="Q267" i="12"/>
  <c r="Q266" i="12" s="1"/>
  <c r="V267" i="12"/>
  <c r="G270" i="12"/>
  <c r="G266" i="12" s="1"/>
  <c r="I270" i="12"/>
  <c r="K270" i="12"/>
  <c r="O270" i="12"/>
  <c r="O266" i="12" s="1"/>
  <c r="Q270" i="12"/>
  <c r="V270" i="12"/>
  <c r="G273" i="12"/>
  <c r="I273" i="12"/>
  <c r="K273" i="12"/>
  <c r="M273" i="12"/>
  <c r="O273" i="12"/>
  <c r="Q273" i="12"/>
  <c r="V273" i="12"/>
  <c r="G276" i="12"/>
  <c r="I276" i="12"/>
  <c r="I275" i="12" s="1"/>
  <c r="K276" i="12"/>
  <c r="M276" i="12"/>
  <c r="O276" i="12"/>
  <c r="Q276" i="12"/>
  <c r="Q275" i="12" s="1"/>
  <c r="V276" i="12"/>
  <c r="G278" i="12"/>
  <c r="G275" i="12" s="1"/>
  <c r="I278" i="12"/>
  <c r="K278" i="12"/>
  <c r="O278" i="12"/>
  <c r="O275" i="12" s="1"/>
  <c r="Q278" i="12"/>
  <c r="V278" i="12"/>
  <c r="G280" i="12"/>
  <c r="I280" i="12"/>
  <c r="K280" i="12"/>
  <c r="M280" i="12"/>
  <c r="O280" i="12"/>
  <c r="Q280" i="12"/>
  <c r="V280" i="12"/>
  <c r="G283" i="12"/>
  <c r="M283" i="12" s="1"/>
  <c r="I283" i="12"/>
  <c r="K283" i="12"/>
  <c r="K275" i="12" s="1"/>
  <c r="O283" i="12"/>
  <c r="Q283" i="12"/>
  <c r="V283" i="12"/>
  <c r="V275" i="12" s="1"/>
  <c r="G286" i="12"/>
  <c r="G285" i="12" s="1"/>
  <c r="I286" i="12"/>
  <c r="K286" i="12"/>
  <c r="K285" i="12" s="1"/>
  <c r="O286" i="12"/>
  <c r="O285" i="12" s="1"/>
  <c r="Q286" i="12"/>
  <c r="V286" i="12"/>
  <c r="V285" i="12" s="1"/>
  <c r="G288" i="12"/>
  <c r="I288" i="12"/>
  <c r="I285" i="12" s="1"/>
  <c r="K288" i="12"/>
  <c r="M288" i="12"/>
  <c r="O288" i="12"/>
  <c r="Q288" i="12"/>
  <c r="Q285" i="12" s="1"/>
  <c r="V288" i="12"/>
  <c r="G291" i="12"/>
  <c r="M291" i="12" s="1"/>
  <c r="I291" i="12"/>
  <c r="K291" i="12"/>
  <c r="O291" i="12"/>
  <c r="Q291" i="12"/>
  <c r="V291" i="12"/>
  <c r="G293" i="12"/>
  <c r="I293" i="12"/>
  <c r="K293" i="12"/>
  <c r="M293" i="12"/>
  <c r="O293" i="12"/>
  <c r="Q293" i="12"/>
  <c r="V293" i="12"/>
  <c r="G296" i="12"/>
  <c r="G297" i="12"/>
  <c r="I297" i="12"/>
  <c r="I296" i="12" s="1"/>
  <c r="K297" i="12"/>
  <c r="M297" i="12"/>
  <c r="O297" i="12"/>
  <c r="Q297" i="12"/>
  <c r="Q296" i="12" s="1"/>
  <c r="V297" i="12"/>
  <c r="G299" i="12"/>
  <c r="M299" i="12" s="1"/>
  <c r="I299" i="12"/>
  <c r="K299" i="12"/>
  <c r="K296" i="12" s="1"/>
  <c r="O299" i="12"/>
  <c r="Q299" i="12"/>
  <c r="V299" i="12"/>
  <c r="V296" i="12" s="1"/>
  <c r="G301" i="12"/>
  <c r="I301" i="12"/>
  <c r="K301" i="12"/>
  <c r="M301" i="12"/>
  <c r="O301" i="12"/>
  <c r="Q301" i="12"/>
  <c r="V301" i="12"/>
  <c r="G303" i="12"/>
  <c r="M303" i="12" s="1"/>
  <c r="I303" i="12"/>
  <c r="K303" i="12"/>
  <c r="O303" i="12"/>
  <c r="O296" i="12" s="1"/>
  <c r="Q303" i="12"/>
  <c r="V303" i="12"/>
  <c r="G305" i="12"/>
  <c r="I305" i="12"/>
  <c r="K305" i="12"/>
  <c r="M305" i="12"/>
  <c r="O305" i="12"/>
  <c r="Q305" i="12"/>
  <c r="V305" i="12"/>
  <c r="G307" i="12"/>
  <c r="M307" i="12" s="1"/>
  <c r="I307" i="12"/>
  <c r="K307" i="12"/>
  <c r="O307" i="12"/>
  <c r="Q307" i="12"/>
  <c r="V307" i="12"/>
  <c r="G309" i="12"/>
  <c r="I309" i="12"/>
  <c r="K309" i="12"/>
  <c r="M309" i="12"/>
  <c r="O309" i="12"/>
  <c r="Q309" i="12"/>
  <c r="V309" i="12"/>
  <c r="G311" i="12"/>
  <c r="M311" i="12" s="1"/>
  <c r="I311" i="12"/>
  <c r="K311" i="12"/>
  <c r="O311" i="12"/>
  <c r="Q311" i="12"/>
  <c r="V311" i="12"/>
  <c r="G313" i="12"/>
  <c r="I313" i="12"/>
  <c r="K313" i="12"/>
  <c r="M313" i="12"/>
  <c r="O313" i="12"/>
  <c r="Q313" i="12"/>
  <c r="V313" i="12"/>
  <c r="G315" i="12"/>
  <c r="M315" i="12" s="1"/>
  <c r="I315" i="12"/>
  <c r="K315" i="12"/>
  <c r="O315" i="12"/>
  <c r="Q315" i="12"/>
  <c r="V315" i="12"/>
  <c r="G317" i="12"/>
  <c r="I317" i="12"/>
  <c r="K317" i="12"/>
  <c r="M317" i="12"/>
  <c r="O317" i="12"/>
  <c r="Q317" i="12"/>
  <c r="V317" i="12"/>
  <c r="G319" i="12"/>
  <c r="G320" i="12"/>
  <c r="I320" i="12"/>
  <c r="I319" i="12" s="1"/>
  <c r="K320" i="12"/>
  <c r="M320" i="12"/>
  <c r="O320" i="12"/>
  <c r="Q320" i="12"/>
  <c r="Q319" i="12" s="1"/>
  <c r="V320" i="12"/>
  <c r="G322" i="12"/>
  <c r="M322" i="12" s="1"/>
  <c r="I322" i="12"/>
  <c r="K322" i="12"/>
  <c r="K319" i="12" s="1"/>
  <c r="O322" i="12"/>
  <c r="Q322" i="12"/>
  <c r="V322" i="12"/>
  <c r="V319" i="12" s="1"/>
  <c r="G330" i="12"/>
  <c r="I330" i="12"/>
  <c r="K330" i="12"/>
  <c r="M330" i="12"/>
  <c r="O330" i="12"/>
  <c r="Q330" i="12"/>
  <c r="V330" i="12"/>
  <c r="G334" i="12"/>
  <c r="M334" i="12" s="1"/>
  <c r="I334" i="12"/>
  <c r="K334" i="12"/>
  <c r="O334" i="12"/>
  <c r="O319" i="12" s="1"/>
  <c r="Q334" i="12"/>
  <c r="V334" i="12"/>
  <c r="G338" i="12"/>
  <c r="I338" i="12"/>
  <c r="K338" i="12"/>
  <c r="M338" i="12"/>
  <c r="O338" i="12"/>
  <c r="Q338" i="12"/>
  <c r="V338" i="12"/>
  <c r="G341" i="12"/>
  <c r="I341" i="12"/>
  <c r="I340" i="12" s="1"/>
  <c r="K341" i="12"/>
  <c r="M341" i="12"/>
  <c r="O341" i="12"/>
  <c r="Q341" i="12"/>
  <c r="Q340" i="12" s="1"/>
  <c r="V341" i="12"/>
  <c r="G344" i="12"/>
  <c r="G340" i="12" s="1"/>
  <c r="I344" i="12"/>
  <c r="K344" i="12"/>
  <c r="O344" i="12"/>
  <c r="O340" i="12" s="1"/>
  <c r="Q344" i="12"/>
  <c r="V344" i="12"/>
  <c r="G346" i="12"/>
  <c r="I346" i="12"/>
  <c r="K346" i="12"/>
  <c r="M346" i="12"/>
  <c r="O346" i="12"/>
  <c r="Q346" i="12"/>
  <c r="V346" i="12"/>
  <c r="G358" i="12"/>
  <c r="M358" i="12" s="1"/>
  <c r="I358" i="12"/>
  <c r="K358" i="12"/>
  <c r="K340" i="12" s="1"/>
  <c r="O358" i="12"/>
  <c r="Q358" i="12"/>
  <c r="V358" i="12"/>
  <c r="V340" i="12" s="1"/>
  <c r="G360" i="12"/>
  <c r="G359" i="12" s="1"/>
  <c r="I360" i="12"/>
  <c r="K360" i="12"/>
  <c r="K359" i="12" s="1"/>
  <c r="O360" i="12"/>
  <c r="O359" i="12" s="1"/>
  <c r="Q360" i="12"/>
  <c r="V360" i="12"/>
  <c r="V359" i="12" s="1"/>
  <c r="G367" i="12"/>
  <c r="I367" i="12"/>
  <c r="I359" i="12" s="1"/>
  <c r="K367" i="12"/>
  <c r="M367" i="12"/>
  <c r="O367" i="12"/>
  <c r="Q367" i="12"/>
  <c r="Q359" i="12" s="1"/>
  <c r="V367" i="12"/>
  <c r="K370" i="12"/>
  <c r="V370" i="12"/>
  <c r="G371" i="12"/>
  <c r="I371" i="12"/>
  <c r="I370" i="12" s="1"/>
  <c r="K371" i="12"/>
  <c r="M371" i="12"/>
  <c r="O371" i="12"/>
  <c r="Q371" i="12"/>
  <c r="Q370" i="12" s="1"/>
  <c r="V371" i="12"/>
  <c r="G374" i="12"/>
  <c r="G370" i="12" s="1"/>
  <c r="I374" i="12"/>
  <c r="K374" i="12"/>
  <c r="O374" i="12"/>
  <c r="O370" i="12" s="1"/>
  <c r="Q374" i="12"/>
  <c r="V374" i="12"/>
  <c r="I376" i="12"/>
  <c r="Q376" i="12"/>
  <c r="G377" i="12"/>
  <c r="M377" i="12" s="1"/>
  <c r="M376" i="12" s="1"/>
  <c r="I377" i="12"/>
  <c r="K377" i="12"/>
  <c r="K376" i="12" s="1"/>
  <c r="O377" i="12"/>
  <c r="O376" i="12" s="1"/>
  <c r="Q377" i="12"/>
  <c r="V377" i="12"/>
  <c r="V376" i="12" s="1"/>
  <c r="G380" i="12"/>
  <c r="G379" i="12" s="1"/>
  <c r="I380" i="12"/>
  <c r="K380" i="12"/>
  <c r="K379" i="12" s="1"/>
  <c r="O380" i="12"/>
  <c r="O379" i="12" s="1"/>
  <c r="Q380" i="12"/>
  <c r="V380" i="12"/>
  <c r="V379" i="12" s="1"/>
  <c r="G388" i="12"/>
  <c r="I388" i="12"/>
  <c r="I379" i="12" s="1"/>
  <c r="K388" i="12"/>
  <c r="M388" i="12"/>
  <c r="O388" i="12"/>
  <c r="Q388" i="12"/>
  <c r="Q379" i="12" s="1"/>
  <c r="V388" i="12"/>
  <c r="G392" i="12"/>
  <c r="M392" i="12" s="1"/>
  <c r="I392" i="12"/>
  <c r="K392" i="12"/>
  <c r="O392" i="12"/>
  <c r="Q392" i="12"/>
  <c r="V392" i="12"/>
  <c r="G400" i="12"/>
  <c r="I400" i="12"/>
  <c r="K400" i="12"/>
  <c r="M400" i="12"/>
  <c r="O400" i="12"/>
  <c r="Q400" i="12"/>
  <c r="V400" i="12"/>
  <c r="G405" i="12"/>
  <c r="M405" i="12" s="1"/>
  <c r="I405" i="12"/>
  <c r="K405" i="12"/>
  <c r="O405" i="12"/>
  <c r="Q405" i="12"/>
  <c r="V405" i="12"/>
  <c r="G408" i="12"/>
  <c r="I408" i="12"/>
  <c r="K408" i="12"/>
  <c r="M408" i="12"/>
  <c r="O408" i="12"/>
  <c r="Q408" i="12"/>
  <c r="V408" i="12"/>
  <c r="G411" i="12"/>
  <c r="M411" i="12" s="1"/>
  <c r="I411" i="12"/>
  <c r="K411" i="12"/>
  <c r="O411" i="12"/>
  <c r="Q411" i="12"/>
  <c r="V411" i="12"/>
  <c r="G417" i="12"/>
  <c r="I417" i="12"/>
  <c r="K417" i="12"/>
  <c r="M417" i="12"/>
  <c r="O417" i="12"/>
  <c r="Q417" i="12"/>
  <c r="V417" i="12"/>
  <c r="G419" i="12"/>
  <c r="M419" i="12" s="1"/>
  <c r="I419" i="12"/>
  <c r="K419" i="12"/>
  <c r="O419" i="12"/>
  <c r="Q419" i="12"/>
  <c r="V419" i="12"/>
  <c r="G422" i="12"/>
  <c r="I422" i="12"/>
  <c r="K422" i="12"/>
  <c r="M422" i="12"/>
  <c r="O422" i="12"/>
  <c r="Q422" i="12"/>
  <c r="V422" i="12"/>
  <c r="G425" i="12"/>
  <c r="M425" i="12" s="1"/>
  <c r="I425" i="12"/>
  <c r="K425" i="12"/>
  <c r="O425" i="12"/>
  <c r="Q425" i="12"/>
  <c r="V425" i="12"/>
  <c r="AE439" i="12"/>
  <c r="I20" i="1"/>
  <c r="I19" i="1"/>
  <c r="I18" i="1"/>
  <c r="I17" i="1"/>
  <c r="I16" i="1"/>
  <c r="I80" i="1"/>
  <c r="J79" i="1" s="1"/>
  <c r="F46" i="1"/>
  <c r="G23" i="1" s="1"/>
  <c r="G46" i="1"/>
  <c r="G25" i="1" s="1"/>
  <c r="A25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46" i="1" s="1"/>
  <c r="J53" i="1" l="1"/>
  <c r="J54" i="1"/>
  <c r="J59" i="1"/>
  <c r="J63" i="1"/>
  <c r="J67" i="1"/>
  <c r="J69" i="1"/>
  <c r="J73" i="1"/>
  <c r="J75" i="1"/>
  <c r="J55" i="1"/>
  <c r="J78" i="1"/>
  <c r="J57" i="1"/>
  <c r="J61" i="1"/>
  <c r="J65" i="1"/>
  <c r="J71" i="1"/>
  <c r="J56" i="1"/>
  <c r="J58" i="1"/>
  <c r="J60" i="1"/>
  <c r="J62" i="1"/>
  <c r="J64" i="1"/>
  <c r="J66" i="1"/>
  <c r="J68" i="1"/>
  <c r="J70" i="1"/>
  <c r="J72" i="1"/>
  <c r="J74" i="1"/>
  <c r="J76" i="1"/>
  <c r="G26" i="1"/>
  <c r="A26" i="1"/>
  <c r="A23" i="1"/>
  <c r="G28" i="1"/>
  <c r="M8" i="15"/>
  <c r="G8" i="15"/>
  <c r="AF51" i="15"/>
  <c r="M27" i="15"/>
  <c r="M24" i="15" s="1"/>
  <c r="M9" i="14"/>
  <c r="M8" i="14" s="1"/>
  <c r="AF38" i="14"/>
  <c r="M15" i="13"/>
  <c r="M8" i="13" s="1"/>
  <c r="M153" i="12"/>
  <c r="M319" i="12"/>
  <c r="M242" i="12"/>
  <c r="M296" i="12"/>
  <c r="M255" i="12"/>
  <c r="M380" i="12"/>
  <c r="M379" i="12" s="1"/>
  <c r="G376" i="12"/>
  <c r="M374" i="12"/>
  <c r="M370" i="12" s="1"/>
  <c r="M360" i="12"/>
  <c r="M359" i="12" s="1"/>
  <c r="M344" i="12"/>
  <c r="M340" i="12" s="1"/>
  <c r="M286" i="12"/>
  <c r="M285" i="12" s="1"/>
  <c r="M278" i="12"/>
  <c r="M275" i="12" s="1"/>
  <c r="M270" i="12"/>
  <c r="M266" i="12" s="1"/>
  <c r="G255" i="12"/>
  <c r="M194" i="12"/>
  <c r="M193" i="12" s="1"/>
  <c r="M179" i="12"/>
  <c r="M176" i="12" s="1"/>
  <c r="G153" i="12"/>
  <c r="M140" i="12"/>
  <c r="M139" i="12" s="1"/>
  <c r="G136" i="12"/>
  <c r="M81" i="12"/>
  <c r="M60" i="12"/>
  <c r="M59" i="12" s="1"/>
  <c r="M47" i="12"/>
  <c r="M44" i="12" s="1"/>
  <c r="G26" i="12"/>
  <c r="M23" i="12"/>
  <c r="M18" i="12" s="1"/>
  <c r="M13" i="12"/>
  <c r="M12" i="12" s="1"/>
  <c r="J77" i="1"/>
  <c r="J44" i="1"/>
  <c r="J42" i="1"/>
  <c r="J45" i="1"/>
  <c r="J41" i="1"/>
  <c r="J39" i="1"/>
  <c r="J46" i="1" s="1"/>
  <c r="J43" i="1"/>
  <c r="H46" i="1"/>
  <c r="I21" i="1"/>
  <c r="J28" i="1"/>
  <c r="J26" i="1"/>
  <c r="G38" i="1"/>
  <c r="F38" i="1"/>
  <c r="J23" i="1"/>
  <c r="J24" i="1"/>
  <c r="J25" i="1"/>
  <c r="J27" i="1"/>
  <c r="E24" i="1"/>
  <c r="E26" i="1"/>
  <c r="J80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Lucie Švabová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Lucie Švabová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Lucie Švabová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Lucie Švabová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<sst xmlns="http://schemas.openxmlformats.org/spreadsheetml/2006/main" count="2511" uniqueCount="823">
  <si>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</si>
  <si>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</si>
  <si>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</si>
  <si>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</si>
  <si>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</si>
  <si>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</si>
  <si>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</si>
  <si>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</si>
  <si>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</si>
  <si>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</si>
  <si>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</si>
  <si>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</si>
  <si>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</si>
  <si>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</si>
  <si>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</si>
  <si>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</si>
  <si>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</si>
  <si>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</si>
  <si>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</si>
  <si>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</si>
  <si>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</si>
  <si>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</si>
  <si>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</si>
  <si>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</si>
  <si>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</si>
  <si>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</si>
  <si>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</si>
  <si>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</si>
  <si>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</si>
  <si>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</si>
  <si>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</si>
  <si>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</si>
  <si>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</si>
  <si>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</si>
  <si>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</si>
  <si>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</si>
  <si>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</si>
  <si>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</si>
  <si>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</si>
  <si>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</si>
  <si>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</si>
  <si>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</si>
  <si>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</si>
  <si>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31-2008</t>
  </si>
  <si>
    <t>ZŠ Čejkovická - vestavba odborných učeben ve vazbě na klíčové kompetence</t>
  </si>
  <si>
    <t>Stavba</t>
  </si>
  <si>
    <t>Stavební objekt</t>
  </si>
  <si>
    <t>SO.01</t>
  </si>
  <si>
    <t>Změna stavby před dokončením</t>
  </si>
  <si>
    <t>01</t>
  </si>
  <si>
    <t>ZŠ Čejkovická</t>
  </si>
  <si>
    <t>02</t>
  </si>
  <si>
    <t>D.1.4.4 Slaboproudé technologie</t>
  </si>
  <si>
    <t>03</t>
  </si>
  <si>
    <t>D.1.4.5 Silnoproudá elektrotechnika</t>
  </si>
  <si>
    <t>04</t>
  </si>
  <si>
    <t>Vedlejší a ostatní náklady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</si>
  <si>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</si>
  <si>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</si>
  <si>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</si>
  <si>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</si>
  <si>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</si>
  <si>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</si>
  <si>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</si>
  <si>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</si>
  <si>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</si>
  <si>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</si>
  <si>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</si>
  <si>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</si>
  <si>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</si>
  <si>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</si>
  <si>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</si>
  <si>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</si>
  <si>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</si>
  <si>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</si>
  <si>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</si>
  <si>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</si>
  <si>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</si>
  <si>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</si>
  <si>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</si>
  <si>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</si>
  <si>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728</t>
  </si>
  <si>
    <t>Vzduchotechnika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</si>
  <si>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</si>
  <si>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</si>
  <si>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</si>
  <si>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</si>
  <si>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</si>
  <si>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</si>
  <si>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</si>
  <si>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</si>
  <si>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</si>
  <si>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</si>
  <si>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</si>
  <si>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</si>
  <si>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</si>
  <si>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</si>
  <si>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</si>
  <si>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</si>
  <si>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</si>
  <si>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</si>
  <si>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</si>
  <si>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</si>
  <si>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</si>
  <si>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</si>
  <si>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</si>
  <si>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</si>
  <si>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</si>
  <si>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</si>
  <si>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</si>
  <si>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</si>
  <si>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</si>
  <si>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</si>
  <si>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</si>
  <si>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</si>
  <si>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</si>
  <si>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</si>
  <si>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</si>
  <si>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</si>
  <si>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</si>
  <si>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</si>
  <si>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</si>
  <si>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</si>
  <si>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</si>
  <si>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</si>
  <si>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</si>
  <si>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</si>
  <si>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</si>
  <si>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</si>
  <si>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</si>
  <si>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</si>
  <si>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</si>
  <si>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</si>
  <si>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</si>
  <si>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</si>
  <si>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</si>
  <si>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</si>
  <si>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</si>
  <si>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</si>
  <si>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</si>
  <si>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</si>
  <si>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</si>
  <si>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</si>
  <si>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</si>
  <si>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</si>
  <si>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</si>
  <si>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20/ II</t>
  </si>
  <si>
    <t>Práce</t>
  </si>
  <si>
    <t>POL1_</t>
  </si>
  <si>
    <t>s přemístěním hmot na skládku na vzdálenost do 3 m nebo s naložením na dopravní prostředek</t>
  </si>
  <si>
    <t>SPI</t>
  </si>
  <si>
    <t>D.1.1.04 : 2*3,6*0,6</t>
  </si>
  <si>
    <t>VV</t>
  </si>
  <si>
    <t>342264051RT2</t>
  </si>
  <si>
    <t>Podhledy na kovové konstrukci opláštěné deskami sádrokartonovými nosná konstrukce z profilů CD s přímým uchycením 1x deska, tloušťky 12,5 mm, protipožární, bez izolace</t>
  </si>
  <si>
    <t>801-1</t>
  </si>
  <si>
    <t>Odkaz na mn. položky pořadí 22 : 57,00000</t>
  </si>
  <si>
    <t>342264091R00</t>
  </si>
  <si>
    <t>Příplatky k podhledům sádrokartonovým příplatek k podhledu sádrokartonovému za tloušťku desek 15 mm</t>
  </si>
  <si>
    <t>Odkaz na mn. položky pořadí 2 : 57,00000</t>
  </si>
  <si>
    <t>Odkaz na mn. položky pořadí 4 : 34,84800</t>
  </si>
  <si>
    <t>416093112R00</t>
  </si>
  <si>
    <t>Doplňkové práce čelo podhledu SDK výšky do 200 mm, z protipožárních desek, tloušťky 12,5 mm</t>
  </si>
  <si>
    <t>bez dodávky izolace</t>
  </si>
  <si>
    <t>POP</t>
  </si>
  <si>
    <t xml:space="preserve">D.1.1.08 : </t>
  </si>
  <si>
    <t>u střešních oken (obvod rovný+šikmý) : 4*3*(6,8*0,18+8,0*0,21)</t>
  </si>
  <si>
    <t>465921135R00</t>
  </si>
  <si>
    <t>Kladení dlažby betonové, železobetonové desky</t>
  </si>
  <si>
    <t xml:space="preserve">zpětné kladení rozebrané venkovní dlažby : </t>
  </si>
  <si>
    <t>Odkaz na mn. položky pořadí 1 : 4,32000</t>
  </si>
  <si>
    <t>612425931RT2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</si>
  <si>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</si>
  <si>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</si>
  <si>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</si>
  <si>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pro zapravení vybouraných zárubní</t>
  </si>
  <si>
    <t>jádrová i štuková omítka</t>
  </si>
  <si>
    <t>D.1.1.01 : (2*2,05+1,95)*0,15+(4*2,02*0,3+2,5*0,3)</t>
  </si>
  <si>
    <t>D.1.1.03 : (2*2,05+1,95)*0,15+(4*2,02*0,3+2,5*0,3)</t>
  </si>
  <si>
    <t>D.1.1.04 : 2*((2*2,05+1,95)*0,15+(4*2,02*0,3+2,5*0,3))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</si>
  <si>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</si>
  <si>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</si>
  <si>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</si>
  <si>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</si>
  <si>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D.1.1.01 : 2*(2*2,05+1,95)</t>
  </si>
  <si>
    <t>D.1.1.03 : 2*(2*2,05+1,95)</t>
  </si>
  <si>
    <t>D.1.1.04 : 2*(2*(2*2,05+1,95))</t>
  </si>
  <si>
    <t>631312511RM1</t>
  </si>
  <si>
    <t xml:space="preserve">Mazanina z betonu prostého tl. přes 50 do 80 mm třídy C 12/15,  </t>
  </si>
  <si>
    <t>m3</t>
  </si>
  <si>
    <t>(z kameniva) hlazená dřevěným hladítkem</t>
  </si>
  <si>
    <t>Včetně vytvoření dilatačních spár, bez zaplnění.</t>
  </si>
  <si>
    <t>Odkaz na mn. položky pořadí 25 : 4,47419</t>
  </si>
  <si>
    <t>941955102R00</t>
  </si>
  <si>
    <t>Lešení lehké pracovní pomocné ve schodišti, o výšce lešeňové podlahy přes 1,5 do 3,5 m</t>
  </si>
  <si>
    <t>800-3</t>
  </si>
  <si>
    <t>D.1.1.06 (půdorysná plocha měněného podhledu) : 4*3,75*3,8</t>
  </si>
  <si>
    <t>941941052R00</t>
  </si>
  <si>
    <t>Montáž lešení lehkého pracovního řadového s podlahami šířky od 1,20 do 1,50 m, výšky přes 10 do 24 m</t>
  </si>
  <si>
    <t>včetně kotvení</t>
  </si>
  <si>
    <t>Včetně kotvení lešení.</t>
  </si>
  <si>
    <t xml:space="preserve">D.1.1.04 : </t>
  </si>
  <si>
    <t>š. schodiště x v (A, D) : 2*4,66*11,75</t>
  </si>
  <si>
    <t>š. schodiště x v (B, C) : 2*4,66*8,47</t>
  </si>
  <si>
    <t>941941392R00</t>
  </si>
  <si>
    <t>Montáž lešení lehkého pracovního řadového s podlahami příplatek za každý další i započatý měsíc použití lešení_x000D_
 šířky od 1,20 do 1,50 m a výšky přes 10 do 24 m</t>
  </si>
  <si>
    <t>Odkaz na mn. položky pořadí 10 : 188,45040*2</t>
  </si>
  <si>
    <t xml:space="preserve">2 měsíce : </t>
  </si>
  <si>
    <t>941941852R00</t>
  </si>
  <si>
    <t>Demontáž lešení lehkého řadového s podlahami šířky přes 1,2 do 1,5 m, výšky přes 10 do 24 m</t>
  </si>
  <si>
    <t>Odkaz na mn. položky pořadí 10 : 188,45040</t>
  </si>
  <si>
    <t>968061112R00</t>
  </si>
  <si>
    <t>Vyvěšení nebo zavěšení dřevěných křídel oken, plochy do 1,5 m2</t>
  </si>
  <si>
    <t>kus</t>
  </si>
  <si>
    <t>801-3</t>
  </si>
  <si>
    <t>oken, dveří a vrat, s uložením a opětovným zavěšením po provedení stavebních změn,</t>
  </si>
  <si>
    <t xml:space="preserve">D.1.1.01 : </t>
  </si>
  <si>
    <t>P1 3dílné okno : 3</t>
  </si>
  <si>
    <t>968062246R00</t>
  </si>
  <si>
    <t>Vybourání dřevěných rámů oken jednoduchých, plochy do 4 m2</t>
  </si>
  <si>
    <t>včetně pomocného lešení o výšce podlahy do 1900 mm a pro zatížení do 1,5 kPa  (150 kg/m2),</t>
  </si>
  <si>
    <t>P1 : 1,75*1,2</t>
  </si>
  <si>
    <t>968071125R00</t>
  </si>
  <si>
    <t>Vyvěšení nebo zavěšení kovových křídel dveří, plochy do 2 m2</t>
  </si>
  <si>
    <t>s případným uložením a opětovným zavěšením po provedení stavebních změn,</t>
  </si>
  <si>
    <t>D.1.1.01 : 8</t>
  </si>
  <si>
    <t>D.1.1.02 : 4</t>
  </si>
  <si>
    <t>D.1.1.03 : 10</t>
  </si>
  <si>
    <t>D.1.1.04 : 16</t>
  </si>
  <si>
    <t>D.1.1.05 : 8</t>
  </si>
  <si>
    <t>D.1.1.06 : 8</t>
  </si>
  <si>
    <t>968061125R00</t>
  </si>
  <si>
    <t>Vyvěšení nebo zavěšení dřevěných křídel dveří, plochy do 2 m2</t>
  </si>
  <si>
    <t>D.1.1.01 : 1</t>
  </si>
  <si>
    <t>D.1.1.03 : 4</t>
  </si>
  <si>
    <t>D.1.1.04 : 3</t>
  </si>
  <si>
    <t>968061126R00</t>
  </si>
  <si>
    <t>Vyvěšení nebo zavěšení dřevěných křídel dveří, plochy přes 2 m2</t>
  </si>
  <si>
    <t>D.1.1.04 : 4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</si>
  <si>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</si>
  <si>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</si>
  <si>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D.1.1.01 : 0,9*2,02</t>
  </si>
  <si>
    <t>D.1.1.03 : 0,9*2,02+2*0,8*2,02</t>
  </si>
  <si>
    <t>D.1.1.04 : 0,9*2,02+0,7*2,02+0,9*2,02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</si>
  <si>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</si>
  <si>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</si>
  <si>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D.1.1.01 : 1,95*2,05</t>
  </si>
  <si>
    <t>D.1.1.02 : 1,95*2,05</t>
  </si>
  <si>
    <t>D.1.1.03 : 1,0*2,02+2*1,95*2,05</t>
  </si>
  <si>
    <t>D.1.1.04 : 4*1,2*2,02+4*1,95*2,05</t>
  </si>
  <si>
    <t>D.1.1.05 : 4*1,95*2,05</t>
  </si>
  <si>
    <t>D.1.1.06 : 4*1,95*2,05</t>
  </si>
  <si>
    <t>13231052R</t>
  </si>
  <si>
    <t>tyč ocelová  L (úhelník) válcovaná za tepla S235 (11375); rovnoramenná; tl = 3,00 mm; a = 40,0 mm; b = 40,0 mm</t>
  </si>
  <si>
    <t>t</t>
  </si>
  <si>
    <t>SPCM</t>
  </si>
  <si>
    <t>Specifikace</t>
  </si>
  <si>
    <t>POL3_</t>
  </si>
  <si>
    <t xml:space="preserve">0,00197 t/m : </t>
  </si>
  <si>
    <t xml:space="preserve">TZ D.1.1, u bouraných ocelových zárubní : </t>
  </si>
  <si>
    <t>D.1.1.01 : 0,00197*2*(0,9+1,95+4*0,125)</t>
  </si>
  <si>
    <t>D.1.1.02 : 0,00197*2*(1,95+2*0,125)</t>
  </si>
  <si>
    <t>D.1.1.03 : 0,00197*2*(0,9+2*0,8+1,0+2*1,95+12*0,125)</t>
  </si>
  <si>
    <t>D.1.1.04 : 0,00197*2*(0,9+0,7+0,9+4*1,2+4*1,95+22*0,125)</t>
  </si>
  <si>
    <t>D.1.1.05 : 0,00197*2*(4*1,95+8*0,125)</t>
  </si>
  <si>
    <t>D.1.1.06 : 0,00197*2*(4*1,95+8*0,125)</t>
  </si>
  <si>
    <t>968072641R00</t>
  </si>
  <si>
    <t>Vybourání a vyjmutí kovových rámů a rolet rámů, včetně pomocného lešení o výšce podlahy do 1900 mm a pro zatížení do 1,5 kPa  (150 kg/m2) stěn jakýchkoliv kromě výkladních, jakýchkoliv ploch</t>
  </si>
  <si>
    <t>vybourání a vyjmutí kovových rámů</t>
  </si>
  <si>
    <t>D.1.1.01 : 3,2*3,17+2,97*3,17+2,97*3,17-(3*1,8*2,05)</t>
  </si>
  <si>
    <t>D.1.1.02 : 3,2*3,17-1,8*2,05</t>
  </si>
  <si>
    <t>D.1.1.03 : 2,97*3,17+2,97*3,17+3,2*3,17-(3*1,8*2,05)</t>
  </si>
  <si>
    <t>D.1.1.04 : 2*2,97*3,17-(2*1,8*2,05)</t>
  </si>
  <si>
    <t>963016111R00</t>
  </si>
  <si>
    <t>Demontáž sádrokartonových a sádrovláknitých podhledů z desek bez minerální izolace, na jednoduché ocelové konstrukci, 1x opláštěné tl. 12,5 mm</t>
  </si>
  <si>
    <t>D.1.1.08, D.1.1.07 : 4*3,75*3,8</t>
  </si>
  <si>
    <t>965081713R00</t>
  </si>
  <si>
    <t>Bourání podlah z keramických dlaždic, tloušťky do 10 mm, plochy přes 1 m2</t>
  </si>
  <si>
    <t>bez podkladního lože, s jakoukoliv výplní spár</t>
  </si>
  <si>
    <t>D.1.1.01 : 0,7*(3,2+2,97+2,5+1,5+2,97)</t>
  </si>
  <si>
    <t>D.1.1.02 : 0,7*(3,2+2,5)</t>
  </si>
  <si>
    <t>D.1.1.03 : 0,7*(2,97+1,4+1,4+1,5+2,97+3,2+2,5+1,5)+0,7*2,5</t>
  </si>
  <si>
    <t>D.1.1.04 : 0,7*2,5+0,7*2,5+0,7*(2,97+2,5+1,5+2,97+1,8+1,8)+0,7*(2,97+1,95+2,5+2,97+1,8+1,8)</t>
  </si>
  <si>
    <t>D.1.1.05 : 4*0,7*2,5</t>
  </si>
  <si>
    <t>D.1.1.06 : 4*0,7*2,5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</si>
  <si>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</si>
  <si>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</si>
  <si>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</si>
  <si>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P1 (area 30 cm kolem okna) : 4,23-2,1</t>
  </si>
  <si>
    <t>okolo bouraných dveří : 0,35*(14*2,1)</t>
  </si>
  <si>
    <t xml:space="preserve">D.1.1.02 : </t>
  </si>
  <si>
    <t>okolo bouraných dveří : 0,35*(4*2,1)</t>
  </si>
  <si>
    <t xml:space="preserve">D.1.1.03 : </t>
  </si>
  <si>
    <t>okolo bouraných dveří : 0,35*(28*2,1)</t>
  </si>
  <si>
    <t>okolo bouraných dveří : 0,35*(20+20+4)*2,1</t>
  </si>
  <si>
    <t xml:space="preserve">D.1.1.05 : </t>
  </si>
  <si>
    <t>okolo bouraných dveří : 0,35*(8*2,1)</t>
  </si>
  <si>
    <t>965043341RT3</t>
  </si>
  <si>
    <t>Bourání podkladů pod dlažby nebo litých celistvých dlažeb a mazanin  betonových s potěrem nebo teracem, tloušťky do 100 mm, plochy přes 4 m2</t>
  </si>
  <si>
    <t xml:space="preserve">bourání mazaniny 7 cm : </t>
  </si>
  <si>
    <t>Odkaz na mn. položky pořadí 23 : 63,91700*0,07</t>
  </si>
  <si>
    <t>998011003R00</t>
  </si>
  <si>
    <t>Přesun hmot pro budovy s nosnou konstrukcí zděnou výšky přes 12 do 24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</si>
  <si>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</si>
  <si>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</si>
  <si>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</si>
  <si>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711180101R00</t>
  </si>
  <si>
    <t>Odstranění izolace proti vodě - profilované fólie vodorovné</t>
  </si>
  <si>
    <t>800-711</t>
  </si>
  <si>
    <t xml:space="preserve">odstranění smyčkové rohože a doplňkové hydroizolace : </t>
  </si>
  <si>
    <t>D.1.1.08 : 4*3,0*4,05</t>
  </si>
  <si>
    <t>D.1.1.07 : (2*3,1+2*3,8)*9,4</t>
  </si>
  <si>
    <t>711409111R00</t>
  </si>
  <si>
    <t>Ostatní práce montáž drenážní rohože nasucho</t>
  </si>
  <si>
    <t>Odkaz na mn. položky pořadí 68 : 116,61600</t>
  </si>
  <si>
    <t>67390990R</t>
  </si>
  <si>
    <t>geotextilie PE; funkce drenážní, separační, ochranná; plošná hmotnost 900 g/m2; tl. při 20 kPa 5,00 mm; tl. při 2 kPa 6,00 mm; tl. při 200 kPa 3,00 mm</t>
  </si>
  <si>
    <t>Odkaz na mn. položky pořadí 28 : 116,61600</t>
  </si>
  <si>
    <t>Koeficient ztratné 15 %: 0,15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</si>
  <si>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</si>
  <si>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</si>
  <si>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</si>
  <si>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</si>
  <si>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</si>
  <si>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713105122R00</t>
  </si>
  <si>
    <t>Odstranění tepelné izolace z desek, lamel, rohoží, pásů a foukané izolace šikmých střech, volně uložené, z minerálních desek, lamel, rohoží a pásů, tloušťky od 100 mm do 200 mm</t>
  </si>
  <si>
    <t>800-713</t>
  </si>
  <si>
    <t xml:space="preserve">mezi vaznicemi 200 mm : </t>
  </si>
  <si>
    <t>D.1.1.08 : 4*(4,05*3,0-2*4,05*0,05)</t>
  </si>
  <si>
    <t>713105121R00</t>
  </si>
  <si>
    <t>Odstranění tepelné izolace z desek, lamel, rohoží, pásů a foukané izolace šikmých střech, volně uložené, z minerálních desek, lamel, rohoží a pásů, tloušťky do 100 mm</t>
  </si>
  <si>
    <t xml:space="preserve">pod vaznicemi 200 mm : </t>
  </si>
  <si>
    <t>D.1.1.08 : 4*4,05*3,0</t>
  </si>
  <si>
    <t>713141151R00</t>
  </si>
  <si>
    <t>Montáž tepelné izolace plochých střech kladená na sucho, jednovrstvá</t>
  </si>
  <si>
    <t>Odkaz na mn. položky pořadí 51 : 35,49600</t>
  </si>
  <si>
    <t>6315085922R</t>
  </si>
  <si>
    <t>rohož, pas izolační skelná vlna; tl. 80,0 mm; součinitel tepelné vodivosti 0,033 W/mK; R = 2,400 m2K/W; obj. hmotnost 12,00 kg/m3; hydrofobizováno</t>
  </si>
  <si>
    <t>Odkaz na mn. položky pořadí 34 : 35,49600</t>
  </si>
  <si>
    <t>713111130RT1</t>
  </si>
  <si>
    <t xml:space="preserve">Montáž tepelné izolace stropů vložené mezi krokve,  </t>
  </si>
  <si>
    <t>vložení mezi vaznice</t>
  </si>
  <si>
    <t>631508596R</t>
  </si>
  <si>
    <t>rohož, pas izolační skelná vlna; tl. 200,0 mm; součinitel tepelné vodivosti 0,033 W/mK; R = 6,050 m2K/W; obj. hmotnost 12,00 kg/m3; hydrofobizováno</t>
  </si>
  <si>
    <t>Odkaz na mn. položky pořadí 36 : 35,49600</t>
  </si>
  <si>
    <t>713111221RK5</t>
  </si>
  <si>
    <t>Montáž tepelné izolace stropů parotěsná zábrana zavěšených podhledů s přelepením spojů, včetně dodávky fólie</t>
  </si>
  <si>
    <t>včetně dodávky fólie a spojovacích prostředků.</t>
  </si>
  <si>
    <t>998713103R00</t>
  </si>
  <si>
    <t>Přesun hmot pro izolace tepelné v objektech výšky do 24 m</t>
  </si>
  <si>
    <t>50 m vodorovně</t>
  </si>
  <si>
    <t>728111814R00</t>
  </si>
  <si>
    <t>Demontáž potrubí plechového čtyřhranného do průřezu 0,13 m2</t>
  </si>
  <si>
    <t>800-728</t>
  </si>
  <si>
    <t>TZ : 0,5</t>
  </si>
  <si>
    <t>728111113R00</t>
  </si>
  <si>
    <t>Montáž čtyřhranného plechového potrubí  do průřezu 0,07 m2</t>
  </si>
  <si>
    <t>TZ : 1,0</t>
  </si>
  <si>
    <t>4298201015R</t>
  </si>
  <si>
    <t>trouba do potrubí vzduchotechniky; 4hranná, rovná; ocelová; povrch pozink; rozměr tl. plechu 0,8, 200 x 200, délka 1000 mm</t>
  </si>
  <si>
    <t>Odkaz na mn. položky pořadí 41 : 1,00000</t>
  </si>
  <si>
    <t>728211213R00</t>
  </si>
  <si>
    <t>Montáž tvarovky pro čtyřhranné plechové potrubí do průřezu 0,07 m2, - osového nebo pravoúhlého přechodu</t>
  </si>
  <si>
    <t>TZ : 1</t>
  </si>
  <si>
    <t>429825030.XXX</t>
  </si>
  <si>
    <t>Přechod čtyřhranný osový 200x200 mm na kruhové potrubí</t>
  </si>
  <si>
    <t>Vlastní</t>
  </si>
  <si>
    <t>Odkaz na mn. položky pořadí 43 : 1,00000</t>
  </si>
  <si>
    <t>72801.XXX</t>
  </si>
  <si>
    <t>D+M Vzduchotechnické vedení, VZT potrubí, vč. požární klapky s ručním a teplotním spouštěním s koncovým spínačem PO 90 min,DN200</t>
  </si>
  <si>
    <t>kpl</t>
  </si>
  <si>
    <t>Indiv</t>
  </si>
  <si>
    <t>obsah položky viz D.1.1.TZ : 1</t>
  </si>
  <si>
    <t>72802.XXX</t>
  </si>
  <si>
    <t>D+M Izolace tepelná potrubí pásy nebo rohožemi tl. 40 mm + AL polep, pro potrubí 200x200 mm</t>
  </si>
  <si>
    <t>TZ D.1.1 : 4*0,3*0,5</t>
  </si>
  <si>
    <t>998728103R00</t>
  </si>
  <si>
    <t>Přesun hmot pro vzduchotechniku v objektech výšky do 24 m</t>
  </si>
  <si>
    <t>vodorovně do 50 m</t>
  </si>
  <si>
    <t>762341811R00</t>
  </si>
  <si>
    <t>Demontáž bednění a laťování bednění střech rovných, obloukových, o sklonu do 60 stupňů včetně všech nadstřešních konstrukcí z prken hrubých</t>
  </si>
  <si>
    <t>800-762</t>
  </si>
  <si>
    <t xml:space="preserve">2 vrstvy dřevěného bednění : </t>
  </si>
  <si>
    <t>762342814R00</t>
  </si>
  <si>
    <t>Demontáž bednění a laťování kontralatí střech o sklonu do 60 stupňů včetně všech nadstřešních konstrukcí</t>
  </si>
  <si>
    <t>762331811R00</t>
  </si>
  <si>
    <t>Demontáž vázaných konstrukcí krovů z hranolů, hranolků, fošen, průřezové plochy do 120 cm2</t>
  </si>
  <si>
    <t xml:space="preserve">D.1.1.8 : </t>
  </si>
  <si>
    <t>2 vaznice : 2*4*4,05</t>
  </si>
  <si>
    <t>762342206R00</t>
  </si>
  <si>
    <t>Montáž kontralatí na vruty, s dodávkou těsnicí pásky pod kontralatě, bez dodávky řeziva</t>
  </si>
  <si>
    <t>- nová střešní okna : -3*4*(1,4*0,78)</t>
  </si>
  <si>
    <t>60510057R</t>
  </si>
  <si>
    <t>lať průřez 36 cm2; jakost II; l = 3000,0 mm</t>
  </si>
  <si>
    <t>rozmístění 625 mm_8 latí : 4*(8*3,0-3*1,4)</t>
  </si>
  <si>
    <t>762341310R00</t>
  </si>
  <si>
    <t xml:space="preserve">Montáž bednění střech obloukových o sklonu do 60°, nároží, úžlabí, nadstřešních konstrukcí, z prken hrubých na sraz tloušťky do 32 mm, včetně vyřezání otvorů,  </t>
  </si>
  <si>
    <t>60510138R</t>
  </si>
  <si>
    <t>prkno SM/JD; l = 2 500 až 3 000 mm; jakost I; neomítané</t>
  </si>
  <si>
    <t>Odkaz na mn. položky pořadí 53 : 35,49600*0,24</t>
  </si>
  <si>
    <t>Koeficient ztratné 10 %: 0,1</t>
  </si>
  <si>
    <t>762332931R00</t>
  </si>
  <si>
    <t>Vázané konstrukce krovů doplnění části střešní vazby z hranolků, hranolů včetně dodávky řeziva_x000D_
 průřezové plochy do 120 cm2, včetně dodávky hranolů 100 x 100 mm</t>
  </si>
  <si>
    <t xml:space="preserve">TZ : </t>
  </si>
  <si>
    <t>výměna vaznic : 4*2*4,05+4*(4,05-2,66)</t>
  </si>
  <si>
    <t>výměna u střešních oken : 12*0,8</t>
  </si>
  <si>
    <t>762332932R00</t>
  </si>
  <si>
    <t>Vázané konstrukce krovů doplnění části střešní vazby z hranolků, hranolů včetně dodávky řeziva_x000D_
 průřezové plochy přes 120 do 224 cm2, včetně dodávky hranolů 120 x 140 mm</t>
  </si>
  <si>
    <t>výměna u střešních oken : 12*6,0</t>
  </si>
  <si>
    <t>762911111R00</t>
  </si>
  <si>
    <t xml:space="preserve">Impregnace řeziva máčením, ochrana proti dřevokazným houbám, plísním a dřevokaznému hmyzu </t>
  </si>
  <si>
    <t>kontralatě : 4*0,06*91,08</t>
  </si>
  <si>
    <t>vaznice (0,2x0,05) : (2*0,2+2*0,05)*(4*2*4,05+4*(4,05-2,66))</t>
  </si>
  <si>
    <t>výměny (0,2x0,05) : (2*0,2+2*0,05)*12*0,8</t>
  </si>
  <si>
    <t>výměny (0,18x0,1) : (2*0,18+2*0,1)*12*6,0</t>
  </si>
  <si>
    <t>762795000R00</t>
  </si>
  <si>
    <t>Spojovací a ochranné prostředky hřebíky, svory, fiksační prkna, impregnace</t>
  </si>
  <si>
    <t>D.1.1.08 (pl x v) : 4*3,8*4,05*0,2</t>
  </si>
  <si>
    <t>311755122R</t>
  </si>
  <si>
    <t>prvek spojovací úhelník statický s otvory; tl.2 mm, šířka 200 mm, délka 100+ 100mm; ocelový plech žárově pozinkovaný,jako spojovací materiál slouží kroužkové (konvexní) hřebíky pr.4mm</t>
  </si>
  <si>
    <t>D.1.1.TZ : 10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</si>
  <si>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</si>
  <si>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</si>
  <si>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</si>
  <si>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>dodávka řeziva pro nadzvedací rám, pomocné a další práce : 30</t>
  </si>
  <si>
    <t>60725017R</t>
  </si>
  <si>
    <t>deska dřevoštěpková třívrstvá pro prostředí vlhké; strana nebroušená; hrana rovná; tl = 25,0 mm</t>
  </si>
  <si>
    <t>dodávka řeziva pro nadzvedací rám : 4*2*1,5</t>
  </si>
  <si>
    <t>60596001R</t>
  </si>
  <si>
    <t>prkno</t>
  </si>
  <si>
    <t>dodávka řeziva pro pomocné a další práce : 2,1</t>
  </si>
  <si>
    <t>998762103R00</t>
  </si>
  <si>
    <t>Přesun hmot pro konstrukce tesařské v objektech výšky do 24 m</t>
  </si>
  <si>
    <t>763611221R00</t>
  </si>
  <si>
    <t>Montáž bednění střech, z desek tl. nad 18 mm, na sraz, sponkováním</t>
  </si>
  <si>
    <t>800-763</t>
  </si>
  <si>
    <t>vč. dodávky a montáže spojovacího materiálu</t>
  </si>
  <si>
    <t xml:space="preserve">bednění pod krytinou : </t>
  </si>
  <si>
    <t>Odkaz na mn. položky pořadí 64 : 116,61600</t>
  </si>
  <si>
    <t>763793111R00</t>
  </si>
  <si>
    <t>Montáž ostatních dílců ocelových spojovacích prostředků_x000D_
 kotevních želez, příložek, patek, táhel</t>
  </si>
  <si>
    <t>kg</t>
  </si>
  <si>
    <t>Pro překotvení vaznic</t>
  </si>
  <si>
    <t>5</t>
  </si>
  <si>
    <t>54825001.XXX</t>
  </si>
  <si>
    <t>Kování - tesařský úhelník 90° 180x120x40x3,0 mm</t>
  </si>
  <si>
    <t>7</t>
  </si>
  <si>
    <t>764211444.XXX</t>
  </si>
  <si>
    <t>D+M Krytina hladká z Ti Zn, předzvětralý plech, svitky š. 500 mm, do 30°, plocha nad 25 m2, vč. lemování otvorů, oplechování navazujících konstrukcí, napojovacích profilů</t>
  </si>
  <si>
    <t>Odkaz na mn. položky pořadí 79 : 129,72000</t>
  </si>
  <si>
    <t>76452145.XXX</t>
  </si>
  <si>
    <t>D+M Zatahovací okapnicový pás, titanzinkový ohýbaný plech tl. 0,7 mm, r.š. 330 mm</t>
  </si>
  <si>
    <t>D.1.1.07 : 3,75*2+3,1*2</t>
  </si>
  <si>
    <t>76429344.XXX</t>
  </si>
  <si>
    <t>D+M Titanzinkový ohýbaný plech  rš 570-670 mm, tl. 0,7 mm, pro oplechování u hřebene</t>
  </si>
  <si>
    <t>včetně spojovacích prostředků.</t>
  </si>
  <si>
    <t>998764103R00</t>
  </si>
  <si>
    <t>Přesun hmot pro konstrukce klempířské v objektech výšky do 24 m</t>
  </si>
  <si>
    <t>800-764</t>
  </si>
  <si>
    <t>765799301R00</t>
  </si>
  <si>
    <t>Fólie parotěsné, difúzní a vodotěsné demontáž</t>
  </si>
  <si>
    <t>800-765</t>
  </si>
  <si>
    <t xml:space="preserve">parozábrana : </t>
  </si>
  <si>
    <t>765799313RN3</t>
  </si>
  <si>
    <t>Fólie parotěsné, difúzní a vodotěsné Fólie podstřešní difuzní na bednění, s přelepením spojů</t>
  </si>
  <si>
    <t>Dodávka a montáž fólie, spojovací pásky včetně spojovacích prostředků.</t>
  </si>
  <si>
    <t>998765103R00</t>
  </si>
  <si>
    <t>Přesun hmot pro krytiny tvrdé v objektech výšky do 24 m</t>
  </si>
  <si>
    <t>766662811R00</t>
  </si>
  <si>
    <t>Demontáž dveřních křídel prahů dveří_x000D_
 jednokřídlových</t>
  </si>
  <si>
    <t>800-766</t>
  </si>
  <si>
    <t>D.1.1.04 : 2</t>
  </si>
  <si>
    <t>766624043R00.XXX</t>
  </si>
  <si>
    <t>Montáž střešních oken rozměr 78/140 cm</t>
  </si>
  <si>
    <t>D.1.1.09 : 3*4</t>
  </si>
  <si>
    <t>O02.XXX</t>
  </si>
  <si>
    <t>O02 Okno střešní 780x1398 mm kyvné, izolační trojsklo, dřevěný rám, větrný hliníkový spojler, bílá barva, vč. systémového lemování, podrobná specifikace dle výpisu prvků a TZ</t>
  </si>
  <si>
    <t>pohon součástí rozpočtu elektroinstalací</t>
  </si>
  <si>
    <t>Odkaz na mn. položky pořadí 76 : 12,00000</t>
  </si>
  <si>
    <t>998766103R00</t>
  </si>
  <si>
    <t>Přesun hmot pro konstrukce truhlářské v objektech výšky do 24 m</t>
  </si>
  <si>
    <t>767392802R00</t>
  </si>
  <si>
    <t>Demontáž krytin střech z plechů šroubovaných</t>
  </si>
  <si>
    <t>800-767</t>
  </si>
  <si>
    <t>767616111R00</t>
  </si>
  <si>
    <t>Montáž oken jednoduchých, nebo okenních rámů ostatní oken z Al-profilů</t>
  </si>
  <si>
    <t>Včetně dokončení okování křídel.</t>
  </si>
  <si>
    <t>D.1.1.09, O01 : 1,75*1,2</t>
  </si>
  <si>
    <t>O01.XXX</t>
  </si>
  <si>
    <t>O01 Okno interiérové s pevným zasklením, 1750x1200 mm, Al vícekomorový rám, EI30-DP1, vč. dopravy, parametry dle PD</t>
  </si>
  <si>
    <t>D.1.1.09, O01 : 1</t>
  </si>
  <si>
    <t>767581801.XXX</t>
  </si>
  <si>
    <t>Demontáž a zpětná montáž kazetových podhledů pro vedení kabelů</t>
  </si>
  <si>
    <t>1NP : 2*4,3</t>
  </si>
  <si>
    <t>4NP : 0,6*(3,6+7,1+3,1+7,2)</t>
  </si>
  <si>
    <t>D01.XXX</t>
  </si>
  <si>
    <t>D01 D+M Dveře vnitřní kouřotěsné 1křídlé, 700/1970 mm, EI30-DP3-C2-Sm, vč. dopravy, se samozavíračem, parametry dle PD</t>
  </si>
  <si>
    <t>D.1.1.09, D01 : 2</t>
  </si>
  <si>
    <t>D02.XXX</t>
  </si>
  <si>
    <t>D02 D+M Dveře vnitřní kouřotěsné 1křídlé, 800/1970 mm, EI30-DP3-C2-Sm, vč. dopravy, se samozavíračem, parametry dle PD</t>
  </si>
  <si>
    <t>D.1.1.09, D02 : 4</t>
  </si>
  <si>
    <t>D03.XXX</t>
  </si>
  <si>
    <t>D03 D+M Dveře vnitřní kouřotěsné 1křídlé, 900/1970 mm, EI30-DP3-C2-Sm, vč. dopravy, se samozavíračem, parametry dle PD</t>
  </si>
  <si>
    <t>D.1.1.09, D03 : 1</t>
  </si>
  <si>
    <t>D04.XXX</t>
  </si>
  <si>
    <t>D04 D+M Dveře vnitřní kouřotěsné 1křídlé, 600/1970 mm, EI30-DP3-C2-Sm, vč. dopravy, se samozavíračem, parametry dle PD</t>
  </si>
  <si>
    <t>D.1.1.09, D04 : 1</t>
  </si>
  <si>
    <t>D05.XXX</t>
  </si>
  <si>
    <t>D05 D+M Sestava 2křídlých vchodových dveří, křídla 900 a 700/1970 mm, se samozavíračem, hydraulický pohon, světlíky,vč. dopravy, parametry dle PD</t>
  </si>
  <si>
    <t>D.1.1.09, D05 : 1</t>
  </si>
  <si>
    <t>D06.XXX</t>
  </si>
  <si>
    <t>D06 D+M Sestava 2křídlých vchodových dveří, křídla 900 a 700/1970 mm, se samozavíračem, hydraulický pohon, světlíky, vč. dopravy, parametry dle PD</t>
  </si>
  <si>
    <t>D.1.1.09, D06 : 2</t>
  </si>
  <si>
    <t>D07.XXX</t>
  </si>
  <si>
    <t>D07 D+M Dveře vnitřní kouřotěsné 1křídlé, 1000/1970 mm, EI30-DP1-C2-Sm, se samozavíračem, vč. dopravy, parametry dle PD</t>
  </si>
  <si>
    <t>D.1.1.09, D07 : 4</t>
  </si>
  <si>
    <t>D08.XXX</t>
  </si>
  <si>
    <t>D08 D+M Sestava 2křídlých vnitřních dveří, kouřotěsné, křídla 900 a 900/1970 mm, EI30-DP1-C2-Sm, se samozavíračem, se svěltíky, vč. dopravy, parametry dle PD</t>
  </si>
  <si>
    <t>D.1.1.09, D08 : 6</t>
  </si>
  <si>
    <t>D09.XXX</t>
  </si>
  <si>
    <t>D09 D+M Sestava 2křídlých vnitřních dveří, kouřotěsné, křídla 900 a 900/1970 mm, EI30-DP1-C2-Sm, se samozavíračem, vč. dopravy, parametry dle PD</t>
  </si>
  <si>
    <t>D.1.1.09, D09 : 12</t>
  </si>
  <si>
    <t>D10.XXX</t>
  </si>
  <si>
    <t>D10 D+M Sestava 2křídlých vchodových dveří, křídla 900 a 700/1970 mm, se samozavíračem, hydraulický pohon, světlíky, napojení na el. vrátného, vč. dopravy, parametry dle PD</t>
  </si>
  <si>
    <t>D.1.1.09, D10 : 1</t>
  </si>
  <si>
    <t>D11.XXX</t>
  </si>
  <si>
    <t>D11 D+M Sestava 2křídlých vchodových dveří, křídla 900 a 700/1970 mm, se samozavíračem, světlíky, vč. dopravy, parametry dle PD</t>
  </si>
  <si>
    <t>D.1.1.09, D11 : 1</t>
  </si>
  <si>
    <t>771101210RT1</t>
  </si>
  <si>
    <t>Příprava podkladu pod dlažby penetrace podkladu pod dlažby</t>
  </si>
  <si>
    <t>800-771</t>
  </si>
  <si>
    <t>Odkaz na mn. položky pořadí 95 : 63,91700</t>
  </si>
  <si>
    <t>771575109R00</t>
  </si>
  <si>
    <t>Montáž podlah z dlaždic keramických 300 x 300 mm, režných nebo glazovaných, hladkých, kladených do flexibilního tmele</t>
  </si>
  <si>
    <t xml:space="preserve">nahrazení poškozené podlahy : </t>
  </si>
  <si>
    <t>597642030R</t>
  </si>
  <si>
    <t>dlažba keramická š = 300 mm; l = 300 mm; h = 9,0 mm; povrch matný; pro interiér i exteriér</t>
  </si>
  <si>
    <t xml:space="preserve">odhad 30 % z celkové plochy nahrazované dlažby (bude sjednocena s odstíny původní) : </t>
  </si>
  <si>
    <t>Odkaz na mn. položky pořadí 95 : 63,91700*0,3</t>
  </si>
  <si>
    <t>59764203R</t>
  </si>
  <si>
    <t xml:space="preserve">odhad 70 % z celkové plochy nahrazované dlažby (bude sjednocena s odstíny původní) : </t>
  </si>
  <si>
    <t>Odkaz na mn. položky pořadí 95 : 63,91700*0,7</t>
  </si>
  <si>
    <t>998771103R00</t>
  </si>
  <si>
    <t>Přesun hmot pro podlahy z dlaždic v objektech výšky do 24 m</t>
  </si>
  <si>
    <t>781101210RT1</t>
  </si>
  <si>
    <t>Příprava podkladu pod obklady penetrace podkladu pod obklady</t>
  </si>
  <si>
    <t>včetně dodávky materiálu.</t>
  </si>
  <si>
    <t>Odkaz na mn. položky pořadí 100 : 74,16000</t>
  </si>
  <si>
    <t>781475114.XXX</t>
  </si>
  <si>
    <t>D+M Obklad vnitřní stěn keramický, do tmele, 20x20 cm, barva i přesný rozměr bude sjednocen se stávajícím obkladem v okolí otvorů</t>
  </si>
  <si>
    <t>Odkaz na mn. položky pořadí 24 : 74,16000</t>
  </si>
  <si>
    <t>781497121R00</t>
  </si>
  <si>
    <t xml:space="preserve">Lišty k obkladům profil rohový eloxovaný hliník, uložení do tmele,  , výška profilu 6 mm,  </t>
  </si>
  <si>
    <t>P1 : 2*1,75+2*1,2</t>
  </si>
  <si>
    <t>okolo bouraných dveří : 14*2,1</t>
  </si>
  <si>
    <t>okolo bouraných dveří : 4*2,1</t>
  </si>
  <si>
    <t>okolo bouraných dveří : 28*2,1</t>
  </si>
  <si>
    <t>okolo bouraných dveří : (20+20+4)*2,1</t>
  </si>
  <si>
    <t>okolo bouraných dveří : 8*2,1</t>
  </si>
  <si>
    <t>998781103R00</t>
  </si>
  <si>
    <t>Přesun hmot pro obklady keramické v objektech výšky do 24 m</t>
  </si>
  <si>
    <t>783226100R00</t>
  </si>
  <si>
    <t xml:space="preserve">Nátěry kov.stavebních doplňk.konstrukcí syntetické základní,  </t>
  </si>
  <si>
    <t>800-783</t>
  </si>
  <si>
    <t>RTS 19/ I</t>
  </si>
  <si>
    <t xml:space="preserve">D.1.1.01-D.1.1.05 : </t>
  </si>
  <si>
    <t xml:space="preserve">ocelové zárubně - nátěr základní 1x : </t>
  </si>
  <si>
    <t>D01 : 2*(2*2,02+0,8)*(0,125+2*0,05)</t>
  </si>
  <si>
    <t>D02 : 4*(2*2,02+0,9)*(0,125+2*0,05)</t>
  </si>
  <si>
    <t>D03 : 1*(2*2,02+1,0)*(0,125+2*0,05)</t>
  </si>
  <si>
    <t>D04 : 1*(2*2,02+0,7)*(0,125+2*0,05)</t>
  </si>
  <si>
    <t>783222921R00</t>
  </si>
  <si>
    <t>Údržba nátěrů doplňkových konstrukcí, syntetické dvojnásobné, hladký povrch</t>
  </si>
  <si>
    <t>na vzduchu schnoucích</t>
  </si>
  <si>
    <t>Odkaz na mn. položky pořadí 103 : 8,82450</t>
  </si>
  <si>
    <t>784191101R00</t>
  </si>
  <si>
    <t>Příprava povrchu Penetrace (napouštění) podkladu disperzní, jednonásobná</t>
  </si>
  <si>
    <t>800-784</t>
  </si>
  <si>
    <t>Odkaz na mn. položky pořadí 6 : 16,32600</t>
  </si>
  <si>
    <t>784195112R00</t>
  </si>
  <si>
    <t>Malby z malířských směsí hlinkových,  , bělost 77 %, dvojnásobné</t>
  </si>
  <si>
    <t>Odkaz na mn. položky pořadí 105 : 73,32600</t>
  </si>
  <si>
    <t>787001.XXX</t>
  </si>
  <si>
    <t>D+M O03 Přesklení interiérového okna s dřevěným rámem a pevným zasklením, 700x400 mm, demontování zasklívací lišty, nátěr rámu, přesklení, EI30-DP3, vč. dopravy, parametry dle PD</t>
  </si>
  <si>
    <t>D.1.1.09, O03 : 47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</si>
  <si>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</si>
  <si>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</si>
  <si>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</si>
  <si>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</si>
  <si>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</si>
  <si>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Odkaz na mn. položky pořadí 114 : 3,06477</t>
  </si>
  <si>
    <t>Odkaz na mn. položky pořadí 115 : 0,67431</t>
  </si>
  <si>
    <t>Odkaz na mn. položky pořadí 116 : 0,74261</t>
  </si>
  <si>
    <t>Odkaz na mn. položky pořadí 117 : 6,32122</t>
  </si>
  <si>
    <t>Odkaz na mn. položky pořadí 118 : 19,92863</t>
  </si>
  <si>
    <t>979087391R00</t>
  </si>
  <si>
    <t xml:space="preserve">Vodorovné přemístění suti nošením k místu nakládky příplatek za každých dalších i započatých 10 m vzdálenosti suti,  </t>
  </si>
  <si>
    <t xml:space="preserve">+20 m : </t>
  </si>
  <si>
    <t>Odkaz na mn. položky pořadí 108 : 30,73154*2</t>
  </si>
  <si>
    <t>979011211R00</t>
  </si>
  <si>
    <t>Svislá doprava suti a vybouraných hmot nošením za prvé podlaží nad základním podlažím</t>
  </si>
  <si>
    <t xml:space="preserve">1 NP 20 % odpadu : </t>
  </si>
  <si>
    <t xml:space="preserve">2 NP 20 % odpadu : </t>
  </si>
  <si>
    <t>Odkaz na mn. položky pořadí 108 : 30,73155*0,2</t>
  </si>
  <si>
    <t xml:space="preserve">3 NP 10 % odpadu : </t>
  </si>
  <si>
    <t>Odkaz na mn. položky pořadí 108 : 30,73150*0,1</t>
  </si>
  <si>
    <t xml:space="preserve">4 NP 50 % odpadu : </t>
  </si>
  <si>
    <t>Odkaz na mn. položky pořadí 108 : 30,73154*0,5</t>
  </si>
  <si>
    <t>979011219R00</t>
  </si>
  <si>
    <t>Svislá doprava suti a vybouraných hmot nošením příplatek zakaždé další podlaží nad prvním základním podlažím</t>
  </si>
  <si>
    <t xml:space="preserve">4 NP 50 % odpadu (hm. x 0,5 x 2patra) : </t>
  </si>
  <si>
    <t>Odkaz na mn. položky pořadí 108 : 30,73154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</si>
  <si>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</si>
  <si>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</si>
  <si>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</si>
  <si>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</si>
  <si>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</si>
  <si>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 xml:space="preserve">+ dalších 19 km : </t>
  </si>
  <si>
    <t>Odkaz na mn. položky pořadí 112 : 30,73154*19</t>
  </si>
  <si>
    <t>979990161R00</t>
  </si>
  <si>
    <t>Poplatek za skládku dřevo, skupina 17 02 01 z Katalogu odpadů</t>
  </si>
  <si>
    <t>Odkaz na dem. hmot. položky pořadí 14 : 0,05670</t>
  </si>
  <si>
    <t>Odkaz na dem. hmot. položky pořadí 48 : 2,67480</t>
  </si>
  <si>
    <t>Odkaz na dem. hmot. položky pořadí 49 : 0,07047</t>
  </si>
  <si>
    <t>Odkaz na dem. hmot. položky pořadí 50 : 0,25920</t>
  </si>
  <si>
    <t>Odkaz na dem. hmot. položky pořadí 75 : 0,00360</t>
  </si>
  <si>
    <t>979990110R00</t>
  </si>
  <si>
    <t>Poplatek za skládku sádrokartonové desky, skupina 17 08 02 z Katalogu odpadů</t>
  </si>
  <si>
    <t>Odkaz na dem. hmot. položky pořadí 22 : 0,67431</t>
  </si>
  <si>
    <t>979990144R00</t>
  </si>
  <si>
    <t>Poplatek za skládku minerální vata, skupina 17 06 04 z Katalogu odpadů</t>
  </si>
  <si>
    <t>Odkaz na dem. hmot. položky pořadí 32 : 0,45101</t>
  </si>
  <si>
    <t>Odkaz na dem. hmot. položky pořadí 33 : 0,29160</t>
  </si>
  <si>
    <t>979990111R00</t>
  </si>
  <si>
    <t>Poplatek za skládku stavební keramika, skupina 17 01 03 z Katalogu odpadů</t>
  </si>
  <si>
    <t>Odkaz na dem. hmot. položky pořadí 23 : 1,27834</t>
  </si>
  <si>
    <t>Odkaz na dem. hmot. položky pořadí 24 : 5,04288</t>
  </si>
  <si>
    <t>979990001R00</t>
  </si>
  <si>
    <t>Poplatek za skládku stavební suti, skupina 17 09 04 z Katalogu odpadů</t>
  </si>
  <si>
    <t>RTS 20/ I</t>
  </si>
  <si>
    <t>Odkaz na dem. hmot. položky pořadí 18 : 0,90577</t>
  </si>
  <si>
    <t>Odkaz na dem. hmot. položky pořadí 19 : 4,76759</t>
  </si>
  <si>
    <t>Odkaz na dem. hmot. položky pořadí 27 : 0,13196</t>
  </si>
  <si>
    <t>Odkaz na dem. hmot. položky pořadí 72 : 0,00875</t>
  </si>
  <si>
    <t>Odkaz na dem. hmot. položky pořadí 21 : 1,34279</t>
  </si>
  <si>
    <t>Odkaz na mn. položky pořadí 13 : 3,00000*0,005</t>
  </si>
  <si>
    <t>Odkaz na mn. položky pořadí 15 : 54,00000*0,03</t>
  </si>
  <si>
    <t>Odkaz na mn. položky pořadí 16 : 8,00000*0,03</t>
  </si>
  <si>
    <t>Odkaz na mn. položky pořadí 17 : 4,00000*0,035</t>
  </si>
  <si>
    <t>Odkaz na dem. hmot. položky pořadí 40 : 0,00553</t>
  </si>
  <si>
    <t>Odkaz na dem. hmot. položky pořadí 79 : 0,90804</t>
  </si>
  <si>
    <t>Odkaz na dem. hmot. položky pořadí 25 : 9,84322</t>
  </si>
  <si>
    <t>SUM</t>
  </si>
  <si>
    <t>END</t>
  </si>
  <si>
    <t>M2101.x</t>
  </si>
  <si>
    <t>D+M Řídicí jednotka pro ovládání až 4 střešních oken</t>
  </si>
  <si>
    <t>ks</t>
  </si>
  <si>
    <t>viz TZ, výkresová a textová část část D.1.4.4 : 4</t>
  </si>
  <si>
    <t>M2102.x</t>
  </si>
  <si>
    <t>D+M Požárně-poplachový spínač</t>
  </si>
  <si>
    <t>viz TZ, výkresová a textová část část D.1.4.4 : 16</t>
  </si>
  <si>
    <t>M2103.x</t>
  </si>
  <si>
    <t>D+M Kouřový senzor</t>
  </si>
  <si>
    <t>viz TZ, výkresová a textová část část D.1.4.4 : 18</t>
  </si>
  <si>
    <t>M2104.x</t>
  </si>
  <si>
    <t>D+M Spínač komfortního větrání</t>
  </si>
  <si>
    <t>M2105.x</t>
  </si>
  <si>
    <t>D+M Dešťový senzor</t>
  </si>
  <si>
    <t>M2106.x</t>
  </si>
  <si>
    <t>D+M Odchodové tlačítko design dle silnoproud</t>
  </si>
  <si>
    <t>viz TZ, výkresová a textová část část D.1.4.4 : 1</t>
  </si>
  <si>
    <t>M2107.x</t>
  </si>
  <si>
    <t>D+M Lineární zdroj v kovovém krytu 13,8 Vss / 2A</t>
  </si>
  <si>
    <t>M2108.x</t>
  </si>
  <si>
    <t>D+M Akumulátor 12V/17Ah</t>
  </si>
  <si>
    <t>M2109.x</t>
  </si>
  <si>
    <t>D+M Kabel 3x2,5 ohniodolný B2CaS1D1 P15-R</t>
  </si>
  <si>
    <t>viz TZ, výkresová a textová část část D.1.4.4 : 150</t>
  </si>
  <si>
    <t>M2110.x</t>
  </si>
  <si>
    <t>D+M Kabel 2x2x0,8 ohniodolný B2CaS1D1 P15-R</t>
  </si>
  <si>
    <t>viz TZ, výkresová a textová část část D.1.4.4 : 200</t>
  </si>
  <si>
    <t>M2111.x</t>
  </si>
  <si>
    <t>D+M Kabel 3x2x0,8 B2CaS1D1 P15-R</t>
  </si>
  <si>
    <t>viz TZ, výkresová a textová část část D.1.4.4 : 340</t>
  </si>
  <si>
    <t>M2112.x</t>
  </si>
  <si>
    <t>D+M Kabel 1x2x0,8 B2CaS1D1 P15-R</t>
  </si>
  <si>
    <t>viz TZ, výkresová a textová část část D.1.4.4 : 360</t>
  </si>
  <si>
    <t>M2113.x</t>
  </si>
  <si>
    <t>D+M Kabel 2x1,5 B2CaS1D1 P15-R</t>
  </si>
  <si>
    <t>viz TZ, výkresová a textová část část D.1.4.4 : 120</t>
  </si>
  <si>
    <t>M2114.x</t>
  </si>
  <si>
    <t>D+M Lišta 20x20HF</t>
  </si>
  <si>
    <t>viz TZ, výkresová a textová část část D.1.4.4 : 400</t>
  </si>
  <si>
    <t>M2115.x</t>
  </si>
  <si>
    <t>D+M Kovová ohnidolná příchytka vč. Šroubu</t>
  </si>
  <si>
    <t>viz TZ, výkresová a textová část část D.1.4.4 : 2343</t>
  </si>
  <si>
    <t>M2116.x</t>
  </si>
  <si>
    <t>Koordinace s dodavatelem systému domovního telefonu</t>
  </si>
  <si>
    <t>hod</t>
  </si>
  <si>
    <t>viz TZ, výkresová a textová část část D.1.4.4 : 8</t>
  </si>
  <si>
    <t>M2117.x</t>
  </si>
  <si>
    <t>D+M Drobný instalační materiál</t>
  </si>
  <si>
    <t>soubor</t>
  </si>
  <si>
    <t>M2118.x</t>
  </si>
  <si>
    <t>Pomocné stavební práce</t>
  </si>
  <si>
    <t>viz TZ, výkresová a textová část část D.1.4.4 : 32</t>
  </si>
  <si>
    <t>M2119.x</t>
  </si>
  <si>
    <t>Konfigurace/programování</t>
  </si>
  <si>
    <t>viz TZ, výkresová a textová část část D.1.4.4 : 20</t>
  </si>
  <si>
    <t>M2120.x</t>
  </si>
  <si>
    <t>Zkušební provoz</t>
  </si>
  <si>
    <t>M2121.x</t>
  </si>
  <si>
    <t>Zaškolení uživatele</t>
  </si>
  <si>
    <t>M2122.x</t>
  </si>
  <si>
    <t>Výchozí revize elektrického zařízení, funkční zkoušky</t>
  </si>
  <si>
    <t>M2123.x</t>
  </si>
  <si>
    <t>D+M Protipožární ucpávky</t>
  </si>
  <si>
    <t>M2124.x</t>
  </si>
  <si>
    <t>Doprava</t>
  </si>
  <si>
    <t>PRAFLADUR-PH120</t>
  </si>
  <si>
    <t>s malým množstvím uvolněného tepla v případě požáru a se zachováním funkčnosti kabelové trasy při, požáru podle ZP 27/2008 P30-R, PH120-R PS30 B2ca s1d0 3Jx1,5</t>
  </si>
  <si>
    <t>M</t>
  </si>
  <si>
    <t>POL3_0</t>
  </si>
  <si>
    <t>744441100</t>
  </si>
  <si>
    <t>Mont kabel Cu-1kV pevně sk.1 -0,4kg</t>
  </si>
  <si>
    <t>POL1_1</t>
  </si>
  <si>
    <t>743591211</t>
  </si>
  <si>
    <t>Montáž příchytek kabel-p40 mm</t>
  </si>
  <si>
    <t>746212110</t>
  </si>
  <si>
    <t>Ukončení vodičů na svorkov 2,5 mm2</t>
  </si>
  <si>
    <t>789942223</t>
  </si>
  <si>
    <t>mtz. požární ucpávky do 1dm2</t>
  </si>
  <si>
    <t>747231110</t>
  </si>
  <si>
    <t>Montáž jističů 1pólových nn do 25 A</t>
  </si>
  <si>
    <t>740999901</t>
  </si>
  <si>
    <t>Práce na stávající instalaci</t>
  </si>
  <si>
    <t>Pol__0008</t>
  </si>
  <si>
    <t>mtz.dozbrojení stávajících rozváděčů</t>
  </si>
  <si>
    <t>740999902</t>
  </si>
  <si>
    <t>Zapojení přístrojů a zařízení</t>
  </si>
  <si>
    <t>743312120</t>
  </si>
  <si>
    <t>Montáž lišt vkládac s víčkem -40 mm</t>
  </si>
  <si>
    <t>740999904</t>
  </si>
  <si>
    <t>Nezměřitelné mont.práce</t>
  </si>
  <si>
    <t>6716EZNCRPO</t>
  </si>
  <si>
    <t>Příchytka kabelová 6716E ZNCRPO</t>
  </si>
  <si>
    <t>SB63X35ZNCR</t>
  </si>
  <si>
    <t>Šroub do betonu SB6,3X35ZNCR</t>
  </si>
  <si>
    <t>HMOZDINKA8/100M</t>
  </si>
  <si>
    <t>Hmoždinka 8/100MMZATLOUK. NH</t>
  </si>
  <si>
    <t>KS</t>
  </si>
  <si>
    <t>LHD40X20HFHD</t>
  </si>
  <si>
    <t>Žlab kabelový LHD 40X20 2M HF</t>
  </si>
  <si>
    <t>971042200</t>
  </si>
  <si>
    <t>Bourání otv zdi bet 0,09m2, tl.30cm</t>
  </si>
  <si>
    <t>974083111</t>
  </si>
  <si>
    <t>Sekání rýh omít stěn vápen š.3 cm</t>
  </si>
  <si>
    <t>953993120</t>
  </si>
  <si>
    <t>Osazení hmoždinek stěn cihel d.8 mm</t>
  </si>
  <si>
    <t>953994320</t>
  </si>
  <si>
    <t>Osaz hmoždinek stropů želbet d.8 mm</t>
  </si>
  <si>
    <t>VLP000012</t>
  </si>
  <si>
    <t>požární ucpávka do 1dm2 dle PBŘ EI30</t>
  </si>
  <si>
    <t>BM018110</t>
  </si>
  <si>
    <t>Jistič MCB B 10/1</t>
  </si>
  <si>
    <t>Pol__0022</t>
  </si>
  <si>
    <t>Dozbrojení stávajících rozváděčů</t>
  </si>
  <si>
    <t>M211.x</t>
  </si>
  <si>
    <t>Oprava projektové dokumentace dle skutečného stavu</t>
  </si>
  <si>
    <t>M212.x</t>
  </si>
  <si>
    <t>Podružný materiál</t>
  </si>
  <si>
    <t>M213.x</t>
  </si>
  <si>
    <t>Podíl přidružené výroby</t>
  </si>
  <si>
    <t>M214.x</t>
  </si>
  <si>
    <t>Mimostaveništní doprava</t>
  </si>
  <si>
    <t>M215.x</t>
  </si>
  <si>
    <t>Náklady na umístění stavby</t>
  </si>
  <si>
    <t>M216.x</t>
  </si>
  <si>
    <t>Revize a zkoušky</t>
  </si>
  <si>
    <t>005121010R</t>
  </si>
  <si>
    <t>Vybudování zařízení staveniště</t>
  </si>
  <si>
    <t>Soubor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</si>
  <si>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</si>
  <si>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</si>
  <si>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</si>
  <si>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</si>
  <si>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</si>
  <si>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</si>
  <si>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</si>
  <si>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</si>
  <si>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</si>
  <si>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005211010R</t>
  </si>
  <si>
    <t>Předání a převzetí staveniště</t>
  </si>
  <si>
    <t>Náklady spojené s účastí zhotovitele na předání a převzetí staveniště.</t>
  </si>
  <si>
    <t>VN001.XXX</t>
  </si>
  <si>
    <t>Eliminace prašnosti jednotlivých prostor stavebních objektů oddělením demontovatelnou příčkou, včetně demontáže</t>
  </si>
  <si>
    <t>Např. z OSB desek na dřev.nosném rámu s integrovanou stavební folií a řádně napojeny na navazující konstrukce (prachotěsně)). Uzavření stavebních objektů od ostatních prostor po dobu výstavby.</t>
  </si>
  <si>
    <t>005122 R</t>
  </si>
  <si>
    <t>Provozní vlivy</t>
  </si>
  <si>
    <t>005124010R</t>
  </si>
  <si>
    <t>Koordinační činnost</t>
  </si>
  <si>
    <t>Koordinace stavebních a technologických dodávek stavby.</t>
  </si>
  <si>
    <t>ON002.XXX</t>
  </si>
  <si>
    <t>Zajištění kontrolního a zkušebního plánu stavby</t>
  </si>
  <si>
    <t>ON003.XXX</t>
  </si>
  <si>
    <t>Fotodokumentace celkového průběhu výstavby</t>
  </si>
  <si>
    <t>včetně zajištění fotodokumentace veškerých konstrukcí, které budou v průběhu výstavby skryty nebo zakryty</t>
  </si>
  <si>
    <t>ON004.XXX</t>
  </si>
  <si>
    <t>Uvedení všech povrchů dotčených stavbou do původního stavu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</si>
  <si>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</si>
  <si>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</si>
  <si>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</si>
  <si>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ON005.XXX</t>
  </si>
  <si>
    <t>Dílenská a výrobní dokumentace</t>
  </si>
  <si>
    <t>ON006.XXX</t>
  </si>
  <si>
    <t>Ztížené podmínky pro stavební práce</t>
  </si>
  <si>
    <t>ON010.XXX</t>
  </si>
  <si>
    <t>Zajištění veškerých předepsaných atestů, zkoušek a revizí</t>
  </si>
  <si>
    <t>ON011.XXX</t>
  </si>
  <si>
    <t>Zajištění a projednání všech nezbytných administrativních úkonů spojených s realizací stavby</t>
  </si>
  <si>
    <t>ON012.XXX</t>
  </si>
  <si>
    <t>Náklady na splnění podmínek plánu BOZP - provádění stavby za provozu</t>
  </si>
  <si>
    <t>Všechny položky musí obsahovat dodávku i montáž, popř. softwarové vybavení, včetně drobného spojovacího a kotvícího materiálu (např. kotvy, závěsy, chráničky,...). Zhotovitel musí do ceny zahrnout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normy, zákony ale i technologické postupy zvolených výrobců, které se na ně vztahují. Všechna zařízení, systémy rozvody, instalace a konstrukce budou oceňovány a dodávány plně funkční, tj. včetně všech komponentů, upevňovacích prvků, podpor, prostupů, apod.. Do všech činností musí zhotovitel zohlednit stavební přípomoc (např. drážky prostupy, respektive není-li uvedeno jinak). Zhotovitel bere na vědomí, že musí v ceně zohlednit jak dílčí tak celkové revize, zkoušky, regulace, atd.. Projektová dokumentace textová a grafická je nadřazena výkazu výměr, respektive rozpočtu nákladů. Zhotovitel je do ceny povinen zahrnout veškeré náklady spojené s případnou etapizací, realizací stavby za provozu a ve ztížených podmínkách. Zhotovitel musí v ceně zohlednit provizorní opatření vedoucí k zajištění stavby před vnějšími vlivy, zejména pak déšť, sníh, vítr. Zhotovitel bere na vědomí, že stavba musí probíhat po částech, tak aby nedošlo k poškození stavby klimatickými vlivy. Zhotovitel musí provést na svůj náklad i zaškolení obsluhy a údržby na všech částech dodávky. Zhotovitel musí zohlednit náklady na přesun hmot a odvoz sutě a odpadů, včetně uložení (předpokládá se odpad z drážek, prostupů, atd.). Zhotovitel musí v ceně zohlednit náklady na pomocné lešení, konstrukce a stroje, které bude potřebovat pro realizaci díla. Položky označené .x jsou individuální kalkulací (např. 766624043R00.x).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</si>
</sst>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bqkzKwad6kxfQBWp2yEFtmBmaC1ZDGLObdCqhnmz2Rsg42kvtvVaH0Naj9YNT5CjoLWclbX7xe574AMk9loVLQ==" saltValue="F1lGd50179v6WLAfW5LGz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3"/>
  <sheetViews>
    <sheetView showGridLines="0" topLeftCell="B14" zoomScaleNormal="100" zoomScaleSheetLayoutView="75" workbookViewId="0">
      <selection activeCell="I87" sqref="I8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43</v>
      </c>
      <c r="E2" s="115" t="s">
        <v>44</v>
      </c>
      <c r="F2" s="116"/>
      <c r="G2" s="116"/>
      <c r="H2" s="116"/>
      <c r="I2" s="116"/>
      <c r="J2" s="117"/>
      <c r="O2" s="1"/>
    </row>
    <row r="3" spans="1:15" ht="27" hidden="1" customHeight="1" x14ac:dyDescent="0.2">
      <c r="A3" s="2"/>
      <c r="B3" s="118"/>
      <c r="C3" s="113"/>
      <c r="D3" s="119"/>
      <c r="E3" s="120"/>
      <c r="F3" s="121"/>
      <c r="G3" s="121"/>
      <c r="H3" s="121"/>
      <c r="I3" s="121"/>
      <c r="J3" s="122"/>
    </row>
    <row r="4" spans="1:15" ht="23.25" customHeight="1" x14ac:dyDescent="0.2">
      <c r="A4" s="2"/>
      <c r="B4" s="123"/>
      <c r="C4" s="124"/>
      <c r="D4" s="125"/>
      <c r="E4" s="126"/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93"/>
      <c r="E5" s="94"/>
      <c r="F5" s="94"/>
      <c r="G5" s="94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5"/>
      <c r="F6" s="95"/>
      <c r="G6" s="95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6"/>
      <c r="F7" s="97"/>
      <c r="G7" s="9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8"/>
      <c r="F15" s="88"/>
      <c r="G15" s="89"/>
      <c r="H15" s="89"/>
      <c r="I15" s="89" t="s">
        <v>29</v>
      </c>
      <c r="J15" s="90"/>
    </row>
    <row r="16" spans="1:15" ht="23.25" customHeight="1" x14ac:dyDescent="0.2">
      <c r="A16" s="195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SUMIF(F53:F79,A16,I53:I79)+SUMIF(F53:F79,"PSU",I53:I79)</f>
        <v>0</v>
      </c>
      <c r="J16" s="85"/>
    </row>
    <row r="17" spans="1:10" ht="23.25" customHeight="1" x14ac:dyDescent="0.2">
      <c r="A17" s="195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SUMIF(F53:F79,A17,I53:I79)</f>
        <v>0</v>
      </c>
      <c r="J17" s="85"/>
    </row>
    <row r="18" spans="1:10" ht="23.25" customHeight="1" x14ac:dyDescent="0.2">
      <c r="A18" s="195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SUMIF(F53:F79,A18,I53:I79)</f>
        <v>0</v>
      </c>
      <c r="J18" s="85"/>
    </row>
    <row r="19" spans="1:10" ht="23.25" customHeight="1" x14ac:dyDescent="0.2">
      <c r="A19" s="195" t="s">
        <v>112</v>
      </c>
      <c r="B19" s="38" t="s">
        <v>27</v>
      </c>
      <c r="C19" s="62"/>
      <c r="D19" s="63"/>
      <c r="E19" s="83"/>
      <c r="F19" s="84"/>
      <c r="G19" s="83"/>
      <c r="H19" s="84"/>
      <c r="I19" s="83">
        <f>SUMIF(F53:F79,A19,I53:I79)</f>
        <v>0</v>
      </c>
      <c r="J19" s="85"/>
    </row>
    <row r="20" spans="1:10" ht="23.25" customHeight="1" x14ac:dyDescent="0.2">
      <c r="A20" s="195" t="s">
        <v>113</v>
      </c>
      <c r="B20" s="38" t="s">
        <v>28</v>
      </c>
      <c r="C20" s="62"/>
      <c r="D20" s="63"/>
      <c r="E20" s="83"/>
      <c r="F20" s="84"/>
      <c r="G20" s="83"/>
      <c r="H20" s="84"/>
      <c r="I20" s="83">
        <f>SUMIF(F53:F79,A20,I53:I79)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1"/>
      <c r="F21" s="92"/>
      <c r="G21" s="91"/>
      <c r="H21" s="92"/>
      <c r="I21" s="91">
        <f>SUM(I16:J20)</f>
        <v>0</v>
      </c>
      <c r="J21" s="10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1">
        <f>ZakladDPHSniVypocet</f>
        <v>0</v>
      </c>
      <c r="H23" s="102"/>
      <c r="I23" s="1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9">
        <f>A23</f>
        <v>0</v>
      </c>
      <c r="H24" s="100"/>
      <c r="I24" s="1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1">
        <f>ZakladDPHZaklVypocet</f>
        <v>0</v>
      </c>
      <c r="H25" s="102"/>
      <c r="I25" s="1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4"/>
      <c r="E34" s="105"/>
      <c r="G34" s="106"/>
      <c r="H34" s="107"/>
      <c r="I34" s="107"/>
      <c r="J34" s="25"/>
    </row>
    <row r="35" spans="1:10" ht="12.75" customHeight="1" x14ac:dyDescent="0.2">
      <c r="A35" s="2"/>
      <c r="B35" s="2"/>
      <c r="D35" s="98" t="s">
        <v>2</v>
      </c>
      <c r="E35" s="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45</v>
      </c>
      <c r="C39" s="147"/>
      <c r="D39" s="147"/>
      <c r="E39" s="147"/>
      <c r="F39" s="148">
        <f>'SO.01 01 Pol'!AE439+'SO.01 02 Pol'!AE58+'SO.01 03 Pol'!AE38+'SO.01 04 Pol'!AE51</f>
        <v>0</v>
      </c>
      <c r="G39" s="149">
        <f>'SO.01 01 Pol'!AF439+'SO.01 02 Pol'!AF58+'SO.01 03 Pol'!AF38+'SO.01 04 Pol'!AF51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46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47</v>
      </c>
      <c r="C41" s="153" t="s">
        <v>48</v>
      </c>
      <c r="D41" s="153"/>
      <c r="E41" s="153"/>
      <c r="F41" s="154">
        <f>'SO.01 01 Pol'!AE439+'SO.01 02 Pol'!AE58+'SO.01 03 Pol'!AE38+'SO.01 04 Pol'!AE51</f>
        <v>0</v>
      </c>
      <c r="G41" s="155">
        <f>'SO.01 01 Pol'!AF439+'SO.01 02 Pol'!AF58+'SO.01 03 Pol'!AF38+'SO.01 04 Pol'!AF51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49</v>
      </c>
      <c r="C42" s="147" t="s">
        <v>50</v>
      </c>
      <c r="D42" s="147"/>
      <c r="E42" s="147"/>
      <c r="F42" s="158">
        <f>'SO.01 01 Pol'!AE439</f>
        <v>0</v>
      </c>
      <c r="G42" s="150">
        <f>'SO.01 01 Pol'!AF439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3</v>
      </c>
      <c r="B43" s="157" t="s">
        <v>51</v>
      </c>
      <c r="C43" s="147" t="s">
        <v>52</v>
      </c>
      <c r="D43" s="147"/>
      <c r="E43" s="147"/>
      <c r="F43" s="158">
        <f>'SO.01 02 Pol'!AE58</f>
        <v>0</v>
      </c>
      <c r="G43" s="150">
        <f>'SO.01 02 Pol'!AF58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53</v>
      </c>
      <c r="C44" s="147" t="s">
        <v>54</v>
      </c>
      <c r="D44" s="147"/>
      <c r="E44" s="147"/>
      <c r="F44" s="158">
        <f>'SO.01 03 Pol'!AE38</f>
        <v>0</v>
      </c>
      <c r="G44" s="150">
        <f>'SO.01 03 Pol'!AF38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55</v>
      </c>
      <c r="C45" s="147" t="s">
        <v>56</v>
      </c>
      <c r="D45" s="147"/>
      <c r="E45" s="147"/>
      <c r="F45" s="158">
        <f>'SO.01 04 Pol'!AE51</f>
        <v>0</v>
      </c>
      <c r="G45" s="150">
        <f>'SO.01 04 Pol'!AF51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/>
      <c r="B46" s="159" t="s">
        <v>57</v>
      </c>
      <c r="C46" s="160"/>
      <c r="D46" s="160"/>
      <c r="E46" s="161"/>
      <c r="F46" s="162">
        <f>SUMIF(A39:A45,"=1",F39:F45)</f>
        <v>0</v>
      </c>
      <c r="G46" s="163">
        <f>SUMIF(A39:A45,"=1",G39:G45)</f>
        <v>0</v>
      </c>
      <c r="H46" s="163">
        <f>SUMIF(A39:A45,"=1",H39:H45)</f>
        <v>0</v>
      </c>
      <c r="I46" s="163">
        <f>SUMIF(A39:A45,"=1",I39:I45)</f>
        <v>0</v>
      </c>
      <c r="J46" s="164">
        <f>SUMIF(A39:A45,"=1",J39:J45)</f>
        <v>0</v>
      </c>
    </row>
    <row r="50" spans="1:10" ht="15.75" x14ac:dyDescent="0.25">
      <c r="B50" s="175" t="s">
        <v>59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60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61</v>
      </c>
      <c r="C53" s="184" t="s">
        <v>62</v>
      </c>
      <c r="D53" s="185"/>
      <c r="E53" s="185"/>
      <c r="F53" s="191" t="s">
        <v>24</v>
      </c>
      <c r="G53" s="192"/>
      <c r="H53" s="192"/>
      <c r="I53" s="192">
        <f>'SO.01 01 Pol'!G8</f>
        <v>0</v>
      </c>
      <c r="J53" s="189" t="str">
        <f>IF(I80=0,"",I53/I80*100)</f>
        <v/>
      </c>
    </row>
    <row r="54" spans="1:10" ht="36.75" customHeight="1" x14ac:dyDescent="0.2">
      <c r="A54" s="178"/>
      <c r="B54" s="183" t="s">
        <v>63</v>
      </c>
      <c r="C54" s="184" t="s">
        <v>64</v>
      </c>
      <c r="D54" s="185"/>
      <c r="E54" s="185"/>
      <c r="F54" s="191" t="s">
        <v>24</v>
      </c>
      <c r="G54" s="192"/>
      <c r="H54" s="192"/>
      <c r="I54" s="192">
        <f>'SO.01 01 Pol'!G12</f>
        <v>0</v>
      </c>
      <c r="J54" s="189" t="str">
        <f>IF(I80=0,"",I54/I80*100)</f>
        <v/>
      </c>
    </row>
    <row r="55" spans="1:10" ht="36.75" customHeight="1" x14ac:dyDescent="0.2">
      <c r="A55" s="178"/>
      <c r="B55" s="183" t="s">
        <v>65</v>
      </c>
      <c r="C55" s="184" t="s">
        <v>66</v>
      </c>
      <c r="D55" s="185"/>
      <c r="E55" s="185"/>
      <c r="F55" s="191" t="s">
        <v>24</v>
      </c>
      <c r="G55" s="192"/>
      <c r="H55" s="192"/>
      <c r="I55" s="192">
        <f>'SO.01 01 Pol'!G18</f>
        <v>0</v>
      </c>
      <c r="J55" s="189" t="str">
        <f>IF(I80=0,"",I55/I80*100)</f>
        <v/>
      </c>
    </row>
    <row r="56" spans="1:10" ht="36.75" customHeight="1" x14ac:dyDescent="0.2">
      <c r="A56" s="178"/>
      <c r="B56" s="183" t="s">
        <v>67</v>
      </c>
      <c r="C56" s="184" t="s">
        <v>68</v>
      </c>
      <c r="D56" s="185"/>
      <c r="E56" s="185"/>
      <c r="F56" s="191" t="s">
        <v>24</v>
      </c>
      <c r="G56" s="192"/>
      <c r="H56" s="192"/>
      <c r="I56" s="192">
        <f>'SO.01 01 Pol'!G26</f>
        <v>0</v>
      </c>
      <c r="J56" s="189" t="str">
        <f>IF(I80=0,"",I56/I80*100)</f>
        <v/>
      </c>
    </row>
    <row r="57" spans="1:10" ht="36.75" customHeight="1" x14ac:dyDescent="0.2">
      <c r="A57" s="178"/>
      <c r="B57" s="183" t="s">
        <v>69</v>
      </c>
      <c r="C57" s="184" t="s">
        <v>70</v>
      </c>
      <c r="D57" s="185"/>
      <c r="E57" s="185"/>
      <c r="F57" s="191" t="s">
        <v>24</v>
      </c>
      <c r="G57" s="192"/>
      <c r="H57" s="192"/>
      <c r="I57" s="192">
        <f>'SO.01 01 Pol'!G39</f>
        <v>0</v>
      </c>
      <c r="J57" s="189" t="str">
        <f>IF(I80=0,"",I57/I80*100)</f>
        <v/>
      </c>
    </row>
    <row r="58" spans="1:10" ht="36.75" customHeight="1" x14ac:dyDescent="0.2">
      <c r="A58" s="178"/>
      <c r="B58" s="183" t="s">
        <v>71</v>
      </c>
      <c r="C58" s="184" t="s">
        <v>72</v>
      </c>
      <c r="D58" s="185"/>
      <c r="E58" s="185"/>
      <c r="F58" s="191" t="s">
        <v>24</v>
      </c>
      <c r="G58" s="192"/>
      <c r="H58" s="192"/>
      <c r="I58" s="192">
        <f>'SO.01 01 Pol'!G44</f>
        <v>0</v>
      </c>
      <c r="J58" s="189" t="str">
        <f>IF(I80=0,"",I58/I80*100)</f>
        <v/>
      </c>
    </row>
    <row r="59" spans="1:10" ht="36.75" customHeight="1" x14ac:dyDescent="0.2">
      <c r="A59" s="178"/>
      <c r="B59" s="183" t="s">
        <v>73</v>
      </c>
      <c r="C59" s="184" t="s">
        <v>74</v>
      </c>
      <c r="D59" s="185"/>
      <c r="E59" s="185"/>
      <c r="F59" s="191" t="s">
        <v>24</v>
      </c>
      <c r="G59" s="192"/>
      <c r="H59" s="192"/>
      <c r="I59" s="192">
        <f>'SO.01 01 Pol'!G59</f>
        <v>0</v>
      </c>
      <c r="J59" s="189" t="str">
        <f>IF(I80=0,"",I59/I80*100)</f>
        <v/>
      </c>
    </row>
    <row r="60" spans="1:10" ht="36.75" customHeight="1" x14ac:dyDescent="0.2">
      <c r="A60" s="178"/>
      <c r="B60" s="183" t="s">
        <v>75</v>
      </c>
      <c r="C60" s="184" t="s">
        <v>76</v>
      </c>
      <c r="D60" s="185"/>
      <c r="E60" s="185"/>
      <c r="F60" s="191" t="s">
        <v>24</v>
      </c>
      <c r="G60" s="192"/>
      <c r="H60" s="192"/>
      <c r="I60" s="192">
        <f>'SO.01 01 Pol'!G136</f>
        <v>0</v>
      </c>
      <c r="J60" s="189" t="str">
        <f>IF(I80=0,"",I60/I80*100)</f>
        <v/>
      </c>
    </row>
    <row r="61" spans="1:10" ht="36.75" customHeight="1" x14ac:dyDescent="0.2">
      <c r="A61" s="178"/>
      <c r="B61" s="183" t="s">
        <v>77</v>
      </c>
      <c r="C61" s="184" t="s">
        <v>78</v>
      </c>
      <c r="D61" s="185"/>
      <c r="E61" s="185"/>
      <c r="F61" s="191" t="s">
        <v>25</v>
      </c>
      <c r="G61" s="192"/>
      <c r="H61" s="192"/>
      <c r="I61" s="192">
        <f>'SO.01 01 Pol'!G139</f>
        <v>0</v>
      </c>
      <c r="J61" s="189" t="str">
        <f>IF(I80=0,"",I61/I80*100)</f>
        <v/>
      </c>
    </row>
    <row r="62" spans="1:10" ht="36.75" customHeight="1" x14ac:dyDescent="0.2">
      <c r="A62" s="178"/>
      <c r="B62" s="183" t="s">
        <v>79</v>
      </c>
      <c r="C62" s="184" t="s">
        <v>80</v>
      </c>
      <c r="D62" s="185"/>
      <c r="E62" s="185"/>
      <c r="F62" s="191" t="s">
        <v>25</v>
      </c>
      <c r="G62" s="192"/>
      <c r="H62" s="192"/>
      <c r="I62" s="192">
        <f>'SO.01 01 Pol'!G153</f>
        <v>0</v>
      </c>
      <c r="J62" s="189" t="str">
        <f>IF(I80=0,"",I62/I80*100)</f>
        <v/>
      </c>
    </row>
    <row r="63" spans="1:10" ht="36.75" customHeight="1" x14ac:dyDescent="0.2">
      <c r="A63" s="178"/>
      <c r="B63" s="183" t="s">
        <v>81</v>
      </c>
      <c r="C63" s="184" t="s">
        <v>82</v>
      </c>
      <c r="D63" s="185"/>
      <c r="E63" s="185"/>
      <c r="F63" s="191" t="s">
        <v>25</v>
      </c>
      <c r="G63" s="192"/>
      <c r="H63" s="192"/>
      <c r="I63" s="192">
        <f>'SO.01 01 Pol'!G176</f>
        <v>0</v>
      </c>
      <c r="J63" s="189" t="str">
        <f>IF(I80=0,"",I63/I80*100)</f>
        <v/>
      </c>
    </row>
    <row r="64" spans="1:10" ht="36.75" customHeight="1" x14ac:dyDescent="0.2">
      <c r="A64" s="178"/>
      <c r="B64" s="183" t="s">
        <v>83</v>
      </c>
      <c r="C64" s="184" t="s">
        <v>84</v>
      </c>
      <c r="D64" s="185"/>
      <c r="E64" s="185"/>
      <c r="F64" s="191" t="s">
        <v>25</v>
      </c>
      <c r="G64" s="192"/>
      <c r="H64" s="192"/>
      <c r="I64" s="192">
        <f>'SO.01 01 Pol'!G193</f>
        <v>0</v>
      </c>
      <c r="J64" s="189" t="str">
        <f>IF(I80=0,"",I64/I80*100)</f>
        <v/>
      </c>
    </row>
    <row r="65" spans="1:10" ht="36.75" customHeight="1" x14ac:dyDescent="0.2">
      <c r="A65" s="178"/>
      <c r="B65" s="183" t="s">
        <v>85</v>
      </c>
      <c r="C65" s="184" t="s">
        <v>86</v>
      </c>
      <c r="D65" s="185"/>
      <c r="E65" s="185"/>
      <c r="F65" s="191" t="s">
        <v>25</v>
      </c>
      <c r="G65" s="192"/>
      <c r="H65" s="192"/>
      <c r="I65" s="192">
        <f>'SO.01 01 Pol'!G242</f>
        <v>0</v>
      </c>
      <c r="J65" s="189" t="str">
        <f>IF(I80=0,"",I65/I80*100)</f>
        <v/>
      </c>
    </row>
    <row r="66" spans="1:10" ht="36.75" customHeight="1" x14ac:dyDescent="0.2">
      <c r="A66" s="178"/>
      <c r="B66" s="183" t="s">
        <v>87</v>
      </c>
      <c r="C66" s="184" t="s">
        <v>88</v>
      </c>
      <c r="D66" s="185"/>
      <c r="E66" s="185"/>
      <c r="F66" s="191" t="s">
        <v>25</v>
      </c>
      <c r="G66" s="192"/>
      <c r="H66" s="192"/>
      <c r="I66" s="192">
        <f>'SO.01 01 Pol'!G255</f>
        <v>0</v>
      </c>
      <c r="J66" s="189" t="str">
        <f>IF(I80=0,"",I66/I80*100)</f>
        <v/>
      </c>
    </row>
    <row r="67" spans="1:10" ht="36.75" customHeight="1" x14ac:dyDescent="0.2">
      <c r="A67" s="178"/>
      <c r="B67" s="183" t="s">
        <v>89</v>
      </c>
      <c r="C67" s="184" t="s">
        <v>90</v>
      </c>
      <c r="D67" s="185"/>
      <c r="E67" s="185"/>
      <c r="F67" s="191" t="s">
        <v>25</v>
      </c>
      <c r="G67" s="192"/>
      <c r="H67" s="192"/>
      <c r="I67" s="192">
        <f>'SO.01 01 Pol'!G266</f>
        <v>0</v>
      </c>
      <c r="J67" s="189" t="str">
        <f>IF(I80=0,"",I67/I80*100)</f>
        <v/>
      </c>
    </row>
    <row r="68" spans="1:10" ht="36.75" customHeight="1" x14ac:dyDescent="0.2">
      <c r="A68" s="178"/>
      <c r="B68" s="183" t="s">
        <v>91</v>
      </c>
      <c r="C68" s="184" t="s">
        <v>92</v>
      </c>
      <c r="D68" s="185"/>
      <c r="E68" s="185"/>
      <c r="F68" s="191" t="s">
        <v>25</v>
      </c>
      <c r="G68" s="192"/>
      <c r="H68" s="192"/>
      <c r="I68" s="192">
        <f>'SO.01 01 Pol'!G275</f>
        <v>0</v>
      </c>
      <c r="J68" s="189" t="str">
        <f>IF(I80=0,"",I68/I80*100)</f>
        <v/>
      </c>
    </row>
    <row r="69" spans="1:10" ht="36.75" customHeight="1" x14ac:dyDescent="0.2">
      <c r="A69" s="178"/>
      <c r="B69" s="183" t="s">
        <v>93</v>
      </c>
      <c r="C69" s="184" t="s">
        <v>94</v>
      </c>
      <c r="D69" s="185"/>
      <c r="E69" s="185"/>
      <c r="F69" s="191" t="s">
        <v>25</v>
      </c>
      <c r="G69" s="192"/>
      <c r="H69" s="192"/>
      <c r="I69" s="192">
        <f>'SO.01 01 Pol'!G285</f>
        <v>0</v>
      </c>
      <c r="J69" s="189" t="str">
        <f>IF(I80=0,"",I69/I80*100)</f>
        <v/>
      </c>
    </row>
    <row r="70" spans="1:10" ht="36.75" customHeight="1" x14ac:dyDescent="0.2">
      <c r="A70" s="178"/>
      <c r="B70" s="183" t="s">
        <v>95</v>
      </c>
      <c r="C70" s="184" t="s">
        <v>96</v>
      </c>
      <c r="D70" s="185"/>
      <c r="E70" s="185"/>
      <c r="F70" s="191" t="s">
        <v>25</v>
      </c>
      <c r="G70" s="192"/>
      <c r="H70" s="192"/>
      <c r="I70" s="192">
        <f>'SO.01 01 Pol'!G296</f>
        <v>0</v>
      </c>
      <c r="J70" s="189" t="str">
        <f>IF(I80=0,"",I70/I80*100)</f>
        <v/>
      </c>
    </row>
    <row r="71" spans="1:10" ht="36.75" customHeight="1" x14ac:dyDescent="0.2">
      <c r="A71" s="178"/>
      <c r="B71" s="183" t="s">
        <v>97</v>
      </c>
      <c r="C71" s="184" t="s">
        <v>98</v>
      </c>
      <c r="D71" s="185"/>
      <c r="E71" s="185"/>
      <c r="F71" s="191" t="s">
        <v>25</v>
      </c>
      <c r="G71" s="192"/>
      <c r="H71" s="192"/>
      <c r="I71" s="192">
        <f>'SO.01 01 Pol'!G319</f>
        <v>0</v>
      </c>
      <c r="J71" s="189" t="str">
        <f>IF(I80=0,"",I71/I80*100)</f>
        <v/>
      </c>
    </row>
    <row r="72" spans="1:10" ht="36.75" customHeight="1" x14ac:dyDescent="0.2">
      <c r="A72" s="178"/>
      <c r="B72" s="183" t="s">
        <v>99</v>
      </c>
      <c r="C72" s="184" t="s">
        <v>100</v>
      </c>
      <c r="D72" s="185"/>
      <c r="E72" s="185"/>
      <c r="F72" s="191" t="s">
        <v>25</v>
      </c>
      <c r="G72" s="192"/>
      <c r="H72" s="192"/>
      <c r="I72" s="192">
        <f>'SO.01 01 Pol'!G340</f>
        <v>0</v>
      </c>
      <c r="J72" s="189" t="str">
        <f>IF(I80=0,"",I72/I80*100)</f>
        <v/>
      </c>
    </row>
    <row r="73" spans="1:10" ht="36.75" customHeight="1" x14ac:dyDescent="0.2">
      <c r="A73" s="178"/>
      <c r="B73" s="183" t="s">
        <v>101</v>
      </c>
      <c r="C73" s="184" t="s">
        <v>102</v>
      </c>
      <c r="D73" s="185"/>
      <c r="E73" s="185"/>
      <c r="F73" s="191" t="s">
        <v>25</v>
      </c>
      <c r="G73" s="192"/>
      <c r="H73" s="192"/>
      <c r="I73" s="192">
        <f>'SO.01 01 Pol'!G359</f>
        <v>0</v>
      </c>
      <c r="J73" s="189" t="str">
        <f>IF(I80=0,"",I73/I80*100)</f>
        <v/>
      </c>
    </row>
    <row r="74" spans="1:10" ht="36.75" customHeight="1" x14ac:dyDescent="0.2">
      <c r="A74" s="178"/>
      <c r="B74" s="183" t="s">
        <v>103</v>
      </c>
      <c r="C74" s="184" t="s">
        <v>104</v>
      </c>
      <c r="D74" s="185"/>
      <c r="E74" s="185"/>
      <c r="F74" s="191" t="s">
        <v>25</v>
      </c>
      <c r="G74" s="192"/>
      <c r="H74" s="192"/>
      <c r="I74" s="192">
        <f>'SO.01 01 Pol'!G370</f>
        <v>0</v>
      </c>
      <c r="J74" s="189" t="str">
        <f>IF(I80=0,"",I74/I80*100)</f>
        <v/>
      </c>
    </row>
    <row r="75" spans="1:10" ht="36.75" customHeight="1" x14ac:dyDescent="0.2">
      <c r="A75" s="178"/>
      <c r="B75" s="183" t="s">
        <v>105</v>
      </c>
      <c r="C75" s="184" t="s">
        <v>106</v>
      </c>
      <c r="D75" s="185"/>
      <c r="E75" s="185"/>
      <c r="F75" s="191" t="s">
        <v>25</v>
      </c>
      <c r="G75" s="192"/>
      <c r="H75" s="192"/>
      <c r="I75" s="192">
        <f>'SO.01 01 Pol'!G376</f>
        <v>0</v>
      </c>
      <c r="J75" s="189" t="str">
        <f>IF(I80=0,"",I75/I80*100)</f>
        <v/>
      </c>
    </row>
    <row r="76" spans="1:10" ht="36.75" customHeight="1" x14ac:dyDescent="0.2">
      <c r="A76" s="178"/>
      <c r="B76" s="183" t="s">
        <v>107</v>
      </c>
      <c r="C76" s="184" t="s">
        <v>108</v>
      </c>
      <c r="D76" s="185"/>
      <c r="E76" s="185"/>
      <c r="F76" s="191" t="s">
        <v>26</v>
      </c>
      <c r="G76" s="192"/>
      <c r="H76" s="192"/>
      <c r="I76" s="192">
        <f>'SO.01 02 Pol'!G8+'SO.01 03 Pol'!G8</f>
        <v>0</v>
      </c>
      <c r="J76" s="189" t="str">
        <f>IF(I80=0,"",I76/I80*100)</f>
        <v/>
      </c>
    </row>
    <row r="77" spans="1:10" ht="36.75" customHeight="1" x14ac:dyDescent="0.2">
      <c r="A77" s="178"/>
      <c r="B77" s="183" t="s">
        <v>109</v>
      </c>
      <c r="C77" s="184" t="s">
        <v>110</v>
      </c>
      <c r="D77" s="185"/>
      <c r="E77" s="185"/>
      <c r="F77" s="191" t="s">
        <v>111</v>
      </c>
      <c r="G77" s="192"/>
      <c r="H77" s="192"/>
      <c r="I77" s="192">
        <f>'SO.01 01 Pol'!G379</f>
        <v>0</v>
      </c>
      <c r="J77" s="189" t="str">
        <f>IF(I80=0,"",I77/I80*100)</f>
        <v/>
      </c>
    </row>
    <row r="78" spans="1:10" ht="36.75" customHeight="1" x14ac:dyDescent="0.2">
      <c r="A78" s="178"/>
      <c r="B78" s="183" t="s">
        <v>112</v>
      </c>
      <c r="C78" s="184" t="s">
        <v>27</v>
      </c>
      <c r="D78" s="185"/>
      <c r="E78" s="185"/>
      <c r="F78" s="191" t="s">
        <v>112</v>
      </c>
      <c r="G78" s="192"/>
      <c r="H78" s="192"/>
      <c r="I78" s="192">
        <f>'SO.01 04 Pol'!G8</f>
        <v>0</v>
      </c>
      <c r="J78" s="189" t="str">
        <f>IF(I80=0,"",I78/I80*100)</f>
        <v/>
      </c>
    </row>
    <row r="79" spans="1:10" ht="36.75" customHeight="1" x14ac:dyDescent="0.2">
      <c r="A79" s="178"/>
      <c r="B79" s="183" t="s">
        <v>113</v>
      </c>
      <c r="C79" s="184" t="s">
        <v>28</v>
      </c>
      <c r="D79" s="185"/>
      <c r="E79" s="185"/>
      <c r="F79" s="191" t="s">
        <v>113</v>
      </c>
      <c r="G79" s="192"/>
      <c r="H79" s="192"/>
      <c r="I79" s="192">
        <f>'SO.01 04 Pol'!G24</f>
        <v>0</v>
      </c>
      <c r="J79" s="189" t="str">
        <f>IF(I80=0,"",I79/I80*100)</f>
        <v/>
      </c>
    </row>
    <row r="80" spans="1:10" ht="25.5" customHeight="1" x14ac:dyDescent="0.2">
      <c r="A80" s="179"/>
      <c r="B80" s="186" t="s">
        <v>1</v>
      </c>
      <c r="C80" s="187"/>
      <c r="D80" s="188"/>
      <c r="E80" s="188"/>
      <c r="F80" s="193"/>
      <c r="G80" s="194"/>
      <c r="H80" s="194"/>
      <c r="I80" s="194">
        <f>SUM(I53:I79)</f>
        <v>0</v>
      </c>
      <c r="J80" s="190">
        <f>SUM(J53:J79)</f>
        <v>0</v>
      </c>
    </row>
    <row r="81" spans="2:10" x14ac:dyDescent="0.2">
      <c r="F81" s="134"/>
      <c r="G81" s="134"/>
      <c r="H81" s="134"/>
      <c r="I81" s="134"/>
      <c r="J81" s="135"/>
    </row>
    <row r="82" spans="2:10" ht="219.75" customHeight="1" x14ac:dyDescent="0.2">
      <c r="B82" s="87" t="s">
        <v>822</v>
      </c>
      <c r="C82" s="87"/>
      <c r="D82" s="87"/>
      <c r="E82" s="87"/>
      <c r="F82" s="87"/>
      <c r="G82" s="87"/>
      <c r="H82" s="87"/>
      <c r="I82" s="87"/>
      <c r="J82" s="87"/>
    </row>
    <row r="83" spans="2:10" x14ac:dyDescent="0.2">
      <c r="F83" s="134"/>
      <c r="G83" s="134"/>
      <c r="H83" s="134"/>
      <c r="I83" s="134"/>
      <c r="J83" s="135"/>
    </row>
  </sheetData>
  <sheetProtection algorithmName="SHA-512" hashValue="H75lIIrDgZMerdckWxgFaQRa7RaE+Zaq4cKz6t0UJY74Qj/KjJFq0haRq/p2eJsMGmAWWxHAsHcPjt9NiIrTpw==" saltValue="o/rjkoL9KQPGMkuByiopD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82:J82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8" t="s">
        <v>6</v>
      </c>
      <c r="B1" s="108"/>
      <c r="C1" s="109"/>
      <c r="D1" s="108"/>
      <c r="E1" s="108"/>
      <c r="F1" s="108"/>
      <c r="G1" s="108"/>
    </row>
    <row r="2" spans="1:7" ht="24.95" customHeight="1" x14ac:dyDescent="0.2">
      <c r="A2" s="50" t="s">
        <v>7</v>
      </c>
      <c r="B2" s="49"/>
      <c r="C2" s="110"/>
      <c r="D2" s="110"/>
      <c r="E2" s="110"/>
      <c r="F2" s="110"/>
      <c r="G2" s="111"/>
    </row>
    <row r="3" spans="1:7" ht="24.95" customHeight="1" x14ac:dyDescent="0.2">
      <c r="A3" s="50" t="s">
        <v>8</v>
      </c>
      <c r="B3" s="49"/>
      <c r="C3" s="110"/>
      <c r="D3" s="110"/>
      <c r="E3" s="110"/>
      <c r="F3" s="110"/>
      <c r="G3" s="111"/>
    </row>
    <row r="4" spans="1:7" ht="24.95" customHeight="1" x14ac:dyDescent="0.2">
      <c r="A4" s="50" t="s">
        <v>9</v>
      </c>
      <c r="B4" s="49"/>
      <c r="C4" s="110"/>
      <c r="D4" s="110"/>
      <c r="E4" s="110"/>
      <c r="F4" s="110"/>
      <c r="G4" s="111"/>
    </row>
    <row r="5" spans="1:7" x14ac:dyDescent="0.2">
      <c r="B5" s="4"/>
      <c r="C5" s="5"/>
      <c r="D5" s="6"/>
    </row>
  </sheetData>
  <sheetProtection algorithmName="SHA-512" hashValue="FWN+QxnfZu4fjLaHcLhoVhh90nTw+Fue98eQlro2LVo+PRe3+gExevJBtZdXVadvGQh9vx3EJBrnsaIUb6gsOg==" saltValue="mxwyUda0GPfKeecQJAzTI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114</v>
      </c>
      <c r="B1" s="196"/>
      <c r="C1" s="196"/>
      <c r="D1" s="196"/>
      <c r="E1" s="196"/>
      <c r="F1" s="196"/>
      <c r="G1" s="196"/>
      <c r="AG1" t="s">
        <v>115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116</v>
      </c>
    </row>
    <row r="3" spans="1:60" ht="24.95" customHeight="1" x14ac:dyDescent="0.2">
      <c r="A3" s="197" t="s">
        <v>8</v>
      </c>
      <c r="B3" s="49" t="s">
        <v>47</v>
      </c>
      <c r="C3" s="200" t="s">
        <v>48</v>
      </c>
      <c r="D3" s="198"/>
      <c r="E3" s="198"/>
      <c r="F3" s="198"/>
      <c r="G3" s="199"/>
      <c r="AC3" s="176" t="s">
        <v>116</v>
      </c>
      <c r="AG3" t="s">
        <v>117</v>
      </c>
    </row>
    <row r="4" spans="1:60" ht="24.95" customHeight="1" x14ac:dyDescent="0.2">
      <c r="A4" s="201" t="s">
        <v>9</v>
      </c>
      <c r="B4" s="202" t="s">
        <v>49</v>
      </c>
      <c r="C4" s="203" t="s">
        <v>50</v>
      </c>
      <c r="D4" s="204"/>
      <c r="E4" s="204"/>
      <c r="F4" s="204"/>
      <c r="G4" s="205"/>
      <c r="AG4" t="s">
        <v>118</v>
      </c>
    </row>
    <row r="5" spans="1:60" x14ac:dyDescent="0.2">
      <c r="D5" s="10"/>
    </row>
    <row r="6" spans="1:60" ht="38.25" x14ac:dyDescent="0.2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140</v>
      </c>
      <c r="B8" s="227" t="s">
        <v>61</v>
      </c>
      <c r="C8" s="251" t="s">
        <v>62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</v>
      </c>
      <c r="P8" s="230"/>
      <c r="Q8" s="230">
        <f>SUM(Q9:Q11)</f>
        <v>0.6</v>
      </c>
      <c r="R8" s="230"/>
      <c r="S8" s="230"/>
      <c r="T8" s="231"/>
      <c r="U8" s="225"/>
      <c r="V8" s="225">
        <f>SUM(V9:V11)</f>
        <v>0.69</v>
      </c>
      <c r="W8" s="225"/>
      <c r="X8" s="225"/>
      <c r="AG8" t="s">
        <v>141</v>
      </c>
    </row>
    <row r="9" spans="1:60" ht="22.5" outlineLevel="1" x14ac:dyDescent="0.2">
      <c r="A9" s="232">
        <v>1</v>
      </c>
      <c r="B9" s="233" t="s">
        <v>142</v>
      </c>
      <c r="C9" s="252" t="s">
        <v>143</v>
      </c>
      <c r="D9" s="234" t="s">
        <v>144</v>
      </c>
      <c r="E9" s="235">
        <v>4.32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0.13800000000000001</v>
      </c>
      <c r="Q9" s="237">
        <f>ROUND(E9*P9,2)</f>
        <v>0.6</v>
      </c>
      <c r="R9" s="237" t="s">
        <v>145</v>
      </c>
      <c r="S9" s="237" t="s">
        <v>146</v>
      </c>
      <c r="T9" s="238" t="s">
        <v>146</v>
      </c>
      <c r="U9" s="220">
        <v>0.16</v>
      </c>
      <c r="V9" s="220">
        <f>ROUND(E9*U9,2)</f>
        <v>0.69</v>
      </c>
      <c r="W9" s="220"/>
      <c r="X9" s="220" t="s">
        <v>147</v>
      </c>
      <c r="Y9" s="211"/>
      <c r="Z9" s="211"/>
      <c r="AA9" s="211"/>
      <c r="AB9" s="211"/>
      <c r="AC9" s="211"/>
      <c r="AD9" s="211"/>
      <c r="AE9" s="211"/>
      <c r="AF9" s="211"/>
      <c r="AG9" s="211" t="s">
        <v>148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3" t="s">
        <v>149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150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4" t="s">
        <v>151</v>
      </c>
      <c r="D11" s="221"/>
      <c r="E11" s="222">
        <v>4.32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152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x14ac:dyDescent="0.2">
      <c r="A12" s="226" t="s">
        <v>140</v>
      </c>
      <c r="B12" s="227" t="s">
        <v>63</v>
      </c>
      <c r="C12" s="251" t="s">
        <v>64</v>
      </c>
      <c r="D12" s="228"/>
      <c r="E12" s="229"/>
      <c r="F12" s="230"/>
      <c r="G12" s="230">
        <f>SUMIF(AG13:AG17,"&lt;&gt;NOR",G13:G17)</f>
        <v>0</v>
      </c>
      <c r="H12" s="230"/>
      <c r="I12" s="230">
        <f>SUM(I13:I17)</f>
        <v>0</v>
      </c>
      <c r="J12" s="230"/>
      <c r="K12" s="230">
        <f>SUM(K13:K17)</f>
        <v>0</v>
      </c>
      <c r="L12" s="230"/>
      <c r="M12" s="230">
        <f>SUM(M13:M17)</f>
        <v>0</v>
      </c>
      <c r="N12" s="230"/>
      <c r="O12" s="230">
        <f>SUM(O13:O17)</f>
        <v>0.95000000000000007</v>
      </c>
      <c r="P12" s="230"/>
      <c r="Q12" s="230">
        <f>SUM(Q13:Q17)</f>
        <v>0</v>
      </c>
      <c r="R12" s="230"/>
      <c r="S12" s="230"/>
      <c r="T12" s="231"/>
      <c r="U12" s="225"/>
      <c r="V12" s="225">
        <f>SUM(V13:V17)</f>
        <v>60.33</v>
      </c>
      <c r="W12" s="225"/>
      <c r="X12" s="225"/>
      <c r="AG12" t="s">
        <v>141</v>
      </c>
    </row>
    <row r="13" spans="1:60" ht="22.5" outlineLevel="1" x14ac:dyDescent="0.2">
      <c r="A13" s="232">
        <v>2</v>
      </c>
      <c r="B13" s="233" t="s">
        <v>153</v>
      </c>
      <c r="C13" s="252" t="s">
        <v>154</v>
      </c>
      <c r="D13" s="234" t="s">
        <v>144</v>
      </c>
      <c r="E13" s="235">
        <v>57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1.3729999999999999E-2</v>
      </c>
      <c r="O13" s="237">
        <f>ROUND(E13*N13,2)</f>
        <v>0.78</v>
      </c>
      <c r="P13" s="237">
        <v>0</v>
      </c>
      <c r="Q13" s="237">
        <f>ROUND(E13*P13,2)</f>
        <v>0</v>
      </c>
      <c r="R13" s="237" t="s">
        <v>155</v>
      </c>
      <c r="S13" s="237" t="s">
        <v>146</v>
      </c>
      <c r="T13" s="238" t="s">
        <v>146</v>
      </c>
      <c r="U13" s="220">
        <v>1.01</v>
      </c>
      <c r="V13" s="220">
        <f>ROUND(E13*U13,2)</f>
        <v>57.57</v>
      </c>
      <c r="W13" s="220"/>
      <c r="X13" s="220" t="s">
        <v>147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148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4" t="s">
        <v>156</v>
      </c>
      <c r="D14" s="221"/>
      <c r="E14" s="222">
        <v>57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152</v>
      </c>
      <c r="AH14" s="211">
        <v>5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32">
        <v>3</v>
      </c>
      <c r="B15" s="233" t="s">
        <v>157</v>
      </c>
      <c r="C15" s="252" t="s">
        <v>158</v>
      </c>
      <c r="D15" s="234" t="s">
        <v>144</v>
      </c>
      <c r="E15" s="235">
        <v>91.847999999999999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1.81E-3</v>
      </c>
      <c r="O15" s="237">
        <f>ROUND(E15*N15,2)</f>
        <v>0.17</v>
      </c>
      <c r="P15" s="237">
        <v>0</v>
      </c>
      <c r="Q15" s="237">
        <f>ROUND(E15*P15,2)</f>
        <v>0</v>
      </c>
      <c r="R15" s="237" t="s">
        <v>155</v>
      </c>
      <c r="S15" s="237" t="s">
        <v>146</v>
      </c>
      <c r="T15" s="238" t="s">
        <v>146</v>
      </c>
      <c r="U15" s="220">
        <v>0.03</v>
      </c>
      <c r="V15" s="220">
        <f>ROUND(E15*U15,2)</f>
        <v>2.76</v>
      </c>
      <c r="W15" s="220"/>
      <c r="X15" s="220" t="s">
        <v>147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148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4" t="s">
        <v>159</v>
      </c>
      <c r="D16" s="221"/>
      <c r="E16" s="222">
        <v>57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152</v>
      </c>
      <c r="AH16" s="211">
        <v>5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4" t="s">
        <v>160</v>
      </c>
      <c r="D17" s="221"/>
      <c r="E17" s="222">
        <v>34.847999999999999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152</v>
      </c>
      <c r="AH17" s="211">
        <v>5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x14ac:dyDescent="0.2">
      <c r="A18" s="226" t="s">
        <v>140</v>
      </c>
      <c r="B18" s="227" t="s">
        <v>65</v>
      </c>
      <c r="C18" s="251" t="s">
        <v>66</v>
      </c>
      <c r="D18" s="228"/>
      <c r="E18" s="229"/>
      <c r="F18" s="230"/>
      <c r="G18" s="230">
        <f>SUMIF(AG19:AG25,"&lt;&gt;NOR",G19:G25)</f>
        <v>0</v>
      </c>
      <c r="H18" s="230"/>
      <c r="I18" s="230">
        <f>SUM(I19:I25)</f>
        <v>0</v>
      </c>
      <c r="J18" s="230"/>
      <c r="K18" s="230">
        <f>SUM(K19:K25)</f>
        <v>0</v>
      </c>
      <c r="L18" s="230"/>
      <c r="M18" s="230">
        <f>SUM(M19:M25)</f>
        <v>0</v>
      </c>
      <c r="N18" s="230"/>
      <c r="O18" s="230">
        <f>SUM(O19:O25)</f>
        <v>1.17</v>
      </c>
      <c r="P18" s="230"/>
      <c r="Q18" s="230">
        <f>SUM(Q19:Q25)</f>
        <v>0</v>
      </c>
      <c r="R18" s="230"/>
      <c r="S18" s="230"/>
      <c r="T18" s="231"/>
      <c r="U18" s="225"/>
      <c r="V18" s="225">
        <f>SUM(V19:V25)</f>
        <v>38.450000000000003</v>
      </c>
      <c r="W18" s="225"/>
      <c r="X18" s="225"/>
      <c r="AG18" t="s">
        <v>141</v>
      </c>
    </row>
    <row r="19" spans="1:60" ht="22.5" outlineLevel="1" x14ac:dyDescent="0.2">
      <c r="A19" s="232">
        <v>4</v>
      </c>
      <c r="B19" s="233" t="s">
        <v>161</v>
      </c>
      <c r="C19" s="252" t="s">
        <v>162</v>
      </c>
      <c r="D19" s="234" t="s">
        <v>144</v>
      </c>
      <c r="E19" s="235">
        <v>34.847999999999999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1.9380000000000001E-2</v>
      </c>
      <c r="O19" s="237">
        <f>ROUND(E19*N19,2)</f>
        <v>0.68</v>
      </c>
      <c r="P19" s="237">
        <v>0</v>
      </c>
      <c r="Q19" s="237">
        <f>ROUND(E19*P19,2)</f>
        <v>0</v>
      </c>
      <c r="R19" s="237" t="s">
        <v>155</v>
      </c>
      <c r="S19" s="237" t="s">
        <v>146</v>
      </c>
      <c r="T19" s="238" t="s">
        <v>146</v>
      </c>
      <c r="U19" s="220">
        <v>1.05</v>
      </c>
      <c r="V19" s="220">
        <f>ROUND(E19*U19,2)</f>
        <v>36.590000000000003</v>
      </c>
      <c r="W19" s="220"/>
      <c r="X19" s="220" t="s">
        <v>147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148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5" t="s">
        <v>163</v>
      </c>
      <c r="D20" s="240"/>
      <c r="E20" s="240"/>
      <c r="F20" s="240"/>
      <c r="G20" s="24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164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4" t="s">
        <v>165</v>
      </c>
      <c r="D21" s="221"/>
      <c r="E21" s="222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152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54" t="s">
        <v>166</v>
      </c>
      <c r="D22" s="221"/>
      <c r="E22" s="222">
        <v>34.847999999999999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152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32">
        <v>5</v>
      </c>
      <c r="B23" s="233" t="s">
        <v>167</v>
      </c>
      <c r="C23" s="252" t="s">
        <v>168</v>
      </c>
      <c r="D23" s="234" t="s">
        <v>144</v>
      </c>
      <c r="E23" s="235">
        <v>4.32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0.11453000000000001</v>
      </c>
      <c r="O23" s="237">
        <f>ROUND(E23*N23,2)</f>
        <v>0.49</v>
      </c>
      <c r="P23" s="237">
        <v>0</v>
      </c>
      <c r="Q23" s="237">
        <f>ROUND(E23*P23,2)</f>
        <v>0</v>
      </c>
      <c r="R23" s="237"/>
      <c r="S23" s="237" t="s">
        <v>146</v>
      </c>
      <c r="T23" s="238" t="s">
        <v>146</v>
      </c>
      <c r="U23" s="220">
        <v>0.43</v>
      </c>
      <c r="V23" s="220">
        <f>ROUND(E23*U23,2)</f>
        <v>1.86</v>
      </c>
      <c r="W23" s="220"/>
      <c r="X23" s="220" t="s">
        <v>147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148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54" t="s">
        <v>169</v>
      </c>
      <c r="D24" s="221"/>
      <c r="E24" s="222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152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4" t="s">
        <v>170</v>
      </c>
      <c r="D25" s="221"/>
      <c r="E25" s="222">
        <v>4.32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152</v>
      </c>
      <c r="AH25" s="211">
        <v>5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x14ac:dyDescent="0.2">
      <c r="A26" s="226" t="s">
        <v>140</v>
      </c>
      <c r="B26" s="227" t="s">
        <v>67</v>
      </c>
      <c r="C26" s="251" t="s">
        <v>68</v>
      </c>
      <c r="D26" s="228"/>
      <c r="E26" s="229"/>
      <c r="F26" s="230"/>
      <c r="G26" s="230">
        <f>SUMIF(AG27:AG38,"&lt;&gt;NOR",G27:G38)</f>
        <v>0</v>
      </c>
      <c r="H26" s="230"/>
      <c r="I26" s="230">
        <f>SUM(I27:I38)</f>
        <v>0</v>
      </c>
      <c r="J26" s="230"/>
      <c r="K26" s="230">
        <f>SUM(K27:K38)</f>
        <v>0</v>
      </c>
      <c r="L26" s="230"/>
      <c r="M26" s="230">
        <f>SUM(M27:M38)</f>
        <v>0</v>
      </c>
      <c r="N26" s="230"/>
      <c r="O26" s="230">
        <f>SUM(O27:O38)</f>
        <v>0.59</v>
      </c>
      <c r="P26" s="230"/>
      <c r="Q26" s="230">
        <f>SUM(Q27:Q38)</f>
        <v>0</v>
      </c>
      <c r="R26" s="230"/>
      <c r="S26" s="230"/>
      <c r="T26" s="231"/>
      <c r="U26" s="225"/>
      <c r="V26" s="225">
        <f>SUM(V27:V38)</f>
        <v>19.260000000000002</v>
      </c>
      <c r="W26" s="225"/>
      <c r="X26" s="225"/>
      <c r="AG26" t="s">
        <v>141</v>
      </c>
    </row>
    <row r="27" spans="1:60" outlineLevel="1" x14ac:dyDescent="0.2">
      <c r="A27" s="232">
        <v>6</v>
      </c>
      <c r="B27" s="233" t="s">
        <v>171</v>
      </c>
      <c r="C27" s="252" t="s">
        <v>172</v>
      </c>
      <c r="D27" s="234" t="s">
        <v>144</v>
      </c>
      <c r="E27" s="235">
        <v>16.326000000000001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3.4909999999999997E-2</v>
      </c>
      <c r="O27" s="237">
        <f>ROUND(E27*N27,2)</f>
        <v>0.56999999999999995</v>
      </c>
      <c r="P27" s="237">
        <v>0</v>
      </c>
      <c r="Q27" s="237">
        <f>ROUND(E27*P27,2)</f>
        <v>0</v>
      </c>
      <c r="R27" s="237" t="s">
        <v>173</v>
      </c>
      <c r="S27" s="237" t="s">
        <v>146</v>
      </c>
      <c r="T27" s="238" t="s">
        <v>146</v>
      </c>
      <c r="U27" s="220">
        <v>1.18</v>
      </c>
      <c r="V27" s="220">
        <f>ROUND(E27*U27,2)</f>
        <v>19.260000000000002</v>
      </c>
      <c r="W27" s="220"/>
      <c r="X27" s="220" t="s">
        <v>147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148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3" t="s">
        <v>174</v>
      </c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150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41" t="str">
        <f>C28</f>
        <v>okenního nebo dveřního, z pomocného pracovního lešení o výšce podlahy do 1900 mm a pro zatížení do 1,5 kPa,</v>
      </c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6" t="s">
        <v>175</v>
      </c>
      <c r="D29" s="242"/>
      <c r="E29" s="242"/>
      <c r="F29" s="242"/>
      <c r="G29" s="242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164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56" t="s">
        <v>176</v>
      </c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1"/>
      <c r="Z30" s="211"/>
      <c r="AA30" s="211"/>
      <c r="AB30" s="211"/>
      <c r="AC30" s="211"/>
      <c r="AD30" s="211"/>
      <c r="AE30" s="211"/>
      <c r="AF30" s="211"/>
      <c r="AG30" s="211" t="s">
        <v>164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4" t="s">
        <v>177</v>
      </c>
      <c r="D31" s="221"/>
      <c r="E31" s="222">
        <v>4.0815000000000001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152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4" t="s">
        <v>178</v>
      </c>
      <c r="D32" s="221"/>
      <c r="E32" s="222">
        <v>4.0815000000000001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152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4" t="s">
        <v>179</v>
      </c>
      <c r="D33" s="221"/>
      <c r="E33" s="222">
        <v>8.1630000000000003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152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32">
        <v>7</v>
      </c>
      <c r="B34" s="233" t="s">
        <v>180</v>
      </c>
      <c r="C34" s="252" t="s">
        <v>181</v>
      </c>
      <c r="D34" s="234" t="s">
        <v>182</v>
      </c>
      <c r="E34" s="235">
        <v>48.4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4.6000000000000001E-4</v>
      </c>
      <c r="O34" s="237">
        <f>ROUND(E34*N34,2)</f>
        <v>0.02</v>
      </c>
      <c r="P34" s="237">
        <v>0</v>
      </c>
      <c r="Q34" s="237">
        <f>ROUND(E34*P34,2)</f>
        <v>0</v>
      </c>
      <c r="R34" s="237" t="s">
        <v>155</v>
      </c>
      <c r="S34" s="237" t="s">
        <v>146</v>
      </c>
      <c r="T34" s="238" t="s">
        <v>146</v>
      </c>
      <c r="U34" s="220">
        <v>0</v>
      </c>
      <c r="V34" s="220">
        <f>ROUND(E34*U34,2)</f>
        <v>0</v>
      </c>
      <c r="W34" s="220"/>
      <c r="X34" s="220" t="s">
        <v>147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148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3" t="s">
        <v>183</v>
      </c>
      <c r="D35" s="239"/>
      <c r="E35" s="239"/>
      <c r="F35" s="239"/>
      <c r="G35" s="239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150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41" t="str">
        <f>C35</f>
        <v>omítka vápenocementová, strojně nebo ručně nanášená v podlaží i ve schodišti na jakýkoliv druh podkladu, kompletní souvrství</v>
      </c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4" t="s">
        <v>184</v>
      </c>
      <c r="D36" s="221"/>
      <c r="E36" s="222">
        <v>12.1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152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4" t="s">
        <v>185</v>
      </c>
      <c r="D37" s="221"/>
      <c r="E37" s="222">
        <v>12.1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1"/>
      <c r="Z37" s="211"/>
      <c r="AA37" s="211"/>
      <c r="AB37" s="211"/>
      <c r="AC37" s="211"/>
      <c r="AD37" s="211"/>
      <c r="AE37" s="211"/>
      <c r="AF37" s="211"/>
      <c r="AG37" s="211" t="s">
        <v>152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4" t="s">
        <v>186</v>
      </c>
      <c r="D38" s="221"/>
      <c r="E38" s="222">
        <v>24.2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152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x14ac:dyDescent="0.2">
      <c r="A39" s="226" t="s">
        <v>140</v>
      </c>
      <c r="B39" s="227" t="s">
        <v>69</v>
      </c>
      <c r="C39" s="251" t="s">
        <v>70</v>
      </c>
      <c r="D39" s="228"/>
      <c r="E39" s="229"/>
      <c r="F39" s="230"/>
      <c r="G39" s="230">
        <f>SUMIF(AG40:AG43,"&lt;&gt;NOR",G40:G43)</f>
        <v>0</v>
      </c>
      <c r="H39" s="230"/>
      <c r="I39" s="230">
        <f>SUM(I40:I43)</f>
        <v>0</v>
      </c>
      <c r="J39" s="230"/>
      <c r="K39" s="230">
        <f>SUM(K40:K43)</f>
        <v>0</v>
      </c>
      <c r="L39" s="230"/>
      <c r="M39" s="230">
        <f>SUM(M40:M43)</f>
        <v>0</v>
      </c>
      <c r="N39" s="230"/>
      <c r="O39" s="230">
        <f>SUM(O40:O43)</f>
        <v>11.3</v>
      </c>
      <c r="P39" s="230"/>
      <c r="Q39" s="230">
        <f>SUM(Q40:Q43)</f>
        <v>0</v>
      </c>
      <c r="R39" s="230"/>
      <c r="S39" s="230"/>
      <c r="T39" s="231"/>
      <c r="U39" s="225"/>
      <c r="V39" s="225">
        <f>SUM(V40:V43)</f>
        <v>14.38</v>
      </c>
      <c r="W39" s="225"/>
      <c r="X39" s="225"/>
      <c r="AG39" t="s">
        <v>141</v>
      </c>
    </row>
    <row r="40" spans="1:60" outlineLevel="1" x14ac:dyDescent="0.2">
      <c r="A40" s="232">
        <v>8</v>
      </c>
      <c r="B40" s="233" t="s">
        <v>187</v>
      </c>
      <c r="C40" s="252" t="s">
        <v>188</v>
      </c>
      <c r="D40" s="234" t="s">
        <v>189</v>
      </c>
      <c r="E40" s="235">
        <v>4.4741900000000001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2.5249999999999999</v>
      </c>
      <c r="O40" s="237">
        <f>ROUND(E40*N40,2)</f>
        <v>11.3</v>
      </c>
      <c r="P40" s="237">
        <v>0</v>
      </c>
      <c r="Q40" s="237">
        <f>ROUND(E40*P40,2)</f>
        <v>0</v>
      </c>
      <c r="R40" s="237" t="s">
        <v>155</v>
      </c>
      <c r="S40" s="237" t="s">
        <v>146</v>
      </c>
      <c r="T40" s="238" t="s">
        <v>146</v>
      </c>
      <c r="U40" s="220">
        <v>3.2130000000000001</v>
      </c>
      <c r="V40" s="220">
        <f>ROUND(E40*U40,2)</f>
        <v>14.38</v>
      </c>
      <c r="W40" s="220"/>
      <c r="X40" s="220" t="s">
        <v>147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148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3" t="s">
        <v>190</v>
      </c>
      <c r="D41" s="239"/>
      <c r="E41" s="239"/>
      <c r="F41" s="239"/>
      <c r="G41" s="239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1"/>
      <c r="Z41" s="211"/>
      <c r="AA41" s="211"/>
      <c r="AB41" s="211"/>
      <c r="AC41" s="211"/>
      <c r="AD41" s="211"/>
      <c r="AE41" s="211"/>
      <c r="AF41" s="211"/>
      <c r="AG41" s="211" t="s">
        <v>150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6" t="s">
        <v>191</v>
      </c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164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4" t="s">
        <v>192</v>
      </c>
      <c r="D43" s="221"/>
      <c r="E43" s="222">
        <v>4.4741900000000001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152</v>
      </c>
      <c r="AH43" s="211">
        <v>5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x14ac:dyDescent="0.2">
      <c r="A44" s="226" t="s">
        <v>140</v>
      </c>
      <c r="B44" s="227" t="s">
        <v>71</v>
      </c>
      <c r="C44" s="251" t="s">
        <v>72</v>
      </c>
      <c r="D44" s="228"/>
      <c r="E44" s="229"/>
      <c r="F44" s="230"/>
      <c r="G44" s="230">
        <f>SUMIF(AG45:AG58,"&lt;&gt;NOR",G45:G58)</f>
        <v>0</v>
      </c>
      <c r="H44" s="230"/>
      <c r="I44" s="230">
        <f>SUM(I45:I58)</f>
        <v>0</v>
      </c>
      <c r="J44" s="230"/>
      <c r="K44" s="230">
        <f>SUM(K45:K58)</f>
        <v>0</v>
      </c>
      <c r="L44" s="230"/>
      <c r="M44" s="230">
        <f>SUM(M45:M58)</f>
        <v>0</v>
      </c>
      <c r="N44" s="230"/>
      <c r="O44" s="230">
        <f>SUM(O45:O58)</f>
        <v>5.28</v>
      </c>
      <c r="P44" s="230"/>
      <c r="Q44" s="230">
        <f>SUM(Q45:Q58)</f>
        <v>0</v>
      </c>
      <c r="R44" s="230"/>
      <c r="S44" s="230"/>
      <c r="T44" s="231"/>
      <c r="U44" s="225"/>
      <c r="V44" s="225">
        <f>SUM(V45:V58)</f>
        <v>68.150000000000006</v>
      </c>
      <c r="W44" s="225"/>
      <c r="X44" s="225"/>
      <c r="AG44" t="s">
        <v>141</v>
      </c>
    </row>
    <row r="45" spans="1:60" ht="22.5" outlineLevel="1" x14ac:dyDescent="0.2">
      <c r="A45" s="232">
        <v>9</v>
      </c>
      <c r="B45" s="233" t="s">
        <v>193</v>
      </c>
      <c r="C45" s="252" t="s">
        <v>194</v>
      </c>
      <c r="D45" s="234" t="s">
        <v>144</v>
      </c>
      <c r="E45" s="235">
        <v>57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5.8599999999999998E-3</v>
      </c>
      <c r="O45" s="237">
        <f>ROUND(E45*N45,2)</f>
        <v>0.33</v>
      </c>
      <c r="P45" s="237">
        <v>0</v>
      </c>
      <c r="Q45" s="237">
        <f>ROUND(E45*P45,2)</f>
        <v>0</v>
      </c>
      <c r="R45" s="237" t="s">
        <v>195</v>
      </c>
      <c r="S45" s="237" t="s">
        <v>146</v>
      </c>
      <c r="T45" s="238" t="s">
        <v>146</v>
      </c>
      <c r="U45" s="220">
        <v>0.27</v>
      </c>
      <c r="V45" s="220">
        <f>ROUND(E45*U45,2)</f>
        <v>15.39</v>
      </c>
      <c r="W45" s="220"/>
      <c r="X45" s="220" t="s">
        <v>147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148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54" t="s">
        <v>196</v>
      </c>
      <c r="D46" s="221"/>
      <c r="E46" s="222">
        <v>57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1"/>
      <c r="Z46" s="211"/>
      <c r="AA46" s="211"/>
      <c r="AB46" s="211"/>
      <c r="AC46" s="211"/>
      <c r="AD46" s="211"/>
      <c r="AE46" s="211"/>
      <c r="AF46" s="211"/>
      <c r="AG46" s="211" t="s">
        <v>152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1" x14ac:dyDescent="0.2">
      <c r="A47" s="232">
        <v>10</v>
      </c>
      <c r="B47" s="233" t="s">
        <v>197</v>
      </c>
      <c r="C47" s="252" t="s">
        <v>198</v>
      </c>
      <c r="D47" s="234" t="s">
        <v>144</v>
      </c>
      <c r="E47" s="235">
        <v>188.4504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2.426E-2</v>
      </c>
      <c r="O47" s="237">
        <f>ROUND(E47*N47,2)</f>
        <v>4.57</v>
      </c>
      <c r="P47" s="237">
        <v>0</v>
      </c>
      <c r="Q47" s="237">
        <f>ROUND(E47*P47,2)</f>
        <v>0</v>
      </c>
      <c r="R47" s="237" t="s">
        <v>195</v>
      </c>
      <c r="S47" s="237" t="s">
        <v>146</v>
      </c>
      <c r="T47" s="238" t="s">
        <v>146</v>
      </c>
      <c r="U47" s="220">
        <v>0.14000000000000001</v>
      </c>
      <c r="V47" s="220">
        <f>ROUND(E47*U47,2)</f>
        <v>26.38</v>
      </c>
      <c r="W47" s="220"/>
      <c r="X47" s="220" t="s">
        <v>147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148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3" t="s">
        <v>199</v>
      </c>
      <c r="D48" s="239"/>
      <c r="E48" s="239"/>
      <c r="F48" s="239"/>
      <c r="G48" s="239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150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6" t="s">
        <v>200</v>
      </c>
      <c r="D49" s="242"/>
      <c r="E49" s="242"/>
      <c r="F49" s="242"/>
      <c r="G49" s="242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1"/>
      <c r="Z49" s="211"/>
      <c r="AA49" s="211"/>
      <c r="AB49" s="211"/>
      <c r="AC49" s="211"/>
      <c r="AD49" s="211"/>
      <c r="AE49" s="211"/>
      <c r="AF49" s="211"/>
      <c r="AG49" s="211" t="s">
        <v>164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54" t="s">
        <v>201</v>
      </c>
      <c r="D50" s="221"/>
      <c r="E50" s="222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1"/>
      <c r="Z50" s="211"/>
      <c r="AA50" s="211"/>
      <c r="AB50" s="211"/>
      <c r="AC50" s="211"/>
      <c r="AD50" s="211"/>
      <c r="AE50" s="211"/>
      <c r="AF50" s="211"/>
      <c r="AG50" s="211" t="s">
        <v>152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4" t="s">
        <v>202</v>
      </c>
      <c r="D51" s="221"/>
      <c r="E51" s="222">
        <v>109.51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152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4" t="s">
        <v>203</v>
      </c>
      <c r="D52" s="221"/>
      <c r="E52" s="222">
        <v>78.940399999999997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1"/>
      <c r="Z52" s="211"/>
      <c r="AA52" s="211"/>
      <c r="AB52" s="211"/>
      <c r="AC52" s="211"/>
      <c r="AD52" s="211"/>
      <c r="AE52" s="211"/>
      <c r="AF52" s="211"/>
      <c r="AG52" s="211" t="s">
        <v>152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33.75" outlineLevel="1" x14ac:dyDescent="0.2">
      <c r="A53" s="232">
        <v>11</v>
      </c>
      <c r="B53" s="233" t="s">
        <v>204</v>
      </c>
      <c r="C53" s="252" t="s">
        <v>205</v>
      </c>
      <c r="D53" s="234" t="s">
        <v>144</v>
      </c>
      <c r="E53" s="235">
        <v>376.9008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1.0200000000000001E-3</v>
      </c>
      <c r="O53" s="237">
        <f>ROUND(E53*N53,2)</f>
        <v>0.38</v>
      </c>
      <c r="P53" s="237">
        <v>0</v>
      </c>
      <c r="Q53" s="237">
        <f>ROUND(E53*P53,2)</f>
        <v>0</v>
      </c>
      <c r="R53" s="237" t="s">
        <v>195</v>
      </c>
      <c r="S53" s="237" t="s">
        <v>146</v>
      </c>
      <c r="T53" s="238" t="s">
        <v>146</v>
      </c>
      <c r="U53" s="220">
        <v>0.01</v>
      </c>
      <c r="V53" s="220">
        <f>ROUND(E53*U53,2)</f>
        <v>3.77</v>
      </c>
      <c r="W53" s="220"/>
      <c r="X53" s="220" t="s">
        <v>147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148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3" t="s">
        <v>199</v>
      </c>
      <c r="D54" s="239"/>
      <c r="E54" s="239"/>
      <c r="F54" s="239"/>
      <c r="G54" s="239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150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54" t="s">
        <v>206</v>
      </c>
      <c r="D55" s="221"/>
      <c r="E55" s="222">
        <v>376.9008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1"/>
      <c r="Z55" s="211"/>
      <c r="AA55" s="211"/>
      <c r="AB55" s="211"/>
      <c r="AC55" s="211"/>
      <c r="AD55" s="211"/>
      <c r="AE55" s="211"/>
      <c r="AF55" s="211"/>
      <c r="AG55" s="211" t="s">
        <v>152</v>
      </c>
      <c r="AH55" s="211">
        <v>5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54" t="s">
        <v>207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1"/>
      <c r="Z56" s="211"/>
      <c r="AA56" s="211"/>
      <c r="AB56" s="211"/>
      <c r="AC56" s="211"/>
      <c r="AD56" s="211"/>
      <c r="AE56" s="211"/>
      <c r="AF56" s="211"/>
      <c r="AG56" s="211" t="s">
        <v>152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2.5" outlineLevel="1" x14ac:dyDescent="0.2">
      <c r="A57" s="232">
        <v>12</v>
      </c>
      <c r="B57" s="233" t="s">
        <v>208</v>
      </c>
      <c r="C57" s="252" t="s">
        <v>209</v>
      </c>
      <c r="D57" s="234" t="s">
        <v>144</v>
      </c>
      <c r="E57" s="235">
        <v>188.4504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7" t="s">
        <v>195</v>
      </c>
      <c r="S57" s="237" t="s">
        <v>146</v>
      </c>
      <c r="T57" s="238" t="s">
        <v>146</v>
      </c>
      <c r="U57" s="220">
        <v>0.12</v>
      </c>
      <c r="V57" s="220">
        <f>ROUND(E57*U57,2)</f>
        <v>22.61</v>
      </c>
      <c r="W57" s="220"/>
      <c r="X57" s="220" t="s">
        <v>147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148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54" t="s">
        <v>210</v>
      </c>
      <c r="D58" s="221"/>
      <c r="E58" s="222">
        <v>188.4504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1"/>
      <c r="Z58" s="211"/>
      <c r="AA58" s="211"/>
      <c r="AB58" s="211"/>
      <c r="AC58" s="211"/>
      <c r="AD58" s="211"/>
      <c r="AE58" s="211"/>
      <c r="AF58" s="211"/>
      <c r="AG58" s="211" t="s">
        <v>152</v>
      </c>
      <c r="AH58" s="211">
        <v>5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x14ac:dyDescent="0.2">
      <c r="A59" s="226" t="s">
        <v>140</v>
      </c>
      <c r="B59" s="227" t="s">
        <v>73</v>
      </c>
      <c r="C59" s="251" t="s">
        <v>74</v>
      </c>
      <c r="D59" s="228"/>
      <c r="E59" s="229"/>
      <c r="F59" s="230"/>
      <c r="G59" s="230">
        <f>SUMIF(AG60:AG135,"&lt;&gt;NOR",G60:G135)</f>
        <v>0</v>
      </c>
      <c r="H59" s="230"/>
      <c r="I59" s="230">
        <f>SUM(I60:I135)</f>
        <v>0</v>
      </c>
      <c r="J59" s="230"/>
      <c r="K59" s="230">
        <f>SUM(K60:K135)</f>
        <v>0</v>
      </c>
      <c r="L59" s="230"/>
      <c r="M59" s="230">
        <f>SUM(M60:M135)</f>
        <v>0</v>
      </c>
      <c r="N59" s="230"/>
      <c r="O59" s="230">
        <f>SUM(O60:O135)</f>
        <v>0.33000000000000007</v>
      </c>
      <c r="P59" s="230"/>
      <c r="Q59" s="230">
        <f>SUM(Q60:Q135)</f>
        <v>23.91</v>
      </c>
      <c r="R59" s="230"/>
      <c r="S59" s="230"/>
      <c r="T59" s="231"/>
      <c r="U59" s="225"/>
      <c r="V59" s="225">
        <f>SUM(V60:V135)</f>
        <v>164.32000000000002</v>
      </c>
      <c r="W59" s="225"/>
      <c r="X59" s="225"/>
      <c r="AG59" t="s">
        <v>141</v>
      </c>
    </row>
    <row r="60" spans="1:60" outlineLevel="1" x14ac:dyDescent="0.2">
      <c r="A60" s="232">
        <v>13</v>
      </c>
      <c r="B60" s="233" t="s">
        <v>211</v>
      </c>
      <c r="C60" s="252" t="s">
        <v>212</v>
      </c>
      <c r="D60" s="234" t="s">
        <v>213</v>
      </c>
      <c r="E60" s="235">
        <v>3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214</v>
      </c>
      <c r="S60" s="237" t="s">
        <v>146</v>
      </c>
      <c r="T60" s="238" t="s">
        <v>146</v>
      </c>
      <c r="U60" s="220">
        <v>0.03</v>
      </c>
      <c r="V60" s="220">
        <f>ROUND(E60*U60,2)</f>
        <v>0.09</v>
      </c>
      <c r="W60" s="220"/>
      <c r="X60" s="220" t="s">
        <v>147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148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8"/>
      <c r="B61" s="219"/>
      <c r="C61" s="253" t="s">
        <v>215</v>
      </c>
      <c r="D61" s="239"/>
      <c r="E61" s="239"/>
      <c r="F61" s="239"/>
      <c r="G61" s="239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1"/>
      <c r="Z61" s="211"/>
      <c r="AA61" s="211"/>
      <c r="AB61" s="211"/>
      <c r="AC61" s="211"/>
      <c r="AD61" s="211"/>
      <c r="AE61" s="211"/>
      <c r="AF61" s="211"/>
      <c r="AG61" s="211" t="s">
        <v>150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4" t="s">
        <v>216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1"/>
      <c r="Z62" s="211"/>
      <c r="AA62" s="211"/>
      <c r="AB62" s="211"/>
      <c r="AC62" s="211"/>
      <c r="AD62" s="211"/>
      <c r="AE62" s="211"/>
      <c r="AF62" s="211"/>
      <c r="AG62" s="211" t="s">
        <v>152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54" t="s">
        <v>217</v>
      </c>
      <c r="D63" s="221"/>
      <c r="E63" s="222">
        <v>3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1"/>
      <c r="Z63" s="211"/>
      <c r="AA63" s="211"/>
      <c r="AB63" s="211"/>
      <c r="AC63" s="211"/>
      <c r="AD63" s="211"/>
      <c r="AE63" s="211"/>
      <c r="AF63" s="211"/>
      <c r="AG63" s="211" t="s">
        <v>152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32">
        <v>14</v>
      </c>
      <c r="B64" s="233" t="s">
        <v>218</v>
      </c>
      <c r="C64" s="252" t="s">
        <v>219</v>
      </c>
      <c r="D64" s="234" t="s">
        <v>144</v>
      </c>
      <c r="E64" s="235">
        <v>2.1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7">
        <v>9.2000000000000003E-4</v>
      </c>
      <c r="O64" s="237">
        <f>ROUND(E64*N64,2)</f>
        <v>0</v>
      </c>
      <c r="P64" s="237">
        <v>2.7E-2</v>
      </c>
      <c r="Q64" s="237">
        <f>ROUND(E64*P64,2)</f>
        <v>0.06</v>
      </c>
      <c r="R64" s="237" t="s">
        <v>214</v>
      </c>
      <c r="S64" s="237" t="s">
        <v>146</v>
      </c>
      <c r="T64" s="238" t="s">
        <v>146</v>
      </c>
      <c r="U64" s="220">
        <v>0.26</v>
      </c>
      <c r="V64" s="220">
        <f>ROUND(E64*U64,2)</f>
        <v>0.55000000000000004</v>
      </c>
      <c r="W64" s="220"/>
      <c r="X64" s="220" t="s">
        <v>147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148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53" t="s">
        <v>220</v>
      </c>
      <c r="D65" s="239"/>
      <c r="E65" s="239"/>
      <c r="F65" s="239"/>
      <c r="G65" s="239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1"/>
      <c r="Z65" s="211"/>
      <c r="AA65" s="211"/>
      <c r="AB65" s="211"/>
      <c r="AC65" s="211"/>
      <c r="AD65" s="211"/>
      <c r="AE65" s="211"/>
      <c r="AF65" s="211"/>
      <c r="AG65" s="211" t="s">
        <v>150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54" t="s">
        <v>216</v>
      </c>
      <c r="D66" s="221"/>
      <c r="E66" s="222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1"/>
      <c r="Z66" s="211"/>
      <c r="AA66" s="211"/>
      <c r="AB66" s="211"/>
      <c r="AC66" s="211"/>
      <c r="AD66" s="211"/>
      <c r="AE66" s="211"/>
      <c r="AF66" s="211"/>
      <c r="AG66" s="211" t="s">
        <v>152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4" t="s">
        <v>221</v>
      </c>
      <c r="D67" s="221"/>
      <c r="E67" s="222">
        <v>2.1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1"/>
      <c r="Z67" s="211"/>
      <c r="AA67" s="211"/>
      <c r="AB67" s="211"/>
      <c r="AC67" s="211"/>
      <c r="AD67" s="211"/>
      <c r="AE67" s="211"/>
      <c r="AF67" s="211"/>
      <c r="AG67" s="211" t="s">
        <v>152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32">
        <v>15</v>
      </c>
      <c r="B68" s="233" t="s">
        <v>222</v>
      </c>
      <c r="C68" s="252" t="s">
        <v>223</v>
      </c>
      <c r="D68" s="234" t="s">
        <v>213</v>
      </c>
      <c r="E68" s="235">
        <v>54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 t="s">
        <v>214</v>
      </c>
      <c r="S68" s="237" t="s">
        <v>146</v>
      </c>
      <c r="T68" s="238" t="s">
        <v>146</v>
      </c>
      <c r="U68" s="220">
        <v>0.08</v>
      </c>
      <c r="V68" s="220">
        <f>ROUND(E68*U68,2)</f>
        <v>4.32</v>
      </c>
      <c r="W68" s="220"/>
      <c r="X68" s="220" t="s">
        <v>147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148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53" t="s">
        <v>224</v>
      </c>
      <c r="D69" s="239"/>
      <c r="E69" s="239"/>
      <c r="F69" s="239"/>
      <c r="G69" s="239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1"/>
      <c r="Z69" s="211"/>
      <c r="AA69" s="211"/>
      <c r="AB69" s="211"/>
      <c r="AC69" s="211"/>
      <c r="AD69" s="211"/>
      <c r="AE69" s="211"/>
      <c r="AF69" s="211"/>
      <c r="AG69" s="211" t="s">
        <v>150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4" t="s">
        <v>225</v>
      </c>
      <c r="D70" s="221"/>
      <c r="E70" s="222">
        <v>8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1"/>
      <c r="Z70" s="211"/>
      <c r="AA70" s="211"/>
      <c r="AB70" s="211"/>
      <c r="AC70" s="211"/>
      <c r="AD70" s="211"/>
      <c r="AE70" s="211"/>
      <c r="AF70" s="211"/>
      <c r="AG70" s="211" t="s">
        <v>152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4" t="s">
        <v>226</v>
      </c>
      <c r="D71" s="221"/>
      <c r="E71" s="222">
        <v>4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152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54" t="s">
        <v>227</v>
      </c>
      <c r="D72" s="221"/>
      <c r="E72" s="222">
        <v>10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1"/>
      <c r="Z72" s="211"/>
      <c r="AA72" s="211"/>
      <c r="AB72" s="211"/>
      <c r="AC72" s="211"/>
      <c r="AD72" s="211"/>
      <c r="AE72" s="211"/>
      <c r="AF72" s="211"/>
      <c r="AG72" s="211" t="s">
        <v>152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8"/>
      <c r="B73" s="219"/>
      <c r="C73" s="254" t="s">
        <v>228</v>
      </c>
      <c r="D73" s="221"/>
      <c r="E73" s="222">
        <v>16</v>
      </c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1"/>
      <c r="Z73" s="211"/>
      <c r="AA73" s="211"/>
      <c r="AB73" s="211"/>
      <c r="AC73" s="211"/>
      <c r="AD73" s="211"/>
      <c r="AE73" s="211"/>
      <c r="AF73" s="211"/>
      <c r="AG73" s="211" t="s">
        <v>152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4" t="s">
        <v>229</v>
      </c>
      <c r="D74" s="221"/>
      <c r="E74" s="222">
        <v>8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152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54" t="s">
        <v>230</v>
      </c>
      <c r="D75" s="221"/>
      <c r="E75" s="222">
        <v>8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1"/>
      <c r="Z75" s="211"/>
      <c r="AA75" s="211"/>
      <c r="AB75" s="211"/>
      <c r="AC75" s="211"/>
      <c r="AD75" s="211"/>
      <c r="AE75" s="211"/>
      <c r="AF75" s="211"/>
      <c r="AG75" s="211" t="s">
        <v>152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32">
        <v>16</v>
      </c>
      <c r="B76" s="233" t="s">
        <v>231</v>
      </c>
      <c r="C76" s="252" t="s">
        <v>232</v>
      </c>
      <c r="D76" s="234" t="s">
        <v>213</v>
      </c>
      <c r="E76" s="235">
        <v>8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 t="s">
        <v>214</v>
      </c>
      <c r="S76" s="237" t="s">
        <v>146</v>
      </c>
      <c r="T76" s="238" t="s">
        <v>146</v>
      </c>
      <c r="U76" s="220">
        <v>0.05</v>
      </c>
      <c r="V76" s="220">
        <f>ROUND(E76*U76,2)</f>
        <v>0.4</v>
      </c>
      <c r="W76" s="220"/>
      <c r="X76" s="220" t="s">
        <v>147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148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3" t="s">
        <v>215</v>
      </c>
      <c r="D77" s="239"/>
      <c r="E77" s="239"/>
      <c r="F77" s="239"/>
      <c r="G77" s="239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150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4" t="s">
        <v>233</v>
      </c>
      <c r="D78" s="221"/>
      <c r="E78" s="222">
        <v>1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1"/>
      <c r="Z78" s="211"/>
      <c r="AA78" s="211"/>
      <c r="AB78" s="211"/>
      <c r="AC78" s="211"/>
      <c r="AD78" s="211"/>
      <c r="AE78" s="211"/>
      <c r="AF78" s="211"/>
      <c r="AG78" s="211" t="s">
        <v>152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4" t="s">
        <v>234</v>
      </c>
      <c r="D79" s="221"/>
      <c r="E79" s="222">
        <v>4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152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4" t="s">
        <v>235</v>
      </c>
      <c r="D80" s="221"/>
      <c r="E80" s="222">
        <v>3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152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32">
        <v>17</v>
      </c>
      <c r="B81" s="233" t="s">
        <v>236</v>
      </c>
      <c r="C81" s="252" t="s">
        <v>237</v>
      </c>
      <c r="D81" s="234" t="s">
        <v>213</v>
      </c>
      <c r="E81" s="235">
        <v>4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 t="s">
        <v>214</v>
      </c>
      <c r="S81" s="237" t="s">
        <v>146</v>
      </c>
      <c r="T81" s="238" t="s">
        <v>146</v>
      </c>
      <c r="U81" s="220">
        <v>0.09</v>
      </c>
      <c r="V81" s="220">
        <f>ROUND(E81*U81,2)</f>
        <v>0.36</v>
      </c>
      <c r="W81" s="220"/>
      <c r="X81" s="220" t="s">
        <v>147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148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53" t="s">
        <v>215</v>
      </c>
      <c r="D82" s="239"/>
      <c r="E82" s="239"/>
      <c r="F82" s="239"/>
      <c r="G82" s="239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1"/>
      <c r="Z82" s="211"/>
      <c r="AA82" s="211"/>
      <c r="AB82" s="211"/>
      <c r="AC82" s="211"/>
      <c r="AD82" s="211"/>
      <c r="AE82" s="211"/>
      <c r="AF82" s="211"/>
      <c r="AG82" s="211" t="s">
        <v>150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54" t="s">
        <v>238</v>
      </c>
      <c r="D83" s="221"/>
      <c r="E83" s="222">
        <v>4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1"/>
      <c r="Z83" s="211"/>
      <c r="AA83" s="211"/>
      <c r="AB83" s="211"/>
      <c r="AC83" s="211"/>
      <c r="AD83" s="211"/>
      <c r="AE83" s="211"/>
      <c r="AF83" s="211"/>
      <c r="AG83" s="211" t="s">
        <v>152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ht="33.75" outlineLevel="1" x14ac:dyDescent="0.2">
      <c r="A84" s="232">
        <v>18</v>
      </c>
      <c r="B84" s="233" t="s">
        <v>239</v>
      </c>
      <c r="C84" s="252" t="s">
        <v>240</v>
      </c>
      <c r="D84" s="234" t="s">
        <v>144</v>
      </c>
      <c r="E84" s="235">
        <v>11.917999999999999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1.17E-3</v>
      </c>
      <c r="O84" s="237">
        <f>ROUND(E84*N84,2)</f>
        <v>0.01</v>
      </c>
      <c r="P84" s="237">
        <v>7.5999999999999998E-2</v>
      </c>
      <c r="Q84" s="237">
        <f>ROUND(E84*P84,2)</f>
        <v>0.91</v>
      </c>
      <c r="R84" s="237" t="s">
        <v>214</v>
      </c>
      <c r="S84" s="237" t="s">
        <v>146</v>
      </c>
      <c r="T84" s="238" t="s">
        <v>146</v>
      </c>
      <c r="U84" s="220">
        <v>0.94</v>
      </c>
      <c r="V84" s="220">
        <f>ROUND(E84*U84,2)</f>
        <v>11.2</v>
      </c>
      <c r="W84" s="220"/>
      <c r="X84" s="220" t="s">
        <v>147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148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4" t="s">
        <v>241</v>
      </c>
      <c r="D85" s="221"/>
      <c r="E85" s="222">
        <v>1.8180000000000001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152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54" t="s">
        <v>242</v>
      </c>
      <c r="D86" s="221"/>
      <c r="E86" s="222">
        <v>5.05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1"/>
      <c r="Z86" s="211"/>
      <c r="AA86" s="211"/>
      <c r="AB86" s="211"/>
      <c r="AC86" s="211"/>
      <c r="AD86" s="211"/>
      <c r="AE86" s="211"/>
      <c r="AF86" s="211"/>
      <c r="AG86" s="211" t="s">
        <v>152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4" t="s">
        <v>243</v>
      </c>
      <c r="D87" s="221"/>
      <c r="E87" s="222">
        <v>5.05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1"/>
      <c r="Z87" s="211"/>
      <c r="AA87" s="211"/>
      <c r="AB87" s="211"/>
      <c r="AC87" s="211"/>
      <c r="AD87" s="211"/>
      <c r="AE87" s="211"/>
      <c r="AF87" s="211"/>
      <c r="AG87" s="211" t="s">
        <v>152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33.75" outlineLevel="1" x14ac:dyDescent="0.2">
      <c r="A88" s="232">
        <v>19</v>
      </c>
      <c r="B88" s="233" t="s">
        <v>244</v>
      </c>
      <c r="C88" s="252" t="s">
        <v>245</v>
      </c>
      <c r="D88" s="234" t="s">
        <v>144</v>
      </c>
      <c r="E88" s="235">
        <v>75.676000000000002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1E-3</v>
      </c>
      <c r="O88" s="237">
        <f>ROUND(E88*N88,2)</f>
        <v>0.08</v>
      </c>
      <c r="P88" s="237">
        <v>6.3E-2</v>
      </c>
      <c r="Q88" s="237">
        <f>ROUND(E88*P88,2)</f>
        <v>4.7699999999999996</v>
      </c>
      <c r="R88" s="237" t="s">
        <v>214</v>
      </c>
      <c r="S88" s="237" t="s">
        <v>146</v>
      </c>
      <c r="T88" s="238" t="s">
        <v>146</v>
      </c>
      <c r="U88" s="220">
        <v>0.72</v>
      </c>
      <c r="V88" s="220">
        <f>ROUND(E88*U88,2)</f>
        <v>54.49</v>
      </c>
      <c r="W88" s="220"/>
      <c r="X88" s="220" t="s">
        <v>147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148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4" t="s">
        <v>246</v>
      </c>
      <c r="D89" s="221"/>
      <c r="E89" s="222">
        <v>3.9975000000000001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1"/>
      <c r="Z89" s="211"/>
      <c r="AA89" s="211"/>
      <c r="AB89" s="211"/>
      <c r="AC89" s="211"/>
      <c r="AD89" s="211"/>
      <c r="AE89" s="211"/>
      <c r="AF89" s="211"/>
      <c r="AG89" s="211" t="s">
        <v>152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4" t="s">
        <v>247</v>
      </c>
      <c r="D90" s="221"/>
      <c r="E90" s="222">
        <v>3.9975000000000001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152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8"/>
      <c r="B91" s="219"/>
      <c r="C91" s="254" t="s">
        <v>248</v>
      </c>
      <c r="D91" s="221"/>
      <c r="E91" s="222">
        <v>10.015000000000001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1"/>
      <c r="Z91" s="211"/>
      <c r="AA91" s="211"/>
      <c r="AB91" s="211"/>
      <c r="AC91" s="211"/>
      <c r="AD91" s="211"/>
      <c r="AE91" s="211"/>
      <c r="AF91" s="211"/>
      <c r="AG91" s="211" t="s">
        <v>152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4" t="s">
        <v>249</v>
      </c>
      <c r="D92" s="221"/>
      <c r="E92" s="222">
        <v>25.686</v>
      </c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152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4" t="s">
        <v>250</v>
      </c>
      <c r="D93" s="221"/>
      <c r="E93" s="222">
        <v>15.99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1"/>
      <c r="Z93" s="211"/>
      <c r="AA93" s="211"/>
      <c r="AB93" s="211"/>
      <c r="AC93" s="211"/>
      <c r="AD93" s="211"/>
      <c r="AE93" s="211"/>
      <c r="AF93" s="211"/>
      <c r="AG93" s="211" t="s">
        <v>152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54" t="s">
        <v>251</v>
      </c>
      <c r="D94" s="221"/>
      <c r="E94" s="222">
        <v>15.99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1"/>
      <c r="Z94" s="211"/>
      <c r="AA94" s="211"/>
      <c r="AB94" s="211"/>
      <c r="AC94" s="211"/>
      <c r="AD94" s="211"/>
      <c r="AE94" s="211"/>
      <c r="AF94" s="211"/>
      <c r="AG94" s="211" t="s">
        <v>152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ht="22.5" outlineLevel="1" x14ac:dyDescent="0.2">
      <c r="A95" s="232">
        <v>20</v>
      </c>
      <c r="B95" s="233" t="s">
        <v>252</v>
      </c>
      <c r="C95" s="252" t="s">
        <v>253</v>
      </c>
      <c r="D95" s="234" t="s">
        <v>254</v>
      </c>
      <c r="E95" s="235">
        <v>0.19661000000000001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7">
        <v>1</v>
      </c>
      <c r="O95" s="237">
        <f>ROUND(E95*N95,2)</f>
        <v>0.2</v>
      </c>
      <c r="P95" s="237">
        <v>0</v>
      </c>
      <c r="Q95" s="237">
        <f>ROUND(E95*P95,2)</f>
        <v>0</v>
      </c>
      <c r="R95" s="237" t="s">
        <v>255</v>
      </c>
      <c r="S95" s="237" t="s">
        <v>146</v>
      </c>
      <c r="T95" s="238" t="s">
        <v>146</v>
      </c>
      <c r="U95" s="220">
        <v>0</v>
      </c>
      <c r="V95" s="220">
        <f>ROUND(E95*U95,2)</f>
        <v>0</v>
      </c>
      <c r="W95" s="220"/>
      <c r="X95" s="220" t="s">
        <v>256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257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54" t="s">
        <v>258</v>
      </c>
      <c r="D96" s="221"/>
      <c r="E96" s="222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152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4" t="s">
        <v>259</v>
      </c>
      <c r="D97" s="221"/>
      <c r="E97" s="222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1"/>
      <c r="Z97" s="211"/>
      <c r="AA97" s="211"/>
      <c r="AB97" s="211"/>
      <c r="AC97" s="211"/>
      <c r="AD97" s="211"/>
      <c r="AE97" s="211"/>
      <c r="AF97" s="211"/>
      <c r="AG97" s="211" t="s">
        <v>152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54" t="s">
        <v>260</v>
      </c>
      <c r="D98" s="221"/>
      <c r="E98" s="222">
        <v>1.32E-2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1"/>
      <c r="Z98" s="211"/>
      <c r="AA98" s="211"/>
      <c r="AB98" s="211"/>
      <c r="AC98" s="211"/>
      <c r="AD98" s="211"/>
      <c r="AE98" s="211"/>
      <c r="AF98" s="211"/>
      <c r="AG98" s="211" t="s">
        <v>152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54" t="s">
        <v>261</v>
      </c>
      <c r="D99" s="221"/>
      <c r="E99" s="222">
        <v>8.6700000000000006E-3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1"/>
      <c r="Z99" s="211"/>
      <c r="AA99" s="211"/>
      <c r="AB99" s="211"/>
      <c r="AC99" s="211"/>
      <c r="AD99" s="211"/>
      <c r="AE99" s="211"/>
      <c r="AF99" s="211"/>
      <c r="AG99" s="211" t="s">
        <v>152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4" t="s">
        <v>262</v>
      </c>
      <c r="D100" s="221"/>
      <c r="E100" s="222">
        <v>3.5069999999999997E-2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152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54" t="s">
        <v>263</v>
      </c>
      <c r="D101" s="221"/>
      <c r="E101" s="222">
        <v>7.0330000000000004E-2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152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8"/>
      <c r="B102" s="219"/>
      <c r="C102" s="254" t="s">
        <v>264</v>
      </c>
      <c r="D102" s="221"/>
      <c r="E102" s="222">
        <v>3.4669999999999999E-2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152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8"/>
      <c r="B103" s="219"/>
      <c r="C103" s="254" t="s">
        <v>265</v>
      </c>
      <c r="D103" s="221"/>
      <c r="E103" s="222">
        <v>3.4669999999999999E-2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1"/>
      <c r="Z103" s="211"/>
      <c r="AA103" s="211"/>
      <c r="AB103" s="211"/>
      <c r="AC103" s="211"/>
      <c r="AD103" s="211"/>
      <c r="AE103" s="211"/>
      <c r="AF103" s="211"/>
      <c r="AG103" s="211" t="s">
        <v>152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ht="33.75" outlineLevel="1" x14ac:dyDescent="0.2">
      <c r="A104" s="232">
        <v>21</v>
      </c>
      <c r="B104" s="233" t="s">
        <v>266</v>
      </c>
      <c r="C104" s="252" t="s">
        <v>267</v>
      </c>
      <c r="D104" s="234" t="s">
        <v>144</v>
      </c>
      <c r="E104" s="235">
        <v>53.711399999999998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21</v>
      </c>
      <c r="M104" s="237">
        <f>G104*(1+L104/100)</f>
        <v>0</v>
      </c>
      <c r="N104" s="237">
        <v>4.2000000000000002E-4</v>
      </c>
      <c r="O104" s="237">
        <f>ROUND(E104*N104,2)</f>
        <v>0.02</v>
      </c>
      <c r="P104" s="237">
        <v>2.5000000000000001E-2</v>
      </c>
      <c r="Q104" s="237">
        <f>ROUND(E104*P104,2)</f>
        <v>1.34</v>
      </c>
      <c r="R104" s="237" t="s">
        <v>214</v>
      </c>
      <c r="S104" s="237" t="s">
        <v>146</v>
      </c>
      <c r="T104" s="238" t="s">
        <v>146</v>
      </c>
      <c r="U104" s="220">
        <v>0.33</v>
      </c>
      <c r="V104" s="220">
        <f>ROUND(E104*U104,2)</f>
        <v>17.72</v>
      </c>
      <c r="W104" s="220"/>
      <c r="X104" s="220" t="s">
        <v>147</v>
      </c>
      <c r="Y104" s="211"/>
      <c r="Z104" s="211"/>
      <c r="AA104" s="211"/>
      <c r="AB104" s="211"/>
      <c r="AC104" s="211"/>
      <c r="AD104" s="211"/>
      <c r="AE104" s="211"/>
      <c r="AF104" s="211"/>
      <c r="AG104" s="211" t="s">
        <v>148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5" t="s">
        <v>268</v>
      </c>
      <c r="D105" s="240"/>
      <c r="E105" s="240"/>
      <c r="F105" s="240"/>
      <c r="G105" s="24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164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8"/>
      <c r="B106" s="219"/>
      <c r="C106" s="254" t="s">
        <v>269</v>
      </c>
      <c r="D106" s="221"/>
      <c r="E106" s="222">
        <v>17.9038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152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4" t="s">
        <v>270</v>
      </c>
      <c r="D107" s="221"/>
      <c r="E107" s="222">
        <v>6.4539999999999997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1"/>
      <c r="Z107" s="211"/>
      <c r="AA107" s="211"/>
      <c r="AB107" s="211"/>
      <c r="AC107" s="211"/>
      <c r="AD107" s="211"/>
      <c r="AE107" s="211"/>
      <c r="AF107" s="211"/>
      <c r="AG107" s="211" t="s">
        <v>152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8"/>
      <c r="B108" s="219"/>
      <c r="C108" s="254" t="s">
        <v>271</v>
      </c>
      <c r="D108" s="221"/>
      <c r="E108" s="222">
        <v>17.9038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152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54" t="s">
        <v>272</v>
      </c>
      <c r="D109" s="221"/>
      <c r="E109" s="222">
        <v>11.4498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152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 x14ac:dyDescent="0.2">
      <c r="A110" s="232">
        <v>22</v>
      </c>
      <c r="B110" s="233" t="s">
        <v>273</v>
      </c>
      <c r="C110" s="252" t="s">
        <v>274</v>
      </c>
      <c r="D110" s="234" t="s">
        <v>144</v>
      </c>
      <c r="E110" s="235">
        <v>57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3.3E-4</v>
      </c>
      <c r="O110" s="237">
        <f>ROUND(E110*N110,2)</f>
        <v>0.02</v>
      </c>
      <c r="P110" s="237">
        <v>1.183E-2</v>
      </c>
      <c r="Q110" s="237">
        <f>ROUND(E110*P110,2)</f>
        <v>0.67</v>
      </c>
      <c r="R110" s="237" t="s">
        <v>214</v>
      </c>
      <c r="S110" s="237" t="s">
        <v>146</v>
      </c>
      <c r="T110" s="238" t="s">
        <v>146</v>
      </c>
      <c r="U110" s="220">
        <v>0.35</v>
      </c>
      <c r="V110" s="220">
        <f>ROUND(E110*U110,2)</f>
        <v>19.95</v>
      </c>
      <c r="W110" s="220"/>
      <c r="X110" s="220" t="s">
        <v>147</v>
      </c>
      <c r="Y110" s="211"/>
      <c r="Z110" s="211"/>
      <c r="AA110" s="211"/>
      <c r="AB110" s="211"/>
      <c r="AC110" s="211"/>
      <c r="AD110" s="211"/>
      <c r="AE110" s="211"/>
      <c r="AF110" s="211"/>
      <c r="AG110" s="211" t="s">
        <v>148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4" t="s">
        <v>275</v>
      </c>
      <c r="D111" s="221"/>
      <c r="E111" s="222">
        <v>57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152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32">
        <v>23</v>
      </c>
      <c r="B112" s="233" t="s">
        <v>276</v>
      </c>
      <c r="C112" s="252" t="s">
        <v>277</v>
      </c>
      <c r="D112" s="234" t="s">
        <v>144</v>
      </c>
      <c r="E112" s="235">
        <v>63.917000000000002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37">
        <v>0</v>
      </c>
      <c r="O112" s="237">
        <f>ROUND(E112*N112,2)</f>
        <v>0</v>
      </c>
      <c r="P112" s="237">
        <v>0.02</v>
      </c>
      <c r="Q112" s="237">
        <f>ROUND(E112*P112,2)</f>
        <v>1.28</v>
      </c>
      <c r="R112" s="237" t="s">
        <v>214</v>
      </c>
      <c r="S112" s="237" t="s">
        <v>146</v>
      </c>
      <c r="T112" s="238" t="s">
        <v>146</v>
      </c>
      <c r="U112" s="220">
        <v>0.15</v>
      </c>
      <c r="V112" s="220">
        <f>ROUND(E112*U112,2)</f>
        <v>9.59</v>
      </c>
      <c r="W112" s="220"/>
      <c r="X112" s="220" t="s">
        <v>147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148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3" t="s">
        <v>278</v>
      </c>
      <c r="D113" s="239"/>
      <c r="E113" s="239"/>
      <c r="F113" s="239"/>
      <c r="G113" s="239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150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54" t="s">
        <v>279</v>
      </c>
      <c r="D114" s="221"/>
      <c r="E114" s="222">
        <v>9.1980000000000004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1"/>
      <c r="Z114" s="211"/>
      <c r="AA114" s="211"/>
      <c r="AB114" s="211"/>
      <c r="AC114" s="211"/>
      <c r="AD114" s="211"/>
      <c r="AE114" s="211"/>
      <c r="AF114" s="211"/>
      <c r="AG114" s="211" t="s">
        <v>152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54" t="s">
        <v>280</v>
      </c>
      <c r="D115" s="221"/>
      <c r="E115" s="222">
        <v>3.99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152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54" t="s">
        <v>281</v>
      </c>
      <c r="D116" s="221"/>
      <c r="E116" s="222">
        <v>13.958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152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ht="22.5" outlineLevel="1" x14ac:dyDescent="0.2">
      <c r="A117" s="218"/>
      <c r="B117" s="219"/>
      <c r="C117" s="254" t="s">
        <v>282</v>
      </c>
      <c r="D117" s="221"/>
      <c r="E117" s="222">
        <v>22.771000000000001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152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8"/>
      <c r="B118" s="219"/>
      <c r="C118" s="254" t="s">
        <v>283</v>
      </c>
      <c r="D118" s="221"/>
      <c r="E118" s="222">
        <v>7</v>
      </c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1"/>
      <c r="Z118" s="211"/>
      <c r="AA118" s="211"/>
      <c r="AB118" s="211"/>
      <c r="AC118" s="211"/>
      <c r="AD118" s="211"/>
      <c r="AE118" s="211"/>
      <c r="AF118" s="211"/>
      <c r="AG118" s="211" t="s">
        <v>152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4" t="s">
        <v>284</v>
      </c>
      <c r="D119" s="221"/>
      <c r="E119" s="222">
        <v>7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152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ht="22.5" outlineLevel="1" x14ac:dyDescent="0.2">
      <c r="A120" s="232">
        <v>24</v>
      </c>
      <c r="B120" s="233" t="s">
        <v>285</v>
      </c>
      <c r="C120" s="252" t="s">
        <v>286</v>
      </c>
      <c r="D120" s="234" t="s">
        <v>144</v>
      </c>
      <c r="E120" s="235">
        <v>74.16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6.8000000000000005E-2</v>
      </c>
      <c r="Q120" s="237">
        <f>ROUND(E120*P120,2)</f>
        <v>5.04</v>
      </c>
      <c r="R120" s="237" t="s">
        <v>214</v>
      </c>
      <c r="S120" s="237" t="s">
        <v>146</v>
      </c>
      <c r="T120" s="238" t="s">
        <v>146</v>
      </c>
      <c r="U120" s="220">
        <v>0.3</v>
      </c>
      <c r="V120" s="220">
        <f>ROUND(E120*U120,2)</f>
        <v>22.25</v>
      </c>
      <c r="W120" s="220"/>
      <c r="X120" s="220" t="s">
        <v>147</v>
      </c>
      <c r="Y120" s="211"/>
      <c r="Z120" s="211"/>
      <c r="AA120" s="211"/>
      <c r="AB120" s="211"/>
      <c r="AC120" s="211"/>
      <c r="AD120" s="211"/>
      <c r="AE120" s="211"/>
      <c r="AF120" s="211"/>
      <c r="AG120" s="211" t="s">
        <v>148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8"/>
      <c r="B121" s="219"/>
      <c r="C121" s="253" t="s">
        <v>287</v>
      </c>
      <c r="D121" s="239"/>
      <c r="E121" s="239"/>
      <c r="F121" s="239"/>
      <c r="G121" s="239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150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4" t="s">
        <v>216</v>
      </c>
      <c r="D122" s="221"/>
      <c r="E122" s="222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1"/>
      <c r="Z122" s="211"/>
      <c r="AA122" s="211"/>
      <c r="AB122" s="211"/>
      <c r="AC122" s="211"/>
      <c r="AD122" s="211"/>
      <c r="AE122" s="211"/>
      <c r="AF122" s="211"/>
      <c r="AG122" s="211" t="s">
        <v>152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54" t="s">
        <v>288</v>
      </c>
      <c r="D123" s="221"/>
      <c r="E123" s="222">
        <v>2.13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152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8"/>
      <c r="B124" s="219"/>
      <c r="C124" s="254" t="s">
        <v>289</v>
      </c>
      <c r="D124" s="221"/>
      <c r="E124" s="222">
        <v>10.29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1"/>
      <c r="Z124" s="211"/>
      <c r="AA124" s="211"/>
      <c r="AB124" s="211"/>
      <c r="AC124" s="211"/>
      <c r="AD124" s="211"/>
      <c r="AE124" s="211"/>
      <c r="AF124" s="211"/>
      <c r="AG124" s="211" t="s">
        <v>152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4" t="s">
        <v>290</v>
      </c>
      <c r="D125" s="221"/>
      <c r="E125" s="222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152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8"/>
      <c r="B126" s="219"/>
      <c r="C126" s="254" t="s">
        <v>291</v>
      </c>
      <c r="D126" s="221"/>
      <c r="E126" s="222">
        <v>2.94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1"/>
      <c r="Z126" s="211"/>
      <c r="AA126" s="211"/>
      <c r="AB126" s="211"/>
      <c r="AC126" s="211"/>
      <c r="AD126" s="211"/>
      <c r="AE126" s="211"/>
      <c r="AF126" s="211"/>
      <c r="AG126" s="211" t="s">
        <v>152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54" t="s">
        <v>292</v>
      </c>
      <c r="D127" s="221"/>
      <c r="E127" s="222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152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54" t="s">
        <v>293</v>
      </c>
      <c r="D128" s="221"/>
      <c r="E128" s="222">
        <v>20.58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1"/>
      <c r="Z128" s="211"/>
      <c r="AA128" s="211"/>
      <c r="AB128" s="211"/>
      <c r="AC128" s="211"/>
      <c r="AD128" s="211"/>
      <c r="AE128" s="211"/>
      <c r="AF128" s="211"/>
      <c r="AG128" s="211" t="s">
        <v>152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54" t="s">
        <v>201</v>
      </c>
      <c r="D129" s="221"/>
      <c r="E129" s="222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152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18"/>
      <c r="B130" s="219"/>
      <c r="C130" s="254" t="s">
        <v>294</v>
      </c>
      <c r="D130" s="221"/>
      <c r="E130" s="222">
        <v>32.340000000000003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1"/>
      <c r="Z130" s="211"/>
      <c r="AA130" s="211"/>
      <c r="AB130" s="211"/>
      <c r="AC130" s="211"/>
      <c r="AD130" s="211"/>
      <c r="AE130" s="211"/>
      <c r="AF130" s="211"/>
      <c r="AG130" s="211" t="s">
        <v>152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54" t="s">
        <v>295</v>
      </c>
      <c r="D131" s="221"/>
      <c r="E131" s="222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152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18"/>
      <c r="B132" s="219"/>
      <c r="C132" s="254" t="s">
        <v>296</v>
      </c>
      <c r="D132" s="221"/>
      <c r="E132" s="222">
        <v>5.88</v>
      </c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1"/>
      <c r="Z132" s="211"/>
      <c r="AA132" s="211"/>
      <c r="AB132" s="211"/>
      <c r="AC132" s="211"/>
      <c r="AD132" s="211"/>
      <c r="AE132" s="211"/>
      <c r="AF132" s="211"/>
      <c r="AG132" s="211" t="s">
        <v>152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ht="22.5" outlineLevel="1" x14ac:dyDescent="0.2">
      <c r="A133" s="232">
        <v>25</v>
      </c>
      <c r="B133" s="233" t="s">
        <v>297</v>
      </c>
      <c r="C133" s="252" t="s">
        <v>298</v>
      </c>
      <c r="D133" s="234" t="s">
        <v>189</v>
      </c>
      <c r="E133" s="235">
        <v>4.4741900000000001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2.2000000000000002</v>
      </c>
      <c r="Q133" s="237">
        <f>ROUND(E133*P133,2)</f>
        <v>9.84</v>
      </c>
      <c r="R133" s="237" t="s">
        <v>214</v>
      </c>
      <c r="S133" s="237" t="s">
        <v>146</v>
      </c>
      <c r="T133" s="238" t="s">
        <v>146</v>
      </c>
      <c r="U133" s="220">
        <v>5.23</v>
      </c>
      <c r="V133" s="220">
        <f>ROUND(E133*U133,2)</f>
        <v>23.4</v>
      </c>
      <c r="W133" s="220"/>
      <c r="X133" s="220" t="s">
        <v>147</v>
      </c>
      <c r="Y133" s="211"/>
      <c r="Z133" s="211"/>
      <c r="AA133" s="211"/>
      <c r="AB133" s="211"/>
      <c r="AC133" s="211"/>
      <c r="AD133" s="211"/>
      <c r="AE133" s="211"/>
      <c r="AF133" s="211"/>
      <c r="AG133" s="211" t="s">
        <v>148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54" t="s">
        <v>299</v>
      </c>
      <c r="D134" s="221"/>
      <c r="E134" s="222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152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4" t="s">
        <v>300</v>
      </c>
      <c r="D135" s="221"/>
      <c r="E135" s="222">
        <v>4.4741900000000001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152</v>
      </c>
      <c r="AH135" s="211">
        <v>5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x14ac:dyDescent="0.2">
      <c r="A136" s="226" t="s">
        <v>140</v>
      </c>
      <c r="B136" s="227" t="s">
        <v>75</v>
      </c>
      <c r="C136" s="251" t="s">
        <v>76</v>
      </c>
      <c r="D136" s="228"/>
      <c r="E136" s="229"/>
      <c r="F136" s="230"/>
      <c r="G136" s="230">
        <f>SUMIF(AG137:AG138,"&lt;&gt;NOR",G137:G138)</f>
        <v>0</v>
      </c>
      <c r="H136" s="230"/>
      <c r="I136" s="230">
        <f>SUM(I137:I138)</f>
        <v>0</v>
      </c>
      <c r="J136" s="230"/>
      <c r="K136" s="230">
        <f>SUM(K137:K138)</f>
        <v>0</v>
      </c>
      <c r="L136" s="230"/>
      <c r="M136" s="230">
        <f>SUM(M137:M138)</f>
        <v>0</v>
      </c>
      <c r="N136" s="230"/>
      <c r="O136" s="230">
        <f>SUM(O137:O138)</f>
        <v>0</v>
      </c>
      <c r="P136" s="230"/>
      <c r="Q136" s="230">
        <f>SUM(Q137:Q138)</f>
        <v>0</v>
      </c>
      <c r="R136" s="230"/>
      <c r="S136" s="230"/>
      <c r="T136" s="231"/>
      <c r="U136" s="225"/>
      <c r="V136" s="225">
        <f>SUM(V137:V138)</f>
        <v>6.22</v>
      </c>
      <c r="W136" s="225"/>
      <c r="X136" s="225"/>
      <c r="AG136" t="s">
        <v>141</v>
      </c>
    </row>
    <row r="137" spans="1:60" outlineLevel="1" x14ac:dyDescent="0.2">
      <c r="A137" s="232">
        <v>26</v>
      </c>
      <c r="B137" s="233" t="s">
        <v>301</v>
      </c>
      <c r="C137" s="252" t="s">
        <v>302</v>
      </c>
      <c r="D137" s="234" t="s">
        <v>254</v>
      </c>
      <c r="E137" s="235">
        <v>19.628309999999999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7" t="s">
        <v>155</v>
      </c>
      <c r="S137" s="237" t="s">
        <v>146</v>
      </c>
      <c r="T137" s="238" t="s">
        <v>146</v>
      </c>
      <c r="U137" s="220">
        <v>0.317</v>
      </c>
      <c r="V137" s="220">
        <f>ROUND(E137*U137,2)</f>
        <v>6.22</v>
      </c>
      <c r="W137" s="220"/>
      <c r="X137" s="220" t="s">
        <v>303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304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ht="22.5" outlineLevel="1" x14ac:dyDescent="0.2">
      <c r="A138" s="218"/>
      <c r="B138" s="219"/>
      <c r="C138" s="253" t="s">
        <v>305</v>
      </c>
      <c r="D138" s="239"/>
      <c r="E138" s="239"/>
      <c r="F138" s="239"/>
      <c r="G138" s="239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150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41" t="str">
        <f>C138</f>
        <v>přesun hmot pro budovy občanské výstavby (JKSO 801), budovy pro bydlení (JKSO 803) budovy pro výrobu a služby (JKSO 812) s nosnou svislou konstrukcí zděnou z cihel nebo tvárnic nebo kovovou</v>
      </c>
      <c r="BB138" s="211"/>
      <c r="BC138" s="211"/>
      <c r="BD138" s="211"/>
      <c r="BE138" s="211"/>
      <c r="BF138" s="211"/>
      <c r="BG138" s="211"/>
      <c r="BH138" s="211"/>
    </row>
    <row r="139" spans="1:60" x14ac:dyDescent="0.2">
      <c r="A139" s="226" t="s">
        <v>140</v>
      </c>
      <c r="B139" s="227" t="s">
        <v>77</v>
      </c>
      <c r="C139" s="251" t="s">
        <v>78</v>
      </c>
      <c r="D139" s="228"/>
      <c r="E139" s="229"/>
      <c r="F139" s="230"/>
      <c r="G139" s="230">
        <f>SUMIF(AG140:AG152,"&lt;&gt;NOR",G140:G152)</f>
        <v>0</v>
      </c>
      <c r="H139" s="230"/>
      <c r="I139" s="230">
        <f>SUM(I140:I152)</f>
        <v>0</v>
      </c>
      <c r="J139" s="230"/>
      <c r="K139" s="230">
        <f>SUM(K140:K152)</f>
        <v>0</v>
      </c>
      <c r="L139" s="230"/>
      <c r="M139" s="230">
        <f>SUM(M140:M152)</f>
        <v>0</v>
      </c>
      <c r="N139" s="230"/>
      <c r="O139" s="230">
        <f>SUM(O140:O152)</f>
        <v>0.12</v>
      </c>
      <c r="P139" s="230"/>
      <c r="Q139" s="230">
        <f>SUM(Q140:Q152)</f>
        <v>0.13</v>
      </c>
      <c r="R139" s="230"/>
      <c r="S139" s="230"/>
      <c r="T139" s="231"/>
      <c r="U139" s="225"/>
      <c r="V139" s="225">
        <f>SUM(V140:V152)</f>
        <v>25.029999999999998</v>
      </c>
      <c r="W139" s="225"/>
      <c r="X139" s="225"/>
      <c r="AG139" t="s">
        <v>141</v>
      </c>
    </row>
    <row r="140" spans="1:60" outlineLevel="1" x14ac:dyDescent="0.2">
      <c r="A140" s="232">
        <v>27</v>
      </c>
      <c r="B140" s="233" t="s">
        <v>306</v>
      </c>
      <c r="C140" s="252" t="s">
        <v>307</v>
      </c>
      <c r="D140" s="234" t="s">
        <v>144</v>
      </c>
      <c r="E140" s="235">
        <v>178.32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21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7.3999999999999999E-4</v>
      </c>
      <c r="Q140" s="237">
        <f>ROUND(E140*P140,2)</f>
        <v>0.13</v>
      </c>
      <c r="R140" s="237" t="s">
        <v>308</v>
      </c>
      <c r="S140" s="237" t="s">
        <v>146</v>
      </c>
      <c r="T140" s="238" t="s">
        <v>146</v>
      </c>
      <c r="U140" s="220">
        <v>0.04</v>
      </c>
      <c r="V140" s="220">
        <f>ROUND(E140*U140,2)</f>
        <v>7.13</v>
      </c>
      <c r="W140" s="220"/>
      <c r="X140" s="220" t="s">
        <v>147</v>
      </c>
      <c r="Y140" s="211"/>
      <c r="Z140" s="211"/>
      <c r="AA140" s="211"/>
      <c r="AB140" s="211"/>
      <c r="AC140" s="211"/>
      <c r="AD140" s="211"/>
      <c r="AE140" s="211"/>
      <c r="AF140" s="211"/>
      <c r="AG140" s="211" t="s">
        <v>148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18"/>
      <c r="B141" s="219"/>
      <c r="C141" s="254" t="s">
        <v>309</v>
      </c>
      <c r="D141" s="221"/>
      <c r="E141" s="222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1"/>
      <c r="Z141" s="211"/>
      <c r="AA141" s="211"/>
      <c r="AB141" s="211"/>
      <c r="AC141" s="211"/>
      <c r="AD141" s="211"/>
      <c r="AE141" s="211"/>
      <c r="AF141" s="211"/>
      <c r="AG141" s="211" t="s">
        <v>152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54" t="s">
        <v>310</v>
      </c>
      <c r="D142" s="221"/>
      <c r="E142" s="222">
        <v>48.6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152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54" t="s">
        <v>311</v>
      </c>
      <c r="D143" s="221"/>
      <c r="E143" s="222">
        <v>129.72</v>
      </c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1"/>
      <c r="Z143" s="211"/>
      <c r="AA143" s="211"/>
      <c r="AB143" s="211"/>
      <c r="AC143" s="211"/>
      <c r="AD143" s="211"/>
      <c r="AE143" s="211"/>
      <c r="AF143" s="211"/>
      <c r="AG143" s="211" t="s">
        <v>152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32">
        <v>28</v>
      </c>
      <c r="B144" s="233" t="s">
        <v>312</v>
      </c>
      <c r="C144" s="252" t="s">
        <v>313</v>
      </c>
      <c r="D144" s="234" t="s">
        <v>144</v>
      </c>
      <c r="E144" s="235">
        <v>116.616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7">
        <v>0</v>
      </c>
      <c r="O144" s="237">
        <f>ROUND(E144*N144,2)</f>
        <v>0</v>
      </c>
      <c r="P144" s="237">
        <v>0</v>
      </c>
      <c r="Q144" s="237">
        <f>ROUND(E144*P144,2)</f>
        <v>0</v>
      </c>
      <c r="R144" s="237" t="s">
        <v>308</v>
      </c>
      <c r="S144" s="237" t="s">
        <v>146</v>
      </c>
      <c r="T144" s="238" t="s">
        <v>146</v>
      </c>
      <c r="U144" s="220">
        <v>0.15</v>
      </c>
      <c r="V144" s="220">
        <f>ROUND(E144*U144,2)</f>
        <v>17.489999999999998</v>
      </c>
      <c r="W144" s="220"/>
      <c r="X144" s="220" t="s">
        <v>147</v>
      </c>
      <c r="Y144" s="211"/>
      <c r="Z144" s="211"/>
      <c r="AA144" s="211"/>
      <c r="AB144" s="211"/>
      <c r="AC144" s="211"/>
      <c r="AD144" s="211"/>
      <c r="AE144" s="211"/>
      <c r="AF144" s="211"/>
      <c r="AG144" s="211" t="s">
        <v>148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4" t="s">
        <v>314</v>
      </c>
      <c r="D145" s="221"/>
      <c r="E145" s="222">
        <v>116.616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1"/>
      <c r="Z145" s="211"/>
      <c r="AA145" s="211"/>
      <c r="AB145" s="211"/>
      <c r="AC145" s="211"/>
      <c r="AD145" s="211"/>
      <c r="AE145" s="211"/>
      <c r="AF145" s="211"/>
      <c r="AG145" s="211" t="s">
        <v>152</v>
      </c>
      <c r="AH145" s="211">
        <v>5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ht="22.5" outlineLevel="1" x14ac:dyDescent="0.2">
      <c r="A146" s="232">
        <v>29</v>
      </c>
      <c r="B146" s="233" t="s">
        <v>315</v>
      </c>
      <c r="C146" s="252" t="s">
        <v>316</v>
      </c>
      <c r="D146" s="234" t="s">
        <v>144</v>
      </c>
      <c r="E146" s="235">
        <v>134.10839999999999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7">
        <v>8.9999999999999998E-4</v>
      </c>
      <c r="O146" s="237">
        <f>ROUND(E146*N146,2)</f>
        <v>0.12</v>
      </c>
      <c r="P146" s="237">
        <v>0</v>
      </c>
      <c r="Q146" s="237">
        <f>ROUND(E146*P146,2)</f>
        <v>0</v>
      </c>
      <c r="R146" s="237" t="s">
        <v>255</v>
      </c>
      <c r="S146" s="237" t="s">
        <v>146</v>
      </c>
      <c r="T146" s="238" t="s">
        <v>146</v>
      </c>
      <c r="U146" s="220">
        <v>0</v>
      </c>
      <c r="V146" s="220">
        <f>ROUND(E146*U146,2)</f>
        <v>0</v>
      </c>
      <c r="W146" s="220"/>
      <c r="X146" s="220" t="s">
        <v>256</v>
      </c>
      <c r="Y146" s="211"/>
      <c r="Z146" s="211"/>
      <c r="AA146" s="211"/>
      <c r="AB146" s="211"/>
      <c r="AC146" s="211"/>
      <c r="AD146" s="211"/>
      <c r="AE146" s="211"/>
      <c r="AF146" s="211"/>
      <c r="AG146" s="211" t="s">
        <v>257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54" t="s">
        <v>317</v>
      </c>
      <c r="D147" s="221"/>
      <c r="E147" s="222">
        <v>116.616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1"/>
      <c r="Z147" s="211"/>
      <c r="AA147" s="211"/>
      <c r="AB147" s="211"/>
      <c r="AC147" s="211"/>
      <c r="AD147" s="211"/>
      <c r="AE147" s="211"/>
      <c r="AF147" s="211"/>
      <c r="AG147" s="211" t="s">
        <v>152</v>
      </c>
      <c r="AH147" s="211">
        <v>5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18"/>
      <c r="B148" s="219"/>
      <c r="C148" s="257" t="s">
        <v>318</v>
      </c>
      <c r="D148" s="223"/>
      <c r="E148" s="224">
        <v>17.4924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1"/>
      <c r="Z148" s="211"/>
      <c r="AA148" s="211"/>
      <c r="AB148" s="211"/>
      <c r="AC148" s="211"/>
      <c r="AD148" s="211"/>
      <c r="AE148" s="211"/>
      <c r="AF148" s="211"/>
      <c r="AG148" s="211" t="s">
        <v>152</v>
      </c>
      <c r="AH148" s="211">
        <v>4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ht="33.75" outlineLevel="1" x14ac:dyDescent="0.2">
      <c r="A149" s="232">
        <v>30</v>
      </c>
      <c r="B149" s="233" t="s">
        <v>319</v>
      </c>
      <c r="C149" s="252" t="s">
        <v>320</v>
      </c>
      <c r="D149" s="234" t="s">
        <v>144</v>
      </c>
      <c r="E149" s="235">
        <v>4.32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37">
        <v>5.1999999999999995E-4</v>
      </c>
      <c r="O149" s="237">
        <f>ROUND(E149*N149,2)</f>
        <v>0</v>
      </c>
      <c r="P149" s="237">
        <v>0</v>
      </c>
      <c r="Q149" s="237">
        <f>ROUND(E149*P149,2)</f>
        <v>0</v>
      </c>
      <c r="R149" s="237" t="s">
        <v>308</v>
      </c>
      <c r="S149" s="237" t="s">
        <v>146</v>
      </c>
      <c r="T149" s="238" t="s">
        <v>146</v>
      </c>
      <c r="U149" s="220">
        <v>4.9000000000000002E-2</v>
      </c>
      <c r="V149" s="220">
        <f>ROUND(E149*U149,2)</f>
        <v>0.21</v>
      </c>
      <c r="W149" s="220"/>
      <c r="X149" s="220" t="s">
        <v>147</v>
      </c>
      <c r="Y149" s="211"/>
      <c r="Z149" s="211"/>
      <c r="AA149" s="211"/>
      <c r="AB149" s="211"/>
      <c r="AC149" s="211"/>
      <c r="AD149" s="211"/>
      <c r="AE149" s="211"/>
      <c r="AF149" s="211"/>
      <c r="AG149" s="211" t="s">
        <v>148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8"/>
      <c r="B150" s="219"/>
      <c r="C150" s="254" t="s">
        <v>151</v>
      </c>
      <c r="D150" s="221"/>
      <c r="E150" s="222">
        <v>4.32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1"/>
      <c r="Z150" s="211"/>
      <c r="AA150" s="211"/>
      <c r="AB150" s="211"/>
      <c r="AC150" s="211"/>
      <c r="AD150" s="211"/>
      <c r="AE150" s="211"/>
      <c r="AF150" s="211"/>
      <c r="AG150" s="211" t="s">
        <v>152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32">
        <v>31</v>
      </c>
      <c r="B151" s="233" t="s">
        <v>321</v>
      </c>
      <c r="C151" s="252" t="s">
        <v>322</v>
      </c>
      <c r="D151" s="234" t="s">
        <v>254</v>
      </c>
      <c r="E151" s="235">
        <v>0.12293999999999999</v>
      </c>
      <c r="F151" s="236"/>
      <c r="G151" s="237">
        <f>ROUND(E151*F151,2)</f>
        <v>0</v>
      </c>
      <c r="H151" s="236"/>
      <c r="I151" s="237">
        <f>ROUND(E151*H151,2)</f>
        <v>0</v>
      </c>
      <c r="J151" s="236"/>
      <c r="K151" s="237">
        <f>ROUND(E151*J151,2)</f>
        <v>0</v>
      </c>
      <c r="L151" s="237">
        <v>21</v>
      </c>
      <c r="M151" s="237">
        <f>G151*(1+L151/100)</f>
        <v>0</v>
      </c>
      <c r="N151" s="237">
        <v>0</v>
      </c>
      <c r="O151" s="237">
        <f>ROUND(E151*N151,2)</f>
        <v>0</v>
      </c>
      <c r="P151" s="237">
        <v>0</v>
      </c>
      <c r="Q151" s="237">
        <f>ROUND(E151*P151,2)</f>
        <v>0</v>
      </c>
      <c r="R151" s="237" t="s">
        <v>308</v>
      </c>
      <c r="S151" s="237" t="s">
        <v>146</v>
      </c>
      <c r="T151" s="238" t="s">
        <v>146</v>
      </c>
      <c r="U151" s="220">
        <v>1.637</v>
      </c>
      <c r="V151" s="220">
        <f>ROUND(E151*U151,2)</f>
        <v>0.2</v>
      </c>
      <c r="W151" s="220"/>
      <c r="X151" s="220" t="s">
        <v>303</v>
      </c>
      <c r="Y151" s="211"/>
      <c r="Z151" s="211"/>
      <c r="AA151" s="211"/>
      <c r="AB151" s="211"/>
      <c r="AC151" s="211"/>
      <c r="AD151" s="211"/>
      <c r="AE151" s="211"/>
      <c r="AF151" s="211"/>
      <c r="AG151" s="211" t="s">
        <v>304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18"/>
      <c r="B152" s="219"/>
      <c r="C152" s="253" t="s">
        <v>323</v>
      </c>
      <c r="D152" s="239"/>
      <c r="E152" s="239"/>
      <c r="F152" s="239"/>
      <c r="G152" s="239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1"/>
      <c r="Z152" s="211"/>
      <c r="AA152" s="211"/>
      <c r="AB152" s="211"/>
      <c r="AC152" s="211"/>
      <c r="AD152" s="211"/>
      <c r="AE152" s="211"/>
      <c r="AF152" s="211"/>
      <c r="AG152" s="211" t="s">
        <v>150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x14ac:dyDescent="0.2">
      <c r="A153" s="226" t="s">
        <v>140</v>
      </c>
      <c r="B153" s="227" t="s">
        <v>79</v>
      </c>
      <c r="C153" s="251" t="s">
        <v>80</v>
      </c>
      <c r="D153" s="228"/>
      <c r="E153" s="229"/>
      <c r="F153" s="230"/>
      <c r="G153" s="230">
        <f>SUMIF(AG154:AG175,"&lt;&gt;NOR",G154:G175)</f>
        <v>0</v>
      </c>
      <c r="H153" s="230"/>
      <c r="I153" s="230">
        <f>SUM(I154:I175)</f>
        <v>0</v>
      </c>
      <c r="J153" s="230"/>
      <c r="K153" s="230">
        <f>SUM(K154:K175)</f>
        <v>0</v>
      </c>
      <c r="L153" s="230"/>
      <c r="M153" s="230">
        <f>SUM(M154:M175)</f>
        <v>0</v>
      </c>
      <c r="N153" s="230"/>
      <c r="O153" s="230">
        <f>SUM(O154:O175)</f>
        <v>0.15000000000000002</v>
      </c>
      <c r="P153" s="230"/>
      <c r="Q153" s="230">
        <f>SUM(Q154:Q175)</f>
        <v>0.74</v>
      </c>
      <c r="R153" s="230"/>
      <c r="S153" s="230"/>
      <c r="T153" s="231"/>
      <c r="U153" s="225"/>
      <c r="V153" s="225">
        <f>SUM(V154:V175)</f>
        <v>19.61</v>
      </c>
      <c r="W153" s="225"/>
      <c r="X153" s="225"/>
      <c r="AG153" t="s">
        <v>141</v>
      </c>
    </row>
    <row r="154" spans="1:60" ht="33.75" outlineLevel="1" x14ac:dyDescent="0.2">
      <c r="A154" s="232">
        <v>32</v>
      </c>
      <c r="B154" s="233" t="s">
        <v>324</v>
      </c>
      <c r="C154" s="252" t="s">
        <v>325</v>
      </c>
      <c r="D154" s="234" t="s">
        <v>144</v>
      </c>
      <c r="E154" s="235">
        <v>46.98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7">
        <v>0</v>
      </c>
      <c r="O154" s="237">
        <f>ROUND(E154*N154,2)</f>
        <v>0</v>
      </c>
      <c r="P154" s="237">
        <v>9.5999999999999992E-3</v>
      </c>
      <c r="Q154" s="237">
        <f>ROUND(E154*P154,2)</f>
        <v>0.45</v>
      </c>
      <c r="R154" s="237" t="s">
        <v>326</v>
      </c>
      <c r="S154" s="237" t="s">
        <v>146</v>
      </c>
      <c r="T154" s="238" t="s">
        <v>146</v>
      </c>
      <c r="U154" s="220">
        <v>0.05</v>
      </c>
      <c r="V154" s="220">
        <f>ROUND(E154*U154,2)</f>
        <v>2.35</v>
      </c>
      <c r="W154" s="220"/>
      <c r="X154" s="220" t="s">
        <v>147</v>
      </c>
      <c r="Y154" s="211"/>
      <c r="Z154" s="211"/>
      <c r="AA154" s="211"/>
      <c r="AB154" s="211"/>
      <c r="AC154" s="211"/>
      <c r="AD154" s="211"/>
      <c r="AE154" s="211"/>
      <c r="AF154" s="211"/>
      <c r="AG154" s="211" t="s">
        <v>148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4" t="s">
        <v>327</v>
      </c>
      <c r="D155" s="221"/>
      <c r="E155" s="222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1"/>
      <c r="Z155" s="211"/>
      <c r="AA155" s="211"/>
      <c r="AB155" s="211"/>
      <c r="AC155" s="211"/>
      <c r="AD155" s="211"/>
      <c r="AE155" s="211"/>
      <c r="AF155" s="211"/>
      <c r="AG155" s="211" t="s">
        <v>152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18"/>
      <c r="B156" s="219"/>
      <c r="C156" s="254" t="s">
        <v>328</v>
      </c>
      <c r="D156" s="221"/>
      <c r="E156" s="222">
        <v>46.98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1"/>
      <c r="Z156" s="211"/>
      <c r="AA156" s="211"/>
      <c r="AB156" s="211"/>
      <c r="AC156" s="211"/>
      <c r="AD156" s="211"/>
      <c r="AE156" s="211"/>
      <c r="AF156" s="211"/>
      <c r="AG156" s="211" t="s">
        <v>152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ht="22.5" outlineLevel="1" x14ac:dyDescent="0.2">
      <c r="A157" s="232">
        <v>33</v>
      </c>
      <c r="B157" s="233" t="s">
        <v>329</v>
      </c>
      <c r="C157" s="252" t="s">
        <v>330</v>
      </c>
      <c r="D157" s="234" t="s">
        <v>144</v>
      </c>
      <c r="E157" s="235">
        <v>48.6</v>
      </c>
      <c r="F157" s="236"/>
      <c r="G157" s="237">
        <f>ROUND(E157*F157,2)</f>
        <v>0</v>
      </c>
      <c r="H157" s="236"/>
      <c r="I157" s="237">
        <f>ROUND(E157*H157,2)</f>
        <v>0</v>
      </c>
      <c r="J157" s="236"/>
      <c r="K157" s="237">
        <f>ROUND(E157*J157,2)</f>
        <v>0</v>
      </c>
      <c r="L157" s="237">
        <v>21</v>
      </c>
      <c r="M157" s="237">
        <f>G157*(1+L157/100)</f>
        <v>0</v>
      </c>
      <c r="N157" s="237">
        <v>0</v>
      </c>
      <c r="O157" s="237">
        <f>ROUND(E157*N157,2)</f>
        <v>0</v>
      </c>
      <c r="P157" s="237">
        <v>6.0000000000000001E-3</v>
      </c>
      <c r="Q157" s="237">
        <f>ROUND(E157*P157,2)</f>
        <v>0.28999999999999998</v>
      </c>
      <c r="R157" s="237" t="s">
        <v>326</v>
      </c>
      <c r="S157" s="237" t="s">
        <v>146</v>
      </c>
      <c r="T157" s="238" t="s">
        <v>146</v>
      </c>
      <c r="U157" s="220">
        <v>0.05</v>
      </c>
      <c r="V157" s="220">
        <f>ROUND(E157*U157,2)</f>
        <v>2.4300000000000002</v>
      </c>
      <c r="W157" s="220"/>
      <c r="X157" s="220" t="s">
        <v>147</v>
      </c>
      <c r="Y157" s="211"/>
      <c r="Z157" s="211"/>
      <c r="AA157" s="211"/>
      <c r="AB157" s="211"/>
      <c r="AC157" s="211"/>
      <c r="AD157" s="211"/>
      <c r="AE157" s="211"/>
      <c r="AF157" s="211"/>
      <c r="AG157" s="211" t="s">
        <v>148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54" t="s">
        <v>331</v>
      </c>
      <c r="D158" s="221"/>
      <c r="E158" s="222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1"/>
      <c r="Z158" s="211"/>
      <c r="AA158" s="211"/>
      <c r="AB158" s="211"/>
      <c r="AC158" s="211"/>
      <c r="AD158" s="211"/>
      <c r="AE158" s="211"/>
      <c r="AF158" s="211"/>
      <c r="AG158" s="211" t="s">
        <v>152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18"/>
      <c r="B159" s="219"/>
      <c r="C159" s="254" t="s">
        <v>332</v>
      </c>
      <c r="D159" s="221"/>
      <c r="E159" s="222">
        <v>48.6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1"/>
      <c r="Z159" s="211"/>
      <c r="AA159" s="211"/>
      <c r="AB159" s="211"/>
      <c r="AC159" s="211"/>
      <c r="AD159" s="211"/>
      <c r="AE159" s="211"/>
      <c r="AF159" s="211"/>
      <c r="AG159" s="211" t="s">
        <v>152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32">
        <v>34</v>
      </c>
      <c r="B160" s="233" t="s">
        <v>333</v>
      </c>
      <c r="C160" s="252" t="s">
        <v>334</v>
      </c>
      <c r="D160" s="234" t="s">
        <v>144</v>
      </c>
      <c r="E160" s="235">
        <v>35.496000000000002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7">
        <v>0</v>
      </c>
      <c r="O160" s="237">
        <f>ROUND(E160*N160,2)</f>
        <v>0</v>
      </c>
      <c r="P160" s="237">
        <v>0</v>
      </c>
      <c r="Q160" s="237">
        <f>ROUND(E160*P160,2)</f>
        <v>0</v>
      </c>
      <c r="R160" s="237" t="s">
        <v>326</v>
      </c>
      <c r="S160" s="237" t="s">
        <v>146</v>
      </c>
      <c r="T160" s="238" t="s">
        <v>146</v>
      </c>
      <c r="U160" s="220">
        <v>7.0000000000000007E-2</v>
      </c>
      <c r="V160" s="220">
        <f>ROUND(E160*U160,2)</f>
        <v>2.48</v>
      </c>
      <c r="W160" s="220"/>
      <c r="X160" s="220" t="s">
        <v>147</v>
      </c>
      <c r="Y160" s="211"/>
      <c r="Z160" s="211"/>
      <c r="AA160" s="211"/>
      <c r="AB160" s="211"/>
      <c r="AC160" s="211"/>
      <c r="AD160" s="211"/>
      <c r="AE160" s="211"/>
      <c r="AF160" s="211"/>
      <c r="AG160" s="211" t="s">
        <v>148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54" t="s">
        <v>335</v>
      </c>
      <c r="D161" s="221"/>
      <c r="E161" s="222">
        <v>35.496000000000002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1"/>
      <c r="Z161" s="211"/>
      <c r="AA161" s="211"/>
      <c r="AB161" s="211"/>
      <c r="AC161" s="211"/>
      <c r="AD161" s="211"/>
      <c r="AE161" s="211"/>
      <c r="AF161" s="211"/>
      <c r="AG161" s="211" t="s">
        <v>152</v>
      </c>
      <c r="AH161" s="211">
        <v>5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ht="22.5" outlineLevel="1" x14ac:dyDescent="0.2">
      <c r="A162" s="232">
        <v>35</v>
      </c>
      <c r="B162" s="233" t="s">
        <v>336</v>
      </c>
      <c r="C162" s="252" t="s">
        <v>337</v>
      </c>
      <c r="D162" s="234" t="s">
        <v>144</v>
      </c>
      <c r="E162" s="235">
        <v>40.820399999999999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21</v>
      </c>
      <c r="M162" s="237">
        <f>G162*(1+L162/100)</f>
        <v>0</v>
      </c>
      <c r="N162" s="237">
        <v>9.6000000000000002E-4</v>
      </c>
      <c r="O162" s="237">
        <f>ROUND(E162*N162,2)</f>
        <v>0.04</v>
      </c>
      <c r="P162" s="237">
        <v>0</v>
      </c>
      <c r="Q162" s="237">
        <f>ROUND(E162*P162,2)</f>
        <v>0</v>
      </c>
      <c r="R162" s="237" t="s">
        <v>255</v>
      </c>
      <c r="S162" s="237" t="s">
        <v>146</v>
      </c>
      <c r="T162" s="238" t="s">
        <v>146</v>
      </c>
      <c r="U162" s="220">
        <v>0</v>
      </c>
      <c r="V162" s="220">
        <f>ROUND(E162*U162,2)</f>
        <v>0</v>
      </c>
      <c r="W162" s="220"/>
      <c r="X162" s="220" t="s">
        <v>256</v>
      </c>
      <c r="Y162" s="211"/>
      <c r="Z162" s="211"/>
      <c r="AA162" s="211"/>
      <c r="AB162" s="211"/>
      <c r="AC162" s="211"/>
      <c r="AD162" s="211"/>
      <c r="AE162" s="211"/>
      <c r="AF162" s="211"/>
      <c r="AG162" s="211" t="s">
        <v>257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8"/>
      <c r="B163" s="219"/>
      <c r="C163" s="254" t="s">
        <v>338</v>
      </c>
      <c r="D163" s="221"/>
      <c r="E163" s="222">
        <v>35.496000000000002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1"/>
      <c r="Z163" s="211"/>
      <c r="AA163" s="211"/>
      <c r="AB163" s="211"/>
      <c r="AC163" s="211"/>
      <c r="AD163" s="211"/>
      <c r="AE163" s="211"/>
      <c r="AF163" s="211"/>
      <c r="AG163" s="211" t="s">
        <v>152</v>
      </c>
      <c r="AH163" s="211">
        <v>5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18"/>
      <c r="B164" s="219"/>
      <c r="C164" s="257" t="s">
        <v>318</v>
      </c>
      <c r="D164" s="223"/>
      <c r="E164" s="224">
        <v>5.3243999999999998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1"/>
      <c r="Z164" s="211"/>
      <c r="AA164" s="211"/>
      <c r="AB164" s="211"/>
      <c r="AC164" s="211"/>
      <c r="AD164" s="211"/>
      <c r="AE164" s="211"/>
      <c r="AF164" s="211"/>
      <c r="AG164" s="211" t="s">
        <v>152</v>
      </c>
      <c r="AH164" s="211">
        <v>4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32">
        <v>36</v>
      </c>
      <c r="B165" s="233" t="s">
        <v>339</v>
      </c>
      <c r="C165" s="252" t="s">
        <v>340</v>
      </c>
      <c r="D165" s="234" t="s">
        <v>144</v>
      </c>
      <c r="E165" s="235">
        <v>35.496000000000002</v>
      </c>
      <c r="F165" s="236"/>
      <c r="G165" s="237">
        <f>ROUND(E165*F165,2)</f>
        <v>0</v>
      </c>
      <c r="H165" s="236"/>
      <c r="I165" s="237">
        <f>ROUND(E165*H165,2)</f>
        <v>0</v>
      </c>
      <c r="J165" s="236"/>
      <c r="K165" s="237">
        <f>ROUND(E165*J165,2)</f>
        <v>0</v>
      </c>
      <c r="L165" s="237">
        <v>21</v>
      </c>
      <c r="M165" s="237">
        <f>G165*(1+L165/100)</f>
        <v>0</v>
      </c>
      <c r="N165" s="237">
        <v>2.3000000000000001E-4</v>
      </c>
      <c r="O165" s="237">
        <f>ROUND(E165*N165,2)</f>
        <v>0.01</v>
      </c>
      <c r="P165" s="237">
        <v>0</v>
      </c>
      <c r="Q165" s="237">
        <f>ROUND(E165*P165,2)</f>
        <v>0</v>
      </c>
      <c r="R165" s="237" t="s">
        <v>326</v>
      </c>
      <c r="S165" s="237" t="s">
        <v>146</v>
      </c>
      <c r="T165" s="238" t="s">
        <v>146</v>
      </c>
      <c r="U165" s="220">
        <v>0.18</v>
      </c>
      <c r="V165" s="220">
        <f>ROUND(E165*U165,2)</f>
        <v>6.39</v>
      </c>
      <c r="W165" s="220"/>
      <c r="X165" s="220" t="s">
        <v>147</v>
      </c>
      <c r="Y165" s="211"/>
      <c r="Z165" s="211"/>
      <c r="AA165" s="211"/>
      <c r="AB165" s="211"/>
      <c r="AC165" s="211"/>
      <c r="AD165" s="211"/>
      <c r="AE165" s="211"/>
      <c r="AF165" s="211"/>
      <c r="AG165" s="211" t="s">
        <v>148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55" t="s">
        <v>341</v>
      </c>
      <c r="D166" s="240"/>
      <c r="E166" s="240"/>
      <c r="F166" s="240"/>
      <c r="G166" s="24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1"/>
      <c r="Z166" s="211"/>
      <c r="AA166" s="211"/>
      <c r="AB166" s="211"/>
      <c r="AC166" s="211"/>
      <c r="AD166" s="211"/>
      <c r="AE166" s="211"/>
      <c r="AF166" s="211"/>
      <c r="AG166" s="211" t="s">
        <v>164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18"/>
      <c r="B167" s="219"/>
      <c r="C167" s="254" t="s">
        <v>335</v>
      </c>
      <c r="D167" s="221"/>
      <c r="E167" s="222">
        <v>35.496000000000002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1"/>
      <c r="Z167" s="211"/>
      <c r="AA167" s="211"/>
      <c r="AB167" s="211"/>
      <c r="AC167" s="211"/>
      <c r="AD167" s="211"/>
      <c r="AE167" s="211"/>
      <c r="AF167" s="211"/>
      <c r="AG167" s="211" t="s">
        <v>152</v>
      </c>
      <c r="AH167" s="211">
        <v>5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ht="22.5" outlineLevel="1" x14ac:dyDescent="0.2">
      <c r="A168" s="232">
        <v>37</v>
      </c>
      <c r="B168" s="233" t="s">
        <v>342</v>
      </c>
      <c r="C168" s="252" t="s">
        <v>343</v>
      </c>
      <c r="D168" s="234" t="s">
        <v>144</v>
      </c>
      <c r="E168" s="235">
        <v>40.820399999999999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2.14E-3</v>
      </c>
      <c r="O168" s="237">
        <f>ROUND(E168*N168,2)</f>
        <v>0.09</v>
      </c>
      <c r="P168" s="237">
        <v>0</v>
      </c>
      <c r="Q168" s="237">
        <f>ROUND(E168*P168,2)</f>
        <v>0</v>
      </c>
      <c r="R168" s="237" t="s">
        <v>255</v>
      </c>
      <c r="S168" s="237" t="s">
        <v>146</v>
      </c>
      <c r="T168" s="238" t="s">
        <v>146</v>
      </c>
      <c r="U168" s="220">
        <v>0</v>
      </c>
      <c r="V168" s="220">
        <f>ROUND(E168*U168,2)</f>
        <v>0</v>
      </c>
      <c r="W168" s="220"/>
      <c r="X168" s="220" t="s">
        <v>256</v>
      </c>
      <c r="Y168" s="211"/>
      <c r="Z168" s="211"/>
      <c r="AA168" s="211"/>
      <c r="AB168" s="211"/>
      <c r="AC168" s="211"/>
      <c r="AD168" s="211"/>
      <c r="AE168" s="211"/>
      <c r="AF168" s="211"/>
      <c r="AG168" s="211" t="s">
        <v>257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8"/>
      <c r="B169" s="219"/>
      <c r="C169" s="254" t="s">
        <v>344</v>
      </c>
      <c r="D169" s="221"/>
      <c r="E169" s="222">
        <v>35.496000000000002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1"/>
      <c r="Z169" s="211"/>
      <c r="AA169" s="211"/>
      <c r="AB169" s="211"/>
      <c r="AC169" s="211"/>
      <c r="AD169" s="211"/>
      <c r="AE169" s="211"/>
      <c r="AF169" s="211"/>
      <c r="AG169" s="211" t="s">
        <v>152</v>
      </c>
      <c r="AH169" s="211">
        <v>5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18"/>
      <c r="B170" s="219"/>
      <c r="C170" s="257" t="s">
        <v>318</v>
      </c>
      <c r="D170" s="223"/>
      <c r="E170" s="224">
        <v>5.3243999999999998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1"/>
      <c r="Z170" s="211"/>
      <c r="AA170" s="211"/>
      <c r="AB170" s="211"/>
      <c r="AC170" s="211"/>
      <c r="AD170" s="211"/>
      <c r="AE170" s="211"/>
      <c r="AF170" s="211"/>
      <c r="AG170" s="211" t="s">
        <v>152</v>
      </c>
      <c r="AH170" s="211">
        <v>4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ht="22.5" outlineLevel="1" x14ac:dyDescent="0.2">
      <c r="A171" s="232">
        <v>38</v>
      </c>
      <c r="B171" s="233" t="s">
        <v>345</v>
      </c>
      <c r="C171" s="252" t="s">
        <v>346</v>
      </c>
      <c r="D171" s="234" t="s">
        <v>144</v>
      </c>
      <c r="E171" s="235">
        <v>35.496000000000002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21</v>
      </c>
      <c r="M171" s="237">
        <f>G171*(1+L171/100)</f>
        <v>0</v>
      </c>
      <c r="N171" s="237">
        <v>1.8000000000000001E-4</v>
      </c>
      <c r="O171" s="237">
        <f>ROUND(E171*N171,2)</f>
        <v>0.01</v>
      </c>
      <c r="P171" s="237">
        <v>0</v>
      </c>
      <c r="Q171" s="237">
        <f>ROUND(E171*P171,2)</f>
        <v>0</v>
      </c>
      <c r="R171" s="237" t="s">
        <v>326</v>
      </c>
      <c r="S171" s="237" t="s">
        <v>146</v>
      </c>
      <c r="T171" s="238" t="s">
        <v>146</v>
      </c>
      <c r="U171" s="220">
        <v>0.16</v>
      </c>
      <c r="V171" s="220">
        <f>ROUND(E171*U171,2)</f>
        <v>5.68</v>
      </c>
      <c r="W171" s="220"/>
      <c r="X171" s="220" t="s">
        <v>147</v>
      </c>
      <c r="Y171" s="211"/>
      <c r="Z171" s="211"/>
      <c r="AA171" s="211"/>
      <c r="AB171" s="211"/>
      <c r="AC171" s="211"/>
      <c r="AD171" s="211"/>
      <c r="AE171" s="211"/>
      <c r="AF171" s="211"/>
      <c r="AG171" s="211" t="s">
        <v>148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18"/>
      <c r="B172" s="219"/>
      <c r="C172" s="255" t="s">
        <v>347</v>
      </c>
      <c r="D172" s="240"/>
      <c r="E172" s="240"/>
      <c r="F172" s="240"/>
      <c r="G172" s="24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1"/>
      <c r="Z172" s="211"/>
      <c r="AA172" s="211"/>
      <c r="AB172" s="211"/>
      <c r="AC172" s="211"/>
      <c r="AD172" s="211"/>
      <c r="AE172" s="211"/>
      <c r="AF172" s="211"/>
      <c r="AG172" s="211" t="s">
        <v>164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54" t="s">
        <v>335</v>
      </c>
      <c r="D173" s="221"/>
      <c r="E173" s="222">
        <v>35.496000000000002</v>
      </c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1"/>
      <c r="Z173" s="211"/>
      <c r="AA173" s="211"/>
      <c r="AB173" s="211"/>
      <c r="AC173" s="211"/>
      <c r="AD173" s="211"/>
      <c r="AE173" s="211"/>
      <c r="AF173" s="211"/>
      <c r="AG173" s="211" t="s">
        <v>152</v>
      </c>
      <c r="AH173" s="211">
        <v>5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32">
        <v>39</v>
      </c>
      <c r="B174" s="233" t="s">
        <v>348</v>
      </c>
      <c r="C174" s="252" t="s">
        <v>349</v>
      </c>
      <c r="D174" s="234" t="s">
        <v>254</v>
      </c>
      <c r="E174" s="235">
        <v>0.1411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7" t="s">
        <v>326</v>
      </c>
      <c r="S174" s="237" t="s">
        <v>146</v>
      </c>
      <c r="T174" s="238" t="s">
        <v>146</v>
      </c>
      <c r="U174" s="220">
        <v>1.966</v>
      </c>
      <c r="V174" s="220">
        <f>ROUND(E174*U174,2)</f>
        <v>0.28000000000000003</v>
      </c>
      <c r="W174" s="220"/>
      <c r="X174" s="220" t="s">
        <v>303</v>
      </c>
      <c r="Y174" s="211"/>
      <c r="Z174" s="211"/>
      <c r="AA174" s="211"/>
      <c r="AB174" s="211"/>
      <c r="AC174" s="211"/>
      <c r="AD174" s="211"/>
      <c r="AE174" s="211"/>
      <c r="AF174" s="211"/>
      <c r="AG174" s="211" t="s">
        <v>304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18"/>
      <c r="B175" s="219"/>
      <c r="C175" s="253" t="s">
        <v>350</v>
      </c>
      <c r="D175" s="239"/>
      <c r="E175" s="239"/>
      <c r="F175" s="239"/>
      <c r="G175" s="239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1"/>
      <c r="Z175" s="211"/>
      <c r="AA175" s="211"/>
      <c r="AB175" s="211"/>
      <c r="AC175" s="211"/>
      <c r="AD175" s="211"/>
      <c r="AE175" s="211"/>
      <c r="AF175" s="211"/>
      <c r="AG175" s="211" t="s">
        <v>150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x14ac:dyDescent="0.2">
      <c r="A176" s="226" t="s">
        <v>140</v>
      </c>
      <c r="B176" s="227" t="s">
        <v>81</v>
      </c>
      <c r="C176" s="251" t="s">
        <v>82</v>
      </c>
      <c r="D176" s="228"/>
      <c r="E176" s="229"/>
      <c r="F176" s="230"/>
      <c r="G176" s="230">
        <f>SUMIF(AG177:AG192,"&lt;&gt;NOR",G177:G192)</f>
        <v>0</v>
      </c>
      <c r="H176" s="230"/>
      <c r="I176" s="230">
        <f>SUM(I177:I192)</f>
        <v>0</v>
      </c>
      <c r="J176" s="230"/>
      <c r="K176" s="230">
        <f>SUM(K177:K192)</f>
        <v>0</v>
      </c>
      <c r="L176" s="230"/>
      <c r="M176" s="230">
        <f>SUM(M177:M192)</f>
        <v>0</v>
      </c>
      <c r="N176" s="230"/>
      <c r="O176" s="230">
        <f>SUM(O177:O192)</f>
        <v>0.01</v>
      </c>
      <c r="P176" s="230"/>
      <c r="Q176" s="230">
        <f>SUM(Q177:Q192)</f>
        <v>0.01</v>
      </c>
      <c r="R176" s="230"/>
      <c r="S176" s="230"/>
      <c r="T176" s="231"/>
      <c r="U176" s="225"/>
      <c r="V176" s="225">
        <f>SUM(V177:V192)</f>
        <v>1.1600000000000001</v>
      </c>
      <c r="W176" s="225"/>
      <c r="X176" s="225"/>
      <c r="AG176" t="s">
        <v>141</v>
      </c>
    </row>
    <row r="177" spans="1:60" outlineLevel="1" x14ac:dyDescent="0.2">
      <c r="A177" s="232">
        <v>40</v>
      </c>
      <c r="B177" s="233" t="s">
        <v>351</v>
      </c>
      <c r="C177" s="252" t="s">
        <v>352</v>
      </c>
      <c r="D177" s="234" t="s">
        <v>182</v>
      </c>
      <c r="E177" s="235">
        <v>0.5</v>
      </c>
      <c r="F177" s="236"/>
      <c r="G177" s="237">
        <f>ROUND(E177*F177,2)</f>
        <v>0</v>
      </c>
      <c r="H177" s="236"/>
      <c r="I177" s="237">
        <f>ROUND(E177*H177,2)</f>
        <v>0</v>
      </c>
      <c r="J177" s="236"/>
      <c r="K177" s="237">
        <f>ROUND(E177*J177,2)</f>
        <v>0</v>
      </c>
      <c r="L177" s="237">
        <v>21</v>
      </c>
      <c r="M177" s="237">
        <f>G177*(1+L177/100)</f>
        <v>0</v>
      </c>
      <c r="N177" s="237">
        <v>0</v>
      </c>
      <c r="O177" s="237">
        <f>ROUND(E177*N177,2)</f>
        <v>0</v>
      </c>
      <c r="P177" s="237">
        <v>1.106E-2</v>
      </c>
      <c r="Q177" s="237">
        <f>ROUND(E177*P177,2)</f>
        <v>0.01</v>
      </c>
      <c r="R177" s="237" t="s">
        <v>353</v>
      </c>
      <c r="S177" s="237" t="s">
        <v>146</v>
      </c>
      <c r="T177" s="238" t="s">
        <v>146</v>
      </c>
      <c r="U177" s="220">
        <v>0.52</v>
      </c>
      <c r="V177" s="220">
        <f>ROUND(E177*U177,2)</f>
        <v>0.26</v>
      </c>
      <c r="W177" s="220"/>
      <c r="X177" s="220" t="s">
        <v>147</v>
      </c>
      <c r="Y177" s="211"/>
      <c r="Z177" s="211"/>
      <c r="AA177" s="211"/>
      <c r="AB177" s="211"/>
      <c r="AC177" s="211"/>
      <c r="AD177" s="211"/>
      <c r="AE177" s="211"/>
      <c r="AF177" s="211"/>
      <c r="AG177" s="211" t="s">
        <v>148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54" t="s">
        <v>354</v>
      </c>
      <c r="D178" s="221"/>
      <c r="E178" s="222">
        <v>0.5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1"/>
      <c r="Z178" s="211"/>
      <c r="AA178" s="211"/>
      <c r="AB178" s="211"/>
      <c r="AC178" s="211"/>
      <c r="AD178" s="211"/>
      <c r="AE178" s="211"/>
      <c r="AF178" s="211"/>
      <c r="AG178" s="211" t="s">
        <v>152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32">
        <v>41</v>
      </c>
      <c r="B179" s="233" t="s">
        <v>355</v>
      </c>
      <c r="C179" s="252" t="s">
        <v>356</v>
      </c>
      <c r="D179" s="234" t="s">
        <v>182</v>
      </c>
      <c r="E179" s="235">
        <v>1</v>
      </c>
      <c r="F179" s="236"/>
      <c r="G179" s="237">
        <f>ROUND(E179*F179,2)</f>
        <v>0</v>
      </c>
      <c r="H179" s="236"/>
      <c r="I179" s="237">
        <f>ROUND(E179*H179,2)</f>
        <v>0</v>
      </c>
      <c r="J179" s="236"/>
      <c r="K179" s="237">
        <f>ROUND(E179*J179,2)</f>
        <v>0</v>
      </c>
      <c r="L179" s="237">
        <v>21</v>
      </c>
      <c r="M179" s="237">
        <f>G179*(1+L179/100)</f>
        <v>0</v>
      </c>
      <c r="N179" s="237">
        <v>0</v>
      </c>
      <c r="O179" s="237">
        <f>ROUND(E179*N179,2)</f>
        <v>0</v>
      </c>
      <c r="P179" s="237">
        <v>0</v>
      </c>
      <c r="Q179" s="237">
        <f>ROUND(E179*P179,2)</f>
        <v>0</v>
      </c>
      <c r="R179" s="237" t="s">
        <v>353</v>
      </c>
      <c r="S179" s="237" t="s">
        <v>146</v>
      </c>
      <c r="T179" s="238" t="s">
        <v>146</v>
      </c>
      <c r="U179" s="220">
        <v>0.55000000000000004</v>
      </c>
      <c r="V179" s="220">
        <f>ROUND(E179*U179,2)</f>
        <v>0.55000000000000004</v>
      </c>
      <c r="W179" s="220"/>
      <c r="X179" s="220" t="s">
        <v>147</v>
      </c>
      <c r="Y179" s="211"/>
      <c r="Z179" s="211"/>
      <c r="AA179" s="211"/>
      <c r="AB179" s="211"/>
      <c r="AC179" s="211"/>
      <c r="AD179" s="211"/>
      <c r="AE179" s="211"/>
      <c r="AF179" s="211"/>
      <c r="AG179" s="211" t="s">
        <v>148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18"/>
      <c r="B180" s="219"/>
      <c r="C180" s="254" t="s">
        <v>357</v>
      </c>
      <c r="D180" s="221"/>
      <c r="E180" s="222">
        <v>1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1"/>
      <c r="Z180" s="211"/>
      <c r="AA180" s="211"/>
      <c r="AB180" s="211"/>
      <c r="AC180" s="211"/>
      <c r="AD180" s="211"/>
      <c r="AE180" s="211"/>
      <c r="AF180" s="211"/>
      <c r="AG180" s="211" t="s">
        <v>152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ht="22.5" outlineLevel="1" x14ac:dyDescent="0.2">
      <c r="A181" s="232">
        <v>42</v>
      </c>
      <c r="B181" s="233" t="s">
        <v>358</v>
      </c>
      <c r="C181" s="252" t="s">
        <v>359</v>
      </c>
      <c r="D181" s="234" t="s">
        <v>213</v>
      </c>
      <c r="E181" s="235">
        <v>1</v>
      </c>
      <c r="F181" s="236"/>
      <c r="G181" s="237">
        <f>ROUND(E181*F181,2)</f>
        <v>0</v>
      </c>
      <c r="H181" s="236"/>
      <c r="I181" s="237">
        <f>ROUND(E181*H181,2)</f>
        <v>0</v>
      </c>
      <c r="J181" s="236"/>
      <c r="K181" s="237">
        <f>ROUND(E181*J181,2)</f>
        <v>0</v>
      </c>
      <c r="L181" s="237">
        <v>21</v>
      </c>
      <c r="M181" s="237">
        <f>G181*(1+L181/100)</f>
        <v>0</v>
      </c>
      <c r="N181" s="237">
        <v>5.1200000000000004E-3</v>
      </c>
      <c r="O181" s="237">
        <f>ROUND(E181*N181,2)</f>
        <v>0.01</v>
      </c>
      <c r="P181" s="237">
        <v>0</v>
      </c>
      <c r="Q181" s="237">
        <f>ROUND(E181*P181,2)</f>
        <v>0</v>
      </c>
      <c r="R181" s="237" t="s">
        <v>255</v>
      </c>
      <c r="S181" s="237" t="s">
        <v>146</v>
      </c>
      <c r="T181" s="238" t="s">
        <v>146</v>
      </c>
      <c r="U181" s="220">
        <v>0</v>
      </c>
      <c r="V181" s="220">
        <f>ROUND(E181*U181,2)</f>
        <v>0</v>
      </c>
      <c r="W181" s="220"/>
      <c r="X181" s="220" t="s">
        <v>256</v>
      </c>
      <c r="Y181" s="211"/>
      <c r="Z181" s="211"/>
      <c r="AA181" s="211"/>
      <c r="AB181" s="211"/>
      <c r="AC181" s="211"/>
      <c r="AD181" s="211"/>
      <c r="AE181" s="211"/>
      <c r="AF181" s="211"/>
      <c r="AG181" s="211" t="s">
        <v>257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54" t="s">
        <v>360</v>
      </c>
      <c r="D182" s="221"/>
      <c r="E182" s="222">
        <v>1</v>
      </c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1"/>
      <c r="Z182" s="211"/>
      <c r="AA182" s="211"/>
      <c r="AB182" s="211"/>
      <c r="AC182" s="211"/>
      <c r="AD182" s="211"/>
      <c r="AE182" s="211"/>
      <c r="AF182" s="211"/>
      <c r="AG182" s="211" t="s">
        <v>152</v>
      </c>
      <c r="AH182" s="211">
        <v>5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ht="22.5" outlineLevel="1" x14ac:dyDescent="0.2">
      <c r="A183" s="232">
        <v>43</v>
      </c>
      <c r="B183" s="233" t="s">
        <v>361</v>
      </c>
      <c r="C183" s="252" t="s">
        <v>362</v>
      </c>
      <c r="D183" s="234" t="s">
        <v>213</v>
      </c>
      <c r="E183" s="235">
        <v>1</v>
      </c>
      <c r="F183" s="236"/>
      <c r="G183" s="237">
        <f>ROUND(E183*F183,2)</f>
        <v>0</v>
      </c>
      <c r="H183" s="236"/>
      <c r="I183" s="237">
        <f>ROUND(E183*H183,2)</f>
        <v>0</v>
      </c>
      <c r="J183" s="236"/>
      <c r="K183" s="237">
        <f>ROUND(E183*J183,2)</f>
        <v>0</v>
      </c>
      <c r="L183" s="237">
        <v>21</v>
      </c>
      <c r="M183" s="237">
        <f>G183*(1+L183/100)</f>
        <v>0</v>
      </c>
      <c r="N183" s="237">
        <v>0</v>
      </c>
      <c r="O183" s="237">
        <f>ROUND(E183*N183,2)</f>
        <v>0</v>
      </c>
      <c r="P183" s="237">
        <v>0</v>
      </c>
      <c r="Q183" s="237">
        <f>ROUND(E183*P183,2)</f>
        <v>0</v>
      </c>
      <c r="R183" s="237" t="s">
        <v>353</v>
      </c>
      <c r="S183" s="237" t="s">
        <v>146</v>
      </c>
      <c r="T183" s="238" t="s">
        <v>146</v>
      </c>
      <c r="U183" s="220">
        <v>0.32</v>
      </c>
      <c r="V183" s="220">
        <f>ROUND(E183*U183,2)</f>
        <v>0.32</v>
      </c>
      <c r="W183" s="220"/>
      <c r="X183" s="220" t="s">
        <v>147</v>
      </c>
      <c r="Y183" s="211"/>
      <c r="Z183" s="211"/>
      <c r="AA183" s="211"/>
      <c r="AB183" s="211"/>
      <c r="AC183" s="211"/>
      <c r="AD183" s="211"/>
      <c r="AE183" s="211"/>
      <c r="AF183" s="211"/>
      <c r="AG183" s="211" t="s">
        <v>148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18"/>
      <c r="B184" s="219"/>
      <c r="C184" s="254" t="s">
        <v>363</v>
      </c>
      <c r="D184" s="221"/>
      <c r="E184" s="222">
        <v>1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1"/>
      <c r="Z184" s="211"/>
      <c r="AA184" s="211"/>
      <c r="AB184" s="211"/>
      <c r="AC184" s="211"/>
      <c r="AD184" s="211"/>
      <c r="AE184" s="211"/>
      <c r="AF184" s="211"/>
      <c r="AG184" s="211" t="s">
        <v>152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32">
        <v>44</v>
      </c>
      <c r="B185" s="233" t="s">
        <v>364</v>
      </c>
      <c r="C185" s="252" t="s">
        <v>365</v>
      </c>
      <c r="D185" s="234" t="s">
        <v>213</v>
      </c>
      <c r="E185" s="235">
        <v>1</v>
      </c>
      <c r="F185" s="236"/>
      <c r="G185" s="237">
        <f>ROUND(E185*F185,2)</f>
        <v>0</v>
      </c>
      <c r="H185" s="236"/>
      <c r="I185" s="237">
        <f>ROUND(E185*H185,2)</f>
        <v>0</v>
      </c>
      <c r="J185" s="236"/>
      <c r="K185" s="237">
        <f>ROUND(E185*J185,2)</f>
        <v>0</v>
      </c>
      <c r="L185" s="237">
        <v>21</v>
      </c>
      <c r="M185" s="237">
        <f>G185*(1+L185/100)</f>
        <v>0</v>
      </c>
      <c r="N185" s="237">
        <v>0</v>
      </c>
      <c r="O185" s="237">
        <f>ROUND(E185*N185,2)</f>
        <v>0</v>
      </c>
      <c r="P185" s="237">
        <v>0</v>
      </c>
      <c r="Q185" s="237">
        <f>ROUND(E185*P185,2)</f>
        <v>0</v>
      </c>
      <c r="R185" s="237"/>
      <c r="S185" s="237" t="s">
        <v>366</v>
      </c>
      <c r="T185" s="238" t="s">
        <v>146</v>
      </c>
      <c r="U185" s="220">
        <v>0</v>
      </c>
      <c r="V185" s="220">
        <f>ROUND(E185*U185,2)</f>
        <v>0</v>
      </c>
      <c r="W185" s="220"/>
      <c r="X185" s="220" t="s">
        <v>256</v>
      </c>
      <c r="Y185" s="211"/>
      <c r="Z185" s="211"/>
      <c r="AA185" s="211"/>
      <c r="AB185" s="211"/>
      <c r="AC185" s="211"/>
      <c r="AD185" s="211"/>
      <c r="AE185" s="211"/>
      <c r="AF185" s="211"/>
      <c r="AG185" s="211" t="s">
        <v>257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18"/>
      <c r="B186" s="219"/>
      <c r="C186" s="254" t="s">
        <v>367</v>
      </c>
      <c r="D186" s="221"/>
      <c r="E186" s="222">
        <v>1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1"/>
      <c r="Z186" s="211"/>
      <c r="AA186" s="211"/>
      <c r="AB186" s="211"/>
      <c r="AC186" s="211"/>
      <c r="AD186" s="211"/>
      <c r="AE186" s="211"/>
      <c r="AF186" s="211"/>
      <c r="AG186" s="211" t="s">
        <v>152</v>
      </c>
      <c r="AH186" s="211">
        <v>5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ht="22.5" outlineLevel="1" x14ac:dyDescent="0.2">
      <c r="A187" s="232">
        <v>45</v>
      </c>
      <c r="B187" s="233" t="s">
        <v>368</v>
      </c>
      <c r="C187" s="252" t="s">
        <v>369</v>
      </c>
      <c r="D187" s="234" t="s">
        <v>370</v>
      </c>
      <c r="E187" s="235">
        <v>1</v>
      </c>
      <c r="F187" s="236"/>
      <c r="G187" s="237">
        <f>ROUND(E187*F187,2)</f>
        <v>0</v>
      </c>
      <c r="H187" s="236"/>
      <c r="I187" s="237">
        <f>ROUND(E187*H187,2)</f>
        <v>0</v>
      </c>
      <c r="J187" s="236"/>
      <c r="K187" s="237">
        <f>ROUND(E187*J187,2)</f>
        <v>0</v>
      </c>
      <c r="L187" s="237">
        <v>21</v>
      </c>
      <c r="M187" s="237">
        <f>G187*(1+L187/100)</f>
        <v>0</v>
      </c>
      <c r="N187" s="237">
        <v>0</v>
      </c>
      <c r="O187" s="237">
        <f>ROUND(E187*N187,2)</f>
        <v>0</v>
      </c>
      <c r="P187" s="237">
        <v>0</v>
      </c>
      <c r="Q187" s="237">
        <f>ROUND(E187*P187,2)</f>
        <v>0</v>
      </c>
      <c r="R187" s="237"/>
      <c r="S187" s="237" t="s">
        <v>366</v>
      </c>
      <c r="T187" s="238" t="s">
        <v>371</v>
      </c>
      <c r="U187" s="220">
        <v>0</v>
      </c>
      <c r="V187" s="220">
        <f>ROUND(E187*U187,2)</f>
        <v>0</v>
      </c>
      <c r="W187" s="220"/>
      <c r="X187" s="220" t="s">
        <v>147</v>
      </c>
      <c r="Y187" s="211"/>
      <c r="Z187" s="211"/>
      <c r="AA187" s="211"/>
      <c r="AB187" s="211"/>
      <c r="AC187" s="211"/>
      <c r="AD187" s="211"/>
      <c r="AE187" s="211"/>
      <c r="AF187" s="211"/>
      <c r="AG187" s="211" t="s">
        <v>148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54" t="s">
        <v>372</v>
      </c>
      <c r="D188" s="221"/>
      <c r="E188" s="222">
        <v>1</v>
      </c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1"/>
      <c r="Z188" s="211"/>
      <c r="AA188" s="211"/>
      <c r="AB188" s="211"/>
      <c r="AC188" s="211"/>
      <c r="AD188" s="211"/>
      <c r="AE188" s="211"/>
      <c r="AF188" s="211"/>
      <c r="AG188" s="211" t="s">
        <v>152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ht="22.5" outlineLevel="1" x14ac:dyDescent="0.2">
      <c r="A189" s="232">
        <v>46</v>
      </c>
      <c r="B189" s="233" t="s">
        <v>373</v>
      </c>
      <c r="C189" s="252" t="s">
        <v>374</v>
      </c>
      <c r="D189" s="234" t="s">
        <v>144</v>
      </c>
      <c r="E189" s="235">
        <v>0.6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21</v>
      </c>
      <c r="M189" s="237">
        <f>G189*(1+L189/100)</f>
        <v>0</v>
      </c>
      <c r="N189" s="237">
        <v>0</v>
      </c>
      <c r="O189" s="237">
        <f>ROUND(E189*N189,2)</f>
        <v>0</v>
      </c>
      <c r="P189" s="237">
        <v>0</v>
      </c>
      <c r="Q189" s="237">
        <f>ROUND(E189*P189,2)</f>
        <v>0</v>
      </c>
      <c r="R189" s="237"/>
      <c r="S189" s="237" t="s">
        <v>366</v>
      </c>
      <c r="T189" s="238" t="s">
        <v>371</v>
      </c>
      <c r="U189" s="220">
        <v>0</v>
      </c>
      <c r="V189" s="220">
        <f>ROUND(E189*U189,2)</f>
        <v>0</v>
      </c>
      <c r="W189" s="220"/>
      <c r="X189" s="220" t="s">
        <v>147</v>
      </c>
      <c r="Y189" s="211"/>
      <c r="Z189" s="211"/>
      <c r="AA189" s="211"/>
      <c r="AB189" s="211"/>
      <c r="AC189" s="211"/>
      <c r="AD189" s="211"/>
      <c r="AE189" s="211"/>
      <c r="AF189" s="211"/>
      <c r="AG189" s="211" t="s">
        <v>148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18"/>
      <c r="B190" s="219"/>
      <c r="C190" s="254" t="s">
        <v>375</v>
      </c>
      <c r="D190" s="221"/>
      <c r="E190" s="222">
        <v>0.6</v>
      </c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1"/>
      <c r="Z190" s="211"/>
      <c r="AA190" s="211"/>
      <c r="AB190" s="211"/>
      <c r="AC190" s="211"/>
      <c r="AD190" s="211"/>
      <c r="AE190" s="211"/>
      <c r="AF190" s="211"/>
      <c r="AG190" s="211" t="s">
        <v>152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32">
        <v>47</v>
      </c>
      <c r="B191" s="233" t="s">
        <v>376</v>
      </c>
      <c r="C191" s="252" t="s">
        <v>377</v>
      </c>
      <c r="D191" s="234" t="s">
        <v>254</v>
      </c>
      <c r="E191" s="235">
        <v>5.1200000000000004E-3</v>
      </c>
      <c r="F191" s="236"/>
      <c r="G191" s="237">
        <f>ROUND(E191*F191,2)</f>
        <v>0</v>
      </c>
      <c r="H191" s="236"/>
      <c r="I191" s="237">
        <f>ROUND(E191*H191,2)</f>
        <v>0</v>
      </c>
      <c r="J191" s="236"/>
      <c r="K191" s="237">
        <f>ROUND(E191*J191,2)</f>
        <v>0</v>
      </c>
      <c r="L191" s="237">
        <v>21</v>
      </c>
      <c r="M191" s="237">
        <f>G191*(1+L191/100)</f>
        <v>0</v>
      </c>
      <c r="N191" s="237">
        <v>0</v>
      </c>
      <c r="O191" s="237">
        <f>ROUND(E191*N191,2)</f>
        <v>0</v>
      </c>
      <c r="P191" s="237">
        <v>0</v>
      </c>
      <c r="Q191" s="237">
        <f>ROUND(E191*P191,2)</f>
        <v>0</v>
      </c>
      <c r="R191" s="237" t="s">
        <v>353</v>
      </c>
      <c r="S191" s="237" t="s">
        <v>146</v>
      </c>
      <c r="T191" s="238" t="s">
        <v>146</v>
      </c>
      <c r="U191" s="220">
        <v>5.4</v>
      </c>
      <c r="V191" s="220">
        <f>ROUND(E191*U191,2)</f>
        <v>0.03</v>
      </c>
      <c r="W191" s="220"/>
      <c r="X191" s="220" t="s">
        <v>303</v>
      </c>
      <c r="Y191" s="211"/>
      <c r="Z191" s="211"/>
      <c r="AA191" s="211"/>
      <c r="AB191" s="211"/>
      <c r="AC191" s="211"/>
      <c r="AD191" s="211"/>
      <c r="AE191" s="211"/>
      <c r="AF191" s="211"/>
      <c r="AG191" s="211" t="s">
        <v>304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8"/>
      <c r="B192" s="219"/>
      <c r="C192" s="253" t="s">
        <v>378</v>
      </c>
      <c r="D192" s="239"/>
      <c r="E192" s="239"/>
      <c r="F192" s="239"/>
      <c r="G192" s="239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1"/>
      <c r="Z192" s="211"/>
      <c r="AA192" s="211"/>
      <c r="AB192" s="211"/>
      <c r="AC192" s="211"/>
      <c r="AD192" s="211"/>
      <c r="AE192" s="211"/>
      <c r="AF192" s="211"/>
      <c r="AG192" s="211" t="s">
        <v>150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x14ac:dyDescent="0.2">
      <c r="A193" s="226" t="s">
        <v>140</v>
      </c>
      <c r="B193" s="227" t="s">
        <v>83</v>
      </c>
      <c r="C193" s="251" t="s">
        <v>84</v>
      </c>
      <c r="D193" s="228"/>
      <c r="E193" s="229"/>
      <c r="F193" s="230"/>
      <c r="G193" s="230">
        <f>SUMIF(AG194:AG241,"&lt;&gt;NOR",G194:G241)</f>
        <v>0</v>
      </c>
      <c r="H193" s="230"/>
      <c r="I193" s="230">
        <f>SUM(I194:I241)</f>
        <v>0</v>
      </c>
      <c r="J193" s="230"/>
      <c r="K193" s="230">
        <f>SUM(K194:K241)</f>
        <v>0</v>
      </c>
      <c r="L193" s="230"/>
      <c r="M193" s="230">
        <f>SUM(M194:M241)</f>
        <v>0</v>
      </c>
      <c r="N193" s="230"/>
      <c r="O193" s="230">
        <f>SUM(O194:O241)</f>
        <v>8.5299999999999994</v>
      </c>
      <c r="P193" s="230"/>
      <c r="Q193" s="230">
        <f>SUM(Q194:Q241)</f>
        <v>3</v>
      </c>
      <c r="R193" s="230"/>
      <c r="S193" s="230"/>
      <c r="T193" s="231"/>
      <c r="U193" s="225"/>
      <c r="V193" s="225">
        <f>SUM(V194:V241)</f>
        <v>111.98</v>
      </c>
      <c r="W193" s="225"/>
      <c r="X193" s="225"/>
      <c r="AG193" t="s">
        <v>141</v>
      </c>
    </row>
    <row r="194" spans="1:60" ht="22.5" outlineLevel="1" x14ac:dyDescent="0.2">
      <c r="A194" s="232">
        <v>48</v>
      </c>
      <c r="B194" s="233" t="s">
        <v>379</v>
      </c>
      <c r="C194" s="252" t="s">
        <v>380</v>
      </c>
      <c r="D194" s="234" t="s">
        <v>144</v>
      </c>
      <c r="E194" s="235">
        <v>178.32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21</v>
      </c>
      <c r="M194" s="237">
        <f>G194*(1+L194/100)</f>
        <v>0</v>
      </c>
      <c r="N194" s="237">
        <v>0</v>
      </c>
      <c r="O194" s="237">
        <f>ROUND(E194*N194,2)</f>
        <v>0</v>
      </c>
      <c r="P194" s="237">
        <v>1.4999999999999999E-2</v>
      </c>
      <c r="Q194" s="237">
        <f>ROUND(E194*P194,2)</f>
        <v>2.67</v>
      </c>
      <c r="R194" s="237" t="s">
        <v>381</v>
      </c>
      <c r="S194" s="237" t="s">
        <v>146</v>
      </c>
      <c r="T194" s="238" t="s">
        <v>146</v>
      </c>
      <c r="U194" s="220">
        <v>0.09</v>
      </c>
      <c r="V194" s="220">
        <f>ROUND(E194*U194,2)</f>
        <v>16.05</v>
      </c>
      <c r="W194" s="220"/>
      <c r="X194" s="220" t="s">
        <v>147</v>
      </c>
      <c r="Y194" s="211"/>
      <c r="Z194" s="211"/>
      <c r="AA194" s="211"/>
      <c r="AB194" s="211"/>
      <c r="AC194" s="211"/>
      <c r="AD194" s="211"/>
      <c r="AE194" s="211"/>
      <c r="AF194" s="211"/>
      <c r="AG194" s="211" t="s">
        <v>148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18"/>
      <c r="B195" s="219"/>
      <c r="C195" s="254" t="s">
        <v>382</v>
      </c>
      <c r="D195" s="221"/>
      <c r="E195" s="222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1"/>
      <c r="Z195" s="211"/>
      <c r="AA195" s="211"/>
      <c r="AB195" s="211"/>
      <c r="AC195" s="211"/>
      <c r="AD195" s="211"/>
      <c r="AE195" s="211"/>
      <c r="AF195" s="211"/>
      <c r="AG195" s="211" t="s">
        <v>152</v>
      </c>
      <c r="AH195" s="211">
        <v>0</v>
      </c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18"/>
      <c r="B196" s="219"/>
      <c r="C196" s="254" t="s">
        <v>332</v>
      </c>
      <c r="D196" s="221"/>
      <c r="E196" s="222">
        <v>48.6</v>
      </c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1"/>
      <c r="Z196" s="211"/>
      <c r="AA196" s="211"/>
      <c r="AB196" s="211"/>
      <c r="AC196" s="211"/>
      <c r="AD196" s="211"/>
      <c r="AE196" s="211"/>
      <c r="AF196" s="211"/>
      <c r="AG196" s="211" t="s">
        <v>152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18"/>
      <c r="B197" s="219"/>
      <c r="C197" s="254" t="s">
        <v>311</v>
      </c>
      <c r="D197" s="221"/>
      <c r="E197" s="222">
        <v>129.72</v>
      </c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1"/>
      <c r="Z197" s="211"/>
      <c r="AA197" s="211"/>
      <c r="AB197" s="211"/>
      <c r="AC197" s="211"/>
      <c r="AD197" s="211"/>
      <c r="AE197" s="211"/>
      <c r="AF197" s="211"/>
      <c r="AG197" s="211" t="s">
        <v>152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ht="22.5" outlineLevel="1" x14ac:dyDescent="0.2">
      <c r="A198" s="232">
        <v>49</v>
      </c>
      <c r="B198" s="233" t="s">
        <v>383</v>
      </c>
      <c r="C198" s="252" t="s">
        <v>384</v>
      </c>
      <c r="D198" s="234" t="s">
        <v>144</v>
      </c>
      <c r="E198" s="235">
        <v>48.6</v>
      </c>
      <c r="F198" s="236"/>
      <c r="G198" s="237">
        <f>ROUND(E198*F198,2)</f>
        <v>0</v>
      </c>
      <c r="H198" s="236"/>
      <c r="I198" s="237">
        <f>ROUND(E198*H198,2)</f>
        <v>0</v>
      </c>
      <c r="J198" s="236"/>
      <c r="K198" s="237">
        <f>ROUND(E198*J198,2)</f>
        <v>0</v>
      </c>
      <c r="L198" s="237">
        <v>21</v>
      </c>
      <c r="M198" s="237">
        <f>G198*(1+L198/100)</f>
        <v>0</v>
      </c>
      <c r="N198" s="237">
        <v>0</v>
      </c>
      <c r="O198" s="237">
        <f>ROUND(E198*N198,2)</f>
        <v>0</v>
      </c>
      <c r="P198" s="237">
        <v>1.4499999999999999E-3</v>
      </c>
      <c r="Q198" s="237">
        <f>ROUND(E198*P198,2)</f>
        <v>7.0000000000000007E-2</v>
      </c>
      <c r="R198" s="237" t="s">
        <v>381</v>
      </c>
      <c r="S198" s="237" t="s">
        <v>146</v>
      </c>
      <c r="T198" s="238" t="s">
        <v>146</v>
      </c>
      <c r="U198" s="220">
        <v>0.04</v>
      </c>
      <c r="V198" s="220">
        <f>ROUND(E198*U198,2)</f>
        <v>1.94</v>
      </c>
      <c r="W198" s="220"/>
      <c r="X198" s="220" t="s">
        <v>147</v>
      </c>
      <c r="Y198" s="211"/>
      <c r="Z198" s="211"/>
      <c r="AA198" s="211"/>
      <c r="AB198" s="211"/>
      <c r="AC198" s="211"/>
      <c r="AD198" s="211"/>
      <c r="AE198" s="211"/>
      <c r="AF198" s="211"/>
      <c r="AG198" s="211" t="s">
        <v>148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18"/>
      <c r="B199" s="219"/>
      <c r="C199" s="254" t="s">
        <v>332</v>
      </c>
      <c r="D199" s="221"/>
      <c r="E199" s="222">
        <v>48.6</v>
      </c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1"/>
      <c r="Z199" s="211"/>
      <c r="AA199" s="211"/>
      <c r="AB199" s="211"/>
      <c r="AC199" s="211"/>
      <c r="AD199" s="211"/>
      <c r="AE199" s="211"/>
      <c r="AF199" s="211"/>
      <c r="AG199" s="211" t="s">
        <v>152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ht="22.5" outlineLevel="1" x14ac:dyDescent="0.2">
      <c r="A200" s="232">
        <v>50</v>
      </c>
      <c r="B200" s="233" t="s">
        <v>385</v>
      </c>
      <c r="C200" s="252" t="s">
        <v>386</v>
      </c>
      <c r="D200" s="234" t="s">
        <v>182</v>
      </c>
      <c r="E200" s="235">
        <v>32.4</v>
      </c>
      <c r="F200" s="236"/>
      <c r="G200" s="237">
        <f>ROUND(E200*F200,2)</f>
        <v>0</v>
      </c>
      <c r="H200" s="236"/>
      <c r="I200" s="237">
        <f>ROUND(E200*H200,2)</f>
        <v>0</v>
      </c>
      <c r="J200" s="236"/>
      <c r="K200" s="237">
        <f>ROUND(E200*J200,2)</f>
        <v>0</v>
      </c>
      <c r="L200" s="237">
        <v>21</v>
      </c>
      <c r="M200" s="237">
        <f>G200*(1+L200/100)</f>
        <v>0</v>
      </c>
      <c r="N200" s="237">
        <v>0</v>
      </c>
      <c r="O200" s="237">
        <f>ROUND(E200*N200,2)</f>
        <v>0</v>
      </c>
      <c r="P200" s="237">
        <v>8.0000000000000002E-3</v>
      </c>
      <c r="Q200" s="237">
        <f>ROUND(E200*P200,2)</f>
        <v>0.26</v>
      </c>
      <c r="R200" s="237" t="s">
        <v>381</v>
      </c>
      <c r="S200" s="237" t="s">
        <v>146</v>
      </c>
      <c r="T200" s="238" t="s">
        <v>146</v>
      </c>
      <c r="U200" s="220">
        <v>0.1</v>
      </c>
      <c r="V200" s="220">
        <f>ROUND(E200*U200,2)</f>
        <v>3.24</v>
      </c>
      <c r="W200" s="220"/>
      <c r="X200" s="220" t="s">
        <v>147</v>
      </c>
      <c r="Y200" s="211"/>
      <c r="Z200" s="211"/>
      <c r="AA200" s="211"/>
      <c r="AB200" s="211"/>
      <c r="AC200" s="211"/>
      <c r="AD200" s="211"/>
      <c r="AE200" s="211"/>
      <c r="AF200" s="211"/>
      <c r="AG200" s="211" t="s">
        <v>148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8"/>
      <c r="B201" s="219"/>
      <c r="C201" s="254" t="s">
        <v>387</v>
      </c>
      <c r="D201" s="221"/>
      <c r="E201" s="222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1"/>
      <c r="Z201" s="211"/>
      <c r="AA201" s="211"/>
      <c r="AB201" s="211"/>
      <c r="AC201" s="211"/>
      <c r="AD201" s="211"/>
      <c r="AE201" s="211"/>
      <c r="AF201" s="211"/>
      <c r="AG201" s="211" t="s">
        <v>152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18"/>
      <c r="B202" s="219"/>
      <c r="C202" s="254" t="s">
        <v>388</v>
      </c>
      <c r="D202" s="221"/>
      <c r="E202" s="222">
        <v>32.4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1"/>
      <c r="Z202" s="211"/>
      <c r="AA202" s="211"/>
      <c r="AB202" s="211"/>
      <c r="AC202" s="211"/>
      <c r="AD202" s="211"/>
      <c r="AE202" s="211"/>
      <c r="AF202" s="211"/>
      <c r="AG202" s="211" t="s">
        <v>152</v>
      </c>
      <c r="AH202" s="211">
        <v>0</v>
      </c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ht="22.5" outlineLevel="1" x14ac:dyDescent="0.2">
      <c r="A203" s="232">
        <v>51</v>
      </c>
      <c r="B203" s="233" t="s">
        <v>389</v>
      </c>
      <c r="C203" s="252" t="s">
        <v>390</v>
      </c>
      <c r="D203" s="234" t="s">
        <v>144</v>
      </c>
      <c r="E203" s="235">
        <v>35.496000000000002</v>
      </c>
      <c r="F203" s="236"/>
      <c r="G203" s="237">
        <f>ROUND(E203*F203,2)</f>
        <v>0</v>
      </c>
      <c r="H203" s="236"/>
      <c r="I203" s="237">
        <f>ROUND(E203*H203,2)</f>
        <v>0</v>
      </c>
      <c r="J203" s="236"/>
      <c r="K203" s="237">
        <f>ROUND(E203*J203,2)</f>
        <v>0</v>
      </c>
      <c r="L203" s="237">
        <v>21</v>
      </c>
      <c r="M203" s="237">
        <f>G203*(1+L203/100)</f>
        <v>0</v>
      </c>
      <c r="N203" s="237">
        <v>2.0000000000000002E-5</v>
      </c>
      <c r="O203" s="237">
        <f>ROUND(E203*N203,2)</f>
        <v>0</v>
      </c>
      <c r="P203" s="237">
        <v>0</v>
      </c>
      <c r="Q203" s="237">
        <f>ROUND(E203*P203,2)</f>
        <v>0</v>
      </c>
      <c r="R203" s="237" t="s">
        <v>381</v>
      </c>
      <c r="S203" s="237" t="s">
        <v>146</v>
      </c>
      <c r="T203" s="238" t="s">
        <v>146</v>
      </c>
      <c r="U203" s="220">
        <v>0.08</v>
      </c>
      <c r="V203" s="220">
        <f>ROUND(E203*U203,2)</f>
        <v>2.84</v>
      </c>
      <c r="W203" s="220"/>
      <c r="X203" s="220" t="s">
        <v>147</v>
      </c>
      <c r="Y203" s="211"/>
      <c r="Z203" s="211"/>
      <c r="AA203" s="211"/>
      <c r="AB203" s="211"/>
      <c r="AC203" s="211"/>
      <c r="AD203" s="211"/>
      <c r="AE203" s="211"/>
      <c r="AF203" s="211"/>
      <c r="AG203" s="211" t="s">
        <v>148</v>
      </c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18"/>
      <c r="B204" s="219"/>
      <c r="C204" s="254" t="s">
        <v>332</v>
      </c>
      <c r="D204" s="221"/>
      <c r="E204" s="222">
        <v>48.6</v>
      </c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1"/>
      <c r="Z204" s="211"/>
      <c r="AA204" s="211"/>
      <c r="AB204" s="211"/>
      <c r="AC204" s="211"/>
      <c r="AD204" s="211"/>
      <c r="AE204" s="211"/>
      <c r="AF204" s="211"/>
      <c r="AG204" s="211" t="s">
        <v>152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8"/>
      <c r="B205" s="219"/>
      <c r="C205" s="254" t="s">
        <v>391</v>
      </c>
      <c r="D205" s="221"/>
      <c r="E205" s="222">
        <v>-13.103999999999999</v>
      </c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1"/>
      <c r="Z205" s="211"/>
      <c r="AA205" s="211"/>
      <c r="AB205" s="211"/>
      <c r="AC205" s="211"/>
      <c r="AD205" s="211"/>
      <c r="AE205" s="211"/>
      <c r="AF205" s="211"/>
      <c r="AG205" s="211" t="s">
        <v>152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32">
        <v>52</v>
      </c>
      <c r="B206" s="233" t="s">
        <v>392</v>
      </c>
      <c r="C206" s="252" t="s">
        <v>393</v>
      </c>
      <c r="D206" s="234" t="s">
        <v>182</v>
      </c>
      <c r="E206" s="235">
        <v>91.08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7">
        <v>1.98E-3</v>
      </c>
      <c r="O206" s="237">
        <f>ROUND(E206*N206,2)</f>
        <v>0.18</v>
      </c>
      <c r="P206" s="237">
        <v>0</v>
      </c>
      <c r="Q206" s="237">
        <f>ROUND(E206*P206,2)</f>
        <v>0</v>
      </c>
      <c r="R206" s="237" t="s">
        <v>255</v>
      </c>
      <c r="S206" s="237" t="s">
        <v>146</v>
      </c>
      <c r="T206" s="238" t="s">
        <v>146</v>
      </c>
      <c r="U206" s="220">
        <v>0</v>
      </c>
      <c r="V206" s="220">
        <f>ROUND(E206*U206,2)</f>
        <v>0</v>
      </c>
      <c r="W206" s="220"/>
      <c r="X206" s="220" t="s">
        <v>256</v>
      </c>
      <c r="Y206" s="211"/>
      <c r="Z206" s="211"/>
      <c r="AA206" s="211"/>
      <c r="AB206" s="211"/>
      <c r="AC206" s="211"/>
      <c r="AD206" s="211"/>
      <c r="AE206" s="211"/>
      <c r="AF206" s="211"/>
      <c r="AG206" s="211" t="s">
        <v>257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54" t="s">
        <v>165</v>
      </c>
      <c r="D207" s="221"/>
      <c r="E207" s="222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1"/>
      <c r="Z207" s="211"/>
      <c r="AA207" s="211"/>
      <c r="AB207" s="211"/>
      <c r="AC207" s="211"/>
      <c r="AD207" s="211"/>
      <c r="AE207" s="211"/>
      <c r="AF207" s="211"/>
      <c r="AG207" s="211" t="s">
        <v>152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18"/>
      <c r="B208" s="219"/>
      <c r="C208" s="254" t="s">
        <v>394</v>
      </c>
      <c r="D208" s="221"/>
      <c r="E208" s="222">
        <v>79.2</v>
      </c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11"/>
      <c r="Z208" s="211"/>
      <c r="AA208" s="211"/>
      <c r="AB208" s="211"/>
      <c r="AC208" s="211"/>
      <c r="AD208" s="211"/>
      <c r="AE208" s="211"/>
      <c r="AF208" s="211"/>
      <c r="AG208" s="211" t="s">
        <v>152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18"/>
      <c r="B209" s="219"/>
      <c r="C209" s="257" t="s">
        <v>318</v>
      </c>
      <c r="D209" s="223"/>
      <c r="E209" s="224">
        <v>11.88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1"/>
      <c r="Z209" s="211"/>
      <c r="AA209" s="211"/>
      <c r="AB209" s="211"/>
      <c r="AC209" s="211"/>
      <c r="AD209" s="211"/>
      <c r="AE209" s="211"/>
      <c r="AF209" s="211"/>
      <c r="AG209" s="211" t="s">
        <v>152</v>
      </c>
      <c r="AH209" s="211">
        <v>4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ht="22.5" outlineLevel="1" x14ac:dyDescent="0.2">
      <c r="A210" s="232">
        <v>53</v>
      </c>
      <c r="B210" s="233" t="s">
        <v>395</v>
      </c>
      <c r="C210" s="252" t="s">
        <v>396</v>
      </c>
      <c r="D210" s="234" t="s">
        <v>144</v>
      </c>
      <c r="E210" s="235">
        <v>35.496000000000002</v>
      </c>
      <c r="F210" s="236"/>
      <c r="G210" s="237">
        <f>ROUND(E210*F210,2)</f>
        <v>0</v>
      </c>
      <c r="H210" s="236"/>
      <c r="I210" s="237">
        <f>ROUND(E210*H210,2)</f>
        <v>0</v>
      </c>
      <c r="J210" s="236"/>
      <c r="K210" s="237">
        <f>ROUND(E210*J210,2)</f>
        <v>0</v>
      </c>
      <c r="L210" s="237">
        <v>21</v>
      </c>
      <c r="M210" s="237">
        <f>G210*(1+L210/100)</f>
        <v>0</v>
      </c>
      <c r="N210" s="237">
        <v>0</v>
      </c>
      <c r="O210" s="237">
        <f>ROUND(E210*N210,2)</f>
        <v>0</v>
      </c>
      <c r="P210" s="237">
        <v>0</v>
      </c>
      <c r="Q210" s="237">
        <f>ROUND(E210*P210,2)</f>
        <v>0</v>
      </c>
      <c r="R210" s="237" t="s">
        <v>381</v>
      </c>
      <c r="S210" s="237" t="s">
        <v>146</v>
      </c>
      <c r="T210" s="238" t="s">
        <v>146</v>
      </c>
      <c r="U210" s="220">
        <v>0.3</v>
      </c>
      <c r="V210" s="220">
        <f>ROUND(E210*U210,2)</f>
        <v>10.65</v>
      </c>
      <c r="W210" s="220"/>
      <c r="X210" s="220" t="s">
        <v>147</v>
      </c>
      <c r="Y210" s="211"/>
      <c r="Z210" s="211"/>
      <c r="AA210" s="211"/>
      <c r="AB210" s="211"/>
      <c r="AC210" s="211"/>
      <c r="AD210" s="211"/>
      <c r="AE210" s="211"/>
      <c r="AF210" s="211"/>
      <c r="AG210" s="211" t="s">
        <v>148</v>
      </c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18"/>
      <c r="B211" s="219"/>
      <c r="C211" s="254" t="s">
        <v>335</v>
      </c>
      <c r="D211" s="221"/>
      <c r="E211" s="222">
        <v>35.496000000000002</v>
      </c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1"/>
      <c r="Z211" s="211"/>
      <c r="AA211" s="211"/>
      <c r="AB211" s="211"/>
      <c r="AC211" s="211"/>
      <c r="AD211" s="211"/>
      <c r="AE211" s="211"/>
      <c r="AF211" s="211"/>
      <c r="AG211" s="211" t="s">
        <v>152</v>
      </c>
      <c r="AH211" s="211">
        <v>5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32">
        <v>54</v>
      </c>
      <c r="B212" s="233" t="s">
        <v>397</v>
      </c>
      <c r="C212" s="252" t="s">
        <v>398</v>
      </c>
      <c r="D212" s="234" t="s">
        <v>189</v>
      </c>
      <c r="E212" s="235">
        <v>9.3709399999999992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21</v>
      </c>
      <c r="M212" s="237">
        <f>G212*(1+L212/100)</f>
        <v>0</v>
      </c>
      <c r="N212" s="237">
        <v>0.55000000000000004</v>
      </c>
      <c r="O212" s="237">
        <f>ROUND(E212*N212,2)</f>
        <v>5.15</v>
      </c>
      <c r="P212" s="237">
        <v>0</v>
      </c>
      <c r="Q212" s="237">
        <f>ROUND(E212*P212,2)</f>
        <v>0</v>
      </c>
      <c r="R212" s="237" t="s">
        <v>255</v>
      </c>
      <c r="S212" s="237" t="s">
        <v>146</v>
      </c>
      <c r="T212" s="238" t="s">
        <v>146</v>
      </c>
      <c r="U212" s="220">
        <v>0</v>
      </c>
      <c r="V212" s="220">
        <f>ROUND(E212*U212,2)</f>
        <v>0</v>
      </c>
      <c r="W212" s="220"/>
      <c r="X212" s="220" t="s">
        <v>256</v>
      </c>
      <c r="Y212" s="211"/>
      <c r="Z212" s="211"/>
      <c r="AA212" s="211"/>
      <c r="AB212" s="211"/>
      <c r="AC212" s="211"/>
      <c r="AD212" s="211"/>
      <c r="AE212" s="211"/>
      <c r="AF212" s="211"/>
      <c r="AG212" s="211" t="s">
        <v>257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8"/>
      <c r="B213" s="219"/>
      <c r="C213" s="254" t="s">
        <v>399</v>
      </c>
      <c r="D213" s="221"/>
      <c r="E213" s="222">
        <v>8.5190400000000004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1"/>
      <c r="Z213" s="211"/>
      <c r="AA213" s="211"/>
      <c r="AB213" s="211"/>
      <c r="AC213" s="211"/>
      <c r="AD213" s="211"/>
      <c r="AE213" s="211"/>
      <c r="AF213" s="211"/>
      <c r="AG213" s="211" t="s">
        <v>152</v>
      </c>
      <c r="AH213" s="211">
        <v>5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18"/>
      <c r="B214" s="219"/>
      <c r="C214" s="257" t="s">
        <v>400</v>
      </c>
      <c r="D214" s="223"/>
      <c r="E214" s="224">
        <v>0.85189999999999999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1"/>
      <c r="Z214" s="211"/>
      <c r="AA214" s="211"/>
      <c r="AB214" s="211"/>
      <c r="AC214" s="211"/>
      <c r="AD214" s="211"/>
      <c r="AE214" s="211"/>
      <c r="AF214" s="211"/>
      <c r="AG214" s="211" t="s">
        <v>152</v>
      </c>
      <c r="AH214" s="211">
        <v>4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ht="33.75" outlineLevel="1" x14ac:dyDescent="0.2">
      <c r="A215" s="232">
        <v>55</v>
      </c>
      <c r="B215" s="233" t="s">
        <v>401</v>
      </c>
      <c r="C215" s="252" t="s">
        <v>402</v>
      </c>
      <c r="D215" s="234" t="s">
        <v>182</v>
      </c>
      <c r="E215" s="235">
        <v>47.56</v>
      </c>
      <c r="F215" s="236"/>
      <c r="G215" s="237">
        <f>ROUND(E215*F215,2)</f>
        <v>0</v>
      </c>
      <c r="H215" s="236"/>
      <c r="I215" s="237">
        <f>ROUND(E215*H215,2)</f>
        <v>0</v>
      </c>
      <c r="J215" s="236"/>
      <c r="K215" s="237">
        <f>ROUND(E215*J215,2)</f>
        <v>0</v>
      </c>
      <c r="L215" s="237">
        <v>21</v>
      </c>
      <c r="M215" s="237">
        <f>G215*(1+L215/100)</f>
        <v>0</v>
      </c>
      <c r="N215" s="237">
        <v>7.1199999999999996E-3</v>
      </c>
      <c r="O215" s="237">
        <f>ROUND(E215*N215,2)</f>
        <v>0.34</v>
      </c>
      <c r="P215" s="237">
        <v>0</v>
      </c>
      <c r="Q215" s="237">
        <f>ROUND(E215*P215,2)</f>
        <v>0</v>
      </c>
      <c r="R215" s="237" t="s">
        <v>381</v>
      </c>
      <c r="S215" s="237" t="s">
        <v>146</v>
      </c>
      <c r="T215" s="238" t="s">
        <v>146</v>
      </c>
      <c r="U215" s="220">
        <v>0.34</v>
      </c>
      <c r="V215" s="220">
        <f>ROUND(E215*U215,2)</f>
        <v>16.170000000000002</v>
      </c>
      <c r="W215" s="220"/>
      <c r="X215" s="220" t="s">
        <v>147</v>
      </c>
      <c r="Y215" s="211"/>
      <c r="Z215" s="211"/>
      <c r="AA215" s="211"/>
      <c r="AB215" s="211"/>
      <c r="AC215" s="211"/>
      <c r="AD215" s="211"/>
      <c r="AE215" s="211"/>
      <c r="AF215" s="211"/>
      <c r="AG215" s="211" t="s">
        <v>148</v>
      </c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18"/>
      <c r="B216" s="219"/>
      <c r="C216" s="254" t="s">
        <v>403</v>
      </c>
      <c r="D216" s="221"/>
      <c r="E216" s="222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1"/>
      <c r="Z216" s="211"/>
      <c r="AA216" s="211"/>
      <c r="AB216" s="211"/>
      <c r="AC216" s="211"/>
      <c r="AD216" s="211"/>
      <c r="AE216" s="211"/>
      <c r="AF216" s="211"/>
      <c r="AG216" s="211" t="s">
        <v>152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8"/>
      <c r="B217" s="219"/>
      <c r="C217" s="254" t="s">
        <v>404</v>
      </c>
      <c r="D217" s="221"/>
      <c r="E217" s="222">
        <v>37.96</v>
      </c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1"/>
      <c r="Z217" s="211"/>
      <c r="AA217" s="211"/>
      <c r="AB217" s="211"/>
      <c r="AC217" s="211"/>
      <c r="AD217" s="211"/>
      <c r="AE217" s="211"/>
      <c r="AF217" s="211"/>
      <c r="AG217" s="211" t="s">
        <v>152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18"/>
      <c r="B218" s="219"/>
      <c r="C218" s="254" t="s">
        <v>405</v>
      </c>
      <c r="D218" s="221"/>
      <c r="E218" s="222">
        <v>9.6</v>
      </c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1"/>
      <c r="Z218" s="211"/>
      <c r="AA218" s="211"/>
      <c r="AB218" s="211"/>
      <c r="AC218" s="211"/>
      <c r="AD218" s="211"/>
      <c r="AE218" s="211"/>
      <c r="AF218" s="211"/>
      <c r="AG218" s="211" t="s">
        <v>152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ht="33.75" outlineLevel="1" x14ac:dyDescent="0.2">
      <c r="A219" s="232">
        <v>56</v>
      </c>
      <c r="B219" s="233" t="s">
        <v>406</v>
      </c>
      <c r="C219" s="252" t="s">
        <v>407</v>
      </c>
      <c r="D219" s="234" t="s">
        <v>182</v>
      </c>
      <c r="E219" s="235">
        <v>72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21</v>
      </c>
      <c r="M219" s="237">
        <f>G219*(1+L219/100)</f>
        <v>0</v>
      </c>
      <c r="N219" s="237">
        <v>1.4670000000000001E-2</v>
      </c>
      <c r="O219" s="237">
        <f>ROUND(E219*N219,2)</f>
        <v>1.06</v>
      </c>
      <c r="P219" s="237">
        <v>0</v>
      </c>
      <c r="Q219" s="237">
        <f>ROUND(E219*P219,2)</f>
        <v>0</v>
      </c>
      <c r="R219" s="237" t="s">
        <v>381</v>
      </c>
      <c r="S219" s="237" t="s">
        <v>146</v>
      </c>
      <c r="T219" s="238" t="s">
        <v>146</v>
      </c>
      <c r="U219" s="220">
        <v>0.42</v>
      </c>
      <c r="V219" s="220">
        <f>ROUND(E219*U219,2)</f>
        <v>30.24</v>
      </c>
      <c r="W219" s="220"/>
      <c r="X219" s="220" t="s">
        <v>147</v>
      </c>
      <c r="Y219" s="211"/>
      <c r="Z219" s="211"/>
      <c r="AA219" s="211"/>
      <c r="AB219" s="211"/>
      <c r="AC219" s="211"/>
      <c r="AD219" s="211"/>
      <c r="AE219" s="211"/>
      <c r="AF219" s="211"/>
      <c r="AG219" s="211" t="s">
        <v>148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18"/>
      <c r="B220" s="219"/>
      <c r="C220" s="254" t="s">
        <v>403</v>
      </c>
      <c r="D220" s="221"/>
      <c r="E220" s="222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1"/>
      <c r="Z220" s="211"/>
      <c r="AA220" s="211"/>
      <c r="AB220" s="211"/>
      <c r="AC220" s="211"/>
      <c r="AD220" s="211"/>
      <c r="AE220" s="211"/>
      <c r="AF220" s="211"/>
      <c r="AG220" s="211" t="s">
        <v>152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18"/>
      <c r="B221" s="219"/>
      <c r="C221" s="254" t="s">
        <v>408</v>
      </c>
      <c r="D221" s="221"/>
      <c r="E221" s="222">
        <v>72</v>
      </c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11"/>
      <c r="Z221" s="211"/>
      <c r="AA221" s="211"/>
      <c r="AB221" s="211"/>
      <c r="AC221" s="211"/>
      <c r="AD221" s="211"/>
      <c r="AE221" s="211"/>
      <c r="AF221" s="211"/>
      <c r="AG221" s="211" t="s">
        <v>152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ht="22.5" outlineLevel="1" x14ac:dyDescent="0.2">
      <c r="A222" s="232">
        <v>57</v>
      </c>
      <c r="B222" s="233" t="s">
        <v>409</v>
      </c>
      <c r="C222" s="252" t="s">
        <v>410</v>
      </c>
      <c r="D222" s="234" t="s">
        <v>144</v>
      </c>
      <c r="E222" s="235">
        <v>85.959199999999996</v>
      </c>
      <c r="F222" s="236"/>
      <c r="G222" s="237">
        <f>ROUND(E222*F222,2)</f>
        <v>0</v>
      </c>
      <c r="H222" s="236"/>
      <c r="I222" s="237">
        <f>ROUND(E222*H222,2)</f>
        <v>0</v>
      </c>
      <c r="J222" s="236"/>
      <c r="K222" s="237">
        <f>ROUND(E222*J222,2)</f>
        <v>0</v>
      </c>
      <c r="L222" s="237">
        <v>21</v>
      </c>
      <c r="M222" s="237">
        <f>G222*(1+L222/100)</f>
        <v>0</v>
      </c>
      <c r="N222" s="237">
        <v>6.0000000000000002E-5</v>
      </c>
      <c r="O222" s="237">
        <f>ROUND(E222*N222,2)</f>
        <v>0.01</v>
      </c>
      <c r="P222" s="237">
        <v>0</v>
      </c>
      <c r="Q222" s="237">
        <f>ROUND(E222*P222,2)</f>
        <v>0</v>
      </c>
      <c r="R222" s="237" t="s">
        <v>381</v>
      </c>
      <c r="S222" s="237" t="s">
        <v>146</v>
      </c>
      <c r="T222" s="238" t="s">
        <v>146</v>
      </c>
      <c r="U222" s="220">
        <v>0</v>
      </c>
      <c r="V222" s="220">
        <f>ROUND(E222*U222,2)</f>
        <v>0</v>
      </c>
      <c r="W222" s="220"/>
      <c r="X222" s="220" t="s">
        <v>147</v>
      </c>
      <c r="Y222" s="211"/>
      <c r="Z222" s="211"/>
      <c r="AA222" s="211"/>
      <c r="AB222" s="211"/>
      <c r="AC222" s="211"/>
      <c r="AD222" s="211"/>
      <c r="AE222" s="211"/>
      <c r="AF222" s="211"/>
      <c r="AG222" s="211" t="s">
        <v>148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18"/>
      <c r="B223" s="219"/>
      <c r="C223" s="254" t="s">
        <v>411</v>
      </c>
      <c r="D223" s="221"/>
      <c r="E223" s="222">
        <v>21.859200000000001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1"/>
      <c r="Z223" s="211"/>
      <c r="AA223" s="211"/>
      <c r="AB223" s="211"/>
      <c r="AC223" s="211"/>
      <c r="AD223" s="211"/>
      <c r="AE223" s="211"/>
      <c r="AF223" s="211"/>
      <c r="AG223" s="211" t="s">
        <v>152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8"/>
      <c r="B224" s="219"/>
      <c r="C224" s="254" t="s">
        <v>412</v>
      </c>
      <c r="D224" s="221"/>
      <c r="E224" s="222">
        <v>18.98</v>
      </c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1"/>
      <c r="Z224" s="211"/>
      <c r="AA224" s="211"/>
      <c r="AB224" s="211"/>
      <c r="AC224" s="211"/>
      <c r="AD224" s="211"/>
      <c r="AE224" s="211"/>
      <c r="AF224" s="211"/>
      <c r="AG224" s="211" t="s">
        <v>152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18"/>
      <c r="B225" s="219"/>
      <c r="C225" s="254" t="s">
        <v>413</v>
      </c>
      <c r="D225" s="221"/>
      <c r="E225" s="222">
        <v>4.8</v>
      </c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1"/>
      <c r="Z225" s="211"/>
      <c r="AA225" s="211"/>
      <c r="AB225" s="211"/>
      <c r="AC225" s="211"/>
      <c r="AD225" s="211"/>
      <c r="AE225" s="211"/>
      <c r="AF225" s="211"/>
      <c r="AG225" s="211" t="s">
        <v>152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18"/>
      <c r="B226" s="219"/>
      <c r="C226" s="254" t="s">
        <v>414</v>
      </c>
      <c r="D226" s="221"/>
      <c r="E226" s="222">
        <v>40.32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1"/>
      <c r="Z226" s="211"/>
      <c r="AA226" s="211"/>
      <c r="AB226" s="211"/>
      <c r="AC226" s="211"/>
      <c r="AD226" s="211"/>
      <c r="AE226" s="211"/>
      <c r="AF226" s="211"/>
      <c r="AG226" s="211" t="s">
        <v>152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32">
        <v>58</v>
      </c>
      <c r="B227" s="233" t="s">
        <v>415</v>
      </c>
      <c r="C227" s="252" t="s">
        <v>416</v>
      </c>
      <c r="D227" s="234" t="s">
        <v>189</v>
      </c>
      <c r="E227" s="235">
        <v>12.311999999999999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21</v>
      </c>
      <c r="M227" s="237">
        <f>G227*(1+L227/100)</f>
        <v>0</v>
      </c>
      <c r="N227" s="237">
        <v>2.9100000000000001E-2</v>
      </c>
      <c r="O227" s="237">
        <f>ROUND(E227*N227,2)</f>
        <v>0.36</v>
      </c>
      <c r="P227" s="237">
        <v>0</v>
      </c>
      <c r="Q227" s="237">
        <f>ROUND(E227*P227,2)</f>
        <v>0</v>
      </c>
      <c r="R227" s="237" t="s">
        <v>381</v>
      </c>
      <c r="S227" s="237" t="s">
        <v>146</v>
      </c>
      <c r="T227" s="238" t="s">
        <v>146</v>
      </c>
      <c r="U227" s="220">
        <v>0</v>
      </c>
      <c r="V227" s="220">
        <f>ROUND(E227*U227,2)</f>
        <v>0</v>
      </c>
      <c r="W227" s="220"/>
      <c r="X227" s="220" t="s">
        <v>147</v>
      </c>
      <c r="Y227" s="211"/>
      <c r="Z227" s="211"/>
      <c r="AA227" s="211"/>
      <c r="AB227" s="211"/>
      <c r="AC227" s="211"/>
      <c r="AD227" s="211"/>
      <c r="AE227" s="211"/>
      <c r="AF227" s="211"/>
      <c r="AG227" s="211" t="s">
        <v>148</v>
      </c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18"/>
      <c r="B228" s="219"/>
      <c r="C228" s="254" t="s">
        <v>417</v>
      </c>
      <c r="D228" s="221"/>
      <c r="E228" s="222">
        <v>12.311999999999999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1"/>
      <c r="Z228" s="211"/>
      <c r="AA228" s="211"/>
      <c r="AB228" s="211"/>
      <c r="AC228" s="211"/>
      <c r="AD228" s="211"/>
      <c r="AE228" s="211"/>
      <c r="AF228" s="211"/>
      <c r="AG228" s="211" t="s">
        <v>152</v>
      </c>
      <c r="AH228" s="211">
        <v>0</v>
      </c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ht="33.75" outlineLevel="1" x14ac:dyDescent="0.2">
      <c r="A229" s="232">
        <v>59</v>
      </c>
      <c r="B229" s="233" t="s">
        <v>418</v>
      </c>
      <c r="C229" s="252" t="s">
        <v>419</v>
      </c>
      <c r="D229" s="234" t="s">
        <v>213</v>
      </c>
      <c r="E229" s="235">
        <v>10</v>
      </c>
      <c r="F229" s="236"/>
      <c r="G229" s="237">
        <f>ROUND(E229*F229,2)</f>
        <v>0</v>
      </c>
      <c r="H229" s="236"/>
      <c r="I229" s="237">
        <f>ROUND(E229*H229,2)</f>
        <v>0</v>
      </c>
      <c r="J229" s="236"/>
      <c r="K229" s="237">
        <f>ROUND(E229*J229,2)</f>
        <v>0</v>
      </c>
      <c r="L229" s="237">
        <v>21</v>
      </c>
      <c r="M229" s="237">
        <f>G229*(1+L229/100)</f>
        <v>0</v>
      </c>
      <c r="N229" s="237">
        <v>6.2E-4</v>
      </c>
      <c r="O229" s="237">
        <f>ROUND(E229*N229,2)</f>
        <v>0.01</v>
      </c>
      <c r="P229" s="237">
        <v>0</v>
      </c>
      <c r="Q229" s="237">
        <f>ROUND(E229*P229,2)</f>
        <v>0</v>
      </c>
      <c r="R229" s="237" t="s">
        <v>255</v>
      </c>
      <c r="S229" s="237" t="s">
        <v>146</v>
      </c>
      <c r="T229" s="238" t="s">
        <v>146</v>
      </c>
      <c r="U229" s="220">
        <v>0</v>
      </c>
      <c r="V229" s="220">
        <f>ROUND(E229*U229,2)</f>
        <v>0</v>
      </c>
      <c r="W229" s="220"/>
      <c r="X229" s="220" t="s">
        <v>256</v>
      </c>
      <c r="Y229" s="211"/>
      <c r="Z229" s="211"/>
      <c r="AA229" s="211"/>
      <c r="AB229" s="211"/>
      <c r="AC229" s="211"/>
      <c r="AD229" s="211"/>
      <c r="AE229" s="211"/>
      <c r="AF229" s="211"/>
      <c r="AG229" s="211" t="s">
        <v>257</v>
      </c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18"/>
      <c r="B230" s="219"/>
      <c r="C230" s="254" t="s">
        <v>420</v>
      </c>
      <c r="D230" s="221"/>
      <c r="E230" s="222">
        <v>10</v>
      </c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1"/>
      <c r="Z230" s="211"/>
      <c r="AA230" s="211"/>
      <c r="AB230" s="211"/>
      <c r="AC230" s="211"/>
      <c r="AD230" s="211"/>
      <c r="AE230" s="211"/>
      <c r="AF230" s="211"/>
      <c r="AG230" s="211" t="s">
        <v>152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ht="22.5" outlineLevel="1" x14ac:dyDescent="0.2">
      <c r="A231" s="232">
        <v>60</v>
      </c>
      <c r="B231" s="233" t="s">
        <v>421</v>
      </c>
      <c r="C231" s="252" t="s">
        <v>422</v>
      </c>
      <c r="D231" s="234" t="s">
        <v>182</v>
      </c>
      <c r="E231" s="235">
        <v>30</v>
      </c>
      <c r="F231" s="236"/>
      <c r="G231" s="237">
        <f>ROUND(E231*F231,2)</f>
        <v>0</v>
      </c>
      <c r="H231" s="236"/>
      <c r="I231" s="237">
        <f>ROUND(E231*H231,2)</f>
        <v>0</v>
      </c>
      <c r="J231" s="236"/>
      <c r="K231" s="237">
        <f>ROUND(E231*J231,2)</f>
        <v>0</v>
      </c>
      <c r="L231" s="237">
        <v>21</v>
      </c>
      <c r="M231" s="237">
        <f>G231*(1+L231/100)</f>
        <v>0</v>
      </c>
      <c r="N231" s="237">
        <v>2.5500000000000002E-3</v>
      </c>
      <c r="O231" s="237">
        <f>ROUND(E231*N231,2)</f>
        <v>0.08</v>
      </c>
      <c r="P231" s="237">
        <v>0</v>
      </c>
      <c r="Q231" s="237">
        <f>ROUND(E231*P231,2)</f>
        <v>0</v>
      </c>
      <c r="R231" s="237" t="s">
        <v>381</v>
      </c>
      <c r="S231" s="237" t="s">
        <v>146</v>
      </c>
      <c r="T231" s="238" t="s">
        <v>146</v>
      </c>
      <c r="U231" s="220">
        <v>0.5</v>
      </c>
      <c r="V231" s="220">
        <f>ROUND(E231*U231,2)</f>
        <v>15</v>
      </c>
      <c r="W231" s="220"/>
      <c r="X231" s="220" t="s">
        <v>147</v>
      </c>
      <c r="Y231" s="211"/>
      <c r="Z231" s="211"/>
      <c r="AA231" s="211"/>
      <c r="AB231" s="211"/>
      <c r="AC231" s="211"/>
      <c r="AD231" s="211"/>
      <c r="AE231" s="211"/>
      <c r="AF231" s="211"/>
      <c r="AG231" s="211" t="s">
        <v>148</v>
      </c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18"/>
      <c r="B232" s="219"/>
      <c r="C232" s="253" t="s">
        <v>423</v>
      </c>
      <c r="D232" s="239"/>
      <c r="E232" s="239"/>
      <c r="F232" s="239"/>
      <c r="G232" s="239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1"/>
      <c r="Z232" s="211"/>
      <c r="AA232" s="211"/>
      <c r="AB232" s="211"/>
      <c r="AC232" s="211"/>
      <c r="AD232" s="211"/>
      <c r="AE232" s="211"/>
      <c r="AF232" s="211"/>
      <c r="AG232" s="211" t="s">
        <v>150</v>
      </c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18"/>
      <c r="B233" s="219"/>
      <c r="C233" s="254" t="s">
        <v>403</v>
      </c>
      <c r="D233" s="221"/>
      <c r="E233" s="222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1"/>
      <c r="Z233" s="211"/>
      <c r="AA233" s="211"/>
      <c r="AB233" s="211"/>
      <c r="AC233" s="211"/>
      <c r="AD233" s="211"/>
      <c r="AE233" s="211"/>
      <c r="AF233" s="211"/>
      <c r="AG233" s="211" t="s">
        <v>152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18"/>
      <c r="B234" s="219"/>
      <c r="C234" s="254" t="s">
        <v>424</v>
      </c>
      <c r="D234" s="221"/>
      <c r="E234" s="222">
        <v>30</v>
      </c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11"/>
      <c r="Z234" s="211"/>
      <c r="AA234" s="211"/>
      <c r="AB234" s="211"/>
      <c r="AC234" s="211"/>
      <c r="AD234" s="211"/>
      <c r="AE234" s="211"/>
      <c r="AF234" s="211"/>
      <c r="AG234" s="211" t="s">
        <v>152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ht="22.5" outlineLevel="1" x14ac:dyDescent="0.2">
      <c r="A235" s="232">
        <v>61</v>
      </c>
      <c r="B235" s="233" t="s">
        <v>425</v>
      </c>
      <c r="C235" s="252" t="s">
        <v>426</v>
      </c>
      <c r="D235" s="234" t="s">
        <v>144</v>
      </c>
      <c r="E235" s="235">
        <v>12</v>
      </c>
      <c r="F235" s="236"/>
      <c r="G235" s="237">
        <f>ROUND(E235*F235,2)</f>
        <v>0</v>
      </c>
      <c r="H235" s="236"/>
      <c r="I235" s="237">
        <f>ROUND(E235*H235,2)</f>
        <v>0</v>
      </c>
      <c r="J235" s="236"/>
      <c r="K235" s="237">
        <f>ROUND(E235*J235,2)</f>
        <v>0</v>
      </c>
      <c r="L235" s="237">
        <v>21</v>
      </c>
      <c r="M235" s="237">
        <f>G235*(1+L235/100)</f>
        <v>0</v>
      </c>
      <c r="N235" s="237">
        <v>1.4800000000000001E-2</v>
      </c>
      <c r="O235" s="237">
        <f>ROUND(E235*N235,2)</f>
        <v>0.18</v>
      </c>
      <c r="P235" s="237">
        <v>0</v>
      </c>
      <c r="Q235" s="237">
        <f>ROUND(E235*P235,2)</f>
        <v>0</v>
      </c>
      <c r="R235" s="237" t="s">
        <v>255</v>
      </c>
      <c r="S235" s="237" t="s">
        <v>146</v>
      </c>
      <c r="T235" s="238" t="s">
        <v>146</v>
      </c>
      <c r="U235" s="220">
        <v>0</v>
      </c>
      <c r="V235" s="220">
        <f>ROUND(E235*U235,2)</f>
        <v>0</v>
      </c>
      <c r="W235" s="220"/>
      <c r="X235" s="220" t="s">
        <v>256</v>
      </c>
      <c r="Y235" s="211"/>
      <c r="Z235" s="211"/>
      <c r="AA235" s="211"/>
      <c r="AB235" s="211"/>
      <c r="AC235" s="211"/>
      <c r="AD235" s="211"/>
      <c r="AE235" s="211"/>
      <c r="AF235" s="211"/>
      <c r="AG235" s="211" t="s">
        <v>257</v>
      </c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18"/>
      <c r="B236" s="219"/>
      <c r="C236" s="254" t="s">
        <v>403</v>
      </c>
      <c r="D236" s="221"/>
      <c r="E236" s="222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1"/>
      <c r="Z236" s="211"/>
      <c r="AA236" s="211"/>
      <c r="AB236" s="211"/>
      <c r="AC236" s="211"/>
      <c r="AD236" s="211"/>
      <c r="AE236" s="211"/>
      <c r="AF236" s="211"/>
      <c r="AG236" s="211" t="s">
        <v>152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18"/>
      <c r="B237" s="219"/>
      <c r="C237" s="254" t="s">
        <v>427</v>
      </c>
      <c r="D237" s="221"/>
      <c r="E237" s="222">
        <v>12</v>
      </c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1"/>
      <c r="Z237" s="211"/>
      <c r="AA237" s="211"/>
      <c r="AB237" s="211"/>
      <c r="AC237" s="211"/>
      <c r="AD237" s="211"/>
      <c r="AE237" s="211"/>
      <c r="AF237" s="211"/>
      <c r="AG237" s="211" t="s">
        <v>152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32">
        <v>62</v>
      </c>
      <c r="B238" s="233" t="s">
        <v>428</v>
      </c>
      <c r="C238" s="252" t="s">
        <v>429</v>
      </c>
      <c r="D238" s="234" t="s">
        <v>189</v>
      </c>
      <c r="E238" s="235">
        <v>2.1</v>
      </c>
      <c r="F238" s="236"/>
      <c r="G238" s="237">
        <f>ROUND(E238*F238,2)</f>
        <v>0</v>
      </c>
      <c r="H238" s="236"/>
      <c r="I238" s="237">
        <f>ROUND(E238*H238,2)</f>
        <v>0</v>
      </c>
      <c r="J238" s="236"/>
      <c r="K238" s="237">
        <f>ROUND(E238*J238,2)</f>
        <v>0</v>
      </c>
      <c r="L238" s="237">
        <v>21</v>
      </c>
      <c r="M238" s="237">
        <f>G238*(1+L238/100)</f>
        <v>0</v>
      </c>
      <c r="N238" s="237">
        <v>0.55000000000000004</v>
      </c>
      <c r="O238" s="237">
        <f>ROUND(E238*N238,2)</f>
        <v>1.1599999999999999</v>
      </c>
      <c r="P238" s="237">
        <v>0</v>
      </c>
      <c r="Q238" s="237">
        <f>ROUND(E238*P238,2)</f>
        <v>0</v>
      </c>
      <c r="R238" s="237" t="s">
        <v>255</v>
      </c>
      <c r="S238" s="237" t="s">
        <v>146</v>
      </c>
      <c r="T238" s="238" t="s">
        <v>146</v>
      </c>
      <c r="U238" s="220">
        <v>0</v>
      </c>
      <c r="V238" s="220">
        <f>ROUND(E238*U238,2)</f>
        <v>0</v>
      </c>
      <c r="W238" s="220"/>
      <c r="X238" s="220" t="s">
        <v>256</v>
      </c>
      <c r="Y238" s="211"/>
      <c r="Z238" s="211"/>
      <c r="AA238" s="211"/>
      <c r="AB238" s="211"/>
      <c r="AC238" s="211"/>
      <c r="AD238" s="211"/>
      <c r="AE238" s="211"/>
      <c r="AF238" s="211"/>
      <c r="AG238" s="211" t="s">
        <v>257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18"/>
      <c r="B239" s="219"/>
      <c r="C239" s="254" t="s">
        <v>430</v>
      </c>
      <c r="D239" s="221"/>
      <c r="E239" s="222">
        <v>2.1</v>
      </c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11"/>
      <c r="Z239" s="211"/>
      <c r="AA239" s="211"/>
      <c r="AB239" s="211"/>
      <c r="AC239" s="211"/>
      <c r="AD239" s="211"/>
      <c r="AE239" s="211"/>
      <c r="AF239" s="211"/>
      <c r="AG239" s="211" t="s">
        <v>152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32">
        <v>63</v>
      </c>
      <c r="B240" s="233" t="s">
        <v>431</v>
      </c>
      <c r="C240" s="252" t="s">
        <v>432</v>
      </c>
      <c r="D240" s="234" t="s">
        <v>254</v>
      </c>
      <c r="E240" s="235">
        <v>8.5086700000000004</v>
      </c>
      <c r="F240" s="236"/>
      <c r="G240" s="237">
        <f>ROUND(E240*F240,2)</f>
        <v>0</v>
      </c>
      <c r="H240" s="236"/>
      <c r="I240" s="237">
        <f>ROUND(E240*H240,2)</f>
        <v>0</v>
      </c>
      <c r="J240" s="236"/>
      <c r="K240" s="237">
        <f>ROUND(E240*J240,2)</f>
        <v>0</v>
      </c>
      <c r="L240" s="237">
        <v>21</v>
      </c>
      <c r="M240" s="237">
        <f>G240*(1+L240/100)</f>
        <v>0</v>
      </c>
      <c r="N240" s="237">
        <v>0</v>
      </c>
      <c r="O240" s="237">
        <f>ROUND(E240*N240,2)</f>
        <v>0</v>
      </c>
      <c r="P240" s="237">
        <v>0</v>
      </c>
      <c r="Q240" s="237">
        <f>ROUND(E240*P240,2)</f>
        <v>0</v>
      </c>
      <c r="R240" s="237" t="s">
        <v>381</v>
      </c>
      <c r="S240" s="237" t="s">
        <v>146</v>
      </c>
      <c r="T240" s="238" t="s">
        <v>146</v>
      </c>
      <c r="U240" s="220">
        <v>1.863</v>
      </c>
      <c r="V240" s="220">
        <f>ROUND(E240*U240,2)</f>
        <v>15.85</v>
      </c>
      <c r="W240" s="220"/>
      <c r="X240" s="220" t="s">
        <v>303</v>
      </c>
      <c r="Y240" s="211"/>
      <c r="Z240" s="211"/>
      <c r="AA240" s="211"/>
      <c r="AB240" s="211"/>
      <c r="AC240" s="211"/>
      <c r="AD240" s="211"/>
      <c r="AE240" s="211"/>
      <c r="AF240" s="211"/>
      <c r="AG240" s="211" t="s">
        <v>304</v>
      </c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18"/>
      <c r="B241" s="219"/>
      <c r="C241" s="253" t="s">
        <v>350</v>
      </c>
      <c r="D241" s="239"/>
      <c r="E241" s="239"/>
      <c r="F241" s="239"/>
      <c r="G241" s="239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11"/>
      <c r="Z241" s="211"/>
      <c r="AA241" s="211"/>
      <c r="AB241" s="211"/>
      <c r="AC241" s="211"/>
      <c r="AD241" s="211"/>
      <c r="AE241" s="211"/>
      <c r="AF241" s="211"/>
      <c r="AG241" s="211" t="s">
        <v>150</v>
      </c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x14ac:dyDescent="0.2">
      <c r="A242" s="226" t="s">
        <v>140</v>
      </c>
      <c r="B242" s="227" t="s">
        <v>85</v>
      </c>
      <c r="C242" s="251" t="s">
        <v>86</v>
      </c>
      <c r="D242" s="228"/>
      <c r="E242" s="229"/>
      <c r="F242" s="230"/>
      <c r="G242" s="230">
        <f>SUMIF(AG243:AG254,"&lt;&gt;NOR",G243:G254)</f>
        <v>0</v>
      </c>
      <c r="H242" s="230"/>
      <c r="I242" s="230">
        <f>SUM(I243:I254)</f>
        <v>0</v>
      </c>
      <c r="J242" s="230"/>
      <c r="K242" s="230">
        <f>SUM(K243:K254)</f>
        <v>0</v>
      </c>
      <c r="L242" s="230"/>
      <c r="M242" s="230">
        <f>SUM(M243:M254)</f>
        <v>0</v>
      </c>
      <c r="N242" s="230"/>
      <c r="O242" s="230">
        <f>SUM(O243:O254)</f>
        <v>1.91</v>
      </c>
      <c r="P242" s="230"/>
      <c r="Q242" s="230">
        <f>SUM(Q243:Q254)</f>
        <v>0</v>
      </c>
      <c r="R242" s="230"/>
      <c r="S242" s="230"/>
      <c r="T242" s="231"/>
      <c r="U242" s="225"/>
      <c r="V242" s="225">
        <f>SUM(V243:V254)</f>
        <v>24.75</v>
      </c>
      <c r="W242" s="225"/>
      <c r="X242" s="225"/>
      <c r="AG242" t="s">
        <v>141</v>
      </c>
    </row>
    <row r="243" spans="1:60" outlineLevel="1" x14ac:dyDescent="0.2">
      <c r="A243" s="232">
        <v>64</v>
      </c>
      <c r="B243" s="233" t="s">
        <v>433</v>
      </c>
      <c r="C243" s="252" t="s">
        <v>434</v>
      </c>
      <c r="D243" s="234" t="s">
        <v>144</v>
      </c>
      <c r="E243" s="235">
        <v>116.616</v>
      </c>
      <c r="F243" s="236"/>
      <c r="G243" s="237">
        <f>ROUND(E243*F243,2)</f>
        <v>0</v>
      </c>
      <c r="H243" s="236"/>
      <c r="I243" s="237">
        <f>ROUND(E243*H243,2)</f>
        <v>0</v>
      </c>
      <c r="J243" s="236"/>
      <c r="K243" s="237">
        <f>ROUND(E243*J243,2)</f>
        <v>0</v>
      </c>
      <c r="L243" s="237">
        <v>21</v>
      </c>
      <c r="M243" s="237">
        <f>G243*(1+L243/100)</f>
        <v>0</v>
      </c>
      <c r="N243" s="237">
        <v>6.0000000000000002E-5</v>
      </c>
      <c r="O243" s="237">
        <f>ROUND(E243*N243,2)</f>
        <v>0.01</v>
      </c>
      <c r="P243" s="237">
        <v>0</v>
      </c>
      <c r="Q243" s="237">
        <f>ROUND(E243*P243,2)</f>
        <v>0</v>
      </c>
      <c r="R243" s="237" t="s">
        <v>435</v>
      </c>
      <c r="S243" s="237" t="s">
        <v>146</v>
      </c>
      <c r="T243" s="238" t="s">
        <v>146</v>
      </c>
      <c r="U243" s="220">
        <v>0.20791999999999999</v>
      </c>
      <c r="V243" s="220">
        <f>ROUND(E243*U243,2)</f>
        <v>24.25</v>
      </c>
      <c r="W243" s="220"/>
      <c r="X243" s="220" t="s">
        <v>147</v>
      </c>
      <c r="Y243" s="211"/>
      <c r="Z243" s="211"/>
      <c r="AA243" s="211"/>
      <c r="AB243" s="211"/>
      <c r="AC243" s="211"/>
      <c r="AD243" s="211"/>
      <c r="AE243" s="211"/>
      <c r="AF243" s="211"/>
      <c r="AG243" s="211" t="s">
        <v>148</v>
      </c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18"/>
      <c r="B244" s="219"/>
      <c r="C244" s="253" t="s">
        <v>436</v>
      </c>
      <c r="D244" s="239"/>
      <c r="E244" s="239"/>
      <c r="F244" s="239"/>
      <c r="G244" s="239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1"/>
      <c r="Z244" s="211"/>
      <c r="AA244" s="211"/>
      <c r="AB244" s="211"/>
      <c r="AC244" s="211"/>
      <c r="AD244" s="211"/>
      <c r="AE244" s="211"/>
      <c r="AF244" s="211"/>
      <c r="AG244" s="211" t="s">
        <v>150</v>
      </c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18"/>
      <c r="B245" s="219"/>
      <c r="C245" s="254" t="s">
        <v>437</v>
      </c>
      <c r="D245" s="221"/>
      <c r="E245" s="222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11"/>
      <c r="Z245" s="211"/>
      <c r="AA245" s="211"/>
      <c r="AB245" s="211"/>
      <c r="AC245" s="211"/>
      <c r="AD245" s="211"/>
      <c r="AE245" s="211"/>
      <c r="AF245" s="211"/>
      <c r="AG245" s="211" t="s">
        <v>152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18"/>
      <c r="B246" s="219"/>
      <c r="C246" s="254" t="s">
        <v>314</v>
      </c>
      <c r="D246" s="221"/>
      <c r="E246" s="222">
        <v>116.616</v>
      </c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11"/>
      <c r="Z246" s="211"/>
      <c r="AA246" s="211"/>
      <c r="AB246" s="211"/>
      <c r="AC246" s="211"/>
      <c r="AD246" s="211"/>
      <c r="AE246" s="211"/>
      <c r="AF246" s="211"/>
      <c r="AG246" s="211" t="s">
        <v>152</v>
      </c>
      <c r="AH246" s="211">
        <v>5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ht="22.5" outlineLevel="1" x14ac:dyDescent="0.2">
      <c r="A247" s="232">
        <v>65</v>
      </c>
      <c r="B247" s="233" t="s">
        <v>425</v>
      </c>
      <c r="C247" s="252" t="s">
        <v>426</v>
      </c>
      <c r="D247" s="234" t="s">
        <v>144</v>
      </c>
      <c r="E247" s="235">
        <v>128.27760000000001</v>
      </c>
      <c r="F247" s="236"/>
      <c r="G247" s="237">
        <f>ROUND(E247*F247,2)</f>
        <v>0</v>
      </c>
      <c r="H247" s="236"/>
      <c r="I247" s="237">
        <f>ROUND(E247*H247,2)</f>
        <v>0</v>
      </c>
      <c r="J247" s="236"/>
      <c r="K247" s="237">
        <f>ROUND(E247*J247,2)</f>
        <v>0</v>
      </c>
      <c r="L247" s="237">
        <v>21</v>
      </c>
      <c r="M247" s="237">
        <f>G247*(1+L247/100)</f>
        <v>0</v>
      </c>
      <c r="N247" s="237">
        <v>1.4800000000000001E-2</v>
      </c>
      <c r="O247" s="237">
        <f>ROUND(E247*N247,2)</f>
        <v>1.9</v>
      </c>
      <c r="P247" s="237">
        <v>0</v>
      </c>
      <c r="Q247" s="237">
        <f>ROUND(E247*P247,2)</f>
        <v>0</v>
      </c>
      <c r="R247" s="237" t="s">
        <v>255</v>
      </c>
      <c r="S247" s="237" t="s">
        <v>146</v>
      </c>
      <c r="T247" s="238" t="s">
        <v>146</v>
      </c>
      <c r="U247" s="220">
        <v>0</v>
      </c>
      <c r="V247" s="220">
        <f>ROUND(E247*U247,2)</f>
        <v>0</v>
      </c>
      <c r="W247" s="220"/>
      <c r="X247" s="220" t="s">
        <v>256</v>
      </c>
      <c r="Y247" s="211"/>
      <c r="Z247" s="211"/>
      <c r="AA247" s="211"/>
      <c r="AB247" s="211"/>
      <c r="AC247" s="211"/>
      <c r="AD247" s="211"/>
      <c r="AE247" s="211"/>
      <c r="AF247" s="211"/>
      <c r="AG247" s="211" t="s">
        <v>257</v>
      </c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18"/>
      <c r="B248" s="219"/>
      <c r="C248" s="254" t="s">
        <v>438</v>
      </c>
      <c r="D248" s="221"/>
      <c r="E248" s="222">
        <v>116.616</v>
      </c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1"/>
      <c r="Z248" s="211"/>
      <c r="AA248" s="211"/>
      <c r="AB248" s="211"/>
      <c r="AC248" s="211"/>
      <c r="AD248" s="211"/>
      <c r="AE248" s="211"/>
      <c r="AF248" s="211"/>
      <c r="AG248" s="211" t="s">
        <v>152</v>
      </c>
      <c r="AH248" s="211">
        <v>5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18"/>
      <c r="B249" s="219"/>
      <c r="C249" s="257" t="s">
        <v>400</v>
      </c>
      <c r="D249" s="223"/>
      <c r="E249" s="224">
        <v>11.6616</v>
      </c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1"/>
      <c r="Z249" s="211"/>
      <c r="AA249" s="211"/>
      <c r="AB249" s="211"/>
      <c r="AC249" s="211"/>
      <c r="AD249" s="211"/>
      <c r="AE249" s="211"/>
      <c r="AF249" s="211"/>
      <c r="AG249" s="211" t="s">
        <v>152</v>
      </c>
      <c r="AH249" s="211">
        <v>4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ht="22.5" outlineLevel="1" x14ac:dyDescent="0.2">
      <c r="A250" s="232">
        <v>66</v>
      </c>
      <c r="B250" s="233" t="s">
        <v>439</v>
      </c>
      <c r="C250" s="252" t="s">
        <v>440</v>
      </c>
      <c r="D250" s="234" t="s">
        <v>441</v>
      </c>
      <c r="E250" s="235">
        <v>5</v>
      </c>
      <c r="F250" s="236"/>
      <c r="G250" s="237">
        <f>ROUND(E250*F250,2)</f>
        <v>0</v>
      </c>
      <c r="H250" s="236"/>
      <c r="I250" s="237">
        <f>ROUND(E250*H250,2)</f>
        <v>0</v>
      </c>
      <c r="J250" s="236"/>
      <c r="K250" s="237">
        <f>ROUND(E250*J250,2)</f>
        <v>0</v>
      </c>
      <c r="L250" s="237">
        <v>21</v>
      </c>
      <c r="M250" s="237">
        <f>G250*(1+L250/100)</f>
        <v>0</v>
      </c>
      <c r="N250" s="237">
        <v>0</v>
      </c>
      <c r="O250" s="237">
        <f>ROUND(E250*N250,2)</f>
        <v>0</v>
      </c>
      <c r="P250" s="237">
        <v>0</v>
      </c>
      <c r="Q250" s="237">
        <f>ROUND(E250*P250,2)</f>
        <v>0</v>
      </c>
      <c r="R250" s="237" t="s">
        <v>435</v>
      </c>
      <c r="S250" s="237" t="s">
        <v>146</v>
      </c>
      <c r="T250" s="238" t="s">
        <v>146</v>
      </c>
      <c r="U250" s="220">
        <v>0.1</v>
      </c>
      <c r="V250" s="220">
        <f>ROUND(E250*U250,2)</f>
        <v>0.5</v>
      </c>
      <c r="W250" s="220"/>
      <c r="X250" s="220" t="s">
        <v>147</v>
      </c>
      <c r="Y250" s="211"/>
      <c r="Z250" s="211"/>
      <c r="AA250" s="211"/>
      <c r="AB250" s="211"/>
      <c r="AC250" s="211"/>
      <c r="AD250" s="211"/>
      <c r="AE250" s="211"/>
      <c r="AF250" s="211"/>
      <c r="AG250" s="211" t="s">
        <v>148</v>
      </c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18"/>
      <c r="B251" s="219"/>
      <c r="C251" s="255" t="s">
        <v>442</v>
      </c>
      <c r="D251" s="240"/>
      <c r="E251" s="240"/>
      <c r="F251" s="240"/>
      <c r="G251" s="24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1"/>
      <c r="Z251" s="211"/>
      <c r="AA251" s="211"/>
      <c r="AB251" s="211"/>
      <c r="AC251" s="211"/>
      <c r="AD251" s="211"/>
      <c r="AE251" s="211"/>
      <c r="AF251" s="211"/>
      <c r="AG251" s="211" t="s">
        <v>164</v>
      </c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18"/>
      <c r="B252" s="219"/>
      <c r="C252" s="254" t="s">
        <v>443</v>
      </c>
      <c r="D252" s="221"/>
      <c r="E252" s="222">
        <v>5</v>
      </c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1"/>
      <c r="Z252" s="211"/>
      <c r="AA252" s="211"/>
      <c r="AB252" s="211"/>
      <c r="AC252" s="211"/>
      <c r="AD252" s="211"/>
      <c r="AE252" s="211"/>
      <c r="AF252" s="211"/>
      <c r="AG252" s="211" t="s">
        <v>152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32">
        <v>67</v>
      </c>
      <c r="B253" s="233" t="s">
        <v>444</v>
      </c>
      <c r="C253" s="252" t="s">
        <v>445</v>
      </c>
      <c r="D253" s="234" t="s">
        <v>213</v>
      </c>
      <c r="E253" s="235">
        <v>7</v>
      </c>
      <c r="F253" s="236"/>
      <c r="G253" s="237">
        <f>ROUND(E253*F253,2)</f>
        <v>0</v>
      </c>
      <c r="H253" s="236"/>
      <c r="I253" s="237">
        <f>ROUND(E253*H253,2)</f>
        <v>0</v>
      </c>
      <c r="J253" s="236"/>
      <c r="K253" s="237">
        <f>ROUND(E253*J253,2)</f>
        <v>0</v>
      </c>
      <c r="L253" s="237">
        <v>21</v>
      </c>
      <c r="M253" s="237">
        <f>G253*(1+L253/100)</f>
        <v>0</v>
      </c>
      <c r="N253" s="237">
        <v>0</v>
      </c>
      <c r="O253" s="237">
        <f>ROUND(E253*N253,2)</f>
        <v>0</v>
      </c>
      <c r="P253" s="237">
        <v>0</v>
      </c>
      <c r="Q253" s="237">
        <f>ROUND(E253*P253,2)</f>
        <v>0</v>
      </c>
      <c r="R253" s="237"/>
      <c r="S253" s="237" t="s">
        <v>366</v>
      </c>
      <c r="T253" s="238" t="s">
        <v>371</v>
      </c>
      <c r="U253" s="220">
        <v>0</v>
      </c>
      <c r="V253" s="220">
        <f>ROUND(E253*U253,2)</f>
        <v>0</v>
      </c>
      <c r="W253" s="220"/>
      <c r="X253" s="220" t="s">
        <v>256</v>
      </c>
      <c r="Y253" s="211"/>
      <c r="Z253" s="211"/>
      <c r="AA253" s="211"/>
      <c r="AB253" s="211"/>
      <c r="AC253" s="211"/>
      <c r="AD253" s="211"/>
      <c r="AE253" s="211"/>
      <c r="AF253" s="211"/>
      <c r="AG253" s="211" t="s">
        <v>257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18"/>
      <c r="B254" s="219"/>
      <c r="C254" s="254" t="s">
        <v>446</v>
      </c>
      <c r="D254" s="221"/>
      <c r="E254" s="222">
        <v>7</v>
      </c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11"/>
      <c r="Z254" s="211"/>
      <c r="AA254" s="211"/>
      <c r="AB254" s="211"/>
      <c r="AC254" s="211"/>
      <c r="AD254" s="211"/>
      <c r="AE254" s="211"/>
      <c r="AF254" s="211"/>
      <c r="AG254" s="211" t="s">
        <v>152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x14ac:dyDescent="0.2">
      <c r="A255" s="226" t="s">
        <v>140</v>
      </c>
      <c r="B255" s="227" t="s">
        <v>87</v>
      </c>
      <c r="C255" s="251" t="s">
        <v>88</v>
      </c>
      <c r="D255" s="228"/>
      <c r="E255" s="229"/>
      <c r="F255" s="230"/>
      <c r="G255" s="230">
        <f>SUMIF(AG256:AG265,"&lt;&gt;NOR",G256:G265)</f>
        <v>0</v>
      </c>
      <c r="H255" s="230"/>
      <c r="I255" s="230">
        <f>SUM(I256:I265)</f>
        <v>0</v>
      </c>
      <c r="J255" s="230"/>
      <c r="K255" s="230">
        <f>SUM(K256:K265)</f>
        <v>0</v>
      </c>
      <c r="L255" s="230"/>
      <c r="M255" s="230">
        <f>SUM(M256:M265)</f>
        <v>0</v>
      </c>
      <c r="N255" s="230"/>
      <c r="O255" s="230">
        <f>SUM(O256:O265)</f>
        <v>2.2800000000000002</v>
      </c>
      <c r="P255" s="230"/>
      <c r="Q255" s="230">
        <f>SUM(Q256:Q265)</f>
        <v>0</v>
      </c>
      <c r="R255" s="230"/>
      <c r="S255" s="230"/>
      <c r="T255" s="231"/>
      <c r="U255" s="225"/>
      <c r="V255" s="225">
        <f>SUM(V256:V265)</f>
        <v>215.82999999999998</v>
      </c>
      <c r="W255" s="225"/>
      <c r="X255" s="225"/>
      <c r="AG255" t="s">
        <v>141</v>
      </c>
    </row>
    <row r="256" spans="1:60" ht="22.5" outlineLevel="1" x14ac:dyDescent="0.2">
      <c r="A256" s="232">
        <v>68</v>
      </c>
      <c r="B256" s="233" t="s">
        <v>447</v>
      </c>
      <c r="C256" s="252" t="s">
        <v>448</v>
      </c>
      <c r="D256" s="234" t="s">
        <v>144</v>
      </c>
      <c r="E256" s="235">
        <v>116.616</v>
      </c>
      <c r="F256" s="236"/>
      <c r="G256" s="237">
        <f>ROUND(E256*F256,2)</f>
        <v>0</v>
      </c>
      <c r="H256" s="236"/>
      <c r="I256" s="237">
        <f>ROUND(E256*H256,2)</f>
        <v>0</v>
      </c>
      <c r="J256" s="236"/>
      <c r="K256" s="237">
        <f>ROUND(E256*J256,2)</f>
        <v>0</v>
      </c>
      <c r="L256" s="237">
        <v>21</v>
      </c>
      <c r="M256" s="237">
        <f>G256*(1+L256/100)</f>
        <v>0</v>
      </c>
      <c r="N256" s="237">
        <v>1.8839999999999999E-2</v>
      </c>
      <c r="O256" s="237">
        <f>ROUND(E256*N256,2)</f>
        <v>2.2000000000000002</v>
      </c>
      <c r="P256" s="237">
        <v>0</v>
      </c>
      <c r="Q256" s="237">
        <f>ROUND(E256*P256,2)</f>
        <v>0</v>
      </c>
      <c r="R256" s="237"/>
      <c r="S256" s="237" t="s">
        <v>366</v>
      </c>
      <c r="T256" s="238" t="s">
        <v>371</v>
      </c>
      <c r="U256" s="220">
        <v>1.64</v>
      </c>
      <c r="V256" s="220">
        <f>ROUND(E256*U256,2)</f>
        <v>191.25</v>
      </c>
      <c r="W256" s="220"/>
      <c r="X256" s="220" t="s">
        <v>147</v>
      </c>
      <c r="Y256" s="211"/>
      <c r="Z256" s="211"/>
      <c r="AA256" s="211"/>
      <c r="AB256" s="211"/>
      <c r="AC256" s="211"/>
      <c r="AD256" s="211"/>
      <c r="AE256" s="211"/>
      <c r="AF256" s="211"/>
      <c r="AG256" s="211" t="s">
        <v>148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18"/>
      <c r="B257" s="219"/>
      <c r="C257" s="254" t="s">
        <v>449</v>
      </c>
      <c r="D257" s="221"/>
      <c r="E257" s="222">
        <v>129.72</v>
      </c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1"/>
      <c r="Z257" s="211"/>
      <c r="AA257" s="211"/>
      <c r="AB257" s="211"/>
      <c r="AC257" s="211"/>
      <c r="AD257" s="211"/>
      <c r="AE257" s="211"/>
      <c r="AF257" s="211"/>
      <c r="AG257" s="211" t="s">
        <v>152</v>
      </c>
      <c r="AH257" s="211">
        <v>5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18"/>
      <c r="B258" s="219"/>
      <c r="C258" s="254" t="s">
        <v>391</v>
      </c>
      <c r="D258" s="221"/>
      <c r="E258" s="222">
        <v>-13.103999999999999</v>
      </c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11"/>
      <c r="Z258" s="211"/>
      <c r="AA258" s="211"/>
      <c r="AB258" s="211"/>
      <c r="AC258" s="211"/>
      <c r="AD258" s="211"/>
      <c r="AE258" s="211"/>
      <c r="AF258" s="211"/>
      <c r="AG258" s="211" t="s">
        <v>152</v>
      </c>
      <c r="AH258" s="211">
        <v>0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32">
        <v>69</v>
      </c>
      <c r="B259" s="233" t="s">
        <v>450</v>
      </c>
      <c r="C259" s="252" t="s">
        <v>451</v>
      </c>
      <c r="D259" s="234" t="s">
        <v>182</v>
      </c>
      <c r="E259" s="235">
        <v>13.7</v>
      </c>
      <c r="F259" s="236"/>
      <c r="G259" s="237">
        <f>ROUND(E259*F259,2)</f>
        <v>0</v>
      </c>
      <c r="H259" s="236"/>
      <c r="I259" s="237">
        <f>ROUND(E259*H259,2)</f>
        <v>0</v>
      </c>
      <c r="J259" s="236"/>
      <c r="K259" s="237">
        <f>ROUND(E259*J259,2)</f>
        <v>0</v>
      </c>
      <c r="L259" s="237">
        <v>21</v>
      </c>
      <c r="M259" s="237">
        <f>G259*(1+L259/100)</f>
        <v>0</v>
      </c>
      <c r="N259" s="237">
        <v>2.9199999999999999E-3</v>
      </c>
      <c r="O259" s="237">
        <f>ROUND(E259*N259,2)</f>
        <v>0.04</v>
      </c>
      <c r="P259" s="237">
        <v>0</v>
      </c>
      <c r="Q259" s="237">
        <f>ROUND(E259*P259,2)</f>
        <v>0</v>
      </c>
      <c r="R259" s="237"/>
      <c r="S259" s="237" t="s">
        <v>366</v>
      </c>
      <c r="T259" s="238" t="s">
        <v>371</v>
      </c>
      <c r="U259" s="220">
        <v>0.69199999999999995</v>
      </c>
      <c r="V259" s="220">
        <f>ROUND(E259*U259,2)</f>
        <v>9.48</v>
      </c>
      <c r="W259" s="220"/>
      <c r="X259" s="220" t="s">
        <v>147</v>
      </c>
      <c r="Y259" s="211"/>
      <c r="Z259" s="211"/>
      <c r="AA259" s="211"/>
      <c r="AB259" s="211"/>
      <c r="AC259" s="211"/>
      <c r="AD259" s="211"/>
      <c r="AE259" s="211"/>
      <c r="AF259" s="211"/>
      <c r="AG259" s="211" t="s">
        <v>148</v>
      </c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">
      <c r="A260" s="218"/>
      <c r="B260" s="219"/>
      <c r="C260" s="254" t="s">
        <v>452</v>
      </c>
      <c r="D260" s="221"/>
      <c r="E260" s="222">
        <v>13.7</v>
      </c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11"/>
      <c r="Z260" s="211"/>
      <c r="AA260" s="211"/>
      <c r="AB260" s="211"/>
      <c r="AC260" s="211"/>
      <c r="AD260" s="211"/>
      <c r="AE260" s="211"/>
      <c r="AF260" s="211"/>
      <c r="AG260" s="211" t="s">
        <v>152</v>
      </c>
      <c r="AH260" s="211">
        <v>0</v>
      </c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32">
        <v>70</v>
      </c>
      <c r="B261" s="233" t="s">
        <v>453</v>
      </c>
      <c r="C261" s="252" t="s">
        <v>454</v>
      </c>
      <c r="D261" s="234" t="s">
        <v>182</v>
      </c>
      <c r="E261" s="235">
        <v>13.7</v>
      </c>
      <c r="F261" s="236"/>
      <c r="G261" s="237">
        <f>ROUND(E261*F261,2)</f>
        <v>0</v>
      </c>
      <c r="H261" s="236"/>
      <c r="I261" s="237">
        <f>ROUND(E261*H261,2)</f>
        <v>0</v>
      </c>
      <c r="J261" s="236"/>
      <c r="K261" s="237">
        <f>ROUND(E261*J261,2)</f>
        <v>0</v>
      </c>
      <c r="L261" s="237">
        <v>21</v>
      </c>
      <c r="M261" s="237">
        <f>G261*(1+L261/100)</f>
        <v>0</v>
      </c>
      <c r="N261" s="237">
        <v>2.7899999999999999E-3</v>
      </c>
      <c r="O261" s="237">
        <f>ROUND(E261*N261,2)</f>
        <v>0.04</v>
      </c>
      <c r="P261" s="237">
        <v>0</v>
      </c>
      <c r="Q261" s="237">
        <f>ROUND(E261*P261,2)</f>
        <v>0</v>
      </c>
      <c r="R261" s="237"/>
      <c r="S261" s="237" t="s">
        <v>366</v>
      </c>
      <c r="T261" s="238" t="s">
        <v>371</v>
      </c>
      <c r="U261" s="220">
        <v>0.28000000000000003</v>
      </c>
      <c r="V261" s="220">
        <f>ROUND(E261*U261,2)</f>
        <v>3.84</v>
      </c>
      <c r="W261" s="220"/>
      <c r="X261" s="220" t="s">
        <v>147</v>
      </c>
      <c r="Y261" s="211"/>
      <c r="Z261" s="211"/>
      <c r="AA261" s="211"/>
      <c r="AB261" s="211"/>
      <c r="AC261" s="211"/>
      <c r="AD261" s="211"/>
      <c r="AE261" s="211"/>
      <c r="AF261" s="211"/>
      <c r="AG261" s="211" t="s">
        <v>148</v>
      </c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18"/>
      <c r="B262" s="219"/>
      <c r="C262" s="255" t="s">
        <v>455</v>
      </c>
      <c r="D262" s="240"/>
      <c r="E262" s="240"/>
      <c r="F262" s="240"/>
      <c r="G262" s="24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1"/>
      <c r="Z262" s="211"/>
      <c r="AA262" s="211"/>
      <c r="AB262" s="211"/>
      <c r="AC262" s="211"/>
      <c r="AD262" s="211"/>
      <c r="AE262" s="211"/>
      <c r="AF262" s="211"/>
      <c r="AG262" s="211" t="s">
        <v>164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18"/>
      <c r="B263" s="219"/>
      <c r="C263" s="254" t="s">
        <v>452</v>
      </c>
      <c r="D263" s="221"/>
      <c r="E263" s="222">
        <v>13.7</v>
      </c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11"/>
      <c r="Z263" s="211"/>
      <c r="AA263" s="211"/>
      <c r="AB263" s="211"/>
      <c r="AC263" s="211"/>
      <c r="AD263" s="211"/>
      <c r="AE263" s="211"/>
      <c r="AF263" s="211"/>
      <c r="AG263" s="211" t="s">
        <v>152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32">
        <v>71</v>
      </c>
      <c r="B264" s="233" t="s">
        <v>456</v>
      </c>
      <c r="C264" s="252" t="s">
        <v>457</v>
      </c>
      <c r="D264" s="234" t="s">
        <v>254</v>
      </c>
      <c r="E264" s="235">
        <v>2.2752699999999999</v>
      </c>
      <c r="F264" s="236"/>
      <c r="G264" s="237">
        <f>ROUND(E264*F264,2)</f>
        <v>0</v>
      </c>
      <c r="H264" s="236"/>
      <c r="I264" s="237">
        <f>ROUND(E264*H264,2)</f>
        <v>0</v>
      </c>
      <c r="J264" s="236"/>
      <c r="K264" s="237">
        <f>ROUND(E264*J264,2)</f>
        <v>0</v>
      </c>
      <c r="L264" s="237">
        <v>21</v>
      </c>
      <c r="M264" s="237">
        <f>G264*(1+L264/100)</f>
        <v>0</v>
      </c>
      <c r="N264" s="237">
        <v>0</v>
      </c>
      <c r="O264" s="237">
        <f>ROUND(E264*N264,2)</f>
        <v>0</v>
      </c>
      <c r="P264" s="237">
        <v>0</v>
      </c>
      <c r="Q264" s="237">
        <f>ROUND(E264*P264,2)</f>
        <v>0</v>
      </c>
      <c r="R264" s="237" t="s">
        <v>458</v>
      </c>
      <c r="S264" s="237" t="s">
        <v>146</v>
      </c>
      <c r="T264" s="238" t="s">
        <v>146</v>
      </c>
      <c r="U264" s="220">
        <v>4.9470000000000001</v>
      </c>
      <c r="V264" s="220">
        <f>ROUND(E264*U264,2)</f>
        <v>11.26</v>
      </c>
      <c r="W264" s="220"/>
      <c r="X264" s="220" t="s">
        <v>303</v>
      </c>
      <c r="Y264" s="211"/>
      <c r="Z264" s="211"/>
      <c r="AA264" s="211"/>
      <c r="AB264" s="211"/>
      <c r="AC264" s="211"/>
      <c r="AD264" s="211"/>
      <c r="AE264" s="211"/>
      <c r="AF264" s="211"/>
      <c r="AG264" s="211" t="s">
        <v>304</v>
      </c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18"/>
      <c r="B265" s="219"/>
      <c r="C265" s="253" t="s">
        <v>350</v>
      </c>
      <c r="D265" s="239"/>
      <c r="E265" s="239"/>
      <c r="F265" s="239"/>
      <c r="G265" s="239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11"/>
      <c r="Z265" s="211"/>
      <c r="AA265" s="211"/>
      <c r="AB265" s="211"/>
      <c r="AC265" s="211"/>
      <c r="AD265" s="211"/>
      <c r="AE265" s="211"/>
      <c r="AF265" s="211"/>
      <c r="AG265" s="211" t="s">
        <v>150</v>
      </c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x14ac:dyDescent="0.2">
      <c r="A266" s="226" t="s">
        <v>140</v>
      </c>
      <c r="B266" s="227" t="s">
        <v>89</v>
      </c>
      <c r="C266" s="251" t="s">
        <v>90</v>
      </c>
      <c r="D266" s="228"/>
      <c r="E266" s="229"/>
      <c r="F266" s="230"/>
      <c r="G266" s="230">
        <f>SUMIF(AG267:AG274,"&lt;&gt;NOR",G267:G274)</f>
        <v>0</v>
      </c>
      <c r="H266" s="230"/>
      <c r="I266" s="230">
        <f>SUM(I267:I274)</f>
        <v>0</v>
      </c>
      <c r="J266" s="230"/>
      <c r="K266" s="230">
        <f>SUM(K267:K274)</f>
        <v>0</v>
      </c>
      <c r="L266" s="230"/>
      <c r="M266" s="230">
        <f>SUM(M267:M274)</f>
        <v>0</v>
      </c>
      <c r="N266" s="230"/>
      <c r="O266" s="230">
        <f>SUM(O267:O274)</f>
        <v>0.09</v>
      </c>
      <c r="P266" s="230"/>
      <c r="Q266" s="230">
        <f>SUM(Q267:Q274)</f>
        <v>0.01</v>
      </c>
      <c r="R266" s="230"/>
      <c r="S266" s="230"/>
      <c r="T266" s="231"/>
      <c r="U266" s="225"/>
      <c r="V266" s="225">
        <f>SUM(V267:V274)</f>
        <v>5.9399999999999995</v>
      </c>
      <c r="W266" s="225"/>
      <c r="X266" s="225"/>
      <c r="AG266" t="s">
        <v>141</v>
      </c>
    </row>
    <row r="267" spans="1:60" outlineLevel="1" x14ac:dyDescent="0.2">
      <c r="A267" s="232">
        <v>72</v>
      </c>
      <c r="B267" s="233" t="s">
        <v>459</v>
      </c>
      <c r="C267" s="252" t="s">
        <v>460</v>
      </c>
      <c r="D267" s="234" t="s">
        <v>144</v>
      </c>
      <c r="E267" s="235">
        <v>48.6</v>
      </c>
      <c r="F267" s="236"/>
      <c r="G267" s="237">
        <f>ROUND(E267*F267,2)</f>
        <v>0</v>
      </c>
      <c r="H267" s="236"/>
      <c r="I267" s="237">
        <f>ROUND(E267*H267,2)</f>
        <v>0</v>
      </c>
      <c r="J267" s="236"/>
      <c r="K267" s="237">
        <f>ROUND(E267*J267,2)</f>
        <v>0</v>
      </c>
      <c r="L267" s="237">
        <v>21</v>
      </c>
      <c r="M267" s="237">
        <f>G267*(1+L267/100)</f>
        <v>0</v>
      </c>
      <c r="N267" s="237">
        <v>0</v>
      </c>
      <c r="O267" s="237">
        <f>ROUND(E267*N267,2)</f>
        <v>0</v>
      </c>
      <c r="P267" s="237">
        <v>1.8000000000000001E-4</v>
      </c>
      <c r="Q267" s="237">
        <f>ROUND(E267*P267,2)</f>
        <v>0.01</v>
      </c>
      <c r="R267" s="237" t="s">
        <v>461</v>
      </c>
      <c r="S267" s="237" t="s">
        <v>146</v>
      </c>
      <c r="T267" s="238" t="s">
        <v>146</v>
      </c>
      <c r="U267" s="220">
        <v>0.03</v>
      </c>
      <c r="V267" s="220">
        <f>ROUND(E267*U267,2)</f>
        <v>1.46</v>
      </c>
      <c r="W267" s="220"/>
      <c r="X267" s="220" t="s">
        <v>147</v>
      </c>
      <c r="Y267" s="211"/>
      <c r="Z267" s="211"/>
      <c r="AA267" s="211"/>
      <c r="AB267" s="211"/>
      <c r="AC267" s="211"/>
      <c r="AD267" s="211"/>
      <c r="AE267" s="211"/>
      <c r="AF267" s="211"/>
      <c r="AG267" s="211" t="s">
        <v>148</v>
      </c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18"/>
      <c r="B268" s="219"/>
      <c r="C268" s="254" t="s">
        <v>462</v>
      </c>
      <c r="D268" s="221"/>
      <c r="E268" s="222"/>
      <c r="F268" s="220"/>
      <c r="G268" s="220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11"/>
      <c r="Z268" s="211"/>
      <c r="AA268" s="211"/>
      <c r="AB268" s="211"/>
      <c r="AC268" s="211"/>
      <c r="AD268" s="211"/>
      <c r="AE268" s="211"/>
      <c r="AF268" s="211"/>
      <c r="AG268" s="211" t="s">
        <v>152</v>
      </c>
      <c r="AH268" s="211">
        <v>0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18"/>
      <c r="B269" s="219"/>
      <c r="C269" s="254" t="s">
        <v>332</v>
      </c>
      <c r="D269" s="221"/>
      <c r="E269" s="222">
        <v>48.6</v>
      </c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11"/>
      <c r="Z269" s="211"/>
      <c r="AA269" s="211"/>
      <c r="AB269" s="211"/>
      <c r="AC269" s="211"/>
      <c r="AD269" s="211"/>
      <c r="AE269" s="211"/>
      <c r="AF269" s="211"/>
      <c r="AG269" s="211" t="s">
        <v>152</v>
      </c>
      <c r="AH269" s="211">
        <v>0</v>
      </c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ht="22.5" outlineLevel="1" x14ac:dyDescent="0.2">
      <c r="A270" s="232">
        <v>73</v>
      </c>
      <c r="B270" s="233" t="s">
        <v>463</v>
      </c>
      <c r="C270" s="252" t="s">
        <v>464</v>
      </c>
      <c r="D270" s="234" t="s">
        <v>144</v>
      </c>
      <c r="E270" s="235">
        <v>35.496000000000002</v>
      </c>
      <c r="F270" s="236"/>
      <c r="G270" s="237">
        <f>ROUND(E270*F270,2)</f>
        <v>0</v>
      </c>
      <c r="H270" s="236"/>
      <c r="I270" s="237">
        <f>ROUND(E270*H270,2)</f>
        <v>0</v>
      </c>
      <c r="J270" s="236"/>
      <c r="K270" s="237">
        <f>ROUND(E270*J270,2)</f>
        <v>0</v>
      </c>
      <c r="L270" s="237">
        <v>21</v>
      </c>
      <c r="M270" s="237">
        <f>G270*(1+L270/100)</f>
        <v>0</v>
      </c>
      <c r="N270" s="237">
        <v>2.4199999999999998E-3</v>
      </c>
      <c r="O270" s="237">
        <f>ROUND(E270*N270,2)</f>
        <v>0.09</v>
      </c>
      <c r="P270" s="237">
        <v>0</v>
      </c>
      <c r="Q270" s="237">
        <f>ROUND(E270*P270,2)</f>
        <v>0</v>
      </c>
      <c r="R270" s="237" t="s">
        <v>461</v>
      </c>
      <c r="S270" s="237" t="s">
        <v>146</v>
      </c>
      <c r="T270" s="238" t="s">
        <v>146</v>
      </c>
      <c r="U270" s="220">
        <v>0.12</v>
      </c>
      <c r="V270" s="220">
        <f>ROUND(E270*U270,2)</f>
        <v>4.26</v>
      </c>
      <c r="W270" s="220"/>
      <c r="X270" s="220" t="s">
        <v>147</v>
      </c>
      <c r="Y270" s="211"/>
      <c r="Z270" s="211"/>
      <c r="AA270" s="211"/>
      <c r="AB270" s="211"/>
      <c r="AC270" s="211"/>
      <c r="AD270" s="211"/>
      <c r="AE270" s="211"/>
      <c r="AF270" s="211"/>
      <c r="AG270" s="211" t="s">
        <v>148</v>
      </c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18"/>
      <c r="B271" s="219"/>
      <c r="C271" s="255" t="s">
        <v>465</v>
      </c>
      <c r="D271" s="240"/>
      <c r="E271" s="240"/>
      <c r="F271" s="240"/>
      <c r="G271" s="24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11"/>
      <c r="Z271" s="211"/>
      <c r="AA271" s="211"/>
      <c r="AB271" s="211"/>
      <c r="AC271" s="211"/>
      <c r="AD271" s="211"/>
      <c r="AE271" s="211"/>
      <c r="AF271" s="211"/>
      <c r="AG271" s="211" t="s">
        <v>164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18"/>
      <c r="B272" s="219"/>
      <c r="C272" s="254" t="s">
        <v>335</v>
      </c>
      <c r="D272" s="221"/>
      <c r="E272" s="222">
        <v>35.496000000000002</v>
      </c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11"/>
      <c r="Z272" s="211"/>
      <c r="AA272" s="211"/>
      <c r="AB272" s="211"/>
      <c r="AC272" s="211"/>
      <c r="AD272" s="211"/>
      <c r="AE272" s="211"/>
      <c r="AF272" s="211"/>
      <c r="AG272" s="211" t="s">
        <v>152</v>
      </c>
      <c r="AH272" s="211">
        <v>5</v>
      </c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32">
        <v>74</v>
      </c>
      <c r="B273" s="233" t="s">
        <v>466</v>
      </c>
      <c r="C273" s="252" t="s">
        <v>467</v>
      </c>
      <c r="D273" s="234" t="s">
        <v>254</v>
      </c>
      <c r="E273" s="235">
        <v>8.5900000000000004E-2</v>
      </c>
      <c r="F273" s="236"/>
      <c r="G273" s="237">
        <f>ROUND(E273*F273,2)</f>
        <v>0</v>
      </c>
      <c r="H273" s="236"/>
      <c r="I273" s="237">
        <f>ROUND(E273*H273,2)</f>
        <v>0</v>
      </c>
      <c r="J273" s="236"/>
      <c r="K273" s="237">
        <f>ROUND(E273*J273,2)</f>
        <v>0</v>
      </c>
      <c r="L273" s="237">
        <v>21</v>
      </c>
      <c r="M273" s="237">
        <f>G273*(1+L273/100)</f>
        <v>0</v>
      </c>
      <c r="N273" s="237">
        <v>0</v>
      </c>
      <c r="O273" s="237">
        <f>ROUND(E273*N273,2)</f>
        <v>0</v>
      </c>
      <c r="P273" s="237">
        <v>0</v>
      </c>
      <c r="Q273" s="237">
        <f>ROUND(E273*P273,2)</f>
        <v>0</v>
      </c>
      <c r="R273" s="237" t="s">
        <v>461</v>
      </c>
      <c r="S273" s="237" t="s">
        <v>146</v>
      </c>
      <c r="T273" s="238" t="s">
        <v>146</v>
      </c>
      <c r="U273" s="220">
        <v>2.5569999999999999</v>
      </c>
      <c r="V273" s="220">
        <f>ROUND(E273*U273,2)</f>
        <v>0.22</v>
      </c>
      <c r="W273" s="220"/>
      <c r="X273" s="220" t="s">
        <v>303</v>
      </c>
      <c r="Y273" s="211"/>
      <c r="Z273" s="211"/>
      <c r="AA273" s="211"/>
      <c r="AB273" s="211"/>
      <c r="AC273" s="211"/>
      <c r="AD273" s="211"/>
      <c r="AE273" s="211"/>
      <c r="AF273" s="211"/>
      <c r="AG273" s="211" t="s">
        <v>304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18"/>
      <c r="B274" s="219"/>
      <c r="C274" s="253" t="s">
        <v>350</v>
      </c>
      <c r="D274" s="239"/>
      <c r="E274" s="239"/>
      <c r="F274" s="239"/>
      <c r="G274" s="239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11"/>
      <c r="Z274" s="211"/>
      <c r="AA274" s="211"/>
      <c r="AB274" s="211"/>
      <c r="AC274" s="211"/>
      <c r="AD274" s="211"/>
      <c r="AE274" s="211"/>
      <c r="AF274" s="211"/>
      <c r="AG274" s="211" t="s">
        <v>150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x14ac:dyDescent="0.2">
      <c r="A275" s="226" t="s">
        <v>140</v>
      </c>
      <c r="B275" s="227" t="s">
        <v>91</v>
      </c>
      <c r="C275" s="251" t="s">
        <v>92</v>
      </c>
      <c r="D275" s="228"/>
      <c r="E275" s="229"/>
      <c r="F275" s="230"/>
      <c r="G275" s="230">
        <f>SUMIF(AG276:AG284,"&lt;&gt;NOR",G276:G284)</f>
        <v>0</v>
      </c>
      <c r="H275" s="230"/>
      <c r="I275" s="230">
        <f>SUM(I276:I284)</f>
        <v>0</v>
      </c>
      <c r="J275" s="230"/>
      <c r="K275" s="230">
        <f>SUM(K276:K284)</f>
        <v>0</v>
      </c>
      <c r="L275" s="230"/>
      <c r="M275" s="230">
        <f>SUM(M276:M284)</f>
        <v>0</v>
      </c>
      <c r="N275" s="230"/>
      <c r="O275" s="230">
        <f>SUM(O276:O284)</f>
        <v>0.69</v>
      </c>
      <c r="P275" s="230"/>
      <c r="Q275" s="230">
        <f>SUM(Q276:Q284)</f>
        <v>0</v>
      </c>
      <c r="R275" s="230"/>
      <c r="S275" s="230"/>
      <c r="T275" s="231"/>
      <c r="U275" s="225"/>
      <c r="V275" s="225">
        <f>SUM(V276:V284)</f>
        <v>52.18</v>
      </c>
      <c r="W275" s="225"/>
      <c r="X275" s="225"/>
      <c r="AG275" t="s">
        <v>141</v>
      </c>
    </row>
    <row r="276" spans="1:60" ht="22.5" outlineLevel="1" x14ac:dyDescent="0.2">
      <c r="A276" s="232">
        <v>75</v>
      </c>
      <c r="B276" s="233" t="s">
        <v>468</v>
      </c>
      <c r="C276" s="252" t="s">
        <v>469</v>
      </c>
      <c r="D276" s="234" t="s">
        <v>213</v>
      </c>
      <c r="E276" s="235">
        <v>2</v>
      </c>
      <c r="F276" s="236"/>
      <c r="G276" s="237">
        <f>ROUND(E276*F276,2)</f>
        <v>0</v>
      </c>
      <c r="H276" s="236"/>
      <c r="I276" s="237">
        <f>ROUND(E276*H276,2)</f>
        <v>0</v>
      </c>
      <c r="J276" s="236"/>
      <c r="K276" s="237">
        <f>ROUND(E276*J276,2)</f>
        <v>0</v>
      </c>
      <c r="L276" s="237">
        <v>21</v>
      </c>
      <c r="M276" s="237">
        <f>G276*(1+L276/100)</f>
        <v>0</v>
      </c>
      <c r="N276" s="237">
        <v>0</v>
      </c>
      <c r="O276" s="237">
        <f>ROUND(E276*N276,2)</f>
        <v>0</v>
      </c>
      <c r="P276" s="237">
        <v>1.8E-3</v>
      </c>
      <c r="Q276" s="237">
        <f>ROUND(E276*P276,2)</f>
        <v>0</v>
      </c>
      <c r="R276" s="237" t="s">
        <v>470</v>
      </c>
      <c r="S276" s="237" t="s">
        <v>146</v>
      </c>
      <c r="T276" s="238" t="s">
        <v>146</v>
      </c>
      <c r="U276" s="220">
        <v>0.11</v>
      </c>
      <c r="V276" s="220">
        <f>ROUND(E276*U276,2)</f>
        <v>0.22</v>
      </c>
      <c r="W276" s="220"/>
      <c r="X276" s="220" t="s">
        <v>147</v>
      </c>
      <c r="Y276" s="211"/>
      <c r="Z276" s="211"/>
      <c r="AA276" s="211"/>
      <c r="AB276" s="211"/>
      <c r="AC276" s="211"/>
      <c r="AD276" s="211"/>
      <c r="AE276" s="211"/>
      <c r="AF276" s="211"/>
      <c r="AG276" s="211" t="s">
        <v>148</v>
      </c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18"/>
      <c r="B277" s="219"/>
      <c r="C277" s="254" t="s">
        <v>471</v>
      </c>
      <c r="D277" s="221"/>
      <c r="E277" s="222">
        <v>2</v>
      </c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1"/>
      <c r="Z277" s="211"/>
      <c r="AA277" s="211"/>
      <c r="AB277" s="211"/>
      <c r="AC277" s="211"/>
      <c r="AD277" s="211"/>
      <c r="AE277" s="211"/>
      <c r="AF277" s="211"/>
      <c r="AG277" s="211" t="s">
        <v>152</v>
      </c>
      <c r="AH277" s="211">
        <v>0</v>
      </c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32">
        <v>76</v>
      </c>
      <c r="B278" s="233" t="s">
        <v>472</v>
      </c>
      <c r="C278" s="252" t="s">
        <v>473</v>
      </c>
      <c r="D278" s="234" t="s">
        <v>213</v>
      </c>
      <c r="E278" s="235">
        <v>12</v>
      </c>
      <c r="F278" s="236"/>
      <c r="G278" s="237">
        <f>ROUND(E278*F278,2)</f>
        <v>0</v>
      </c>
      <c r="H278" s="236"/>
      <c r="I278" s="237">
        <f>ROUND(E278*H278,2)</f>
        <v>0</v>
      </c>
      <c r="J278" s="236"/>
      <c r="K278" s="237">
        <f>ROUND(E278*J278,2)</f>
        <v>0</v>
      </c>
      <c r="L278" s="237">
        <v>21</v>
      </c>
      <c r="M278" s="237">
        <f>G278*(1+L278/100)</f>
        <v>0</v>
      </c>
      <c r="N278" s="237">
        <v>2.7999999999999998E-4</v>
      </c>
      <c r="O278" s="237">
        <f>ROUND(E278*N278,2)</f>
        <v>0</v>
      </c>
      <c r="P278" s="237">
        <v>0</v>
      </c>
      <c r="Q278" s="237">
        <f>ROUND(E278*P278,2)</f>
        <v>0</v>
      </c>
      <c r="R278" s="237"/>
      <c r="S278" s="237" t="s">
        <v>366</v>
      </c>
      <c r="T278" s="238" t="s">
        <v>146</v>
      </c>
      <c r="U278" s="220">
        <v>4.1900000000000004</v>
      </c>
      <c r="V278" s="220">
        <f>ROUND(E278*U278,2)</f>
        <v>50.28</v>
      </c>
      <c r="W278" s="220"/>
      <c r="X278" s="220" t="s">
        <v>147</v>
      </c>
      <c r="Y278" s="211"/>
      <c r="Z278" s="211"/>
      <c r="AA278" s="211"/>
      <c r="AB278" s="211"/>
      <c r="AC278" s="211"/>
      <c r="AD278" s="211"/>
      <c r="AE278" s="211"/>
      <c r="AF278" s="211"/>
      <c r="AG278" s="211" t="s">
        <v>148</v>
      </c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18"/>
      <c r="B279" s="219"/>
      <c r="C279" s="254" t="s">
        <v>474</v>
      </c>
      <c r="D279" s="221"/>
      <c r="E279" s="222">
        <v>12</v>
      </c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1"/>
      <c r="Z279" s="211"/>
      <c r="AA279" s="211"/>
      <c r="AB279" s="211"/>
      <c r="AC279" s="211"/>
      <c r="AD279" s="211"/>
      <c r="AE279" s="211"/>
      <c r="AF279" s="211"/>
      <c r="AG279" s="211" t="s">
        <v>152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ht="33.75" outlineLevel="1" x14ac:dyDescent="0.2">
      <c r="A280" s="232">
        <v>77</v>
      </c>
      <c r="B280" s="233" t="s">
        <v>475</v>
      </c>
      <c r="C280" s="252" t="s">
        <v>476</v>
      </c>
      <c r="D280" s="234" t="s">
        <v>213</v>
      </c>
      <c r="E280" s="235">
        <v>12</v>
      </c>
      <c r="F280" s="236"/>
      <c r="G280" s="237">
        <f>ROUND(E280*F280,2)</f>
        <v>0</v>
      </c>
      <c r="H280" s="236"/>
      <c r="I280" s="237">
        <f>ROUND(E280*H280,2)</f>
        <v>0</v>
      </c>
      <c r="J280" s="236"/>
      <c r="K280" s="237">
        <f>ROUND(E280*J280,2)</f>
        <v>0</v>
      </c>
      <c r="L280" s="237">
        <v>21</v>
      </c>
      <c r="M280" s="237">
        <f>G280*(1+L280/100)</f>
        <v>0</v>
      </c>
      <c r="N280" s="237">
        <v>5.7099999999999998E-2</v>
      </c>
      <c r="O280" s="237">
        <f>ROUND(E280*N280,2)</f>
        <v>0.69</v>
      </c>
      <c r="P280" s="237">
        <v>0</v>
      </c>
      <c r="Q280" s="237">
        <f>ROUND(E280*P280,2)</f>
        <v>0</v>
      </c>
      <c r="R280" s="237"/>
      <c r="S280" s="237" t="s">
        <v>366</v>
      </c>
      <c r="T280" s="238" t="s">
        <v>371</v>
      </c>
      <c r="U280" s="220">
        <v>0</v>
      </c>
      <c r="V280" s="220">
        <f>ROUND(E280*U280,2)</f>
        <v>0</v>
      </c>
      <c r="W280" s="220"/>
      <c r="X280" s="220" t="s">
        <v>256</v>
      </c>
      <c r="Y280" s="211"/>
      <c r="Z280" s="211"/>
      <c r="AA280" s="211"/>
      <c r="AB280" s="211"/>
      <c r="AC280" s="211"/>
      <c r="AD280" s="211"/>
      <c r="AE280" s="211"/>
      <c r="AF280" s="211"/>
      <c r="AG280" s="211" t="s">
        <v>257</v>
      </c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18"/>
      <c r="B281" s="219"/>
      <c r="C281" s="255" t="s">
        <v>477</v>
      </c>
      <c r="D281" s="240"/>
      <c r="E281" s="240"/>
      <c r="F281" s="240"/>
      <c r="G281" s="24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11"/>
      <c r="Z281" s="211"/>
      <c r="AA281" s="211"/>
      <c r="AB281" s="211"/>
      <c r="AC281" s="211"/>
      <c r="AD281" s="211"/>
      <c r="AE281" s="211"/>
      <c r="AF281" s="211"/>
      <c r="AG281" s="211" t="s">
        <v>164</v>
      </c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18"/>
      <c r="B282" s="219"/>
      <c r="C282" s="254" t="s">
        <v>478</v>
      </c>
      <c r="D282" s="221"/>
      <c r="E282" s="222">
        <v>12</v>
      </c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11"/>
      <c r="Z282" s="211"/>
      <c r="AA282" s="211"/>
      <c r="AB282" s="211"/>
      <c r="AC282" s="211"/>
      <c r="AD282" s="211"/>
      <c r="AE282" s="211"/>
      <c r="AF282" s="211"/>
      <c r="AG282" s="211" t="s">
        <v>152</v>
      </c>
      <c r="AH282" s="211">
        <v>5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32">
        <v>78</v>
      </c>
      <c r="B283" s="233" t="s">
        <v>479</v>
      </c>
      <c r="C283" s="252" t="s">
        <v>480</v>
      </c>
      <c r="D283" s="234" t="s">
        <v>254</v>
      </c>
      <c r="E283" s="235">
        <v>0.68855999999999995</v>
      </c>
      <c r="F283" s="236"/>
      <c r="G283" s="237">
        <f>ROUND(E283*F283,2)</f>
        <v>0</v>
      </c>
      <c r="H283" s="236"/>
      <c r="I283" s="237">
        <f>ROUND(E283*H283,2)</f>
        <v>0</v>
      </c>
      <c r="J283" s="236"/>
      <c r="K283" s="237">
        <f>ROUND(E283*J283,2)</f>
        <v>0</v>
      </c>
      <c r="L283" s="237">
        <v>21</v>
      </c>
      <c r="M283" s="237">
        <f>G283*(1+L283/100)</f>
        <v>0</v>
      </c>
      <c r="N283" s="237">
        <v>0</v>
      </c>
      <c r="O283" s="237">
        <f>ROUND(E283*N283,2)</f>
        <v>0</v>
      </c>
      <c r="P283" s="237">
        <v>0</v>
      </c>
      <c r="Q283" s="237">
        <f>ROUND(E283*P283,2)</f>
        <v>0</v>
      </c>
      <c r="R283" s="237" t="s">
        <v>470</v>
      </c>
      <c r="S283" s="237" t="s">
        <v>146</v>
      </c>
      <c r="T283" s="238" t="s">
        <v>146</v>
      </c>
      <c r="U283" s="220">
        <v>2.4470000000000001</v>
      </c>
      <c r="V283" s="220">
        <f>ROUND(E283*U283,2)</f>
        <v>1.68</v>
      </c>
      <c r="W283" s="220"/>
      <c r="X283" s="220" t="s">
        <v>303</v>
      </c>
      <c r="Y283" s="211"/>
      <c r="Z283" s="211"/>
      <c r="AA283" s="211"/>
      <c r="AB283" s="211"/>
      <c r="AC283" s="211"/>
      <c r="AD283" s="211"/>
      <c r="AE283" s="211"/>
      <c r="AF283" s="211"/>
      <c r="AG283" s="211" t="s">
        <v>304</v>
      </c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">
      <c r="A284" s="218"/>
      <c r="B284" s="219"/>
      <c r="C284" s="253" t="s">
        <v>350</v>
      </c>
      <c r="D284" s="239"/>
      <c r="E284" s="239"/>
      <c r="F284" s="239"/>
      <c r="G284" s="239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11"/>
      <c r="Z284" s="211"/>
      <c r="AA284" s="211"/>
      <c r="AB284" s="211"/>
      <c r="AC284" s="211"/>
      <c r="AD284" s="211"/>
      <c r="AE284" s="211"/>
      <c r="AF284" s="211"/>
      <c r="AG284" s="211" t="s">
        <v>150</v>
      </c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x14ac:dyDescent="0.2">
      <c r="A285" s="226" t="s">
        <v>140</v>
      </c>
      <c r="B285" s="227" t="s">
        <v>93</v>
      </c>
      <c r="C285" s="251" t="s">
        <v>94</v>
      </c>
      <c r="D285" s="228"/>
      <c r="E285" s="229"/>
      <c r="F285" s="230"/>
      <c r="G285" s="230">
        <f>SUMIF(AG286:AG295,"&lt;&gt;NOR",G286:G295)</f>
        <v>0</v>
      </c>
      <c r="H285" s="230"/>
      <c r="I285" s="230">
        <f>SUM(I286:I295)</f>
        <v>0</v>
      </c>
      <c r="J285" s="230"/>
      <c r="K285" s="230">
        <f>SUM(K286:K295)</f>
        <v>0</v>
      </c>
      <c r="L285" s="230"/>
      <c r="M285" s="230">
        <f>SUM(M286:M295)</f>
        <v>0</v>
      </c>
      <c r="N285" s="230"/>
      <c r="O285" s="230">
        <f>SUM(O286:O295)</f>
        <v>0</v>
      </c>
      <c r="P285" s="230"/>
      <c r="Q285" s="230">
        <f>SUM(Q286:Q295)</f>
        <v>0.91</v>
      </c>
      <c r="R285" s="230"/>
      <c r="S285" s="230"/>
      <c r="T285" s="231"/>
      <c r="U285" s="225"/>
      <c r="V285" s="225">
        <f>SUM(V286:V295)</f>
        <v>47.040000000000006</v>
      </c>
      <c r="W285" s="225"/>
      <c r="X285" s="225"/>
      <c r="AG285" t="s">
        <v>141</v>
      </c>
    </row>
    <row r="286" spans="1:60" outlineLevel="1" x14ac:dyDescent="0.2">
      <c r="A286" s="232">
        <v>79</v>
      </c>
      <c r="B286" s="233" t="s">
        <v>481</v>
      </c>
      <c r="C286" s="252" t="s">
        <v>482</v>
      </c>
      <c r="D286" s="234" t="s">
        <v>144</v>
      </c>
      <c r="E286" s="235">
        <v>129.72</v>
      </c>
      <c r="F286" s="236"/>
      <c r="G286" s="237">
        <f>ROUND(E286*F286,2)</f>
        <v>0</v>
      </c>
      <c r="H286" s="236"/>
      <c r="I286" s="237">
        <f>ROUND(E286*H286,2)</f>
        <v>0</v>
      </c>
      <c r="J286" s="236"/>
      <c r="K286" s="237">
        <f>ROUND(E286*J286,2)</f>
        <v>0</v>
      </c>
      <c r="L286" s="237">
        <v>21</v>
      </c>
      <c r="M286" s="237">
        <f>G286*(1+L286/100)</f>
        <v>0</v>
      </c>
      <c r="N286" s="237">
        <v>0</v>
      </c>
      <c r="O286" s="237">
        <f>ROUND(E286*N286,2)</f>
        <v>0</v>
      </c>
      <c r="P286" s="237">
        <v>7.0000000000000001E-3</v>
      </c>
      <c r="Q286" s="237">
        <f>ROUND(E286*P286,2)</f>
        <v>0.91</v>
      </c>
      <c r="R286" s="237" t="s">
        <v>483</v>
      </c>
      <c r="S286" s="237" t="s">
        <v>146</v>
      </c>
      <c r="T286" s="238" t="s">
        <v>146</v>
      </c>
      <c r="U286" s="220">
        <v>0.23799999999999999</v>
      </c>
      <c r="V286" s="220">
        <f>ROUND(E286*U286,2)</f>
        <v>30.87</v>
      </c>
      <c r="W286" s="220"/>
      <c r="X286" s="220" t="s">
        <v>147</v>
      </c>
      <c r="Y286" s="211"/>
      <c r="Z286" s="211"/>
      <c r="AA286" s="211"/>
      <c r="AB286" s="211"/>
      <c r="AC286" s="211"/>
      <c r="AD286" s="211"/>
      <c r="AE286" s="211"/>
      <c r="AF286" s="211"/>
      <c r="AG286" s="211" t="s">
        <v>148</v>
      </c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18"/>
      <c r="B287" s="219"/>
      <c r="C287" s="254" t="s">
        <v>311</v>
      </c>
      <c r="D287" s="221"/>
      <c r="E287" s="222">
        <v>129.72</v>
      </c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11"/>
      <c r="Z287" s="211"/>
      <c r="AA287" s="211"/>
      <c r="AB287" s="211"/>
      <c r="AC287" s="211"/>
      <c r="AD287" s="211"/>
      <c r="AE287" s="211"/>
      <c r="AF287" s="211"/>
      <c r="AG287" s="211" t="s">
        <v>152</v>
      </c>
      <c r="AH287" s="211">
        <v>0</v>
      </c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32">
        <v>80</v>
      </c>
      <c r="B288" s="233" t="s">
        <v>484</v>
      </c>
      <c r="C288" s="252" t="s">
        <v>485</v>
      </c>
      <c r="D288" s="234" t="s">
        <v>144</v>
      </c>
      <c r="E288" s="235">
        <v>2.1</v>
      </c>
      <c r="F288" s="236"/>
      <c r="G288" s="237">
        <f>ROUND(E288*F288,2)</f>
        <v>0</v>
      </c>
      <c r="H288" s="236"/>
      <c r="I288" s="237">
        <f>ROUND(E288*H288,2)</f>
        <v>0</v>
      </c>
      <c r="J288" s="236"/>
      <c r="K288" s="237">
        <f>ROUND(E288*J288,2)</f>
        <v>0</v>
      </c>
      <c r="L288" s="237">
        <v>21</v>
      </c>
      <c r="M288" s="237">
        <f>G288*(1+L288/100)</f>
        <v>0</v>
      </c>
      <c r="N288" s="237">
        <v>0</v>
      </c>
      <c r="O288" s="237">
        <f>ROUND(E288*N288,2)</f>
        <v>0</v>
      </c>
      <c r="P288" s="237">
        <v>0</v>
      </c>
      <c r="Q288" s="237">
        <f>ROUND(E288*P288,2)</f>
        <v>0</v>
      </c>
      <c r="R288" s="237" t="s">
        <v>483</v>
      </c>
      <c r="S288" s="237" t="s">
        <v>146</v>
      </c>
      <c r="T288" s="238" t="s">
        <v>146</v>
      </c>
      <c r="U288" s="220">
        <v>2.5499999999999998</v>
      </c>
      <c r="V288" s="220">
        <f>ROUND(E288*U288,2)</f>
        <v>5.36</v>
      </c>
      <c r="W288" s="220"/>
      <c r="X288" s="220" t="s">
        <v>147</v>
      </c>
      <c r="Y288" s="211"/>
      <c r="Z288" s="211"/>
      <c r="AA288" s="211"/>
      <c r="AB288" s="211"/>
      <c r="AC288" s="211"/>
      <c r="AD288" s="211"/>
      <c r="AE288" s="211"/>
      <c r="AF288" s="211"/>
      <c r="AG288" s="211" t="s">
        <v>148</v>
      </c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18"/>
      <c r="B289" s="219"/>
      <c r="C289" s="255" t="s">
        <v>486</v>
      </c>
      <c r="D289" s="240"/>
      <c r="E289" s="240"/>
      <c r="F289" s="240"/>
      <c r="G289" s="24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11"/>
      <c r="Z289" s="211"/>
      <c r="AA289" s="211"/>
      <c r="AB289" s="211"/>
      <c r="AC289" s="211"/>
      <c r="AD289" s="211"/>
      <c r="AE289" s="211"/>
      <c r="AF289" s="211"/>
      <c r="AG289" s="211" t="s">
        <v>164</v>
      </c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18"/>
      <c r="B290" s="219"/>
      <c r="C290" s="254" t="s">
        <v>487</v>
      </c>
      <c r="D290" s="221"/>
      <c r="E290" s="222">
        <v>2.1</v>
      </c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1"/>
      <c r="Z290" s="211"/>
      <c r="AA290" s="211"/>
      <c r="AB290" s="211"/>
      <c r="AC290" s="211"/>
      <c r="AD290" s="211"/>
      <c r="AE290" s="211"/>
      <c r="AF290" s="211"/>
      <c r="AG290" s="211" t="s">
        <v>152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ht="22.5" outlineLevel="1" x14ac:dyDescent="0.2">
      <c r="A291" s="232">
        <v>81</v>
      </c>
      <c r="B291" s="233" t="s">
        <v>488</v>
      </c>
      <c r="C291" s="252" t="s">
        <v>489</v>
      </c>
      <c r="D291" s="234" t="s">
        <v>213</v>
      </c>
      <c r="E291" s="235">
        <v>1</v>
      </c>
      <c r="F291" s="236"/>
      <c r="G291" s="237">
        <f>ROUND(E291*F291,2)</f>
        <v>0</v>
      </c>
      <c r="H291" s="236"/>
      <c r="I291" s="237">
        <f>ROUND(E291*H291,2)</f>
        <v>0</v>
      </c>
      <c r="J291" s="236"/>
      <c r="K291" s="237">
        <f>ROUND(E291*J291,2)</f>
        <v>0</v>
      </c>
      <c r="L291" s="237">
        <v>21</v>
      </c>
      <c r="M291" s="237">
        <f>G291*(1+L291/100)</f>
        <v>0</v>
      </c>
      <c r="N291" s="237">
        <v>0</v>
      </c>
      <c r="O291" s="237">
        <f>ROUND(E291*N291,2)</f>
        <v>0</v>
      </c>
      <c r="P291" s="237">
        <v>0</v>
      </c>
      <c r="Q291" s="237">
        <f>ROUND(E291*P291,2)</f>
        <v>0</v>
      </c>
      <c r="R291" s="237"/>
      <c r="S291" s="237" t="s">
        <v>366</v>
      </c>
      <c r="T291" s="238" t="s">
        <v>371</v>
      </c>
      <c r="U291" s="220">
        <v>0</v>
      </c>
      <c r="V291" s="220">
        <f>ROUND(E291*U291,2)</f>
        <v>0</v>
      </c>
      <c r="W291" s="220"/>
      <c r="X291" s="220" t="s">
        <v>256</v>
      </c>
      <c r="Y291" s="211"/>
      <c r="Z291" s="211"/>
      <c r="AA291" s="211"/>
      <c r="AB291" s="211"/>
      <c r="AC291" s="211"/>
      <c r="AD291" s="211"/>
      <c r="AE291" s="211"/>
      <c r="AF291" s="211"/>
      <c r="AG291" s="211" t="s">
        <v>257</v>
      </c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18"/>
      <c r="B292" s="219"/>
      <c r="C292" s="254" t="s">
        <v>490</v>
      </c>
      <c r="D292" s="221"/>
      <c r="E292" s="222">
        <v>1</v>
      </c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1"/>
      <c r="Z292" s="211"/>
      <c r="AA292" s="211"/>
      <c r="AB292" s="211"/>
      <c r="AC292" s="211"/>
      <c r="AD292" s="211"/>
      <c r="AE292" s="211"/>
      <c r="AF292" s="211"/>
      <c r="AG292" s="211" t="s">
        <v>152</v>
      </c>
      <c r="AH292" s="211">
        <v>0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32">
        <v>82</v>
      </c>
      <c r="B293" s="233" t="s">
        <v>491</v>
      </c>
      <c r="C293" s="252" t="s">
        <v>492</v>
      </c>
      <c r="D293" s="234" t="s">
        <v>144</v>
      </c>
      <c r="E293" s="235">
        <v>21.2</v>
      </c>
      <c r="F293" s="236"/>
      <c r="G293" s="237">
        <f>ROUND(E293*F293,2)</f>
        <v>0</v>
      </c>
      <c r="H293" s="236"/>
      <c r="I293" s="237">
        <f>ROUND(E293*H293,2)</f>
        <v>0</v>
      </c>
      <c r="J293" s="236"/>
      <c r="K293" s="237">
        <f>ROUND(E293*J293,2)</f>
        <v>0</v>
      </c>
      <c r="L293" s="237">
        <v>21</v>
      </c>
      <c r="M293" s="237">
        <f>G293*(1+L293/100)</f>
        <v>0</v>
      </c>
      <c r="N293" s="237">
        <v>0</v>
      </c>
      <c r="O293" s="237">
        <f>ROUND(E293*N293,2)</f>
        <v>0</v>
      </c>
      <c r="P293" s="237">
        <v>0</v>
      </c>
      <c r="Q293" s="237">
        <f>ROUND(E293*P293,2)</f>
        <v>0</v>
      </c>
      <c r="R293" s="237"/>
      <c r="S293" s="237" t="s">
        <v>366</v>
      </c>
      <c r="T293" s="238" t="s">
        <v>371</v>
      </c>
      <c r="U293" s="220">
        <v>0.51</v>
      </c>
      <c r="V293" s="220">
        <f>ROUND(E293*U293,2)</f>
        <v>10.81</v>
      </c>
      <c r="W293" s="220"/>
      <c r="X293" s="220" t="s">
        <v>147</v>
      </c>
      <c r="Y293" s="211"/>
      <c r="Z293" s="211"/>
      <c r="AA293" s="211"/>
      <c r="AB293" s="211"/>
      <c r="AC293" s="211"/>
      <c r="AD293" s="211"/>
      <c r="AE293" s="211"/>
      <c r="AF293" s="211"/>
      <c r="AG293" s="211" t="s">
        <v>148</v>
      </c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18"/>
      <c r="B294" s="219"/>
      <c r="C294" s="254" t="s">
        <v>493</v>
      </c>
      <c r="D294" s="221"/>
      <c r="E294" s="222">
        <v>8.6</v>
      </c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1"/>
      <c r="Z294" s="211"/>
      <c r="AA294" s="211"/>
      <c r="AB294" s="211"/>
      <c r="AC294" s="211"/>
      <c r="AD294" s="211"/>
      <c r="AE294" s="211"/>
      <c r="AF294" s="211"/>
      <c r="AG294" s="211" t="s">
        <v>152</v>
      </c>
      <c r="AH294" s="211">
        <v>0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18"/>
      <c r="B295" s="219"/>
      <c r="C295" s="254" t="s">
        <v>494</v>
      </c>
      <c r="D295" s="221"/>
      <c r="E295" s="222">
        <v>12.6</v>
      </c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1"/>
      <c r="Z295" s="211"/>
      <c r="AA295" s="211"/>
      <c r="AB295" s="211"/>
      <c r="AC295" s="211"/>
      <c r="AD295" s="211"/>
      <c r="AE295" s="211"/>
      <c r="AF295" s="211"/>
      <c r="AG295" s="211" t="s">
        <v>152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x14ac:dyDescent="0.2">
      <c r="A296" s="226" t="s">
        <v>140</v>
      </c>
      <c r="B296" s="227" t="s">
        <v>95</v>
      </c>
      <c r="C296" s="251" t="s">
        <v>96</v>
      </c>
      <c r="D296" s="228"/>
      <c r="E296" s="229"/>
      <c r="F296" s="230"/>
      <c r="G296" s="230">
        <f>SUMIF(AG297:AG318,"&lt;&gt;NOR",G297:G318)</f>
        <v>0</v>
      </c>
      <c r="H296" s="230"/>
      <c r="I296" s="230">
        <f>SUM(I297:I318)</f>
        <v>0</v>
      </c>
      <c r="J296" s="230"/>
      <c r="K296" s="230">
        <f>SUM(K297:K318)</f>
        <v>0</v>
      </c>
      <c r="L296" s="230"/>
      <c r="M296" s="230">
        <f>SUM(M297:M318)</f>
        <v>0</v>
      </c>
      <c r="N296" s="230"/>
      <c r="O296" s="230">
        <f>SUM(O297:O318)</f>
        <v>0</v>
      </c>
      <c r="P296" s="230"/>
      <c r="Q296" s="230">
        <f>SUM(Q297:Q318)</f>
        <v>0</v>
      </c>
      <c r="R296" s="230"/>
      <c r="S296" s="230"/>
      <c r="T296" s="231"/>
      <c r="U296" s="225"/>
      <c r="V296" s="225">
        <f>SUM(V297:V318)</f>
        <v>0</v>
      </c>
      <c r="W296" s="225"/>
      <c r="X296" s="225"/>
      <c r="AG296" t="s">
        <v>141</v>
      </c>
    </row>
    <row r="297" spans="1:60" ht="22.5" outlineLevel="1" x14ac:dyDescent="0.2">
      <c r="A297" s="232">
        <v>83</v>
      </c>
      <c r="B297" s="233" t="s">
        <v>495</v>
      </c>
      <c r="C297" s="252" t="s">
        <v>496</v>
      </c>
      <c r="D297" s="234" t="s">
        <v>213</v>
      </c>
      <c r="E297" s="235">
        <v>2</v>
      </c>
      <c r="F297" s="236"/>
      <c r="G297" s="237">
        <f>ROUND(E297*F297,2)</f>
        <v>0</v>
      </c>
      <c r="H297" s="236"/>
      <c r="I297" s="237">
        <f>ROUND(E297*H297,2)</f>
        <v>0</v>
      </c>
      <c r="J297" s="236"/>
      <c r="K297" s="237">
        <f>ROUND(E297*J297,2)</f>
        <v>0</v>
      </c>
      <c r="L297" s="237">
        <v>21</v>
      </c>
      <c r="M297" s="237">
        <f>G297*(1+L297/100)</f>
        <v>0</v>
      </c>
      <c r="N297" s="237">
        <v>0</v>
      </c>
      <c r="O297" s="237">
        <f>ROUND(E297*N297,2)</f>
        <v>0</v>
      </c>
      <c r="P297" s="237">
        <v>0</v>
      </c>
      <c r="Q297" s="237">
        <f>ROUND(E297*P297,2)</f>
        <v>0</v>
      </c>
      <c r="R297" s="237"/>
      <c r="S297" s="237" t="s">
        <v>366</v>
      </c>
      <c r="T297" s="238" t="s">
        <v>371</v>
      </c>
      <c r="U297" s="220">
        <v>0</v>
      </c>
      <c r="V297" s="220">
        <f>ROUND(E297*U297,2)</f>
        <v>0</v>
      </c>
      <c r="W297" s="220"/>
      <c r="X297" s="220" t="s">
        <v>147</v>
      </c>
      <c r="Y297" s="211"/>
      <c r="Z297" s="211"/>
      <c r="AA297" s="211"/>
      <c r="AB297" s="211"/>
      <c r="AC297" s="211"/>
      <c r="AD297" s="211"/>
      <c r="AE297" s="211"/>
      <c r="AF297" s="211"/>
      <c r="AG297" s="211" t="s">
        <v>148</v>
      </c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18"/>
      <c r="B298" s="219"/>
      <c r="C298" s="254" t="s">
        <v>497</v>
      </c>
      <c r="D298" s="221"/>
      <c r="E298" s="222">
        <v>2</v>
      </c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1"/>
      <c r="Z298" s="211"/>
      <c r="AA298" s="211"/>
      <c r="AB298" s="211"/>
      <c r="AC298" s="211"/>
      <c r="AD298" s="211"/>
      <c r="AE298" s="211"/>
      <c r="AF298" s="211"/>
      <c r="AG298" s="211" t="s">
        <v>152</v>
      </c>
      <c r="AH298" s="211">
        <v>0</v>
      </c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ht="22.5" outlineLevel="1" x14ac:dyDescent="0.2">
      <c r="A299" s="232">
        <v>84</v>
      </c>
      <c r="B299" s="233" t="s">
        <v>498</v>
      </c>
      <c r="C299" s="252" t="s">
        <v>499</v>
      </c>
      <c r="D299" s="234" t="s">
        <v>213</v>
      </c>
      <c r="E299" s="235">
        <v>4</v>
      </c>
      <c r="F299" s="236"/>
      <c r="G299" s="237">
        <f>ROUND(E299*F299,2)</f>
        <v>0</v>
      </c>
      <c r="H299" s="236"/>
      <c r="I299" s="237">
        <f>ROUND(E299*H299,2)</f>
        <v>0</v>
      </c>
      <c r="J299" s="236"/>
      <c r="K299" s="237">
        <f>ROUND(E299*J299,2)</f>
        <v>0</v>
      </c>
      <c r="L299" s="237">
        <v>21</v>
      </c>
      <c r="M299" s="237">
        <f>G299*(1+L299/100)</f>
        <v>0</v>
      </c>
      <c r="N299" s="237">
        <v>0</v>
      </c>
      <c r="O299" s="237">
        <f>ROUND(E299*N299,2)</f>
        <v>0</v>
      </c>
      <c r="P299" s="237">
        <v>0</v>
      </c>
      <c r="Q299" s="237">
        <f>ROUND(E299*P299,2)</f>
        <v>0</v>
      </c>
      <c r="R299" s="237"/>
      <c r="S299" s="237" t="s">
        <v>366</v>
      </c>
      <c r="T299" s="238" t="s">
        <v>371</v>
      </c>
      <c r="U299" s="220">
        <v>0</v>
      </c>
      <c r="V299" s="220">
        <f>ROUND(E299*U299,2)</f>
        <v>0</v>
      </c>
      <c r="W299" s="220"/>
      <c r="X299" s="220" t="s">
        <v>147</v>
      </c>
      <c r="Y299" s="211"/>
      <c r="Z299" s="211"/>
      <c r="AA299" s="211"/>
      <c r="AB299" s="211"/>
      <c r="AC299" s="211"/>
      <c r="AD299" s="211"/>
      <c r="AE299" s="211"/>
      <c r="AF299" s="211"/>
      <c r="AG299" s="211" t="s">
        <v>148</v>
      </c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18"/>
      <c r="B300" s="219"/>
      <c r="C300" s="254" t="s">
        <v>500</v>
      </c>
      <c r="D300" s="221"/>
      <c r="E300" s="222">
        <v>4</v>
      </c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11"/>
      <c r="Z300" s="211"/>
      <c r="AA300" s="211"/>
      <c r="AB300" s="211"/>
      <c r="AC300" s="211"/>
      <c r="AD300" s="211"/>
      <c r="AE300" s="211"/>
      <c r="AF300" s="211"/>
      <c r="AG300" s="211" t="s">
        <v>152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ht="22.5" outlineLevel="1" x14ac:dyDescent="0.2">
      <c r="A301" s="232">
        <v>85</v>
      </c>
      <c r="B301" s="233" t="s">
        <v>501</v>
      </c>
      <c r="C301" s="252" t="s">
        <v>502</v>
      </c>
      <c r="D301" s="234" t="s">
        <v>213</v>
      </c>
      <c r="E301" s="235">
        <v>1</v>
      </c>
      <c r="F301" s="236"/>
      <c r="G301" s="237">
        <f>ROUND(E301*F301,2)</f>
        <v>0</v>
      </c>
      <c r="H301" s="236"/>
      <c r="I301" s="237">
        <f>ROUND(E301*H301,2)</f>
        <v>0</v>
      </c>
      <c r="J301" s="236"/>
      <c r="K301" s="237">
        <f>ROUND(E301*J301,2)</f>
        <v>0</v>
      </c>
      <c r="L301" s="237">
        <v>21</v>
      </c>
      <c r="M301" s="237">
        <f>G301*(1+L301/100)</f>
        <v>0</v>
      </c>
      <c r="N301" s="237">
        <v>0</v>
      </c>
      <c r="O301" s="237">
        <f>ROUND(E301*N301,2)</f>
        <v>0</v>
      </c>
      <c r="P301" s="237">
        <v>0</v>
      </c>
      <c r="Q301" s="237">
        <f>ROUND(E301*P301,2)</f>
        <v>0</v>
      </c>
      <c r="R301" s="237"/>
      <c r="S301" s="237" t="s">
        <v>366</v>
      </c>
      <c r="T301" s="238" t="s">
        <v>371</v>
      </c>
      <c r="U301" s="220">
        <v>0</v>
      </c>
      <c r="V301" s="220">
        <f>ROUND(E301*U301,2)</f>
        <v>0</v>
      </c>
      <c r="W301" s="220"/>
      <c r="X301" s="220" t="s">
        <v>147</v>
      </c>
      <c r="Y301" s="211"/>
      <c r="Z301" s="211"/>
      <c r="AA301" s="211"/>
      <c r="AB301" s="211"/>
      <c r="AC301" s="211"/>
      <c r="AD301" s="211"/>
      <c r="AE301" s="211"/>
      <c r="AF301" s="211"/>
      <c r="AG301" s="211" t="s">
        <v>148</v>
      </c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18"/>
      <c r="B302" s="219"/>
      <c r="C302" s="254" t="s">
        <v>503</v>
      </c>
      <c r="D302" s="221"/>
      <c r="E302" s="222">
        <v>1</v>
      </c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1"/>
      <c r="Z302" s="211"/>
      <c r="AA302" s="211"/>
      <c r="AB302" s="211"/>
      <c r="AC302" s="211"/>
      <c r="AD302" s="211"/>
      <c r="AE302" s="211"/>
      <c r="AF302" s="211"/>
      <c r="AG302" s="211" t="s">
        <v>152</v>
      </c>
      <c r="AH302" s="211">
        <v>0</v>
      </c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ht="22.5" outlineLevel="1" x14ac:dyDescent="0.2">
      <c r="A303" s="232">
        <v>86</v>
      </c>
      <c r="B303" s="233" t="s">
        <v>504</v>
      </c>
      <c r="C303" s="252" t="s">
        <v>505</v>
      </c>
      <c r="D303" s="234" t="s">
        <v>213</v>
      </c>
      <c r="E303" s="235">
        <v>1</v>
      </c>
      <c r="F303" s="236"/>
      <c r="G303" s="237">
        <f>ROUND(E303*F303,2)</f>
        <v>0</v>
      </c>
      <c r="H303" s="236"/>
      <c r="I303" s="237">
        <f>ROUND(E303*H303,2)</f>
        <v>0</v>
      </c>
      <c r="J303" s="236"/>
      <c r="K303" s="237">
        <f>ROUND(E303*J303,2)</f>
        <v>0</v>
      </c>
      <c r="L303" s="237">
        <v>21</v>
      </c>
      <c r="M303" s="237">
        <f>G303*(1+L303/100)</f>
        <v>0</v>
      </c>
      <c r="N303" s="237">
        <v>0</v>
      </c>
      <c r="O303" s="237">
        <f>ROUND(E303*N303,2)</f>
        <v>0</v>
      </c>
      <c r="P303" s="237">
        <v>0</v>
      </c>
      <c r="Q303" s="237">
        <f>ROUND(E303*P303,2)</f>
        <v>0</v>
      </c>
      <c r="R303" s="237"/>
      <c r="S303" s="237" t="s">
        <v>366</v>
      </c>
      <c r="T303" s="238" t="s">
        <v>371</v>
      </c>
      <c r="U303" s="220">
        <v>0</v>
      </c>
      <c r="V303" s="220">
        <f>ROUND(E303*U303,2)</f>
        <v>0</v>
      </c>
      <c r="W303" s="220"/>
      <c r="X303" s="220" t="s">
        <v>147</v>
      </c>
      <c r="Y303" s="211"/>
      <c r="Z303" s="211"/>
      <c r="AA303" s="211"/>
      <c r="AB303" s="211"/>
      <c r="AC303" s="211"/>
      <c r="AD303" s="211"/>
      <c r="AE303" s="211"/>
      <c r="AF303" s="211"/>
      <c r="AG303" s="211" t="s">
        <v>148</v>
      </c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 x14ac:dyDescent="0.2">
      <c r="A304" s="218"/>
      <c r="B304" s="219"/>
      <c r="C304" s="254" t="s">
        <v>506</v>
      </c>
      <c r="D304" s="221"/>
      <c r="E304" s="222">
        <v>1</v>
      </c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11"/>
      <c r="Z304" s="211"/>
      <c r="AA304" s="211"/>
      <c r="AB304" s="211"/>
      <c r="AC304" s="211"/>
      <c r="AD304" s="211"/>
      <c r="AE304" s="211"/>
      <c r="AF304" s="211"/>
      <c r="AG304" s="211" t="s">
        <v>152</v>
      </c>
      <c r="AH304" s="211">
        <v>0</v>
      </c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ht="22.5" outlineLevel="1" x14ac:dyDescent="0.2">
      <c r="A305" s="232">
        <v>87</v>
      </c>
      <c r="B305" s="233" t="s">
        <v>507</v>
      </c>
      <c r="C305" s="252" t="s">
        <v>508</v>
      </c>
      <c r="D305" s="234" t="s">
        <v>213</v>
      </c>
      <c r="E305" s="235">
        <v>1</v>
      </c>
      <c r="F305" s="236"/>
      <c r="G305" s="237">
        <f>ROUND(E305*F305,2)</f>
        <v>0</v>
      </c>
      <c r="H305" s="236"/>
      <c r="I305" s="237">
        <f>ROUND(E305*H305,2)</f>
        <v>0</v>
      </c>
      <c r="J305" s="236"/>
      <c r="K305" s="237">
        <f>ROUND(E305*J305,2)</f>
        <v>0</v>
      </c>
      <c r="L305" s="237">
        <v>21</v>
      </c>
      <c r="M305" s="237">
        <f>G305*(1+L305/100)</f>
        <v>0</v>
      </c>
      <c r="N305" s="237">
        <v>0</v>
      </c>
      <c r="O305" s="237">
        <f>ROUND(E305*N305,2)</f>
        <v>0</v>
      </c>
      <c r="P305" s="237">
        <v>0</v>
      </c>
      <c r="Q305" s="237">
        <f>ROUND(E305*P305,2)</f>
        <v>0</v>
      </c>
      <c r="R305" s="237"/>
      <c r="S305" s="237" t="s">
        <v>366</v>
      </c>
      <c r="T305" s="238" t="s">
        <v>371</v>
      </c>
      <c r="U305" s="220">
        <v>0</v>
      </c>
      <c r="V305" s="220">
        <f>ROUND(E305*U305,2)</f>
        <v>0</v>
      </c>
      <c r="W305" s="220"/>
      <c r="X305" s="220" t="s">
        <v>147</v>
      </c>
      <c r="Y305" s="211"/>
      <c r="Z305" s="211"/>
      <c r="AA305" s="211"/>
      <c r="AB305" s="211"/>
      <c r="AC305" s="211"/>
      <c r="AD305" s="211"/>
      <c r="AE305" s="211"/>
      <c r="AF305" s="211"/>
      <c r="AG305" s="211" t="s">
        <v>148</v>
      </c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18"/>
      <c r="B306" s="219"/>
      <c r="C306" s="254" t="s">
        <v>509</v>
      </c>
      <c r="D306" s="221"/>
      <c r="E306" s="222">
        <v>1</v>
      </c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11"/>
      <c r="Z306" s="211"/>
      <c r="AA306" s="211"/>
      <c r="AB306" s="211"/>
      <c r="AC306" s="211"/>
      <c r="AD306" s="211"/>
      <c r="AE306" s="211"/>
      <c r="AF306" s="211"/>
      <c r="AG306" s="211" t="s">
        <v>152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ht="22.5" outlineLevel="1" x14ac:dyDescent="0.2">
      <c r="A307" s="232">
        <v>88</v>
      </c>
      <c r="B307" s="233" t="s">
        <v>510</v>
      </c>
      <c r="C307" s="252" t="s">
        <v>511</v>
      </c>
      <c r="D307" s="234" t="s">
        <v>213</v>
      </c>
      <c r="E307" s="235">
        <v>2</v>
      </c>
      <c r="F307" s="236"/>
      <c r="G307" s="237">
        <f>ROUND(E307*F307,2)</f>
        <v>0</v>
      </c>
      <c r="H307" s="236"/>
      <c r="I307" s="237">
        <f>ROUND(E307*H307,2)</f>
        <v>0</v>
      </c>
      <c r="J307" s="236"/>
      <c r="K307" s="237">
        <f>ROUND(E307*J307,2)</f>
        <v>0</v>
      </c>
      <c r="L307" s="237">
        <v>21</v>
      </c>
      <c r="M307" s="237">
        <f>G307*(1+L307/100)</f>
        <v>0</v>
      </c>
      <c r="N307" s="237">
        <v>0</v>
      </c>
      <c r="O307" s="237">
        <f>ROUND(E307*N307,2)</f>
        <v>0</v>
      </c>
      <c r="P307" s="237">
        <v>0</v>
      </c>
      <c r="Q307" s="237">
        <f>ROUND(E307*P307,2)</f>
        <v>0</v>
      </c>
      <c r="R307" s="237"/>
      <c r="S307" s="237" t="s">
        <v>366</v>
      </c>
      <c r="T307" s="238" t="s">
        <v>371</v>
      </c>
      <c r="U307" s="220">
        <v>0</v>
      </c>
      <c r="V307" s="220">
        <f>ROUND(E307*U307,2)</f>
        <v>0</v>
      </c>
      <c r="W307" s="220"/>
      <c r="X307" s="220" t="s">
        <v>147</v>
      </c>
      <c r="Y307" s="211"/>
      <c r="Z307" s="211"/>
      <c r="AA307" s="211"/>
      <c r="AB307" s="211"/>
      <c r="AC307" s="211"/>
      <c r="AD307" s="211"/>
      <c r="AE307" s="211"/>
      <c r="AF307" s="211"/>
      <c r="AG307" s="211" t="s">
        <v>148</v>
      </c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18"/>
      <c r="B308" s="219"/>
      <c r="C308" s="254" t="s">
        <v>512</v>
      </c>
      <c r="D308" s="221"/>
      <c r="E308" s="222">
        <v>2</v>
      </c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1"/>
      <c r="Z308" s="211"/>
      <c r="AA308" s="211"/>
      <c r="AB308" s="211"/>
      <c r="AC308" s="211"/>
      <c r="AD308" s="211"/>
      <c r="AE308" s="211"/>
      <c r="AF308" s="211"/>
      <c r="AG308" s="211" t="s">
        <v>152</v>
      </c>
      <c r="AH308" s="211">
        <v>0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ht="22.5" outlineLevel="1" x14ac:dyDescent="0.2">
      <c r="A309" s="232">
        <v>89</v>
      </c>
      <c r="B309" s="233" t="s">
        <v>513</v>
      </c>
      <c r="C309" s="252" t="s">
        <v>514</v>
      </c>
      <c r="D309" s="234" t="s">
        <v>213</v>
      </c>
      <c r="E309" s="235">
        <v>4</v>
      </c>
      <c r="F309" s="236"/>
      <c r="G309" s="237">
        <f>ROUND(E309*F309,2)</f>
        <v>0</v>
      </c>
      <c r="H309" s="236"/>
      <c r="I309" s="237">
        <f>ROUND(E309*H309,2)</f>
        <v>0</v>
      </c>
      <c r="J309" s="236"/>
      <c r="K309" s="237">
        <f>ROUND(E309*J309,2)</f>
        <v>0</v>
      </c>
      <c r="L309" s="237">
        <v>21</v>
      </c>
      <c r="M309" s="237">
        <f>G309*(1+L309/100)</f>
        <v>0</v>
      </c>
      <c r="N309" s="237">
        <v>0</v>
      </c>
      <c r="O309" s="237">
        <f>ROUND(E309*N309,2)</f>
        <v>0</v>
      </c>
      <c r="P309" s="237">
        <v>0</v>
      </c>
      <c r="Q309" s="237">
        <f>ROUND(E309*P309,2)</f>
        <v>0</v>
      </c>
      <c r="R309" s="237"/>
      <c r="S309" s="237" t="s">
        <v>366</v>
      </c>
      <c r="T309" s="238" t="s">
        <v>371</v>
      </c>
      <c r="U309" s="220">
        <v>0</v>
      </c>
      <c r="V309" s="220">
        <f>ROUND(E309*U309,2)</f>
        <v>0</v>
      </c>
      <c r="W309" s="220"/>
      <c r="X309" s="220" t="s">
        <v>147</v>
      </c>
      <c r="Y309" s="211"/>
      <c r="Z309" s="211"/>
      <c r="AA309" s="211"/>
      <c r="AB309" s="211"/>
      <c r="AC309" s="211"/>
      <c r="AD309" s="211"/>
      <c r="AE309" s="211"/>
      <c r="AF309" s="211"/>
      <c r="AG309" s="211" t="s">
        <v>148</v>
      </c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1" x14ac:dyDescent="0.2">
      <c r="A310" s="218"/>
      <c r="B310" s="219"/>
      <c r="C310" s="254" t="s">
        <v>515</v>
      </c>
      <c r="D310" s="221"/>
      <c r="E310" s="222">
        <v>4</v>
      </c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1"/>
      <c r="Z310" s="211"/>
      <c r="AA310" s="211"/>
      <c r="AB310" s="211"/>
      <c r="AC310" s="211"/>
      <c r="AD310" s="211"/>
      <c r="AE310" s="211"/>
      <c r="AF310" s="211"/>
      <c r="AG310" s="211" t="s">
        <v>152</v>
      </c>
      <c r="AH310" s="211">
        <v>0</v>
      </c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ht="22.5" outlineLevel="1" x14ac:dyDescent="0.2">
      <c r="A311" s="232">
        <v>90</v>
      </c>
      <c r="B311" s="233" t="s">
        <v>516</v>
      </c>
      <c r="C311" s="252" t="s">
        <v>517</v>
      </c>
      <c r="D311" s="234" t="s">
        <v>213</v>
      </c>
      <c r="E311" s="235">
        <v>6</v>
      </c>
      <c r="F311" s="236"/>
      <c r="G311" s="237">
        <f>ROUND(E311*F311,2)</f>
        <v>0</v>
      </c>
      <c r="H311" s="236"/>
      <c r="I311" s="237">
        <f>ROUND(E311*H311,2)</f>
        <v>0</v>
      </c>
      <c r="J311" s="236"/>
      <c r="K311" s="237">
        <f>ROUND(E311*J311,2)</f>
        <v>0</v>
      </c>
      <c r="L311" s="237">
        <v>21</v>
      </c>
      <c r="M311" s="237">
        <f>G311*(1+L311/100)</f>
        <v>0</v>
      </c>
      <c r="N311" s="237">
        <v>0</v>
      </c>
      <c r="O311" s="237">
        <f>ROUND(E311*N311,2)</f>
        <v>0</v>
      </c>
      <c r="P311" s="237">
        <v>0</v>
      </c>
      <c r="Q311" s="237">
        <f>ROUND(E311*P311,2)</f>
        <v>0</v>
      </c>
      <c r="R311" s="237"/>
      <c r="S311" s="237" t="s">
        <v>366</v>
      </c>
      <c r="T311" s="238" t="s">
        <v>371</v>
      </c>
      <c r="U311" s="220">
        <v>0</v>
      </c>
      <c r="V311" s="220">
        <f>ROUND(E311*U311,2)</f>
        <v>0</v>
      </c>
      <c r="W311" s="220"/>
      <c r="X311" s="220" t="s">
        <v>147</v>
      </c>
      <c r="Y311" s="211"/>
      <c r="Z311" s="211"/>
      <c r="AA311" s="211"/>
      <c r="AB311" s="211"/>
      <c r="AC311" s="211"/>
      <c r="AD311" s="211"/>
      <c r="AE311" s="211"/>
      <c r="AF311" s="211"/>
      <c r="AG311" s="211" t="s">
        <v>148</v>
      </c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18"/>
      <c r="B312" s="219"/>
      <c r="C312" s="254" t="s">
        <v>518</v>
      </c>
      <c r="D312" s="221"/>
      <c r="E312" s="222">
        <v>6</v>
      </c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1"/>
      <c r="Z312" s="211"/>
      <c r="AA312" s="211"/>
      <c r="AB312" s="211"/>
      <c r="AC312" s="211"/>
      <c r="AD312" s="211"/>
      <c r="AE312" s="211"/>
      <c r="AF312" s="211"/>
      <c r="AG312" s="211" t="s">
        <v>152</v>
      </c>
      <c r="AH312" s="211">
        <v>0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ht="22.5" outlineLevel="1" x14ac:dyDescent="0.2">
      <c r="A313" s="232">
        <v>91</v>
      </c>
      <c r="B313" s="233" t="s">
        <v>519</v>
      </c>
      <c r="C313" s="252" t="s">
        <v>520</v>
      </c>
      <c r="D313" s="234" t="s">
        <v>213</v>
      </c>
      <c r="E313" s="235">
        <v>12</v>
      </c>
      <c r="F313" s="236"/>
      <c r="G313" s="237">
        <f>ROUND(E313*F313,2)</f>
        <v>0</v>
      </c>
      <c r="H313" s="236"/>
      <c r="I313" s="237">
        <f>ROUND(E313*H313,2)</f>
        <v>0</v>
      </c>
      <c r="J313" s="236"/>
      <c r="K313" s="237">
        <f>ROUND(E313*J313,2)</f>
        <v>0</v>
      </c>
      <c r="L313" s="237">
        <v>21</v>
      </c>
      <c r="M313" s="237">
        <f>G313*(1+L313/100)</f>
        <v>0</v>
      </c>
      <c r="N313" s="237">
        <v>0</v>
      </c>
      <c r="O313" s="237">
        <f>ROUND(E313*N313,2)</f>
        <v>0</v>
      </c>
      <c r="P313" s="237">
        <v>0</v>
      </c>
      <c r="Q313" s="237">
        <f>ROUND(E313*P313,2)</f>
        <v>0</v>
      </c>
      <c r="R313" s="237"/>
      <c r="S313" s="237" t="s">
        <v>366</v>
      </c>
      <c r="T313" s="238" t="s">
        <v>371</v>
      </c>
      <c r="U313" s="220">
        <v>0</v>
      </c>
      <c r="V313" s="220">
        <f>ROUND(E313*U313,2)</f>
        <v>0</v>
      </c>
      <c r="W313" s="220"/>
      <c r="X313" s="220" t="s">
        <v>147</v>
      </c>
      <c r="Y313" s="211"/>
      <c r="Z313" s="211"/>
      <c r="AA313" s="211"/>
      <c r="AB313" s="211"/>
      <c r="AC313" s="211"/>
      <c r="AD313" s="211"/>
      <c r="AE313" s="211"/>
      <c r="AF313" s="211"/>
      <c r="AG313" s="211" t="s">
        <v>148</v>
      </c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18"/>
      <c r="B314" s="219"/>
      <c r="C314" s="254" t="s">
        <v>521</v>
      </c>
      <c r="D314" s="221"/>
      <c r="E314" s="222">
        <v>12</v>
      </c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1"/>
      <c r="Z314" s="211"/>
      <c r="AA314" s="211"/>
      <c r="AB314" s="211"/>
      <c r="AC314" s="211"/>
      <c r="AD314" s="211"/>
      <c r="AE314" s="211"/>
      <c r="AF314" s="211"/>
      <c r="AG314" s="211" t="s">
        <v>152</v>
      </c>
      <c r="AH314" s="211">
        <v>0</v>
      </c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ht="33.75" outlineLevel="1" x14ac:dyDescent="0.2">
      <c r="A315" s="232">
        <v>92</v>
      </c>
      <c r="B315" s="233" t="s">
        <v>522</v>
      </c>
      <c r="C315" s="252" t="s">
        <v>523</v>
      </c>
      <c r="D315" s="234" t="s">
        <v>213</v>
      </c>
      <c r="E315" s="235">
        <v>1</v>
      </c>
      <c r="F315" s="236"/>
      <c r="G315" s="237">
        <f>ROUND(E315*F315,2)</f>
        <v>0</v>
      </c>
      <c r="H315" s="236"/>
      <c r="I315" s="237">
        <f>ROUND(E315*H315,2)</f>
        <v>0</v>
      </c>
      <c r="J315" s="236"/>
      <c r="K315" s="237">
        <f>ROUND(E315*J315,2)</f>
        <v>0</v>
      </c>
      <c r="L315" s="237">
        <v>21</v>
      </c>
      <c r="M315" s="237">
        <f>G315*(1+L315/100)</f>
        <v>0</v>
      </c>
      <c r="N315" s="237">
        <v>0</v>
      </c>
      <c r="O315" s="237">
        <f>ROUND(E315*N315,2)</f>
        <v>0</v>
      </c>
      <c r="P315" s="237">
        <v>0</v>
      </c>
      <c r="Q315" s="237">
        <f>ROUND(E315*P315,2)</f>
        <v>0</v>
      </c>
      <c r="R315" s="237"/>
      <c r="S315" s="237" t="s">
        <v>366</v>
      </c>
      <c r="T315" s="238" t="s">
        <v>371</v>
      </c>
      <c r="U315" s="220">
        <v>0</v>
      </c>
      <c r="V315" s="220">
        <f>ROUND(E315*U315,2)</f>
        <v>0</v>
      </c>
      <c r="W315" s="220"/>
      <c r="X315" s="220" t="s">
        <v>147</v>
      </c>
      <c r="Y315" s="211"/>
      <c r="Z315" s="211"/>
      <c r="AA315" s="211"/>
      <c r="AB315" s="211"/>
      <c r="AC315" s="211"/>
      <c r="AD315" s="211"/>
      <c r="AE315" s="211"/>
      <c r="AF315" s="211"/>
      <c r="AG315" s="211" t="s">
        <v>148</v>
      </c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18"/>
      <c r="B316" s="219"/>
      <c r="C316" s="254" t="s">
        <v>524</v>
      </c>
      <c r="D316" s="221"/>
      <c r="E316" s="222">
        <v>1</v>
      </c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11"/>
      <c r="Z316" s="211"/>
      <c r="AA316" s="211"/>
      <c r="AB316" s="211"/>
      <c r="AC316" s="211"/>
      <c r="AD316" s="211"/>
      <c r="AE316" s="211"/>
      <c r="AF316" s="211"/>
      <c r="AG316" s="211" t="s">
        <v>152</v>
      </c>
      <c r="AH316" s="211">
        <v>0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ht="22.5" outlineLevel="1" x14ac:dyDescent="0.2">
      <c r="A317" s="232">
        <v>93</v>
      </c>
      <c r="B317" s="233" t="s">
        <v>525</v>
      </c>
      <c r="C317" s="252" t="s">
        <v>526</v>
      </c>
      <c r="D317" s="234" t="s">
        <v>213</v>
      </c>
      <c r="E317" s="235">
        <v>1</v>
      </c>
      <c r="F317" s="236"/>
      <c r="G317" s="237">
        <f>ROUND(E317*F317,2)</f>
        <v>0</v>
      </c>
      <c r="H317" s="236"/>
      <c r="I317" s="237">
        <f>ROUND(E317*H317,2)</f>
        <v>0</v>
      </c>
      <c r="J317" s="236"/>
      <c r="K317" s="237">
        <f>ROUND(E317*J317,2)</f>
        <v>0</v>
      </c>
      <c r="L317" s="237">
        <v>21</v>
      </c>
      <c r="M317" s="237">
        <f>G317*(1+L317/100)</f>
        <v>0</v>
      </c>
      <c r="N317" s="237">
        <v>0</v>
      </c>
      <c r="O317" s="237">
        <f>ROUND(E317*N317,2)</f>
        <v>0</v>
      </c>
      <c r="P317" s="237">
        <v>0</v>
      </c>
      <c r="Q317" s="237">
        <f>ROUND(E317*P317,2)</f>
        <v>0</v>
      </c>
      <c r="R317" s="237"/>
      <c r="S317" s="237" t="s">
        <v>366</v>
      </c>
      <c r="T317" s="238" t="s">
        <v>371</v>
      </c>
      <c r="U317" s="220">
        <v>0</v>
      </c>
      <c r="V317" s="220">
        <f>ROUND(E317*U317,2)</f>
        <v>0</v>
      </c>
      <c r="W317" s="220"/>
      <c r="X317" s="220" t="s">
        <v>147</v>
      </c>
      <c r="Y317" s="211"/>
      <c r="Z317" s="211"/>
      <c r="AA317" s="211"/>
      <c r="AB317" s="211"/>
      <c r="AC317" s="211"/>
      <c r="AD317" s="211"/>
      <c r="AE317" s="211"/>
      <c r="AF317" s="211"/>
      <c r="AG317" s="211" t="s">
        <v>148</v>
      </c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18"/>
      <c r="B318" s="219"/>
      <c r="C318" s="254" t="s">
        <v>527</v>
      </c>
      <c r="D318" s="221"/>
      <c r="E318" s="222">
        <v>1</v>
      </c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11"/>
      <c r="Z318" s="211"/>
      <c r="AA318" s="211"/>
      <c r="AB318" s="211"/>
      <c r="AC318" s="211"/>
      <c r="AD318" s="211"/>
      <c r="AE318" s="211"/>
      <c r="AF318" s="211"/>
      <c r="AG318" s="211" t="s">
        <v>152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x14ac:dyDescent="0.2">
      <c r="A319" s="226" t="s">
        <v>140</v>
      </c>
      <c r="B319" s="227" t="s">
        <v>97</v>
      </c>
      <c r="C319" s="251" t="s">
        <v>98</v>
      </c>
      <c r="D319" s="228"/>
      <c r="E319" s="229"/>
      <c r="F319" s="230"/>
      <c r="G319" s="230">
        <f>SUMIF(AG320:AG339,"&lt;&gt;NOR",G320:G339)</f>
        <v>0</v>
      </c>
      <c r="H319" s="230"/>
      <c r="I319" s="230">
        <f>SUM(I320:I339)</f>
        <v>0</v>
      </c>
      <c r="J319" s="230"/>
      <c r="K319" s="230">
        <f>SUM(K320:K339)</f>
        <v>0</v>
      </c>
      <c r="L319" s="230"/>
      <c r="M319" s="230">
        <f>SUM(M320:M339)</f>
        <v>0</v>
      </c>
      <c r="N319" s="230"/>
      <c r="O319" s="230">
        <f>SUM(O320:O339)</f>
        <v>1.67</v>
      </c>
      <c r="P319" s="230"/>
      <c r="Q319" s="230">
        <f>SUM(Q320:Q339)</f>
        <v>0</v>
      </c>
      <c r="R319" s="230"/>
      <c r="S319" s="230"/>
      <c r="T319" s="231"/>
      <c r="U319" s="225"/>
      <c r="V319" s="225">
        <f>SUM(V320:V339)</f>
        <v>68.040000000000006</v>
      </c>
      <c r="W319" s="225"/>
      <c r="X319" s="225"/>
      <c r="AG319" t="s">
        <v>141</v>
      </c>
    </row>
    <row r="320" spans="1:60" outlineLevel="1" x14ac:dyDescent="0.2">
      <c r="A320" s="232">
        <v>94</v>
      </c>
      <c r="B320" s="233" t="s">
        <v>528</v>
      </c>
      <c r="C320" s="252" t="s">
        <v>529</v>
      </c>
      <c r="D320" s="234" t="s">
        <v>144</v>
      </c>
      <c r="E320" s="235">
        <v>63.917000000000002</v>
      </c>
      <c r="F320" s="236"/>
      <c r="G320" s="237">
        <f>ROUND(E320*F320,2)</f>
        <v>0</v>
      </c>
      <c r="H320" s="236"/>
      <c r="I320" s="237">
        <f>ROUND(E320*H320,2)</f>
        <v>0</v>
      </c>
      <c r="J320" s="236"/>
      <c r="K320" s="237">
        <f>ROUND(E320*J320,2)</f>
        <v>0</v>
      </c>
      <c r="L320" s="237">
        <v>21</v>
      </c>
      <c r="M320" s="237">
        <f>G320*(1+L320/100)</f>
        <v>0</v>
      </c>
      <c r="N320" s="237">
        <v>2.1000000000000001E-4</v>
      </c>
      <c r="O320" s="237">
        <f>ROUND(E320*N320,2)</f>
        <v>0.01</v>
      </c>
      <c r="P320" s="237">
        <v>0</v>
      </c>
      <c r="Q320" s="237">
        <f>ROUND(E320*P320,2)</f>
        <v>0</v>
      </c>
      <c r="R320" s="237" t="s">
        <v>530</v>
      </c>
      <c r="S320" s="237" t="s">
        <v>146</v>
      </c>
      <c r="T320" s="238" t="s">
        <v>146</v>
      </c>
      <c r="U320" s="220">
        <v>0.05</v>
      </c>
      <c r="V320" s="220">
        <f>ROUND(E320*U320,2)</f>
        <v>3.2</v>
      </c>
      <c r="W320" s="220"/>
      <c r="X320" s="220" t="s">
        <v>147</v>
      </c>
      <c r="Y320" s="211"/>
      <c r="Z320" s="211"/>
      <c r="AA320" s="211"/>
      <c r="AB320" s="211"/>
      <c r="AC320" s="211"/>
      <c r="AD320" s="211"/>
      <c r="AE320" s="211"/>
      <c r="AF320" s="211"/>
      <c r="AG320" s="211" t="s">
        <v>148</v>
      </c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">
      <c r="A321" s="218"/>
      <c r="B321" s="219"/>
      <c r="C321" s="254" t="s">
        <v>531</v>
      </c>
      <c r="D321" s="221"/>
      <c r="E321" s="222">
        <v>63.917000000000002</v>
      </c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11"/>
      <c r="Z321" s="211"/>
      <c r="AA321" s="211"/>
      <c r="AB321" s="211"/>
      <c r="AC321" s="211"/>
      <c r="AD321" s="211"/>
      <c r="AE321" s="211"/>
      <c r="AF321" s="211"/>
      <c r="AG321" s="211" t="s">
        <v>152</v>
      </c>
      <c r="AH321" s="211">
        <v>5</v>
      </c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ht="22.5" outlineLevel="1" x14ac:dyDescent="0.2">
      <c r="A322" s="232">
        <v>95</v>
      </c>
      <c r="B322" s="233" t="s">
        <v>532</v>
      </c>
      <c r="C322" s="252" t="s">
        <v>533</v>
      </c>
      <c r="D322" s="234" t="s">
        <v>144</v>
      </c>
      <c r="E322" s="235">
        <v>63.917000000000002</v>
      </c>
      <c r="F322" s="236"/>
      <c r="G322" s="237">
        <f>ROUND(E322*F322,2)</f>
        <v>0</v>
      </c>
      <c r="H322" s="236"/>
      <c r="I322" s="237">
        <f>ROUND(E322*H322,2)</f>
        <v>0</v>
      </c>
      <c r="J322" s="236"/>
      <c r="K322" s="237">
        <f>ROUND(E322*J322,2)</f>
        <v>0</v>
      </c>
      <c r="L322" s="237">
        <v>21</v>
      </c>
      <c r="M322" s="237">
        <f>G322*(1+L322/100)</f>
        <v>0</v>
      </c>
      <c r="N322" s="237">
        <v>5.0400000000000002E-3</v>
      </c>
      <c r="O322" s="237">
        <f>ROUND(E322*N322,2)</f>
        <v>0.32</v>
      </c>
      <c r="P322" s="237">
        <v>0</v>
      </c>
      <c r="Q322" s="237">
        <f>ROUND(E322*P322,2)</f>
        <v>0</v>
      </c>
      <c r="R322" s="237" t="s">
        <v>530</v>
      </c>
      <c r="S322" s="237" t="s">
        <v>146</v>
      </c>
      <c r="T322" s="238" t="s">
        <v>146</v>
      </c>
      <c r="U322" s="220">
        <v>0.98</v>
      </c>
      <c r="V322" s="220">
        <f>ROUND(E322*U322,2)</f>
        <v>62.64</v>
      </c>
      <c r="W322" s="220"/>
      <c r="X322" s="220" t="s">
        <v>147</v>
      </c>
      <c r="Y322" s="211"/>
      <c r="Z322" s="211"/>
      <c r="AA322" s="211"/>
      <c r="AB322" s="211"/>
      <c r="AC322" s="211"/>
      <c r="AD322" s="211"/>
      <c r="AE322" s="211"/>
      <c r="AF322" s="211"/>
      <c r="AG322" s="211" t="s">
        <v>148</v>
      </c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18"/>
      <c r="B323" s="219"/>
      <c r="C323" s="254" t="s">
        <v>534</v>
      </c>
      <c r="D323" s="221"/>
      <c r="E323" s="222"/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1"/>
      <c r="Z323" s="211"/>
      <c r="AA323" s="211"/>
      <c r="AB323" s="211"/>
      <c r="AC323" s="211"/>
      <c r="AD323" s="211"/>
      <c r="AE323" s="211"/>
      <c r="AF323" s="211"/>
      <c r="AG323" s="211" t="s">
        <v>152</v>
      </c>
      <c r="AH323" s="211">
        <v>0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1" x14ac:dyDescent="0.2">
      <c r="A324" s="218"/>
      <c r="B324" s="219"/>
      <c r="C324" s="254" t="s">
        <v>279</v>
      </c>
      <c r="D324" s="221"/>
      <c r="E324" s="222">
        <v>9.1980000000000004</v>
      </c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11"/>
      <c r="Z324" s="211"/>
      <c r="AA324" s="211"/>
      <c r="AB324" s="211"/>
      <c r="AC324" s="211"/>
      <c r="AD324" s="211"/>
      <c r="AE324" s="211"/>
      <c r="AF324" s="211"/>
      <c r="AG324" s="211" t="s">
        <v>152</v>
      </c>
      <c r="AH324" s="211">
        <v>0</v>
      </c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18"/>
      <c r="B325" s="219"/>
      <c r="C325" s="254" t="s">
        <v>280</v>
      </c>
      <c r="D325" s="221"/>
      <c r="E325" s="222">
        <v>3.99</v>
      </c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11"/>
      <c r="Z325" s="211"/>
      <c r="AA325" s="211"/>
      <c r="AB325" s="211"/>
      <c r="AC325" s="211"/>
      <c r="AD325" s="211"/>
      <c r="AE325" s="211"/>
      <c r="AF325" s="211"/>
      <c r="AG325" s="211" t="s">
        <v>152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18"/>
      <c r="B326" s="219"/>
      <c r="C326" s="254" t="s">
        <v>281</v>
      </c>
      <c r="D326" s="221"/>
      <c r="E326" s="222">
        <v>13.958</v>
      </c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1"/>
      <c r="Z326" s="211"/>
      <c r="AA326" s="211"/>
      <c r="AB326" s="211"/>
      <c r="AC326" s="211"/>
      <c r="AD326" s="211"/>
      <c r="AE326" s="211"/>
      <c r="AF326" s="211"/>
      <c r="AG326" s="211" t="s">
        <v>152</v>
      </c>
      <c r="AH326" s="211">
        <v>0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ht="22.5" outlineLevel="1" x14ac:dyDescent="0.2">
      <c r="A327" s="218"/>
      <c r="B327" s="219"/>
      <c r="C327" s="254" t="s">
        <v>282</v>
      </c>
      <c r="D327" s="221"/>
      <c r="E327" s="222">
        <v>22.771000000000001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1"/>
      <c r="Z327" s="211"/>
      <c r="AA327" s="211"/>
      <c r="AB327" s="211"/>
      <c r="AC327" s="211"/>
      <c r="AD327" s="211"/>
      <c r="AE327" s="211"/>
      <c r="AF327" s="211"/>
      <c r="AG327" s="211" t="s">
        <v>152</v>
      </c>
      <c r="AH327" s="211">
        <v>0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18"/>
      <c r="B328" s="219"/>
      <c r="C328" s="254" t="s">
        <v>283</v>
      </c>
      <c r="D328" s="221"/>
      <c r="E328" s="222">
        <v>7</v>
      </c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1"/>
      <c r="Z328" s="211"/>
      <c r="AA328" s="211"/>
      <c r="AB328" s="211"/>
      <c r="AC328" s="211"/>
      <c r="AD328" s="211"/>
      <c r="AE328" s="211"/>
      <c r="AF328" s="211"/>
      <c r="AG328" s="211" t="s">
        <v>152</v>
      </c>
      <c r="AH328" s="211">
        <v>0</v>
      </c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">
      <c r="A329" s="218"/>
      <c r="B329" s="219"/>
      <c r="C329" s="254" t="s">
        <v>284</v>
      </c>
      <c r="D329" s="221"/>
      <c r="E329" s="222">
        <v>7</v>
      </c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11"/>
      <c r="Z329" s="211"/>
      <c r="AA329" s="211"/>
      <c r="AB329" s="211"/>
      <c r="AC329" s="211"/>
      <c r="AD329" s="211"/>
      <c r="AE329" s="211"/>
      <c r="AF329" s="211"/>
      <c r="AG329" s="211" t="s">
        <v>152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ht="22.5" outlineLevel="1" x14ac:dyDescent="0.2">
      <c r="A330" s="232">
        <v>96</v>
      </c>
      <c r="B330" s="233" t="s">
        <v>535</v>
      </c>
      <c r="C330" s="252" t="s">
        <v>536</v>
      </c>
      <c r="D330" s="234" t="s">
        <v>144</v>
      </c>
      <c r="E330" s="235">
        <v>21.092610000000001</v>
      </c>
      <c r="F330" s="236"/>
      <c r="G330" s="237">
        <f>ROUND(E330*F330,2)</f>
        <v>0</v>
      </c>
      <c r="H330" s="236"/>
      <c r="I330" s="237">
        <f>ROUND(E330*H330,2)</f>
        <v>0</v>
      </c>
      <c r="J330" s="236"/>
      <c r="K330" s="237">
        <f>ROUND(E330*J330,2)</f>
        <v>0</v>
      </c>
      <c r="L330" s="237">
        <v>21</v>
      </c>
      <c r="M330" s="237">
        <f>G330*(1+L330/100)</f>
        <v>0</v>
      </c>
      <c r="N330" s="237">
        <v>1.9199999999999998E-2</v>
      </c>
      <c r="O330" s="237">
        <f>ROUND(E330*N330,2)</f>
        <v>0.4</v>
      </c>
      <c r="P330" s="237">
        <v>0</v>
      </c>
      <c r="Q330" s="237">
        <f>ROUND(E330*P330,2)</f>
        <v>0</v>
      </c>
      <c r="R330" s="237" t="s">
        <v>255</v>
      </c>
      <c r="S330" s="237" t="s">
        <v>146</v>
      </c>
      <c r="T330" s="238" t="s">
        <v>146</v>
      </c>
      <c r="U330" s="220">
        <v>0</v>
      </c>
      <c r="V330" s="220">
        <f>ROUND(E330*U330,2)</f>
        <v>0</v>
      </c>
      <c r="W330" s="220"/>
      <c r="X330" s="220" t="s">
        <v>256</v>
      </c>
      <c r="Y330" s="211"/>
      <c r="Z330" s="211"/>
      <c r="AA330" s="211"/>
      <c r="AB330" s="211"/>
      <c r="AC330" s="211"/>
      <c r="AD330" s="211"/>
      <c r="AE330" s="211"/>
      <c r="AF330" s="211"/>
      <c r="AG330" s="211" t="s">
        <v>257</v>
      </c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ht="22.5" outlineLevel="1" x14ac:dyDescent="0.2">
      <c r="A331" s="218"/>
      <c r="B331" s="219"/>
      <c r="C331" s="254" t="s">
        <v>537</v>
      </c>
      <c r="D331" s="221"/>
      <c r="E331" s="222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11"/>
      <c r="Z331" s="211"/>
      <c r="AA331" s="211"/>
      <c r="AB331" s="211"/>
      <c r="AC331" s="211"/>
      <c r="AD331" s="211"/>
      <c r="AE331" s="211"/>
      <c r="AF331" s="211"/>
      <c r="AG331" s="211" t="s">
        <v>152</v>
      </c>
      <c r="AH331" s="211">
        <v>0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18"/>
      <c r="B332" s="219"/>
      <c r="C332" s="254" t="s">
        <v>538</v>
      </c>
      <c r="D332" s="221"/>
      <c r="E332" s="222">
        <v>19.1751</v>
      </c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11"/>
      <c r="Z332" s="211"/>
      <c r="AA332" s="211"/>
      <c r="AB332" s="211"/>
      <c r="AC332" s="211"/>
      <c r="AD332" s="211"/>
      <c r="AE332" s="211"/>
      <c r="AF332" s="211"/>
      <c r="AG332" s="211" t="s">
        <v>152</v>
      </c>
      <c r="AH332" s="211">
        <v>5</v>
      </c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">
      <c r="A333" s="218"/>
      <c r="B333" s="219"/>
      <c r="C333" s="257" t="s">
        <v>400</v>
      </c>
      <c r="D333" s="223"/>
      <c r="E333" s="224">
        <v>1.91751</v>
      </c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11"/>
      <c r="Z333" s="211"/>
      <c r="AA333" s="211"/>
      <c r="AB333" s="211"/>
      <c r="AC333" s="211"/>
      <c r="AD333" s="211"/>
      <c r="AE333" s="211"/>
      <c r="AF333" s="211"/>
      <c r="AG333" s="211" t="s">
        <v>152</v>
      </c>
      <c r="AH333" s="211">
        <v>4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ht="22.5" outlineLevel="1" x14ac:dyDescent="0.2">
      <c r="A334" s="232">
        <v>97</v>
      </c>
      <c r="B334" s="233" t="s">
        <v>539</v>
      </c>
      <c r="C334" s="252" t="s">
        <v>536</v>
      </c>
      <c r="D334" s="234" t="s">
        <v>144</v>
      </c>
      <c r="E334" s="235">
        <v>49.216090000000001</v>
      </c>
      <c r="F334" s="236"/>
      <c r="G334" s="237">
        <f>ROUND(E334*F334,2)</f>
        <v>0</v>
      </c>
      <c r="H334" s="236"/>
      <c r="I334" s="237">
        <f>ROUND(E334*H334,2)</f>
        <v>0</v>
      </c>
      <c r="J334" s="236"/>
      <c r="K334" s="237">
        <f>ROUND(E334*J334,2)</f>
        <v>0</v>
      </c>
      <c r="L334" s="237">
        <v>21</v>
      </c>
      <c r="M334" s="237">
        <f>G334*(1+L334/100)</f>
        <v>0</v>
      </c>
      <c r="N334" s="237">
        <v>1.9199999999999998E-2</v>
      </c>
      <c r="O334" s="237">
        <f>ROUND(E334*N334,2)</f>
        <v>0.94</v>
      </c>
      <c r="P334" s="237">
        <v>0</v>
      </c>
      <c r="Q334" s="237">
        <f>ROUND(E334*P334,2)</f>
        <v>0</v>
      </c>
      <c r="R334" s="237" t="s">
        <v>255</v>
      </c>
      <c r="S334" s="237" t="s">
        <v>146</v>
      </c>
      <c r="T334" s="238" t="s">
        <v>146</v>
      </c>
      <c r="U334" s="220">
        <v>0</v>
      </c>
      <c r="V334" s="220">
        <f>ROUND(E334*U334,2)</f>
        <v>0</v>
      </c>
      <c r="W334" s="220"/>
      <c r="X334" s="220" t="s">
        <v>256</v>
      </c>
      <c r="Y334" s="211"/>
      <c r="Z334" s="211"/>
      <c r="AA334" s="211"/>
      <c r="AB334" s="211"/>
      <c r="AC334" s="211"/>
      <c r="AD334" s="211"/>
      <c r="AE334" s="211"/>
      <c r="AF334" s="211"/>
      <c r="AG334" s="211" t="s">
        <v>257</v>
      </c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ht="22.5" outlineLevel="1" x14ac:dyDescent="0.2">
      <c r="A335" s="218"/>
      <c r="B335" s="219"/>
      <c r="C335" s="254" t="s">
        <v>540</v>
      </c>
      <c r="D335" s="221"/>
      <c r="E335" s="222"/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1"/>
      <c r="Z335" s="211"/>
      <c r="AA335" s="211"/>
      <c r="AB335" s="211"/>
      <c r="AC335" s="211"/>
      <c r="AD335" s="211"/>
      <c r="AE335" s="211"/>
      <c r="AF335" s="211"/>
      <c r="AG335" s="211" t="s">
        <v>152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18"/>
      <c r="B336" s="219"/>
      <c r="C336" s="254" t="s">
        <v>541</v>
      </c>
      <c r="D336" s="221"/>
      <c r="E336" s="222">
        <v>44.741900000000001</v>
      </c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11"/>
      <c r="Z336" s="211"/>
      <c r="AA336" s="211"/>
      <c r="AB336" s="211"/>
      <c r="AC336" s="211"/>
      <c r="AD336" s="211"/>
      <c r="AE336" s="211"/>
      <c r="AF336" s="211"/>
      <c r="AG336" s="211" t="s">
        <v>152</v>
      </c>
      <c r="AH336" s="211">
        <v>5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18"/>
      <c r="B337" s="219"/>
      <c r="C337" s="257" t="s">
        <v>400</v>
      </c>
      <c r="D337" s="223"/>
      <c r="E337" s="224">
        <v>4.4741900000000001</v>
      </c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1"/>
      <c r="Z337" s="211"/>
      <c r="AA337" s="211"/>
      <c r="AB337" s="211"/>
      <c r="AC337" s="211"/>
      <c r="AD337" s="211"/>
      <c r="AE337" s="211"/>
      <c r="AF337" s="211"/>
      <c r="AG337" s="211" t="s">
        <v>152</v>
      </c>
      <c r="AH337" s="211">
        <v>4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32">
        <v>98</v>
      </c>
      <c r="B338" s="233" t="s">
        <v>542</v>
      </c>
      <c r="C338" s="252" t="s">
        <v>543</v>
      </c>
      <c r="D338" s="234" t="s">
        <v>254</v>
      </c>
      <c r="E338" s="235">
        <v>1.6854899999999999</v>
      </c>
      <c r="F338" s="236"/>
      <c r="G338" s="237">
        <f>ROUND(E338*F338,2)</f>
        <v>0</v>
      </c>
      <c r="H338" s="236"/>
      <c r="I338" s="237">
        <f>ROUND(E338*H338,2)</f>
        <v>0</v>
      </c>
      <c r="J338" s="236"/>
      <c r="K338" s="237">
        <f>ROUND(E338*J338,2)</f>
        <v>0</v>
      </c>
      <c r="L338" s="237">
        <v>21</v>
      </c>
      <c r="M338" s="237">
        <f>G338*(1+L338/100)</f>
        <v>0</v>
      </c>
      <c r="N338" s="237">
        <v>0</v>
      </c>
      <c r="O338" s="237">
        <f>ROUND(E338*N338,2)</f>
        <v>0</v>
      </c>
      <c r="P338" s="237">
        <v>0</v>
      </c>
      <c r="Q338" s="237">
        <f>ROUND(E338*P338,2)</f>
        <v>0</v>
      </c>
      <c r="R338" s="237" t="s">
        <v>530</v>
      </c>
      <c r="S338" s="237" t="s">
        <v>146</v>
      </c>
      <c r="T338" s="238" t="s">
        <v>146</v>
      </c>
      <c r="U338" s="220">
        <v>1.3049999999999999</v>
      </c>
      <c r="V338" s="220">
        <f>ROUND(E338*U338,2)</f>
        <v>2.2000000000000002</v>
      </c>
      <c r="W338" s="220"/>
      <c r="X338" s="220" t="s">
        <v>303</v>
      </c>
      <c r="Y338" s="211"/>
      <c r="Z338" s="211"/>
      <c r="AA338" s="211"/>
      <c r="AB338" s="211"/>
      <c r="AC338" s="211"/>
      <c r="AD338" s="211"/>
      <c r="AE338" s="211"/>
      <c r="AF338" s="211"/>
      <c r="AG338" s="211" t="s">
        <v>304</v>
      </c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18"/>
      <c r="B339" s="219"/>
      <c r="C339" s="253" t="s">
        <v>350</v>
      </c>
      <c r="D339" s="239"/>
      <c r="E339" s="239"/>
      <c r="F339" s="239"/>
      <c r="G339" s="239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1"/>
      <c r="Z339" s="211"/>
      <c r="AA339" s="211"/>
      <c r="AB339" s="211"/>
      <c r="AC339" s="211"/>
      <c r="AD339" s="211"/>
      <c r="AE339" s="211"/>
      <c r="AF339" s="211"/>
      <c r="AG339" s="211" t="s">
        <v>150</v>
      </c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x14ac:dyDescent="0.2">
      <c r="A340" s="226" t="s">
        <v>140</v>
      </c>
      <c r="B340" s="227" t="s">
        <v>99</v>
      </c>
      <c r="C340" s="251" t="s">
        <v>100</v>
      </c>
      <c r="D340" s="228"/>
      <c r="E340" s="229"/>
      <c r="F340" s="230"/>
      <c r="G340" s="230">
        <f>SUMIF(AG341:AG358,"&lt;&gt;NOR",G341:G358)</f>
        <v>0</v>
      </c>
      <c r="H340" s="230"/>
      <c r="I340" s="230">
        <f>SUM(I341:I358)</f>
        <v>0</v>
      </c>
      <c r="J340" s="230"/>
      <c r="K340" s="230">
        <f>SUM(K341:K358)</f>
        <v>0</v>
      </c>
      <c r="L340" s="230"/>
      <c r="M340" s="230">
        <f>SUM(M341:M358)</f>
        <v>0</v>
      </c>
      <c r="N340" s="230"/>
      <c r="O340" s="230">
        <f>SUM(O341:O358)</f>
        <v>0.4</v>
      </c>
      <c r="P340" s="230"/>
      <c r="Q340" s="230">
        <f>SUM(Q341:Q358)</f>
        <v>0</v>
      </c>
      <c r="R340" s="230"/>
      <c r="S340" s="230"/>
      <c r="T340" s="231"/>
      <c r="U340" s="225"/>
      <c r="V340" s="225">
        <f>SUM(V341:V358)</f>
        <v>108.98999999999998</v>
      </c>
      <c r="W340" s="225"/>
      <c r="X340" s="225"/>
      <c r="AG340" t="s">
        <v>141</v>
      </c>
    </row>
    <row r="341" spans="1:60" outlineLevel="1" x14ac:dyDescent="0.2">
      <c r="A341" s="232">
        <v>99</v>
      </c>
      <c r="B341" s="233" t="s">
        <v>544</v>
      </c>
      <c r="C341" s="252" t="s">
        <v>545</v>
      </c>
      <c r="D341" s="234" t="s">
        <v>144</v>
      </c>
      <c r="E341" s="235">
        <v>74.16</v>
      </c>
      <c r="F341" s="236"/>
      <c r="G341" s="237">
        <f>ROUND(E341*F341,2)</f>
        <v>0</v>
      </c>
      <c r="H341" s="236"/>
      <c r="I341" s="237">
        <f>ROUND(E341*H341,2)</f>
        <v>0</v>
      </c>
      <c r="J341" s="236"/>
      <c r="K341" s="237">
        <f>ROUND(E341*J341,2)</f>
        <v>0</v>
      </c>
      <c r="L341" s="237">
        <v>21</v>
      </c>
      <c r="M341" s="237">
        <f>G341*(1+L341/100)</f>
        <v>0</v>
      </c>
      <c r="N341" s="237">
        <v>1.6000000000000001E-4</v>
      </c>
      <c r="O341" s="237">
        <f>ROUND(E341*N341,2)</f>
        <v>0.01</v>
      </c>
      <c r="P341" s="237">
        <v>0</v>
      </c>
      <c r="Q341" s="237">
        <f>ROUND(E341*P341,2)</f>
        <v>0</v>
      </c>
      <c r="R341" s="237" t="s">
        <v>530</v>
      </c>
      <c r="S341" s="237" t="s">
        <v>146</v>
      </c>
      <c r="T341" s="238" t="s">
        <v>146</v>
      </c>
      <c r="U341" s="220">
        <v>0.05</v>
      </c>
      <c r="V341" s="220">
        <f>ROUND(E341*U341,2)</f>
        <v>3.71</v>
      </c>
      <c r="W341" s="220"/>
      <c r="X341" s="220" t="s">
        <v>147</v>
      </c>
      <c r="Y341" s="211"/>
      <c r="Z341" s="211"/>
      <c r="AA341" s="211"/>
      <c r="AB341" s="211"/>
      <c r="AC341" s="211"/>
      <c r="AD341" s="211"/>
      <c r="AE341" s="211"/>
      <c r="AF341" s="211"/>
      <c r="AG341" s="211" t="s">
        <v>148</v>
      </c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18"/>
      <c r="B342" s="219"/>
      <c r="C342" s="255" t="s">
        <v>546</v>
      </c>
      <c r="D342" s="240"/>
      <c r="E342" s="240"/>
      <c r="F342" s="240"/>
      <c r="G342" s="24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1"/>
      <c r="Z342" s="211"/>
      <c r="AA342" s="211"/>
      <c r="AB342" s="211"/>
      <c r="AC342" s="211"/>
      <c r="AD342" s="211"/>
      <c r="AE342" s="211"/>
      <c r="AF342" s="211"/>
      <c r="AG342" s="211" t="s">
        <v>164</v>
      </c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 x14ac:dyDescent="0.2">
      <c r="A343" s="218"/>
      <c r="B343" s="219"/>
      <c r="C343" s="254" t="s">
        <v>547</v>
      </c>
      <c r="D343" s="221"/>
      <c r="E343" s="222">
        <v>74.16</v>
      </c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11"/>
      <c r="Z343" s="211"/>
      <c r="AA343" s="211"/>
      <c r="AB343" s="211"/>
      <c r="AC343" s="211"/>
      <c r="AD343" s="211"/>
      <c r="AE343" s="211"/>
      <c r="AF343" s="211"/>
      <c r="AG343" s="211" t="s">
        <v>152</v>
      </c>
      <c r="AH343" s="211">
        <v>5</v>
      </c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ht="22.5" outlineLevel="1" x14ac:dyDescent="0.2">
      <c r="A344" s="232">
        <v>100</v>
      </c>
      <c r="B344" s="233" t="s">
        <v>548</v>
      </c>
      <c r="C344" s="252" t="s">
        <v>549</v>
      </c>
      <c r="D344" s="234" t="s">
        <v>144</v>
      </c>
      <c r="E344" s="235">
        <v>74.16</v>
      </c>
      <c r="F344" s="236"/>
      <c r="G344" s="237">
        <f>ROUND(E344*F344,2)</f>
        <v>0</v>
      </c>
      <c r="H344" s="236"/>
      <c r="I344" s="237">
        <f>ROUND(E344*H344,2)</f>
        <v>0</v>
      </c>
      <c r="J344" s="236"/>
      <c r="K344" s="237">
        <f>ROUND(E344*J344,2)</f>
        <v>0</v>
      </c>
      <c r="L344" s="237">
        <v>21</v>
      </c>
      <c r="M344" s="237">
        <f>G344*(1+L344/100)</f>
        <v>0</v>
      </c>
      <c r="N344" s="237">
        <v>5.0299999999999997E-3</v>
      </c>
      <c r="O344" s="237">
        <f>ROUND(E344*N344,2)</f>
        <v>0.37</v>
      </c>
      <c r="P344" s="237">
        <v>0</v>
      </c>
      <c r="Q344" s="237">
        <f>ROUND(E344*P344,2)</f>
        <v>0</v>
      </c>
      <c r="R344" s="237"/>
      <c r="S344" s="237" t="s">
        <v>366</v>
      </c>
      <c r="T344" s="238" t="s">
        <v>371</v>
      </c>
      <c r="U344" s="220">
        <v>1.07</v>
      </c>
      <c r="V344" s="220">
        <f>ROUND(E344*U344,2)</f>
        <v>79.349999999999994</v>
      </c>
      <c r="W344" s="220"/>
      <c r="X344" s="220" t="s">
        <v>147</v>
      </c>
      <c r="Y344" s="211"/>
      <c r="Z344" s="211"/>
      <c r="AA344" s="211"/>
      <c r="AB344" s="211"/>
      <c r="AC344" s="211"/>
      <c r="AD344" s="211"/>
      <c r="AE344" s="211"/>
      <c r="AF344" s="211"/>
      <c r="AG344" s="211" t="s">
        <v>148</v>
      </c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18"/>
      <c r="B345" s="219"/>
      <c r="C345" s="254" t="s">
        <v>550</v>
      </c>
      <c r="D345" s="221"/>
      <c r="E345" s="222">
        <v>74.16</v>
      </c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11"/>
      <c r="Z345" s="211"/>
      <c r="AA345" s="211"/>
      <c r="AB345" s="211"/>
      <c r="AC345" s="211"/>
      <c r="AD345" s="211"/>
      <c r="AE345" s="211"/>
      <c r="AF345" s="211"/>
      <c r="AG345" s="211" t="s">
        <v>152</v>
      </c>
      <c r="AH345" s="211">
        <v>5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">
      <c r="A346" s="232">
        <v>101</v>
      </c>
      <c r="B346" s="233" t="s">
        <v>551</v>
      </c>
      <c r="C346" s="252" t="s">
        <v>552</v>
      </c>
      <c r="D346" s="234" t="s">
        <v>182</v>
      </c>
      <c r="E346" s="235">
        <v>211.7</v>
      </c>
      <c r="F346" s="236"/>
      <c r="G346" s="237">
        <f>ROUND(E346*F346,2)</f>
        <v>0</v>
      </c>
      <c r="H346" s="236"/>
      <c r="I346" s="237">
        <f>ROUND(E346*H346,2)</f>
        <v>0</v>
      </c>
      <c r="J346" s="236"/>
      <c r="K346" s="237">
        <f>ROUND(E346*J346,2)</f>
        <v>0</v>
      </c>
      <c r="L346" s="237">
        <v>21</v>
      </c>
      <c r="M346" s="237">
        <f>G346*(1+L346/100)</f>
        <v>0</v>
      </c>
      <c r="N346" s="237">
        <v>1E-4</v>
      </c>
      <c r="O346" s="237">
        <f>ROUND(E346*N346,2)</f>
        <v>0.02</v>
      </c>
      <c r="P346" s="237">
        <v>0</v>
      </c>
      <c r="Q346" s="237">
        <f>ROUND(E346*P346,2)</f>
        <v>0</v>
      </c>
      <c r="R346" s="237" t="s">
        <v>530</v>
      </c>
      <c r="S346" s="237" t="s">
        <v>146</v>
      </c>
      <c r="T346" s="238" t="s">
        <v>146</v>
      </c>
      <c r="U346" s="220">
        <v>0.12</v>
      </c>
      <c r="V346" s="220">
        <f>ROUND(E346*U346,2)</f>
        <v>25.4</v>
      </c>
      <c r="W346" s="220"/>
      <c r="X346" s="220" t="s">
        <v>147</v>
      </c>
      <c r="Y346" s="211"/>
      <c r="Z346" s="211"/>
      <c r="AA346" s="211"/>
      <c r="AB346" s="211"/>
      <c r="AC346" s="211"/>
      <c r="AD346" s="211"/>
      <c r="AE346" s="211"/>
      <c r="AF346" s="211"/>
      <c r="AG346" s="211" t="s">
        <v>148</v>
      </c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 x14ac:dyDescent="0.2">
      <c r="A347" s="218"/>
      <c r="B347" s="219"/>
      <c r="C347" s="254" t="s">
        <v>216</v>
      </c>
      <c r="D347" s="221"/>
      <c r="E347" s="222"/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1"/>
      <c r="Z347" s="211"/>
      <c r="AA347" s="211"/>
      <c r="AB347" s="211"/>
      <c r="AC347" s="211"/>
      <c r="AD347" s="211"/>
      <c r="AE347" s="211"/>
      <c r="AF347" s="211"/>
      <c r="AG347" s="211" t="s">
        <v>152</v>
      </c>
      <c r="AH347" s="211">
        <v>0</v>
      </c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">
      <c r="A348" s="218"/>
      <c r="B348" s="219"/>
      <c r="C348" s="254" t="s">
        <v>553</v>
      </c>
      <c r="D348" s="221"/>
      <c r="E348" s="222">
        <v>5.9</v>
      </c>
      <c r="F348" s="220"/>
      <c r="G348" s="220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11"/>
      <c r="Z348" s="211"/>
      <c r="AA348" s="211"/>
      <c r="AB348" s="211"/>
      <c r="AC348" s="211"/>
      <c r="AD348" s="211"/>
      <c r="AE348" s="211"/>
      <c r="AF348" s="211"/>
      <c r="AG348" s="211" t="s">
        <v>152</v>
      </c>
      <c r="AH348" s="211">
        <v>0</v>
      </c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18"/>
      <c r="B349" s="219"/>
      <c r="C349" s="254" t="s">
        <v>554</v>
      </c>
      <c r="D349" s="221"/>
      <c r="E349" s="222">
        <v>29.4</v>
      </c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1"/>
      <c r="Z349" s="211"/>
      <c r="AA349" s="211"/>
      <c r="AB349" s="211"/>
      <c r="AC349" s="211"/>
      <c r="AD349" s="211"/>
      <c r="AE349" s="211"/>
      <c r="AF349" s="211"/>
      <c r="AG349" s="211" t="s">
        <v>152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18"/>
      <c r="B350" s="219"/>
      <c r="C350" s="254" t="s">
        <v>290</v>
      </c>
      <c r="D350" s="221"/>
      <c r="E350" s="222"/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11"/>
      <c r="Z350" s="211"/>
      <c r="AA350" s="211"/>
      <c r="AB350" s="211"/>
      <c r="AC350" s="211"/>
      <c r="AD350" s="211"/>
      <c r="AE350" s="211"/>
      <c r="AF350" s="211"/>
      <c r="AG350" s="211" t="s">
        <v>152</v>
      </c>
      <c r="AH350" s="211">
        <v>0</v>
      </c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18"/>
      <c r="B351" s="219"/>
      <c r="C351" s="254" t="s">
        <v>555</v>
      </c>
      <c r="D351" s="221"/>
      <c r="E351" s="222">
        <v>8.4</v>
      </c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11"/>
      <c r="Z351" s="211"/>
      <c r="AA351" s="211"/>
      <c r="AB351" s="211"/>
      <c r="AC351" s="211"/>
      <c r="AD351" s="211"/>
      <c r="AE351" s="211"/>
      <c r="AF351" s="211"/>
      <c r="AG351" s="211" t="s">
        <v>152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 x14ac:dyDescent="0.2">
      <c r="A352" s="218"/>
      <c r="B352" s="219"/>
      <c r="C352" s="254" t="s">
        <v>292</v>
      </c>
      <c r="D352" s="221"/>
      <c r="E352" s="222"/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11"/>
      <c r="Z352" s="211"/>
      <c r="AA352" s="211"/>
      <c r="AB352" s="211"/>
      <c r="AC352" s="211"/>
      <c r="AD352" s="211"/>
      <c r="AE352" s="211"/>
      <c r="AF352" s="211"/>
      <c r="AG352" s="211" t="s">
        <v>152</v>
      </c>
      <c r="AH352" s="211">
        <v>0</v>
      </c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 x14ac:dyDescent="0.2">
      <c r="A353" s="218"/>
      <c r="B353" s="219"/>
      <c r="C353" s="254" t="s">
        <v>556</v>
      </c>
      <c r="D353" s="221"/>
      <c r="E353" s="222">
        <v>58.8</v>
      </c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11"/>
      <c r="Z353" s="211"/>
      <c r="AA353" s="211"/>
      <c r="AB353" s="211"/>
      <c r="AC353" s="211"/>
      <c r="AD353" s="211"/>
      <c r="AE353" s="211"/>
      <c r="AF353" s="211"/>
      <c r="AG353" s="211" t="s">
        <v>152</v>
      </c>
      <c r="AH353" s="211">
        <v>0</v>
      </c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18"/>
      <c r="B354" s="219"/>
      <c r="C354" s="254" t="s">
        <v>201</v>
      </c>
      <c r="D354" s="221"/>
      <c r="E354" s="222"/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11"/>
      <c r="Z354" s="211"/>
      <c r="AA354" s="211"/>
      <c r="AB354" s="211"/>
      <c r="AC354" s="211"/>
      <c r="AD354" s="211"/>
      <c r="AE354" s="211"/>
      <c r="AF354" s="211"/>
      <c r="AG354" s="211" t="s">
        <v>152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18"/>
      <c r="B355" s="219"/>
      <c r="C355" s="254" t="s">
        <v>557</v>
      </c>
      <c r="D355" s="221"/>
      <c r="E355" s="222">
        <v>92.4</v>
      </c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11"/>
      <c r="Z355" s="211"/>
      <c r="AA355" s="211"/>
      <c r="AB355" s="211"/>
      <c r="AC355" s="211"/>
      <c r="AD355" s="211"/>
      <c r="AE355" s="211"/>
      <c r="AF355" s="211"/>
      <c r="AG355" s="211" t="s">
        <v>152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">
      <c r="A356" s="218"/>
      <c r="B356" s="219"/>
      <c r="C356" s="254" t="s">
        <v>295</v>
      </c>
      <c r="D356" s="221"/>
      <c r="E356" s="222"/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1"/>
      <c r="Z356" s="211"/>
      <c r="AA356" s="211"/>
      <c r="AB356" s="211"/>
      <c r="AC356" s="211"/>
      <c r="AD356" s="211"/>
      <c r="AE356" s="211"/>
      <c r="AF356" s="211"/>
      <c r="AG356" s="211" t="s">
        <v>152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 x14ac:dyDescent="0.2">
      <c r="A357" s="218"/>
      <c r="B357" s="219"/>
      <c r="C357" s="254" t="s">
        <v>558</v>
      </c>
      <c r="D357" s="221"/>
      <c r="E357" s="222">
        <v>16.8</v>
      </c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11"/>
      <c r="Z357" s="211"/>
      <c r="AA357" s="211"/>
      <c r="AB357" s="211"/>
      <c r="AC357" s="211"/>
      <c r="AD357" s="211"/>
      <c r="AE357" s="211"/>
      <c r="AF357" s="211"/>
      <c r="AG357" s="211" t="s">
        <v>152</v>
      </c>
      <c r="AH357" s="211">
        <v>0</v>
      </c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1" x14ac:dyDescent="0.2">
      <c r="A358" s="243">
        <v>102</v>
      </c>
      <c r="B358" s="244" t="s">
        <v>559</v>
      </c>
      <c r="C358" s="258" t="s">
        <v>560</v>
      </c>
      <c r="D358" s="245" t="s">
        <v>254</v>
      </c>
      <c r="E358" s="246">
        <v>0.40605999999999998</v>
      </c>
      <c r="F358" s="247"/>
      <c r="G358" s="248">
        <f>ROUND(E358*F358,2)</f>
        <v>0</v>
      </c>
      <c r="H358" s="247"/>
      <c r="I358" s="248">
        <f>ROUND(E358*H358,2)</f>
        <v>0</v>
      </c>
      <c r="J358" s="247"/>
      <c r="K358" s="248">
        <f>ROUND(E358*J358,2)</f>
        <v>0</v>
      </c>
      <c r="L358" s="248">
        <v>21</v>
      </c>
      <c r="M358" s="248">
        <f>G358*(1+L358/100)</f>
        <v>0</v>
      </c>
      <c r="N358" s="248">
        <v>0</v>
      </c>
      <c r="O358" s="248">
        <f>ROUND(E358*N358,2)</f>
        <v>0</v>
      </c>
      <c r="P358" s="248">
        <v>0</v>
      </c>
      <c r="Q358" s="248">
        <f>ROUND(E358*P358,2)</f>
        <v>0</v>
      </c>
      <c r="R358" s="248" t="s">
        <v>530</v>
      </c>
      <c r="S358" s="248" t="s">
        <v>146</v>
      </c>
      <c r="T358" s="249" t="s">
        <v>146</v>
      </c>
      <c r="U358" s="220">
        <v>1.3049999999999999</v>
      </c>
      <c r="V358" s="220">
        <f>ROUND(E358*U358,2)</f>
        <v>0.53</v>
      </c>
      <c r="W358" s="220"/>
      <c r="X358" s="220" t="s">
        <v>303</v>
      </c>
      <c r="Y358" s="211"/>
      <c r="Z358" s="211"/>
      <c r="AA358" s="211"/>
      <c r="AB358" s="211"/>
      <c r="AC358" s="211"/>
      <c r="AD358" s="211"/>
      <c r="AE358" s="211"/>
      <c r="AF358" s="211"/>
      <c r="AG358" s="211" t="s">
        <v>304</v>
      </c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x14ac:dyDescent="0.2">
      <c r="A359" s="226" t="s">
        <v>140</v>
      </c>
      <c r="B359" s="227" t="s">
        <v>101</v>
      </c>
      <c r="C359" s="251" t="s">
        <v>102</v>
      </c>
      <c r="D359" s="228"/>
      <c r="E359" s="229"/>
      <c r="F359" s="230"/>
      <c r="G359" s="230">
        <f>SUMIF(AG360:AG369,"&lt;&gt;NOR",G360:G369)</f>
        <v>0</v>
      </c>
      <c r="H359" s="230"/>
      <c r="I359" s="230">
        <f>SUM(I360:I369)</f>
        <v>0</v>
      </c>
      <c r="J359" s="230"/>
      <c r="K359" s="230">
        <f>SUM(K360:K369)</f>
        <v>0</v>
      </c>
      <c r="L359" s="230"/>
      <c r="M359" s="230">
        <f>SUM(M360:M369)</f>
        <v>0</v>
      </c>
      <c r="N359" s="230"/>
      <c r="O359" s="230">
        <f>SUM(O360:O369)</f>
        <v>0</v>
      </c>
      <c r="P359" s="230"/>
      <c r="Q359" s="230">
        <f>SUM(Q360:Q369)</f>
        <v>0</v>
      </c>
      <c r="R359" s="230"/>
      <c r="S359" s="230"/>
      <c r="T359" s="231"/>
      <c r="U359" s="225"/>
      <c r="V359" s="225">
        <f>SUM(V360:V369)</f>
        <v>4.1500000000000004</v>
      </c>
      <c r="W359" s="225"/>
      <c r="X359" s="225"/>
      <c r="AG359" t="s">
        <v>141</v>
      </c>
    </row>
    <row r="360" spans="1:60" outlineLevel="1" x14ac:dyDescent="0.2">
      <c r="A360" s="232">
        <v>103</v>
      </c>
      <c r="B360" s="233" t="s">
        <v>561</v>
      </c>
      <c r="C360" s="252" t="s">
        <v>562</v>
      </c>
      <c r="D360" s="234" t="s">
        <v>144</v>
      </c>
      <c r="E360" s="235">
        <v>8.8245000000000005</v>
      </c>
      <c r="F360" s="236"/>
      <c r="G360" s="237">
        <f>ROUND(E360*F360,2)</f>
        <v>0</v>
      </c>
      <c r="H360" s="236"/>
      <c r="I360" s="237">
        <f>ROUND(E360*H360,2)</f>
        <v>0</v>
      </c>
      <c r="J360" s="236"/>
      <c r="K360" s="237">
        <f>ROUND(E360*J360,2)</f>
        <v>0</v>
      </c>
      <c r="L360" s="237">
        <v>21</v>
      </c>
      <c r="M360" s="237">
        <f>G360*(1+L360/100)</f>
        <v>0</v>
      </c>
      <c r="N360" s="237">
        <v>8.0000000000000007E-5</v>
      </c>
      <c r="O360" s="237">
        <f>ROUND(E360*N360,2)</f>
        <v>0</v>
      </c>
      <c r="P360" s="237">
        <v>0</v>
      </c>
      <c r="Q360" s="237">
        <f>ROUND(E360*P360,2)</f>
        <v>0</v>
      </c>
      <c r="R360" s="237" t="s">
        <v>563</v>
      </c>
      <c r="S360" s="237" t="s">
        <v>146</v>
      </c>
      <c r="T360" s="238" t="s">
        <v>564</v>
      </c>
      <c r="U360" s="220">
        <v>0.16</v>
      </c>
      <c r="V360" s="220">
        <f>ROUND(E360*U360,2)</f>
        <v>1.41</v>
      </c>
      <c r="W360" s="220"/>
      <c r="X360" s="220" t="s">
        <v>147</v>
      </c>
      <c r="Y360" s="211"/>
      <c r="Z360" s="211"/>
      <c r="AA360" s="211"/>
      <c r="AB360" s="211"/>
      <c r="AC360" s="211"/>
      <c r="AD360" s="211"/>
      <c r="AE360" s="211"/>
      <c r="AF360" s="211"/>
      <c r="AG360" s="211" t="s">
        <v>148</v>
      </c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 x14ac:dyDescent="0.2">
      <c r="A361" s="218"/>
      <c r="B361" s="219"/>
      <c r="C361" s="254" t="s">
        <v>565</v>
      </c>
      <c r="D361" s="221"/>
      <c r="E361" s="222"/>
      <c r="F361" s="220"/>
      <c r="G361" s="220"/>
      <c r="H361" s="220"/>
      <c r="I361" s="220"/>
      <c r="J361" s="220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11"/>
      <c r="Z361" s="211"/>
      <c r="AA361" s="211"/>
      <c r="AB361" s="211"/>
      <c r="AC361" s="211"/>
      <c r="AD361" s="211"/>
      <c r="AE361" s="211"/>
      <c r="AF361" s="211"/>
      <c r="AG361" s="211" t="s">
        <v>152</v>
      </c>
      <c r="AH361" s="211">
        <v>0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">
      <c r="A362" s="218"/>
      <c r="B362" s="219"/>
      <c r="C362" s="254" t="s">
        <v>566</v>
      </c>
      <c r="D362" s="221"/>
      <c r="E362" s="222"/>
      <c r="F362" s="220"/>
      <c r="G362" s="220"/>
      <c r="H362" s="220"/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11"/>
      <c r="Z362" s="211"/>
      <c r="AA362" s="211"/>
      <c r="AB362" s="211"/>
      <c r="AC362" s="211"/>
      <c r="AD362" s="211"/>
      <c r="AE362" s="211"/>
      <c r="AF362" s="211"/>
      <c r="AG362" s="211" t="s">
        <v>152</v>
      </c>
      <c r="AH362" s="211">
        <v>0</v>
      </c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 x14ac:dyDescent="0.2">
      <c r="A363" s="218"/>
      <c r="B363" s="219"/>
      <c r="C363" s="254" t="s">
        <v>567</v>
      </c>
      <c r="D363" s="221"/>
      <c r="E363" s="222">
        <v>2.1779999999999999</v>
      </c>
      <c r="F363" s="220"/>
      <c r="G363" s="220"/>
      <c r="H363" s="220"/>
      <c r="I363" s="220"/>
      <c r="J363" s="220"/>
      <c r="K363" s="220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11"/>
      <c r="Z363" s="211"/>
      <c r="AA363" s="211"/>
      <c r="AB363" s="211"/>
      <c r="AC363" s="211"/>
      <c r="AD363" s="211"/>
      <c r="AE363" s="211"/>
      <c r="AF363" s="211"/>
      <c r="AG363" s="211" t="s">
        <v>152</v>
      </c>
      <c r="AH363" s="211">
        <v>0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1" x14ac:dyDescent="0.2">
      <c r="A364" s="218"/>
      <c r="B364" s="219"/>
      <c r="C364" s="254" t="s">
        <v>568</v>
      </c>
      <c r="D364" s="221"/>
      <c r="E364" s="222">
        <v>4.4459999999999997</v>
      </c>
      <c r="F364" s="220"/>
      <c r="G364" s="220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11"/>
      <c r="Z364" s="211"/>
      <c r="AA364" s="211"/>
      <c r="AB364" s="211"/>
      <c r="AC364" s="211"/>
      <c r="AD364" s="211"/>
      <c r="AE364" s="211"/>
      <c r="AF364" s="211"/>
      <c r="AG364" s="211" t="s">
        <v>152</v>
      </c>
      <c r="AH364" s="211">
        <v>0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1" x14ac:dyDescent="0.2">
      <c r="A365" s="218"/>
      <c r="B365" s="219"/>
      <c r="C365" s="254" t="s">
        <v>569</v>
      </c>
      <c r="D365" s="221"/>
      <c r="E365" s="222">
        <v>1.1339999999999999</v>
      </c>
      <c r="F365" s="220"/>
      <c r="G365" s="220"/>
      <c r="H365" s="220"/>
      <c r="I365" s="220"/>
      <c r="J365" s="220"/>
      <c r="K365" s="220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11"/>
      <c r="Z365" s="211"/>
      <c r="AA365" s="211"/>
      <c r="AB365" s="211"/>
      <c r="AC365" s="211"/>
      <c r="AD365" s="211"/>
      <c r="AE365" s="211"/>
      <c r="AF365" s="211"/>
      <c r="AG365" s="211" t="s">
        <v>152</v>
      </c>
      <c r="AH365" s="211">
        <v>0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 x14ac:dyDescent="0.2">
      <c r="A366" s="218"/>
      <c r="B366" s="219"/>
      <c r="C366" s="254" t="s">
        <v>570</v>
      </c>
      <c r="D366" s="221"/>
      <c r="E366" s="222">
        <v>1.0665</v>
      </c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11"/>
      <c r="Z366" s="211"/>
      <c r="AA366" s="211"/>
      <c r="AB366" s="211"/>
      <c r="AC366" s="211"/>
      <c r="AD366" s="211"/>
      <c r="AE366" s="211"/>
      <c r="AF366" s="211"/>
      <c r="AG366" s="211" t="s">
        <v>152</v>
      </c>
      <c r="AH366" s="211">
        <v>0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 x14ac:dyDescent="0.2">
      <c r="A367" s="232">
        <v>104</v>
      </c>
      <c r="B367" s="233" t="s">
        <v>571</v>
      </c>
      <c r="C367" s="252" t="s">
        <v>572</v>
      </c>
      <c r="D367" s="234" t="s">
        <v>144</v>
      </c>
      <c r="E367" s="235">
        <v>8.8245000000000005</v>
      </c>
      <c r="F367" s="236"/>
      <c r="G367" s="237">
        <f>ROUND(E367*F367,2)</f>
        <v>0</v>
      </c>
      <c r="H367" s="236"/>
      <c r="I367" s="237">
        <f>ROUND(E367*H367,2)</f>
        <v>0</v>
      </c>
      <c r="J367" s="236"/>
      <c r="K367" s="237">
        <f>ROUND(E367*J367,2)</f>
        <v>0</v>
      </c>
      <c r="L367" s="237">
        <v>21</v>
      </c>
      <c r="M367" s="237">
        <f>G367*(1+L367/100)</f>
        <v>0</v>
      </c>
      <c r="N367" s="237">
        <v>4.0000000000000002E-4</v>
      </c>
      <c r="O367" s="237">
        <f>ROUND(E367*N367,2)</f>
        <v>0</v>
      </c>
      <c r="P367" s="237">
        <v>0</v>
      </c>
      <c r="Q367" s="237">
        <f>ROUND(E367*P367,2)</f>
        <v>0</v>
      </c>
      <c r="R367" s="237" t="s">
        <v>563</v>
      </c>
      <c r="S367" s="237" t="s">
        <v>146</v>
      </c>
      <c r="T367" s="238" t="s">
        <v>564</v>
      </c>
      <c r="U367" s="220">
        <v>0.31</v>
      </c>
      <c r="V367" s="220">
        <f>ROUND(E367*U367,2)</f>
        <v>2.74</v>
      </c>
      <c r="W367" s="220"/>
      <c r="X367" s="220" t="s">
        <v>147</v>
      </c>
      <c r="Y367" s="211"/>
      <c r="Z367" s="211"/>
      <c r="AA367" s="211"/>
      <c r="AB367" s="211"/>
      <c r="AC367" s="211"/>
      <c r="AD367" s="211"/>
      <c r="AE367" s="211"/>
      <c r="AF367" s="211"/>
      <c r="AG367" s="211" t="s">
        <v>148</v>
      </c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 x14ac:dyDescent="0.2">
      <c r="A368" s="218"/>
      <c r="B368" s="219"/>
      <c r="C368" s="253" t="s">
        <v>573</v>
      </c>
      <c r="D368" s="239"/>
      <c r="E368" s="239"/>
      <c r="F368" s="239"/>
      <c r="G368" s="239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11"/>
      <c r="Z368" s="211"/>
      <c r="AA368" s="211"/>
      <c r="AB368" s="211"/>
      <c r="AC368" s="211"/>
      <c r="AD368" s="211"/>
      <c r="AE368" s="211"/>
      <c r="AF368" s="211"/>
      <c r="AG368" s="211" t="s">
        <v>150</v>
      </c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1" x14ac:dyDescent="0.2">
      <c r="A369" s="218"/>
      <c r="B369" s="219"/>
      <c r="C369" s="254" t="s">
        <v>574</v>
      </c>
      <c r="D369" s="221"/>
      <c r="E369" s="222">
        <v>8.8245000000000005</v>
      </c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11"/>
      <c r="Z369" s="211"/>
      <c r="AA369" s="211"/>
      <c r="AB369" s="211"/>
      <c r="AC369" s="211"/>
      <c r="AD369" s="211"/>
      <c r="AE369" s="211"/>
      <c r="AF369" s="211"/>
      <c r="AG369" s="211" t="s">
        <v>152</v>
      </c>
      <c r="AH369" s="211">
        <v>5</v>
      </c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x14ac:dyDescent="0.2">
      <c r="A370" s="226" t="s">
        <v>140</v>
      </c>
      <c r="B370" s="227" t="s">
        <v>103</v>
      </c>
      <c r="C370" s="251" t="s">
        <v>104</v>
      </c>
      <c r="D370" s="228"/>
      <c r="E370" s="229"/>
      <c r="F370" s="230"/>
      <c r="G370" s="230">
        <f>SUMIF(AG371:AG375,"&lt;&gt;NOR",G371:G375)</f>
        <v>0</v>
      </c>
      <c r="H370" s="230"/>
      <c r="I370" s="230">
        <f>SUM(I371:I375)</f>
        <v>0</v>
      </c>
      <c r="J370" s="230"/>
      <c r="K370" s="230">
        <f>SUM(K371:K375)</f>
        <v>0</v>
      </c>
      <c r="L370" s="230"/>
      <c r="M370" s="230">
        <f>SUM(M371:M375)</f>
        <v>0</v>
      </c>
      <c r="N370" s="230"/>
      <c r="O370" s="230">
        <f>SUM(O371:O375)</f>
        <v>0.02</v>
      </c>
      <c r="P370" s="230"/>
      <c r="Q370" s="230">
        <f>SUM(Q371:Q375)</f>
        <v>0</v>
      </c>
      <c r="R370" s="230"/>
      <c r="S370" s="230"/>
      <c r="T370" s="231"/>
      <c r="U370" s="225"/>
      <c r="V370" s="225">
        <f>SUM(V371:V375)</f>
        <v>9.5300000000000011</v>
      </c>
      <c r="W370" s="225"/>
      <c r="X370" s="225"/>
      <c r="AG370" t="s">
        <v>141</v>
      </c>
    </row>
    <row r="371" spans="1:60" outlineLevel="1" x14ac:dyDescent="0.2">
      <c r="A371" s="232">
        <v>105</v>
      </c>
      <c r="B371" s="233" t="s">
        <v>575</v>
      </c>
      <c r="C371" s="252" t="s">
        <v>576</v>
      </c>
      <c r="D371" s="234" t="s">
        <v>144</v>
      </c>
      <c r="E371" s="235">
        <v>73.325999999999993</v>
      </c>
      <c r="F371" s="236"/>
      <c r="G371" s="237">
        <f>ROUND(E371*F371,2)</f>
        <v>0</v>
      </c>
      <c r="H371" s="236"/>
      <c r="I371" s="237">
        <f>ROUND(E371*H371,2)</f>
        <v>0</v>
      </c>
      <c r="J371" s="236"/>
      <c r="K371" s="237">
        <f>ROUND(E371*J371,2)</f>
        <v>0</v>
      </c>
      <c r="L371" s="237">
        <v>21</v>
      </c>
      <c r="M371" s="237">
        <f>G371*(1+L371/100)</f>
        <v>0</v>
      </c>
      <c r="N371" s="237">
        <v>6.9999999999999994E-5</v>
      </c>
      <c r="O371" s="237">
        <f>ROUND(E371*N371,2)</f>
        <v>0.01</v>
      </c>
      <c r="P371" s="237">
        <v>0</v>
      </c>
      <c r="Q371" s="237">
        <f>ROUND(E371*P371,2)</f>
        <v>0</v>
      </c>
      <c r="R371" s="237" t="s">
        <v>577</v>
      </c>
      <c r="S371" s="237" t="s">
        <v>146</v>
      </c>
      <c r="T371" s="238" t="s">
        <v>146</v>
      </c>
      <c r="U371" s="220">
        <v>0.03</v>
      </c>
      <c r="V371" s="220">
        <f>ROUND(E371*U371,2)</f>
        <v>2.2000000000000002</v>
      </c>
      <c r="W371" s="220"/>
      <c r="X371" s="220" t="s">
        <v>147</v>
      </c>
      <c r="Y371" s="211"/>
      <c r="Z371" s="211"/>
      <c r="AA371" s="211"/>
      <c r="AB371" s="211"/>
      <c r="AC371" s="211"/>
      <c r="AD371" s="211"/>
      <c r="AE371" s="211"/>
      <c r="AF371" s="211"/>
      <c r="AG371" s="211" t="s">
        <v>148</v>
      </c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 x14ac:dyDescent="0.2">
      <c r="A372" s="218"/>
      <c r="B372" s="219"/>
      <c r="C372" s="254" t="s">
        <v>578</v>
      </c>
      <c r="D372" s="221"/>
      <c r="E372" s="222">
        <v>16.326000000000001</v>
      </c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11"/>
      <c r="Z372" s="211"/>
      <c r="AA372" s="211"/>
      <c r="AB372" s="211"/>
      <c r="AC372" s="211"/>
      <c r="AD372" s="211"/>
      <c r="AE372" s="211"/>
      <c r="AF372" s="211"/>
      <c r="AG372" s="211" t="s">
        <v>152</v>
      </c>
      <c r="AH372" s="211">
        <v>5</v>
      </c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1" x14ac:dyDescent="0.2">
      <c r="A373" s="218"/>
      <c r="B373" s="219"/>
      <c r="C373" s="254" t="s">
        <v>159</v>
      </c>
      <c r="D373" s="221"/>
      <c r="E373" s="222">
        <v>57</v>
      </c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11"/>
      <c r="Z373" s="211"/>
      <c r="AA373" s="211"/>
      <c r="AB373" s="211"/>
      <c r="AC373" s="211"/>
      <c r="AD373" s="211"/>
      <c r="AE373" s="211"/>
      <c r="AF373" s="211"/>
      <c r="AG373" s="211" t="s">
        <v>152</v>
      </c>
      <c r="AH373" s="211">
        <v>5</v>
      </c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1" x14ac:dyDescent="0.2">
      <c r="A374" s="232">
        <v>106</v>
      </c>
      <c r="B374" s="233" t="s">
        <v>579</v>
      </c>
      <c r="C374" s="252" t="s">
        <v>580</v>
      </c>
      <c r="D374" s="234" t="s">
        <v>144</v>
      </c>
      <c r="E374" s="235">
        <v>73.325999999999993</v>
      </c>
      <c r="F374" s="236"/>
      <c r="G374" s="237">
        <f>ROUND(E374*F374,2)</f>
        <v>0</v>
      </c>
      <c r="H374" s="236"/>
      <c r="I374" s="237">
        <f>ROUND(E374*H374,2)</f>
        <v>0</v>
      </c>
      <c r="J374" s="236"/>
      <c r="K374" s="237">
        <f>ROUND(E374*J374,2)</f>
        <v>0</v>
      </c>
      <c r="L374" s="237">
        <v>21</v>
      </c>
      <c r="M374" s="237">
        <f>G374*(1+L374/100)</f>
        <v>0</v>
      </c>
      <c r="N374" s="237">
        <v>1.3999999999999999E-4</v>
      </c>
      <c r="O374" s="237">
        <f>ROUND(E374*N374,2)</f>
        <v>0.01</v>
      </c>
      <c r="P374" s="237">
        <v>0</v>
      </c>
      <c r="Q374" s="237">
        <f>ROUND(E374*P374,2)</f>
        <v>0</v>
      </c>
      <c r="R374" s="237" t="s">
        <v>577</v>
      </c>
      <c r="S374" s="237" t="s">
        <v>146</v>
      </c>
      <c r="T374" s="238" t="s">
        <v>146</v>
      </c>
      <c r="U374" s="220">
        <v>0.1</v>
      </c>
      <c r="V374" s="220">
        <f>ROUND(E374*U374,2)</f>
        <v>7.33</v>
      </c>
      <c r="W374" s="220"/>
      <c r="X374" s="220" t="s">
        <v>147</v>
      </c>
      <c r="Y374" s="211"/>
      <c r="Z374" s="211"/>
      <c r="AA374" s="211"/>
      <c r="AB374" s="211"/>
      <c r="AC374" s="211"/>
      <c r="AD374" s="211"/>
      <c r="AE374" s="211"/>
      <c r="AF374" s="211"/>
      <c r="AG374" s="211" t="s">
        <v>148</v>
      </c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1" x14ac:dyDescent="0.2">
      <c r="A375" s="218"/>
      <c r="B375" s="219"/>
      <c r="C375" s="254" t="s">
        <v>581</v>
      </c>
      <c r="D375" s="221"/>
      <c r="E375" s="222">
        <v>73.325999999999993</v>
      </c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11"/>
      <c r="Z375" s="211"/>
      <c r="AA375" s="211"/>
      <c r="AB375" s="211"/>
      <c r="AC375" s="211"/>
      <c r="AD375" s="211"/>
      <c r="AE375" s="211"/>
      <c r="AF375" s="211"/>
      <c r="AG375" s="211" t="s">
        <v>152</v>
      </c>
      <c r="AH375" s="211">
        <v>5</v>
      </c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x14ac:dyDescent="0.2">
      <c r="A376" s="226" t="s">
        <v>140</v>
      </c>
      <c r="B376" s="227" t="s">
        <v>105</v>
      </c>
      <c r="C376" s="251" t="s">
        <v>106</v>
      </c>
      <c r="D376" s="228"/>
      <c r="E376" s="229"/>
      <c r="F376" s="230"/>
      <c r="G376" s="230">
        <f>SUMIF(AG377:AG378,"&lt;&gt;NOR",G377:G378)</f>
        <v>0</v>
      </c>
      <c r="H376" s="230"/>
      <c r="I376" s="230">
        <f>SUM(I377:I378)</f>
        <v>0</v>
      </c>
      <c r="J376" s="230"/>
      <c r="K376" s="230">
        <f>SUM(K377:K378)</f>
        <v>0</v>
      </c>
      <c r="L376" s="230"/>
      <c r="M376" s="230">
        <f>SUM(M377:M378)</f>
        <v>0</v>
      </c>
      <c r="N376" s="230"/>
      <c r="O376" s="230">
        <f>SUM(O377:O378)</f>
        <v>0</v>
      </c>
      <c r="P376" s="230"/>
      <c r="Q376" s="230">
        <f>SUM(Q377:Q378)</f>
        <v>0</v>
      </c>
      <c r="R376" s="230"/>
      <c r="S376" s="230"/>
      <c r="T376" s="231"/>
      <c r="U376" s="225"/>
      <c r="V376" s="225">
        <f>SUM(V377:V378)</f>
        <v>34.31</v>
      </c>
      <c r="W376" s="225"/>
      <c r="X376" s="225"/>
      <c r="AG376" t="s">
        <v>141</v>
      </c>
    </row>
    <row r="377" spans="1:60" ht="33.75" outlineLevel="1" x14ac:dyDescent="0.2">
      <c r="A377" s="232">
        <v>107</v>
      </c>
      <c r="B377" s="233" t="s">
        <v>582</v>
      </c>
      <c r="C377" s="252" t="s">
        <v>583</v>
      </c>
      <c r="D377" s="234" t="s">
        <v>213</v>
      </c>
      <c r="E377" s="235">
        <v>47</v>
      </c>
      <c r="F377" s="236"/>
      <c r="G377" s="237">
        <f>ROUND(E377*F377,2)</f>
        <v>0</v>
      </c>
      <c r="H377" s="236"/>
      <c r="I377" s="237">
        <f>ROUND(E377*H377,2)</f>
        <v>0</v>
      </c>
      <c r="J377" s="236"/>
      <c r="K377" s="237">
        <f>ROUND(E377*J377,2)</f>
        <v>0</v>
      </c>
      <c r="L377" s="237">
        <v>21</v>
      </c>
      <c r="M377" s="237">
        <f>G377*(1+L377/100)</f>
        <v>0</v>
      </c>
      <c r="N377" s="237">
        <v>0</v>
      </c>
      <c r="O377" s="237">
        <f>ROUND(E377*N377,2)</f>
        <v>0</v>
      </c>
      <c r="P377" s="237">
        <v>0</v>
      </c>
      <c r="Q377" s="237">
        <f>ROUND(E377*P377,2)</f>
        <v>0</v>
      </c>
      <c r="R377" s="237"/>
      <c r="S377" s="237" t="s">
        <v>366</v>
      </c>
      <c r="T377" s="238" t="s">
        <v>371</v>
      </c>
      <c r="U377" s="220">
        <v>0.73</v>
      </c>
      <c r="V377" s="220">
        <f>ROUND(E377*U377,2)</f>
        <v>34.31</v>
      </c>
      <c r="W377" s="220"/>
      <c r="X377" s="220" t="s">
        <v>147</v>
      </c>
      <c r="Y377" s="211"/>
      <c r="Z377" s="211"/>
      <c r="AA377" s="211"/>
      <c r="AB377" s="211"/>
      <c r="AC377" s="211"/>
      <c r="AD377" s="211"/>
      <c r="AE377" s="211"/>
      <c r="AF377" s="211"/>
      <c r="AG377" s="211" t="s">
        <v>148</v>
      </c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1" x14ac:dyDescent="0.2">
      <c r="A378" s="218"/>
      <c r="B378" s="219"/>
      <c r="C378" s="254" t="s">
        <v>584</v>
      </c>
      <c r="D378" s="221"/>
      <c r="E378" s="222">
        <v>47</v>
      </c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11"/>
      <c r="Z378" s="211"/>
      <c r="AA378" s="211"/>
      <c r="AB378" s="211"/>
      <c r="AC378" s="211"/>
      <c r="AD378" s="211"/>
      <c r="AE378" s="211"/>
      <c r="AF378" s="211"/>
      <c r="AG378" s="211" t="s">
        <v>152</v>
      </c>
      <c r="AH378" s="211">
        <v>0</v>
      </c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x14ac:dyDescent="0.2">
      <c r="A379" s="226" t="s">
        <v>140</v>
      </c>
      <c r="B379" s="227" t="s">
        <v>109</v>
      </c>
      <c r="C379" s="251" t="s">
        <v>110</v>
      </c>
      <c r="D379" s="228"/>
      <c r="E379" s="229"/>
      <c r="F379" s="230"/>
      <c r="G379" s="230">
        <f>SUMIF(AG380:AG437,"&lt;&gt;NOR",G380:G437)</f>
        <v>0</v>
      </c>
      <c r="H379" s="230"/>
      <c r="I379" s="230">
        <f>SUM(I380:I437)</f>
        <v>0</v>
      </c>
      <c r="J379" s="230"/>
      <c r="K379" s="230">
        <f>SUM(K380:K437)</f>
        <v>0</v>
      </c>
      <c r="L379" s="230"/>
      <c r="M379" s="230">
        <f>SUM(M380:M437)</f>
        <v>0</v>
      </c>
      <c r="N379" s="230"/>
      <c r="O379" s="230">
        <f>SUM(O380:O437)</f>
        <v>0</v>
      </c>
      <c r="P379" s="230"/>
      <c r="Q379" s="230">
        <f>SUM(Q380:Q437)</f>
        <v>0</v>
      </c>
      <c r="R379" s="230"/>
      <c r="S379" s="230"/>
      <c r="T379" s="231"/>
      <c r="U379" s="225"/>
      <c r="V379" s="225">
        <f>SUM(V380:V437)</f>
        <v>144.57</v>
      </c>
      <c r="W379" s="225"/>
      <c r="X379" s="225"/>
      <c r="AG379" t="s">
        <v>141</v>
      </c>
    </row>
    <row r="380" spans="1:60" ht="22.5" outlineLevel="1" x14ac:dyDescent="0.2">
      <c r="A380" s="232">
        <v>108</v>
      </c>
      <c r="B380" s="233" t="s">
        <v>585</v>
      </c>
      <c r="C380" s="252" t="s">
        <v>586</v>
      </c>
      <c r="D380" s="234" t="s">
        <v>254</v>
      </c>
      <c r="E380" s="235">
        <v>30.731539999999999</v>
      </c>
      <c r="F380" s="236"/>
      <c r="G380" s="237">
        <f>ROUND(E380*F380,2)</f>
        <v>0</v>
      </c>
      <c r="H380" s="236"/>
      <c r="I380" s="237">
        <f>ROUND(E380*H380,2)</f>
        <v>0</v>
      </c>
      <c r="J380" s="236"/>
      <c r="K380" s="237">
        <f>ROUND(E380*J380,2)</f>
        <v>0</v>
      </c>
      <c r="L380" s="237">
        <v>21</v>
      </c>
      <c r="M380" s="237">
        <f>G380*(1+L380/100)</f>
        <v>0</v>
      </c>
      <c r="N380" s="237">
        <v>0</v>
      </c>
      <c r="O380" s="237">
        <f>ROUND(E380*N380,2)</f>
        <v>0</v>
      </c>
      <c r="P380" s="237">
        <v>0</v>
      </c>
      <c r="Q380" s="237">
        <f>ROUND(E380*P380,2)</f>
        <v>0</v>
      </c>
      <c r="R380" s="237" t="s">
        <v>587</v>
      </c>
      <c r="S380" s="237" t="s">
        <v>146</v>
      </c>
      <c r="T380" s="238" t="s">
        <v>146</v>
      </c>
      <c r="U380" s="220">
        <v>0.83</v>
      </c>
      <c r="V380" s="220">
        <f>ROUND(E380*U380,2)</f>
        <v>25.51</v>
      </c>
      <c r="W380" s="220"/>
      <c r="X380" s="220" t="s">
        <v>147</v>
      </c>
      <c r="Y380" s="211"/>
      <c r="Z380" s="211"/>
      <c r="AA380" s="211"/>
      <c r="AB380" s="211"/>
      <c r="AC380" s="211"/>
      <c r="AD380" s="211"/>
      <c r="AE380" s="211"/>
      <c r="AF380" s="211"/>
      <c r="AG380" s="211" t="s">
        <v>148</v>
      </c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1" x14ac:dyDescent="0.2">
      <c r="A381" s="218"/>
      <c r="B381" s="219"/>
      <c r="C381" s="253" t="s">
        <v>588</v>
      </c>
      <c r="D381" s="239"/>
      <c r="E381" s="239"/>
      <c r="F381" s="239"/>
      <c r="G381" s="239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11"/>
      <c r="Z381" s="211"/>
      <c r="AA381" s="211"/>
      <c r="AB381" s="211"/>
      <c r="AC381" s="211"/>
      <c r="AD381" s="211"/>
      <c r="AE381" s="211"/>
      <c r="AF381" s="211"/>
      <c r="AG381" s="211" t="s">
        <v>150</v>
      </c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41" t="str">
        <f>C381</f>
        <v>nebo vybouraných hmot nošením nebo přehazováním k místu nakládky přístupnému normálním dopravním prostředkům do 10 m,</v>
      </c>
      <c r="BB381" s="211"/>
      <c r="BC381" s="211"/>
      <c r="BD381" s="211"/>
      <c r="BE381" s="211"/>
      <c r="BF381" s="211"/>
      <c r="BG381" s="211"/>
      <c r="BH381" s="211"/>
    </row>
    <row r="382" spans="1:60" ht="22.5" outlineLevel="1" x14ac:dyDescent="0.2">
      <c r="A382" s="218"/>
      <c r="B382" s="219"/>
      <c r="C382" s="256" t="s">
        <v>589</v>
      </c>
      <c r="D382" s="242"/>
      <c r="E382" s="242"/>
      <c r="F382" s="242"/>
      <c r="G382" s="242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11"/>
      <c r="Z382" s="211"/>
      <c r="AA382" s="211"/>
      <c r="AB382" s="211"/>
      <c r="AC382" s="211"/>
      <c r="AD382" s="211"/>
      <c r="AE382" s="211"/>
      <c r="AF382" s="211"/>
      <c r="AG382" s="211" t="s">
        <v>164</v>
      </c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41" t="str">
        <f>C382</f>
        <v>S naložením suti nebo vybouraných hmot do dopravního prostředku a na jejich vyložením, popřípadě přeložením na normální dopravní prostředek.</v>
      </c>
      <c r="BB382" s="211"/>
      <c r="BC382" s="211"/>
      <c r="BD382" s="211"/>
      <c r="BE382" s="211"/>
      <c r="BF382" s="211"/>
      <c r="BG382" s="211"/>
      <c r="BH382" s="211"/>
    </row>
    <row r="383" spans="1:60" outlineLevel="1" x14ac:dyDescent="0.2">
      <c r="A383" s="218"/>
      <c r="B383" s="219"/>
      <c r="C383" s="254" t="s">
        <v>590</v>
      </c>
      <c r="D383" s="221"/>
      <c r="E383" s="222">
        <v>3.0647700000000002</v>
      </c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11"/>
      <c r="Z383" s="211"/>
      <c r="AA383" s="211"/>
      <c r="AB383" s="211"/>
      <c r="AC383" s="211"/>
      <c r="AD383" s="211"/>
      <c r="AE383" s="211"/>
      <c r="AF383" s="211"/>
      <c r="AG383" s="211" t="s">
        <v>152</v>
      </c>
      <c r="AH383" s="211">
        <v>5</v>
      </c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1" x14ac:dyDescent="0.2">
      <c r="A384" s="218"/>
      <c r="B384" s="219"/>
      <c r="C384" s="254" t="s">
        <v>591</v>
      </c>
      <c r="D384" s="221"/>
      <c r="E384" s="222">
        <v>0.67430999999999996</v>
      </c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11"/>
      <c r="Z384" s="211"/>
      <c r="AA384" s="211"/>
      <c r="AB384" s="211"/>
      <c r="AC384" s="211"/>
      <c r="AD384" s="211"/>
      <c r="AE384" s="211"/>
      <c r="AF384" s="211"/>
      <c r="AG384" s="211" t="s">
        <v>152</v>
      </c>
      <c r="AH384" s="211">
        <v>5</v>
      </c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1" x14ac:dyDescent="0.2">
      <c r="A385" s="218"/>
      <c r="B385" s="219"/>
      <c r="C385" s="254" t="s">
        <v>592</v>
      </c>
      <c r="D385" s="221"/>
      <c r="E385" s="222">
        <v>0.74260999999999999</v>
      </c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11"/>
      <c r="Z385" s="211"/>
      <c r="AA385" s="211"/>
      <c r="AB385" s="211"/>
      <c r="AC385" s="211"/>
      <c r="AD385" s="211"/>
      <c r="AE385" s="211"/>
      <c r="AF385" s="211"/>
      <c r="AG385" s="211" t="s">
        <v>152</v>
      </c>
      <c r="AH385" s="211">
        <v>5</v>
      </c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1" x14ac:dyDescent="0.2">
      <c r="A386" s="218"/>
      <c r="B386" s="219"/>
      <c r="C386" s="254" t="s">
        <v>593</v>
      </c>
      <c r="D386" s="221"/>
      <c r="E386" s="222">
        <v>6.3212200000000003</v>
      </c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11"/>
      <c r="Z386" s="211"/>
      <c r="AA386" s="211"/>
      <c r="AB386" s="211"/>
      <c r="AC386" s="211"/>
      <c r="AD386" s="211"/>
      <c r="AE386" s="211"/>
      <c r="AF386" s="211"/>
      <c r="AG386" s="211" t="s">
        <v>152</v>
      </c>
      <c r="AH386" s="211">
        <v>5</v>
      </c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1" x14ac:dyDescent="0.2">
      <c r="A387" s="218"/>
      <c r="B387" s="219"/>
      <c r="C387" s="254" t="s">
        <v>594</v>
      </c>
      <c r="D387" s="221"/>
      <c r="E387" s="222">
        <v>19.928629999999998</v>
      </c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11"/>
      <c r="Z387" s="211"/>
      <c r="AA387" s="211"/>
      <c r="AB387" s="211"/>
      <c r="AC387" s="211"/>
      <c r="AD387" s="211"/>
      <c r="AE387" s="211"/>
      <c r="AF387" s="211"/>
      <c r="AG387" s="211" t="s">
        <v>152</v>
      </c>
      <c r="AH387" s="211">
        <v>5</v>
      </c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ht="22.5" outlineLevel="1" x14ac:dyDescent="0.2">
      <c r="A388" s="232">
        <v>109</v>
      </c>
      <c r="B388" s="233" t="s">
        <v>595</v>
      </c>
      <c r="C388" s="252" t="s">
        <v>596</v>
      </c>
      <c r="D388" s="234" t="s">
        <v>254</v>
      </c>
      <c r="E388" s="235">
        <v>61.463079999999998</v>
      </c>
      <c r="F388" s="236"/>
      <c r="G388" s="237">
        <f>ROUND(E388*F388,2)</f>
        <v>0</v>
      </c>
      <c r="H388" s="236"/>
      <c r="I388" s="237">
        <f>ROUND(E388*H388,2)</f>
        <v>0</v>
      </c>
      <c r="J388" s="236"/>
      <c r="K388" s="237">
        <f>ROUND(E388*J388,2)</f>
        <v>0</v>
      </c>
      <c r="L388" s="237">
        <v>21</v>
      </c>
      <c r="M388" s="237">
        <f>G388*(1+L388/100)</f>
        <v>0</v>
      </c>
      <c r="N388" s="237">
        <v>0</v>
      </c>
      <c r="O388" s="237">
        <f>ROUND(E388*N388,2)</f>
        <v>0</v>
      </c>
      <c r="P388" s="237">
        <v>0</v>
      </c>
      <c r="Q388" s="237">
        <f>ROUND(E388*P388,2)</f>
        <v>0</v>
      </c>
      <c r="R388" s="237" t="s">
        <v>587</v>
      </c>
      <c r="S388" s="237" t="s">
        <v>146</v>
      </c>
      <c r="T388" s="238" t="s">
        <v>146</v>
      </c>
      <c r="U388" s="220">
        <v>0.36</v>
      </c>
      <c r="V388" s="220">
        <f>ROUND(E388*U388,2)</f>
        <v>22.13</v>
      </c>
      <c r="W388" s="220"/>
      <c r="X388" s="220" t="s">
        <v>147</v>
      </c>
      <c r="Y388" s="211"/>
      <c r="Z388" s="211"/>
      <c r="AA388" s="211"/>
      <c r="AB388" s="211"/>
      <c r="AC388" s="211"/>
      <c r="AD388" s="211"/>
      <c r="AE388" s="211"/>
      <c r="AF388" s="211"/>
      <c r="AG388" s="211" t="s">
        <v>148</v>
      </c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 x14ac:dyDescent="0.2">
      <c r="A389" s="218"/>
      <c r="B389" s="219"/>
      <c r="C389" s="253" t="s">
        <v>588</v>
      </c>
      <c r="D389" s="239"/>
      <c r="E389" s="239"/>
      <c r="F389" s="239"/>
      <c r="G389" s="239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11"/>
      <c r="Z389" s="211"/>
      <c r="AA389" s="211"/>
      <c r="AB389" s="211"/>
      <c r="AC389" s="211"/>
      <c r="AD389" s="211"/>
      <c r="AE389" s="211"/>
      <c r="AF389" s="211"/>
      <c r="AG389" s="211" t="s">
        <v>150</v>
      </c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41" t="str">
        <f>C389</f>
        <v>nebo vybouraných hmot nošením nebo přehazováním k místu nakládky přístupnému normálním dopravním prostředkům do 10 m,</v>
      </c>
      <c r="BB389" s="211"/>
      <c r="BC389" s="211"/>
      <c r="BD389" s="211"/>
      <c r="BE389" s="211"/>
      <c r="BF389" s="211"/>
      <c r="BG389" s="211"/>
      <c r="BH389" s="211"/>
    </row>
    <row r="390" spans="1:60" outlineLevel="1" x14ac:dyDescent="0.2">
      <c r="A390" s="218"/>
      <c r="B390" s="219"/>
      <c r="C390" s="254" t="s">
        <v>597</v>
      </c>
      <c r="D390" s="221"/>
      <c r="E390" s="222"/>
      <c r="F390" s="220"/>
      <c r="G390" s="220"/>
      <c r="H390" s="220"/>
      <c r="I390" s="220"/>
      <c r="J390" s="220"/>
      <c r="K390" s="220"/>
      <c r="L390" s="220"/>
      <c r="M390" s="220"/>
      <c r="N390" s="220"/>
      <c r="O390" s="220"/>
      <c r="P390" s="220"/>
      <c r="Q390" s="220"/>
      <c r="R390" s="220"/>
      <c r="S390" s="220"/>
      <c r="T390" s="220"/>
      <c r="U390" s="220"/>
      <c r="V390" s="220"/>
      <c r="W390" s="220"/>
      <c r="X390" s="220"/>
      <c r="Y390" s="211"/>
      <c r="Z390" s="211"/>
      <c r="AA390" s="211"/>
      <c r="AB390" s="211"/>
      <c r="AC390" s="211"/>
      <c r="AD390" s="211"/>
      <c r="AE390" s="211"/>
      <c r="AF390" s="211"/>
      <c r="AG390" s="211" t="s">
        <v>152</v>
      </c>
      <c r="AH390" s="211">
        <v>0</v>
      </c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 x14ac:dyDescent="0.2">
      <c r="A391" s="218"/>
      <c r="B391" s="219"/>
      <c r="C391" s="254" t="s">
        <v>598</v>
      </c>
      <c r="D391" s="221"/>
      <c r="E391" s="222">
        <v>61.463079999999998</v>
      </c>
      <c r="F391" s="220"/>
      <c r="G391" s="220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11"/>
      <c r="Z391" s="211"/>
      <c r="AA391" s="211"/>
      <c r="AB391" s="211"/>
      <c r="AC391" s="211"/>
      <c r="AD391" s="211"/>
      <c r="AE391" s="211"/>
      <c r="AF391" s="211"/>
      <c r="AG391" s="211" t="s">
        <v>152</v>
      </c>
      <c r="AH391" s="211">
        <v>5</v>
      </c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ht="22.5" outlineLevel="1" x14ac:dyDescent="0.2">
      <c r="A392" s="232">
        <v>110</v>
      </c>
      <c r="B392" s="233" t="s">
        <v>599</v>
      </c>
      <c r="C392" s="252" t="s">
        <v>600</v>
      </c>
      <c r="D392" s="234" t="s">
        <v>254</v>
      </c>
      <c r="E392" s="235">
        <v>24.585229999999999</v>
      </c>
      <c r="F392" s="236"/>
      <c r="G392" s="237">
        <f>ROUND(E392*F392,2)</f>
        <v>0</v>
      </c>
      <c r="H392" s="236"/>
      <c r="I392" s="237">
        <f>ROUND(E392*H392,2)</f>
        <v>0</v>
      </c>
      <c r="J392" s="236"/>
      <c r="K392" s="237">
        <f>ROUND(E392*J392,2)</f>
        <v>0</v>
      </c>
      <c r="L392" s="237">
        <v>21</v>
      </c>
      <c r="M392" s="237">
        <f>G392*(1+L392/100)</f>
        <v>0</v>
      </c>
      <c r="N392" s="237">
        <v>0</v>
      </c>
      <c r="O392" s="237">
        <f>ROUND(E392*N392,2)</f>
        <v>0</v>
      </c>
      <c r="P392" s="237">
        <v>0</v>
      </c>
      <c r="Q392" s="237">
        <f>ROUND(E392*P392,2)</f>
        <v>0</v>
      </c>
      <c r="R392" s="237" t="s">
        <v>214</v>
      </c>
      <c r="S392" s="237" t="s">
        <v>146</v>
      </c>
      <c r="T392" s="238" t="s">
        <v>146</v>
      </c>
      <c r="U392" s="220">
        <v>2.0099999999999998</v>
      </c>
      <c r="V392" s="220">
        <f>ROUND(E392*U392,2)</f>
        <v>49.42</v>
      </c>
      <c r="W392" s="220"/>
      <c r="X392" s="220" t="s">
        <v>147</v>
      </c>
      <c r="Y392" s="211"/>
      <c r="Z392" s="211"/>
      <c r="AA392" s="211"/>
      <c r="AB392" s="211"/>
      <c r="AC392" s="211"/>
      <c r="AD392" s="211"/>
      <c r="AE392" s="211"/>
      <c r="AF392" s="211"/>
      <c r="AG392" s="211" t="s">
        <v>148</v>
      </c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1" x14ac:dyDescent="0.2">
      <c r="A393" s="218"/>
      <c r="B393" s="219"/>
      <c r="C393" s="254" t="s">
        <v>601</v>
      </c>
      <c r="D393" s="221"/>
      <c r="E393" s="222"/>
      <c r="F393" s="220"/>
      <c r="G393" s="220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11"/>
      <c r="Z393" s="211"/>
      <c r="AA393" s="211"/>
      <c r="AB393" s="211"/>
      <c r="AC393" s="211"/>
      <c r="AD393" s="211"/>
      <c r="AE393" s="211"/>
      <c r="AF393" s="211"/>
      <c r="AG393" s="211" t="s">
        <v>152</v>
      </c>
      <c r="AH393" s="211">
        <v>0</v>
      </c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1" x14ac:dyDescent="0.2">
      <c r="A394" s="218"/>
      <c r="B394" s="219"/>
      <c r="C394" s="254" t="s">
        <v>602</v>
      </c>
      <c r="D394" s="221"/>
      <c r="E394" s="222"/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11"/>
      <c r="Z394" s="211"/>
      <c r="AA394" s="211"/>
      <c r="AB394" s="211"/>
      <c r="AC394" s="211"/>
      <c r="AD394" s="211"/>
      <c r="AE394" s="211"/>
      <c r="AF394" s="211"/>
      <c r="AG394" s="211" t="s">
        <v>152</v>
      </c>
      <c r="AH394" s="211">
        <v>0</v>
      </c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1" x14ac:dyDescent="0.2">
      <c r="A395" s="218"/>
      <c r="B395" s="219"/>
      <c r="C395" s="254" t="s">
        <v>603</v>
      </c>
      <c r="D395" s="221"/>
      <c r="E395" s="222">
        <v>6.1463099999999997</v>
      </c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11"/>
      <c r="Z395" s="211"/>
      <c r="AA395" s="211"/>
      <c r="AB395" s="211"/>
      <c r="AC395" s="211"/>
      <c r="AD395" s="211"/>
      <c r="AE395" s="211"/>
      <c r="AF395" s="211"/>
      <c r="AG395" s="211" t="s">
        <v>152</v>
      </c>
      <c r="AH395" s="211">
        <v>5</v>
      </c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1" x14ac:dyDescent="0.2">
      <c r="A396" s="218"/>
      <c r="B396" s="219"/>
      <c r="C396" s="254" t="s">
        <v>604</v>
      </c>
      <c r="D396" s="221"/>
      <c r="E396" s="222"/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11"/>
      <c r="Z396" s="211"/>
      <c r="AA396" s="211"/>
      <c r="AB396" s="211"/>
      <c r="AC396" s="211"/>
      <c r="AD396" s="211"/>
      <c r="AE396" s="211"/>
      <c r="AF396" s="211"/>
      <c r="AG396" s="211" t="s">
        <v>152</v>
      </c>
      <c r="AH396" s="211">
        <v>0</v>
      </c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1" x14ac:dyDescent="0.2">
      <c r="A397" s="218"/>
      <c r="B397" s="219"/>
      <c r="C397" s="254" t="s">
        <v>605</v>
      </c>
      <c r="D397" s="221"/>
      <c r="E397" s="222">
        <v>3.07315</v>
      </c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11"/>
      <c r="Z397" s="211"/>
      <c r="AA397" s="211"/>
      <c r="AB397" s="211"/>
      <c r="AC397" s="211"/>
      <c r="AD397" s="211"/>
      <c r="AE397" s="211"/>
      <c r="AF397" s="211"/>
      <c r="AG397" s="211" t="s">
        <v>152</v>
      </c>
      <c r="AH397" s="211">
        <v>5</v>
      </c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1" x14ac:dyDescent="0.2">
      <c r="A398" s="218"/>
      <c r="B398" s="219"/>
      <c r="C398" s="254" t="s">
        <v>606</v>
      </c>
      <c r="D398" s="221"/>
      <c r="E398" s="222"/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11"/>
      <c r="Z398" s="211"/>
      <c r="AA398" s="211"/>
      <c r="AB398" s="211"/>
      <c r="AC398" s="211"/>
      <c r="AD398" s="211"/>
      <c r="AE398" s="211"/>
      <c r="AF398" s="211"/>
      <c r="AG398" s="211" t="s">
        <v>152</v>
      </c>
      <c r="AH398" s="211">
        <v>0</v>
      </c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1" x14ac:dyDescent="0.2">
      <c r="A399" s="218"/>
      <c r="B399" s="219"/>
      <c r="C399" s="254" t="s">
        <v>607</v>
      </c>
      <c r="D399" s="221"/>
      <c r="E399" s="222">
        <v>15.365769999999999</v>
      </c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11"/>
      <c r="Z399" s="211"/>
      <c r="AA399" s="211"/>
      <c r="AB399" s="211"/>
      <c r="AC399" s="211"/>
      <c r="AD399" s="211"/>
      <c r="AE399" s="211"/>
      <c r="AF399" s="211"/>
      <c r="AG399" s="211" t="s">
        <v>152</v>
      </c>
      <c r="AH399" s="211">
        <v>5</v>
      </c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ht="22.5" outlineLevel="1" x14ac:dyDescent="0.2">
      <c r="A400" s="232">
        <v>111</v>
      </c>
      <c r="B400" s="233" t="s">
        <v>608</v>
      </c>
      <c r="C400" s="252" t="s">
        <v>609</v>
      </c>
      <c r="D400" s="234" t="s">
        <v>254</v>
      </c>
      <c r="E400" s="235">
        <v>33.804699999999997</v>
      </c>
      <c r="F400" s="236"/>
      <c r="G400" s="237">
        <f>ROUND(E400*F400,2)</f>
        <v>0</v>
      </c>
      <c r="H400" s="236"/>
      <c r="I400" s="237">
        <f>ROUND(E400*H400,2)</f>
        <v>0</v>
      </c>
      <c r="J400" s="236"/>
      <c r="K400" s="237">
        <f>ROUND(E400*J400,2)</f>
        <v>0</v>
      </c>
      <c r="L400" s="237">
        <v>21</v>
      </c>
      <c r="M400" s="237">
        <f>G400*(1+L400/100)</f>
        <v>0</v>
      </c>
      <c r="N400" s="237">
        <v>0</v>
      </c>
      <c r="O400" s="237">
        <f>ROUND(E400*N400,2)</f>
        <v>0</v>
      </c>
      <c r="P400" s="237">
        <v>0</v>
      </c>
      <c r="Q400" s="237">
        <f>ROUND(E400*P400,2)</f>
        <v>0</v>
      </c>
      <c r="R400" s="237" t="s">
        <v>214</v>
      </c>
      <c r="S400" s="237" t="s">
        <v>146</v>
      </c>
      <c r="T400" s="238" t="s">
        <v>146</v>
      </c>
      <c r="U400" s="220">
        <v>0.96</v>
      </c>
      <c r="V400" s="220">
        <f>ROUND(E400*U400,2)</f>
        <v>32.450000000000003</v>
      </c>
      <c r="W400" s="220"/>
      <c r="X400" s="220" t="s">
        <v>147</v>
      </c>
      <c r="Y400" s="211"/>
      <c r="Z400" s="211"/>
      <c r="AA400" s="211"/>
      <c r="AB400" s="211"/>
      <c r="AC400" s="211"/>
      <c r="AD400" s="211"/>
      <c r="AE400" s="211"/>
      <c r="AF400" s="211"/>
      <c r="AG400" s="211" t="s">
        <v>148</v>
      </c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 x14ac:dyDescent="0.2">
      <c r="A401" s="218"/>
      <c r="B401" s="219"/>
      <c r="C401" s="254" t="s">
        <v>604</v>
      </c>
      <c r="D401" s="221"/>
      <c r="E401" s="222"/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11"/>
      <c r="Z401" s="211"/>
      <c r="AA401" s="211"/>
      <c r="AB401" s="211"/>
      <c r="AC401" s="211"/>
      <c r="AD401" s="211"/>
      <c r="AE401" s="211"/>
      <c r="AF401" s="211"/>
      <c r="AG401" s="211" t="s">
        <v>152</v>
      </c>
      <c r="AH401" s="211">
        <v>0</v>
      </c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1" x14ac:dyDescent="0.2">
      <c r="A402" s="218"/>
      <c r="B402" s="219"/>
      <c r="C402" s="254" t="s">
        <v>605</v>
      </c>
      <c r="D402" s="221"/>
      <c r="E402" s="222">
        <v>3.07315</v>
      </c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11"/>
      <c r="Z402" s="211"/>
      <c r="AA402" s="211"/>
      <c r="AB402" s="211"/>
      <c r="AC402" s="211"/>
      <c r="AD402" s="211"/>
      <c r="AE402" s="211"/>
      <c r="AF402" s="211"/>
      <c r="AG402" s="211" t="s">
        <v>152</v>
      </c>
      <c r="AH402" s="211">
        <v>5</v>
      </c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1" x14ac:dyDescent="0.2">
      <c r="A403" s="218"/>
      <c r="B403" s="219"/>
      <c r="C403" s="254" t="s">
        <v>610</v>
      </c>
      <c r="D403" s="221"/>
      <c r="E403" s="222"/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11"/>
      <c r="Z403" s="211"/>
      <c r="AA403" s="211"/>
      <c r="AB403" s="211"/>
      <c r="AC403" s="211"/>
      <c r="AD403" s="211"/>
      <c r="AE403" s="211"/>
      <c r="AF403" s="211"/>
      <c r="AG403" s="211" t="s">
        <v>152</v>
      </c>
      <c r="AH403" s="211">
        <v>0</v>
      </c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1" x14ac:dyDescent="0.2">
      <c r="A404" s="218"/>
      <c r="B404" s="219"/>
      <c r="C404" s="254" t="s">
        <v>611</v>
      </c>
      <c r="D404" s="221"/>
      <c r="E404" s="222">
        <v>30.731539999999999</v>
      </c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11"/>
      <c r="Z404" s="211"/>
      <c r="AA404" s="211"/>
      <c r="AB404" s="211"/>
      <c r="AC404" s="211"/>
      <c r="AD404" s="211"/>
      <c r="AE404" s="211"/>
      <c r="AF404" s="211"/>
      <c r="AG404" s="211" t="s">
        <v>152</v>
      </c>
      <c r="AH404" s="211">
        <v>5</v>
      </c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1" x14ac:dyDescent="0.2">
      <c r="A405" s="232">
        <v>112</v>
      </c>
      <c r="B405" s="233" t="s">
        <v>612</v>
      </c>
      <c r="C405" s="252" t="s">
        <v>613</v>
      </c>
      <c r="D405" s="234" t="s">
        <v>254</v>
      </c>
      <c r="E405" s="235">
        <v>30.731539999999999</v>
      </c>
      <c r="F405" s="236"/>
      <c r="G405" s="237">
        <f>ROUND(E405*F405,2)</f>
        <v>0</v>
      </c>
      <c r="H405" s="236"/>
      <c r="I405" s="237">
        <f>ROUND(E405*H405,2)</f>
        <v>0</v>
      </c>
      <c r="J405" s="236"/>
      <c r="K405" s="237">
        <f>ROUND(E405*J405,2)</f>
        <v>0</v>
      </c>
      <c r="L405" s="237">
        <v>21</v>
      </c>
      <c r="M405" s="237">
        <f>G405*(1+L405/100)</f>
        <v>0</v>
      </c>
      <c r="N405" s="237">
        <v>0</v>
      </c>
      <c r="O405" s="237">
        <f>ROUND(E405*N405,2)</f>
        <v>0</v>
      </c>
      <c r="P405" s="237">
        <v>0</v>
      </c>
      <c r="Q405" s="237">
        <f>ROUND(E405*P405,2)</f>
        <v>0</v>
      </c>
      <c r="R405" s="237" t="s">
        <v>214</v>
      </c>
      <c r="S405" s="237" t="s">
        <v>146</v>
      </c>
      <c r="T405" s="238" t="s">
        <v>146</v>
      </c>
      <c r="U405" s="220">
        <v>0.49</v>
      </c>
      <c r="V405" s="220">
        <f>ROUND(E405*U405,2)</f>
        <v>15.06</v>
      </c>
      <c r="W405" s="220"/>
      <c r="X405" s="220" t="s">
        <v>147</v>
      </c>
      <c r="Y405" s="211"/>
      <c r="Z405" s="211"/>
      <c r="AA405" s="211"/>
      <c r="AB405" s="211"/>
      <c r="AC405" s="211"/>
      <c r="AD405" s="211"/>
      <c r="AE405" s="211"/>
      <c r="AF405" s="211"/>
      <c r="AG405" s="211" t="s">
        <v>148</v>
      </c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1" x14ac:dyDescent="0.2">
      <c r="A406" s="218"/>
      <c r="B406" s="219"/>
      <c r="C406" s="255" t="s">
        <v>614</v>
      </c>
      <c r="D406" s="240"/>
      <c r="E406" s="240"/>
      <c r="F406" s="240"/>
      <c r="G406" s="24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11"/>
      <c r="Z406" s="211"/>
      <c r="AA406" s="211"/>
      <c r="AB406" s="211"/>
      <c r="AC406" s="211"/>
      <c r="AD406" s="211"/>
      <c r="AE406" s="211"/>
      <c r="AF406" s="211"/>
      <c r="AG406" s="211" t="s">
        <v>164</v>
      </c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1" x14ac:dyDescent="0.2">
      <c r="A407" s="218"/>
      <c r="B407" s="219"/>
      <c r="C407" s="254" t="s">
        <v>611</v>
      </c>
      <c r="D407" s="221"/>
      <c r="E407" s="222">
        <v>30.731539999999999</v>
      </c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11"/>
      <c r="Z407" s="211"/>
      <c r="AA407" s="211"/>
      <c r="AB407" s="211"/>
      <c r="AC407" s="211"/>
      <c r="AD407" s="211"/>
      <c r="AE407" s="211"/>
      <c r="AF407" s="211"/>
      <c r="AG407" s="211" t="s">
        <v>152</v>
      </c>
      <c r="AH407" s="211">
        <v>5</v>
      </c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outlineLevel="1" x14ac:dyDescent="0.2">
      <c r="A408" s="232">
        <v>113</v>
      </c>
      <c r="B408" s="233" t="s">
        <v>615</v>
      </c>
      <c r="C408" s="252" t="s">
        <v>616</v>
      </c>
      <c r="D408" s="234" t="s">
        <v>254</v>
      </c>
      <c r="E408" s="235">
        <v>583.89928999999995</v>
      </c>
      <c r="F408" s="236"/>
      <c r="G408" s="237">
        <f>ROUND(E408*F408,2)</f>
        <v>0</v>
      </c>
      <c r="H408" s="236"/>
      <c r="I408" s="237">
        <f>ROUND(E408*H408,2)</f>
        <v>0</v>
      </c>
      <c r="J408" s="236"/>
      <c r="K408" s="237">
        <f>ROUND(E408*J408,2)</f>
        <v>0</v>
      </c>
      <c r="L408" s="237">
        <v>21</v>
      </c>
      <c r="M408" s="237">
        <f>G408*(1+L408/100)</f>
        <v>0</v>
      </c>
      <c r="N408" s="237">
        <v>0</v>
      </c>
      <c r="O408" s="237">
        <f>ROUND(E408*N408,2)</f>
        <v>0</v>
      </c>
      <c r="P408" s="237">
        <v>0</v>
      </c>
      <c r="Q408" s="237">
        <f>ROUND(E408*P408,2)</f>
        <v>0</v>
      </c>
      <c r="R408" s="237" t="s">
        <v>214</v>
      </c>
      <c r="S408" s="237" t="s">
        <v>146</v>
      </c>
      <c r="T408" s="238" t="s">
        <v>146</v>
      </c>
      <c r="U408" s="220">
        <v>0</v>
      </c>
      <c r="V408" s="220">
        <f>ROUND(E408*U408,2)</f>
        <v>0</v>
      </c>
      <c r="W408" s="220"/>
      <c r="X408" s="220" t="s">
        <v>147</v>
      </c>
      <c r="Y408" s="211"/>
      <c r="Z408" s="211"/>
      <c r="AA408" s="211"/>
      <c r="AB408" s="211"/>
      <c r="AC408" s="211"/>
      <c r="AD408" s="211"/>
      <c r="AE408" s="211"/>
      <c r="AF408" s="211"/>
      <c r="AG408" s="211" t="s">
        <v>148</v>
      </c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1" x14ac:dyDescent="0.2">
      <c r="A409" s="218"/>
      <c r="B409" s="219"/>
      <c r="C409" s="254" t="s">
        <v>617</v>
      </c>
      <c r="D409" s="221"/>
      <c r="E409" s="222"/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11"/>
      <c r="Z409" s="211"/>
      <c r="AA409" s="211"/>
      <c r="AB409" s="211"/>
      <c r="AC409" s="211"/>
      <c r="AD409" s="211"/>
      <c r="AE409" s="211"/>
      <c r="AF409" s="211"/>
      <c r="AG409" s="211" t="s">
        <v>152</v>
      </c>
      <c r="AH409" s="211">
        <v>0</v>
      </c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1" x14ac:dyDescent="0.2">
      <c r="A410" s="218"/>
      <c r="B410" s="219"/>
      <c r="C410" s="254" t="s">
        <v>618</v>
      </c>
      <c r="D410" s="221"/>
      <c r="E410" s="222">
        <v>583.89928999999995</v>
      </c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11"/>
      <c r="Z410" s="211"/>
      <c r="AA410" s="211"/>
      <c r="AB410" s="211"/>
      <c r="AC410" s="211"/>
      <c r="AD410" s="211"/>
      <c r="AE410" s="211"/>
      <c r="AF410" s="211"/>
      <c r="AG410" s="211" t="s">
        <v>152</v>
      </c>
      <c r="AH410" s="211">
        <v>5</v>
      </c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1" x14ac:dyDescent="0.2">
      <c r="A411" s="232">
        <v>114</v>
      </c>
      <c r="B411" s="233" t="s">
        <v>619</v>
      </c>
      <c r="C411" s="252" t="s">
        <v>620</v>
      </c>
      <c r="D411" s="234" t="s">
        <v>254</v>
      </c>
      <c r="E411" s="235">
        <v>3.0647700000000002</v>
      </c>
      <c r="F411" s="236"/>
      <c r="G411" s="237">
        <f>ROUND(E411*F411,2)</f>
        <v>0</v>
      </c>
      <c r="H411" s="236"/>
      <c r="I411" s="237">
        <f>ROUND(E411*H411,2)</f>
        <v>0</v>
      </c>
      <c r="J411" s="236"/>
      <c r="K411" s="237">
        <f>ROUND(E411*J411,2)</f>
        <v>0</v>
      </c>
      <c r="L411" s="237">
        <v>21</v>
      </c>
      <c r="M411" s="237">
        <f>G411*(1+L411/100)</f>
        <v>0</v>
      </c>
      <c r="N411" s="237">
        <v>0</v>
      </c>
      <c r="O411" s="237">
        <f>ROUND(E411*N411,2)</f>
        <v>0</v>
      </c>
      <c r="P411" s="237">
        <v>0</v>
      </c>
      <c r="Q411" s="237">
        <f>ROUND(E411*P411,2)</f>
        <v>0</v>
      </c>
      <c r="R411" s="237" t="s">
        <v>214</v>
      </c>
      <c r="S411" s="237" t="s">
        <v>146</v>
      </c>
      <c r="T411" s="238" t="s">
        <v>146</v>
      </c>
      <c r="U411" s="220">
        <v>0</v>
      </c>
      <c r="V411" s="220">
        <f>ROUND(E411*U411,2)</f>
        <v>0</v>
      </c>
      <c r="W411" s="220"/>
      <c r="X411" s="220" t="s">
        <v>147</v>
      </c>
      <c r="Y411" s="211"/>
      <c r="Z411" s="211"/>
      <c r="AA411" s="211"/>
      <c r="AB411" s="211"/>
      <c r="AC411" s="211"/>
      <c r="AD411" s="211"/>
      <c r="AE411" s="211"/>
      <c r="AF411" s="211"/>
      <c r="AG411" s="211" t="s">
        <v>148</v>
      </c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1" x14ac:dyDescent="0.2">
      <c r="A412" s="218"/>
      <c r="B412" s="219"/>
      <c r="C412" s="254" t="s">
        <v>621</v>
      </c>
      <c r="D412" s="221"/>
      <c r="E412" s="222">
        <v>5.67E-2</v>
      </c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11"/>
      <c r="Z412" s="211"/>
      <c r="AA412" s="211"/>
      <c r="AB412" s="211"/>
      <c r="AC412" s="211"/>
      <c r="AD412" s="211"/>
      <c r="AE412" s="211"/>
      <c r="AF412" s="211"/>
      <c r="AG412" s="211" t="s">
        <v>152</v>
      </c>
      <c r="AH412" s="211">
        <v>7</v>
      </c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1" x14ac:dyDescent="0.2">
      <c r="A413" s="218"/>
      <c r="B413" s="219"/>
      <c r="C413" s="254" t="s">
        <v>622</v>
      </c>
      <c r="D413" s="221"/>
      <c r="E413" s="222">
        <v>2.6747999999999998</v>
      </c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11"/>
      <c r="Z413" s="211"/>
      <c r="AA413" s="211"/>
      <c r="AB413" s="211"/>
      <c r="AC413" s="211"/>
      <c r="AD413" s="211"/>
      <c r="AE413" s="211"/>
      <c r="AF413" s="211"/>
      <c r="AG413" s="211" t="s">
        <v>152</v>
      </c>
      <c r="AH413" s="211">
        <v>7</v>
      </c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1" x14ac:dyDescent="0.2">
      <c r="A414" s="218"/>
      <c r="B414" s="219"/>
      <c r="C414" s="254" t="s">
        <v>623</v>
      </c>
      <c r="D414" s="221"/>
      <c r="E414" s="222">
        <v>7.0470000000000005E-2</v>
      </c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11"/>
      <c r="Z414" s="211"/>
      <c r="AA414" s="211"/>
      <c r="AB414" s="211"/>
      <c r="AC414" s="211"/>
      <c r="AD414" s="211"/>
      <c r="AE414" s="211"/>
      <c r="AF414" s="211"/>
      <c r="AG414" s="211" t="s">
        <v>152</v>
      </c>
      <c r="AH414" s="211">
        <v>7</v>
      </c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1" x14ac:dyDescent="0.2">
      <c r="A415" s="218"/>
      <c r="B415" s="219"/>
      <c r="C415" s="254" t="s">
        <v>624</v>
      </c>
      <c r="D415" s="221"/>
      <c r="E415" s="222">
        <v>0.25919999999999999</v>
      </c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11"/>
      <c r="Z415" s="211"/>
      <c r="AA415" s="211"/>
      <c r="AB415" s="211"/>
      <c r="AC415" s="211"/>
      <c r="AD415" s="211"/>
      <c r="AE415" s="211"/>
      <c r="AF415" s="211"/>
      <c r="AG415" s="211" t="s">
        <v>152</v>
      </c>
      <c r="AH415" s="211">
        <v>7</v>
      </c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1" x14ac:dyDescent="0.2">
      <c r="A416" s="218"/>
      <c r="B416" s="219"/>
      <c r="C416" s="254" t="s">
        <v>625</v>
      </c>
      <c r="D416" s="221"/>
      <c r="E416" s="222">
        <v>3.5999999999999999E-3</v>
      </c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11"/>
      <c r="Z416" s="211"/>
      <c r="AA416" s="211"/>
      <c r="AB416" s="211"/>
      <c r="AC416" s="211"/>
      <c r="AD416" s="211"/>
      <c r="AE416" s="211"/>
      <c r="AF416" s="211"/>
      <c r="AG416" s="211" t="s">
        <v>152</v>
      </c>
      <c r="AH416" s="211">
        <v>7</v>
      </c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1" x14ac:dyDescent="0.2">
      <c r="A417" s="232">
        <v>115</v>
      </c>
      <c r="B417" s="233" t="s">
        <v>626</v>
      </c>
      <c r="C417" s="252" t="s">
        <v>627</v>
      </c>
      <c r="D417" s="234" t="s">
        <v>254</v>
      </c>
      <c r="E417" s="235">
        <v>0.67430999999999996</v>
      </c>
      <c r="F417" s="236"/>
      <c r="G417" s="237">
        <f>ROUND(E417*F417,2)</f>
        <v>0</v>
      </c>
      <c r="H417" s="236"/>
      <c r="I417" s="237">
        <f>ROUND(E417*H417,2)</f>
        <v>0</v>
      </c>
      <c r="J417" s="236"/>
      <c r="K417" s="237">
        <f>ROUND(E417*J417,2)</f>
        <v>0</v>
      </c>
      <c r="L417" s="237">
        <v>21</v>
      </c>
      <c r="M417" s="237">
        <f>G417*(1+L417/100)</f>
        <v>0</v>
      </c>
      <c r="N417" s="237">
        <v>0</v>
      </c>
      <c r="O417" s="237">
        <f>ROUND(E417*N417,2)</f>
        <v>0</v>
      </c>
      <c r="P417" s="237">
        <v>0</v>
      </c>
      <c r="Q417" s="237">
        <f>ROUND(E417*P417,2)</f>
        <v>0</v>
      </c>
      <c r="R417" s="237" t="s">
        <v>214</v>
      </c>
      <c r="S417" s="237" t="s">
        <v>146</v>
      </c>
      <c r="T417" s="238" t="s">
        <v>146</v>
      </c>
      <c r="U417" s="220">
        <v>0</v>
      </c>
      <c r="V417" s="220">
        <f>ROUND(E417*U417,2)</f>
        <v>0</v>
      </c>
      <c r="W417" s="220"/>
      <c r="X417" s="220" t="s">
        <v>147</v>
      </c>
      <c r="Y417" s="211"/>
      <c r="Z417" s="211"/>
      <c r="AA417" s="211"/>
      <c r="AB417" s="211"/>
      <c r="AC417" s="211"/>
      <c r="AD417" s="211"/>
      <c r="AE417" s="211"/>
      <c r="AF417" s="211"/>
      <c r="AG417" s="211" t="s">
        <v>148</v>
      </c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1" x14ac:dyDescent="0.2">
      <c r="A418" s="218"/>
      <c r="B418" s="219"/>
      <c r="C418" s="254" t="s">
        <v>628</v>
      </c>
      <c r="D418" s="221"/>
      <c r="E418" s="222">
        <v>0.67430999999999996</v>
      </c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11"/>
      <c r="Z418" s="211"/>
      <c r="AA418" s="211"/>
      <c r="AB418" s="211"/>
      <c r="AC418" s="211"/>
      <c r="AD418" s="211"/>
      <c r="AE418" s="211"/>
      <c r="AF418" s="211"/>
      <c r="AG418" s="211" t="s">
        <v>152</v>
      </c>
      <c r="AH418" s="211">
        <v>7</v>
      </c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1" x14ac:dyDescent="0.2">
      <c r="A419" s="232">
        <v>116</v>
      </c>
      <c r="B419" s="233" t="s">
        <v>629</v>
      </c>
      <c r="C419" s="252" t="s">
        <v>630</v>
      </c>
      <c r="D419" s="234" t="s">
        <v>254</v>
      </c>
      <c r="E419" s="235">
        <v>0.74260999999999999</v>
      </c>
      <c r="F419" s="236"/>
      <c r="G419" s="237">
        <f>ROUND(E419*F419,2)</f>
        <v>0</v>
      </c>
      <c r="H419" s="236"/>
      <c r="I419" s="237">
        <f>ROUND(E419*H419,2)</f>
        <v>0</v>
      </c>
      <c r="J419" s="236"/>
      <c r="K419" s="237">
        <f>ROUND(E419*J419,2)</f>
        <v>0</v>
      </c>
      <c r="L419" s="237">
        <v>21</v>
      </c>
      <c r="M419" s="237">
        <f>G419*(1+L419/100)</f>
        <v>0</v>
      </c>
      <c r="N419" s="237">
        <v>0</v>
      </c>
      <c r="O419" s="237">
        <f>ROUND(E419*N419,2)</f>
        <v>0</v>
      </c>
      <c r="P419" s="237">
        <v>0</v>
      </c>
      <c r="Q419" s="237">
        <f>ROUND(E419*P419,2)</f>
        <v>0</v>
      </c>
      <c r="R419" s="237" t="s">
        <v>214</v>
      </c>
      <c r="S419" s="237" t="s">
        <v>146</v>
      </c>
      <c r="T419" s="238" t="s">
        <v>146</v>
      </c>
      <c r="U419" s="220">
        <v>0</v>
      </c>
      <c r="V419" s="220">
        <f>ROUND(E419*U419,2)</f>
        <v>0</v>
      </c>
      <c r="W419" s="220"/>
      <c r="X419" s="220" t="s">
        <v>147</v>
      </c>
      <c r="Y419" s="211"/>
      <c r="Z419" s="211"/>
      <c r="AA419" s="211"/>
      <c r="AB419" s="211"/>
      <c r="AC419" s="211"/>
      <c r="AD419" s="211"/>
      <c r="AE419" s="211"/>
      <c r="AF419" s="211"/>
      <c r="AG419" s="211" t="s">
        <v>148</v>
      </c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1" x14ac:dyDescent="0.2">
      <c r="A420" s="218"/>
      <c r="B420" s="219"/>
      <c r="C420" s="254" t="s">
        <v>631</v>
      </c>
      <c r="D420" s="221"/>
      <c r="E420" s="222">
        <v>0.45101000000000002</v>
      </c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11"/>
      <c r="Z420" s="211"/>
      <c r="AA420" s="211"/>
      <c r="AB420" s="211"/>
      <c r="AC420" s="211"/>
      <c r="AD420" s="211"/>
      <c r="AE420" s="211"/>
      <c r="AF420" s="211"/>
      <c r="AG420" s="211" t="s">
        <v>152</v>
      </c>
      <c r="AH420" s="211">
        <v>7</v>
      </c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1" x14ac:dyDescent="0.2">
      <c r="A421" s="218"/>
      <c r="B421" s="219"/>
      <c r="C421" s="254" t="s">
        <v>632</v>
      </c>
      <c r="D421" s="221"/>
      <c r="E421" s="222">
        <v>0.29160000000000003</v>
      </c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11"/>
      <c r="Z421" s="211"/>
      <c r="AA421" s="211"/>
      <c r="AB421" s="211"/>
      <c r="AC421" s="211"/>
      <c r="AD421" s="211"/>
      <c r="AE421" s="211"/>
      <c r="AF421" s="211"/>
      <c r="AG421" s="211" t="s">
        <v>152</v>
      </c>
      <c r="AH421" s="211">
        <v>7</v>
      </c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1" x14ac:dyDescent="0.2">
      <c r="A422" s="232">
        <v>117</v>
      </c>
      <c r="B422" s="233" t="s">
        <v>633</v>
      </c>
      <c r="C422" s="252" t="s">
        <v>634</v>
      </c>
      <c r="D422" s="234" t="s">
        <v>254</v>
      </c>
      <c r="E422" s="235">
        <v>6.3212200000000003</v>
      </c>
      <c r="F422" s="236"/>
      <c r="G422" s="237">
        <f>ROUND(E422*F422,2)</f>
        <v>0</v>
      </c>
      <c r="H422" s="236"/>
      <c r="I422" s="237">
        <f>ROUND(E422*H422,2)</f>
        <v>0</v>
      </c>
      <c r="J422" s="236"/>
      <c r="K422" s="237">
        <f>ROUND(E422*J422,2)</f>
        <v>0</v>
      </c>
      <c r="L422" s="237">
        <v>21</v>
      </c>
      <c r="M422" s="237">
        <f>G422*(1+L422/100)</f>
        <v>0</v>
      </c>
      <c r="N422" s="237">
        <v>0</v>
      </c>
      <c r="O422" s="237">
        <f>ROUND(E422*N422,2)</f>
        <v>0</v>
      </c>
      <c r="P422" s="237">
        <v>0</v>
      </c>
      <c r="Q422" s="237">
        <f>ROUND(E422*P422,2)</f>
        <v>0</v>
      </c>
      <c r="R422" s="237" t="s">
        <v>214</v>
      </c>
      <c r="S422" s="237" t="s">
        <v>146</v>
      </c>
      <c r="T422" s="238" t="s">
        <v>146</v>
      </c>
      <c r="U422" s="220">
        <v>0</v>
      </c>
      <c r="V422" s="220">
        <f>ROUND(E422*U422,2)</f>
        <v>0</v>
      </c>
      <c r="W422" s="220"/>
      <c r="X422" s="220" t="s">
        <v>147</v>
      </c>
      <c r="Y422" s="211"/>
      <c r="Z422" s="211"/>
      <c r="AA422" s="211"/>
      <c r="AB422" s="211"/>
      <c r="AC422" s="211"/>
      <c r="AD422" s="211"/>
      <c r="AE422" s="211"/>
      <c r="AF422" s="211"/>
      <c r="AG422" s="211" t="s">
        <v>148</v>
      </c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1" x14ac:dyDescent="0.2">
      <c r="A423" s="218"/>
      <c r="B423" s="219"/>
      <c r="C423" s="254" t="s">
        <v>635</v>
      </c>
      <c r="D423" s="221"/>
      <c r="E423" s="222">
        <v>1.27834</v>
      </c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11"/>
      <c r="Z423" s="211"/>
      <c r="AA423" s="211"/>
      <c r="AB423" s="211"/>
      <c r="AC423" s="211"/>
      <c r="AD423" s="211"/>
      <c r="AE423" s="211"/>
      <c r="AF423" s="211"/>
      <c r="AG423" s="211" t="s">
        <v>152</v>
      </c>
      <c r="AH423" s="211">
        <v>7</v>
      </c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1" x14ac:dyDescent="0.2">
      <c r="A424" s="218"/>
      <c r="B424" s="219"/>
      <c r="C424" s="254" t="s">
        <v>636</v>
      </c>
      <c r="D424" s="221"/>
      <c r="E424" s="222">
        <v>5.0428800000000003</v>
      </c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11"/>
      <c r="Z424" s="211"/>
      <c r="AA424" s="211"/>
      <c r="AB424" s="211"/>
      <c r="AC424" s="211"/>
      <c r="AD424" s="211"/>
      <c r="AE424" s="211"/>
      <c r="AF424" s="211"/>
      <c r="AG424" s="211" t="s">
        <v>152</v>
      </c>
      <c r="AH424" s="211">
        <v>7</v>
      </c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 x14ac:dyDescent="0.2">
      <c r="A425" s="232">
        <v>118</v>
      </c>
      <c r="B425" s="233" t="s">
        <v>637</v>
      </c>
      <c r="C425" s="252" t="s">
        <v>638</v>
      </c>
      <c r="D425" s="234" t="s">
        <v>254</v>
      </c>
      <c r="E425" s="235">
        <v>19.928629999999998</v>
      </c>
      <c r="F425" s="236"/>
      <c r="G425" s="237">
        <f>ROUND(E425*F425,2)</f>
        <v>0</v>
      </c>
      <c r="H425" s="236"/>
      <c r="I425" s="237">
        <f>ROUND(E425*H425,2)</f>
        <v>0</v>
      </c>
      <c r="J425" s="236"/>
      <c r="K425" s="237">
        <f>ROUND(E425*J425,2)</f>
        <v>0</v>
      </c>
      <c r="L425" s="237">
        <v>21</v>
      </c>
      <c r="M425" s="237">
        <f>G425*(1+L425/100)</f>
        <v>0</v>
      </c>
      <c r="N425" s="237">
        <v>0</v>
      </c>
      <c r="O425" s="237">
        <f>ROUND(E425*N425,2)</f>
        <v>0</v>
      </c>
      <c r="P425" s="237">
        <v>0</v>
      </c>
      <c r="Q425" s="237">
        <f>ROUND(E425*P425,2)</f>
        <v>0</v>
      </c>
      <c r="R425" s="237" t="s">
        <v>214</v>
      </c>
      <c r="S425" s="237" t="s">
        <v>146</v>
      </c>
      <c r="T425" s="238" t="s">
        <v>639</v>
      </c>
      <c r="U425" s="220">
        <v>0</v>
      </c>
      <c r="V425" s="220">
        <f>ROUND(E425*U425,2)</f>
        <v>0</v>
      </c>
      <c r="W425" s="220"/>
      <c r="X425" s="220" t="s">
        <v>147</v>
      </c>
      <c r="Y425" s="211"/>
      <c r="Z425" s="211"/>
      <c r="AA425" s="211"/>
      <c r="AB425" s="211"/>
      <c r="AC425" s="211"/>
      <c r="AD425" s="211"/>
      <c r="AE425" s="211"/>
      <c r="AF425" s="211"/>
      <c r="AG425" s="211" t="s">
        <v>148</v>
      </c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outlineLevel="1" x14ac:dyDescent="0.2">
      <c r="A426" s="218"/>
      <c r="B426" s="219"/>
      <c r="C426" s="254" t="s">
        <v>640</v>
      </c>
      <c r="D426" s="221"/>
      <c r="E426" s="222">
        <v>0.90576999999999996</v>
      </c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11"/>
      <c r="Z426" s="211"/>
      <c r="AA426" s="211"/>
      <c r="AB426" s="211"/>
      <c r="AC426" s="211"/>
      <c r="AD426" s="211"/>
      <c r="AE426" s="211"/>
      <c r="AF426" s="211"/>
      <c r="AG426" s="211" t="s">
        <v>152</v>
      </c>
      <c r="AH426" s="211">
        <v>7</v>
      </c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1" x14ac:dyDescent="0.2">
      <c r="A427" s="218"/>
      <c r="B427" s="219"/>
      <c r="C427" s="254" t="s">
        <v>641</v>
      </c>
      <c r="D427" s="221"/>
      <c r="E427" s="222">
        <v>4.7675900000000002</v>
      </c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11"/>
      <c r="Z427" s="211"/>
      <c r="AA427" s="211"/>
      <c r="AB427" s="211"/>
      <c r="AC427" s="211"/>
      <c r="AD427" s="211"/>
      <c r="AE427" s="211"/>
      <c r="AF427" s="211"/>
      <c r="AG427" s="211" t="s">
        <v>152</v>
      </c>
      <c r="AH427" s="211">
        <v>7</v>
      </c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1" x14ac:dyDescent="0.2">
      <c r="A428" s="218"/>
      <c r="B428" s="219"/>
      <c r="C428" s="254" t="s">
        <v>642</v>
      </c>
      <c r="D428" s="221"/>
      <c r="E428" s="222">
        <v>0.13195999999999999</v>
      </c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11"/>
      <c r="Z428" s="211"/>
      <c r="AA428" s="211"/>
      <c r="AB428" s="211"/>
      <c r="AC428" s="211"/>
      <c r="AD428" s="211"/>
      <c r="AE428" s="211"/>
      <c r="AF428" s="211"/>
      <c r="AG428" s="211" t="s">
        <v>152</v>
      </c>
      <c r="AH428" s="211">
        <v>7</v>
      </c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outlineLevel="1" x14ac:dyDescent="0.2">
      <c r="A429" s="218"/>
      <c r="B429" s="219"/>
      <c r="C429" s="254" t="s">
        <v>643</v>
      </c>
      <c r="D429" s="221"/>
      <c r="E429" s="222">
        <v>8.7500000000000008E-3</v>
      </c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11"/>
      <c r="Z429" s="211"/>
      <c r="AA429" s="211"/>
      <c r="AB429" s="211"/>
      <c r="AC429" s="211"/>
      <c r="AD429" s="211"/>
      <c r="AE429" s="211"/>
      <c r="AF429" s="211"/>
      <c r="AG429" s="211" t="s">
        <v>152</v>
      </c>
      <c r="AH429" s="211">
        <v>7</v>
      </c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outlineLevel="1" x14ac:dyDescent="0.2">
      <c r="A430" s="218"/>
      <c r="B430" s="219"/>
      <c r="C430" s="254" t="s">
        <v>644</v>
      </c>
      <c r="D430" s="221"/>
      <c r="E430" s="222">
        <v>1.3427899999999999</v>
      </c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11"/>
      <c r="Z430" s="211"/>
      <c r="AA430" s="211"/>
      <c r="AB430" s="211"/>
      <c r="AC430" s="211"/>
      <c r="AD430" s="211"/>
      <c r="AE430" s="211"/>
      <c r="AF430" s="211"/>
      <c r="AG430" s="211" t="s">
        <v>152</v>
      </c>
      <c r="AH430" s="211">
        <v>7</v>
      </c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1" x14ac:dyDescent="0.2">
      <c r="A431" s="218"/>
      <c r="B431" s="219"/>
      <c r="C431" s="254" t="s">
        <v>645</v>
      </c>
      <c r="D431" s="221"/>
      <c r="E431" s="222">
        <v>1.4999999999999999E-2</v>
      </c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11"/>
      <c r="Z431" s="211"/>
      <c r="AA431" s="211"/>
      <c r="AB431" s="211"/>
      <c r="AC431" s="211"/>
      <c r="AD431" s="211"/>
      <c r="AE431" s="211"/>
      <c r="AF431" s="211"/>
      <c r="AG431" s="211" t="s">
        <v>152</v>
      </c>
      <c r="AH431" s="211">
        <v>5</v>
      </c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1" x14ac:dyDescent="0.2">
      <c r="A432" s="218"/>
      <c r="B432" s="219"/>
      <c r="C432" s="254" t="s">
        <v>646</v>
      </c>
      <c r="D432" s="221"/>
      <c r="E432" s="222">
        <v>1.62</v>
      </c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11"/>
      <c r="Z432" s="211"/>
      <c r="AA432" s="211"/>
      <c r="AB432" s="211"/>
      <c r="AC432" s="211"/>
      <c r="AD432" s="211"/>
      <c r="AE432" s="211"/>
      <c r="AF432" s="211"/>
      <c r="AG432" s="211" t="s">
        <v>152</v>
      </c>
      <c r="AH432" s="211">
        <v>5</v>
      </c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1" x14ac:dyDescent="0.2">
      <c r="A433" s="218"/>
      <c r="B433" s="219"/>
      <c r="C433" s="254" t="s">
        <v>647</v>
      </c>
      <c r="D433" s="221"/>
      <c r="E433" s="222">
        <v>0.24</v>
      </c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11"/>
      <c r="Z433" s="211"/>
      <c r="AA433" s="211"/>
      <c r="AB433" s="211"/>
      <c r="AC433" s="211"/>
      <c r="AD433" s="211"/>
      <c r="AE433" s="211"/>
      <c r="AF433" s="211"/>
      <c r="AG433" s="211" t="s">
        <v>152</v>
      </c>
      <c r="AH433" s="211">
        <v>5</v>
      </c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1" x14ac:dyDescent="0.2">
      <c r="A434" s="218"/>
      <c r="B434" s="219"/>
      <c r="C434" s="254" t="s">
        <v>648</v>
      </c>
      <c r="D434" s="221"/>
      <c r="E434" s="222">
        <v>0.14000000000000001</v>
      </c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11"/>
      <c r="Z434" s="211"/>
      <c r="AA434" s="211"/>
      <c r="AB434" s="211"/>
      <c r="AC434" s="211"/>
      <c r="AD434" s="211"/>
      <c r="AE434" s="211"/>
      <c r="AF434" s="211"/>
      <c r="AG434" s="211" t="s">
        <v>152</v>
      </c>
      <c r="AH434" s="211">
        <v>5</v>
      </c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1" x14ac:dyDescent="0.2">
      <c r="A435" s="218"/>
      <c r="B435" s="219"/>
      <c r="C435" s="254" t="s">
        <v>649</v>
      </c>
      <c r="D435" s="221"/>
      <c r="E435" s="222">
        <v>5.5300000000000002E-3</v>
      </c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11"/>
      <c r="Z435" s="211"/>
      <c r="AA435" s="211"/>
      <c r="AB435" s="211"/>
      <c r="AC435" s="211"/>
      <c r="AD435" s="211"/>
      <c r="AE435" s="211"/>
      <c r="AF435" s="211"/>
      <c r="AG435" s="211" t="s">
        <v>152</v>
      </c>
      <c r="AH435" s="211">
        <v>7</v>
      </c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1" x14ac:dyDescent="0.2">
      <c r="A436" s="218"/>
      <c r="B436" s="219"/>
      <c r="C436" s="254" t="s">
        <v>650</v>
      </c>
      <c r="D436" s="221"/>
      <c r="E436" s="222">
        <v>0.90803999999999996</v>
      </c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11"/>
      <c r="Z436" s="211"/>
      <c r="AA436" s="211"/>
      <c r="AB436" s="211"/>
      <c r="AC436" s="211"/>
      <c r="AD436" s="211"/>
      <c r="AE436" s="211"/>
      <c r="AF436" s="211"/>
      <c r="AG436" s="211" t="s">
        <v>152</v>
      </c>
      <c r="AH436" s="211">
        <v>7</v>
      </c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outlineLevel="1" x14ac:dyDescent="0.2">
      <c r="A437" s="218"/>
      <c r="B437" s="219"/>
      <c r="C437" s="254" t="s">
        <v>651</v>
      </c>
      <c r="D437" s="221"/>
      <c r="E437" s="222">
        <v>9.8432200000000005</v>
      </c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11"/>
      <c r="Z437" s="211"/>
      <c r="AA437" s="211"/>
      <c r="AB437" s="211"/>
      <c r="AC437" s="211"/>
      <c r="AD437" s="211"/>
      <c r="AE437" s="211"/>
      <c r="AF437" s="211"/>
      <c r="AG437" s="211" t="s">
        <v>152</v>
      </c>
      <c r="AH437" s="211">
        <v>7</v>
      </c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x14ac:dyDescent="0.2">
      <c r="A438" s="3"/>
      <c r="B438" s="4"/>
      <c r="C438" s="259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AE438">
        <v>15</v>
      </c>
      <c r="AF438">
        <v>21</v>
      </c>
      <c r="AG438" t="s">
        <v>127</v>
      </c>
    </row>
    <row r="439" spans="1:60" x14ac:dyDescent="0.2">
      <c r="A439" s="214"/>
      <c r="B439" s="215" t="s">
        <v>29</v>
      </c>
      <c r="C439" s="260"/>
      <c r="D439" s="216"/>
      <c r="E439" s="217"/>
      <c r="F439" s="217"/>
      <c r="G439" s="250">
        <f>G8+G12+G18+G26+G39+G44+G59+G136+G139+G153+G176+G193+G242+G255+G266+G275+G285+G296+G319+G340+G359+G370+G376+G379</f>
        <v>0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AE439">
        <f>SUMIF(L7:L437,AE438,G7:G437)</f>
        <v>0</v>
      </c>
      <c r="AF439">
        <f>SUMIF(L7:L437,AF438,G7:G437)</f>
        <v>0</v>
      </c>
      <c r="AG439" t="s">
        <v>652</v>
      </c>
    </row>
    <row r="440" spans="1:60" x14ac:dyDescent="0.2">
      <c r="C440" s="261"/>
      <c r="D440" s="10"/>
      <c r="AG440" t="s">
        <v>653</v>
      </c>
    </row>
    <row r="441" spans="1:60" x14ac:dyDescent="0.2">
      <c r="D441" s="10"/>
    </row>
    <row r="442" spans="1:60" x14ac:dyDescent="0.2">
      <c r="D442" s="10"/>
    </row>
    <row r="443" spans="1:60" x14ac:dyDescent="0.2">
      <c r="D443" s="10"/>
    </row>
    <row r="444" spans="1:60" x14ac:dyDescent="0.2">
      <c r="D444" s="10"/>
    </row>
    <row r="445" spans="1:60" x14ac:dyDescent="0.2">
      <c r="D445" s="10"/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Ryj9sCaWVc43IuqVLAO0hC6Tvr3egtI5lhl7gnKOYtv7DJlNrXpd+GYLzsAJpbL4OQl9uCuWE6C+mpT+ipE5g==" saltValue="I3JBt+CW3MU+9bnATuwMOg==" spinCount="100000" sheet="1"/>
  <mergeCells count="47">
    <mergeCell ref="C368:G368"/>
    <mergeCell ref="C381:G381"/>
    <mergeCell ref="C382:G382"/>
    <mergeCell ref="C389:G389"/>
    <mergeCell ref="C406:G406"/>
    <mergeCell ref="C274:G274"/>
    <mergeCell ref="C281:G281"/>
    <mergeCell ref="C284:G284"/>
    <mergeCell ref="C289:G289"/>
    <mergeCell ref="C339:G339"/>
    <mergeCell ref="C342:G342"/>
    <mergeCell ref="C241:G241"/>
    <mergeCell ref="C244:G244"/>
    <mergeCell ref="C251:G251"/>
    <mergeCell ref="C262:G262"/>
    <mergeCell ref="C265:G265"/>
    <mergeCell ref="C271:G271"/>
    <mergeCell ref="C152:G152"/>
    <mergeCell ref="C166:G166"/>
    <mergeCell ref="C172:G172"/>
    <mergeCell ref="C175:G175"/>
    <mergeCell ref="C192:G192"/>
    <mergeCell ref="C232:G232"/>
    <mergeCell ref="C77:G77"/>
    <mergeCell ref="C82:G82"/>
    <mergeCell ref="C105:G105"/>
    <mergeCell ref="C113:G113"/>
    <mergeCell ref="C121:G121"/>
    <mergeCell ref="C138:G138"/>
    <mergeCell ref="C48:G48"/>
    <mergeCell ref="C49:G49"/>
    <mergeCell ref="C54:G54"/>
    <mergeCell ref="C61:G61"/>
    <mergeCell ref="C65:G65"/>
    <mergeCell ref="C69:G69"/>
    <mergeCell ref="C28:G28"/>
    <mergeCell ref="C29:G29"/>
    <mergeCell ref="C30:G30"/>
    <mergeCell ref="C35:G35"/>
    <mergeCell ref="C41:G41"/>
    <mergeCell ref="C42:G42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114</v>
      </c>
      <c r="B1" s="196"/>
      <c r="C1" s="196"/>
      <c r="D1" s="196"/>
      <c r="E1" s="196"/>
      <c r="F1" s="196"/>
      <c r="G1" s="196"/>
      <c r="AG1" t="s">
        <v>115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116</v>
      </c>
    </row>
    <row r="3" spans="1:60" ht="24.95" customHeight="1" x14ac:dyDescent="0.2">
      <c r="A3" s="197" t="s">
        <v>8</v>
      </c>
      <c r="B3" s="49" t="s">
        <v>47</v>
      </c>
      <c r="C3" s="200" t="s">
        <v>48</v>
      </c>
      <c r="D3" s="198"/>
      <c r="E3" s="198"/>
      <c r="F3" s="198"/>
      <c r="G3" s="199"/>
      <c r="AC3" s="176" t="s">
        <v>116</v>
      </c>
      <c r="AG3" t="s">
        <v>117</v>
      </c>
    </row>
    <row r="4" spans="1:60" ht="24.95" customHeight="1" x14ac:dyDescent="0.2">
      <c r="A4" s="201" t="s">
        <v>9</v>
      </c>
      <c r="B4" s="202" t="s">
        <v>51</v>
      </c>
      <c r="C4" s="203" t="s">
        <v>52</v>
      </c>
      <c r="D4" s="204"/>
      <c r="E4" s="204"/>
      <c r="F4" s="204"/>
      <c r="G4" s="205"/>
      <c r="AG4" t="s">
        <v>118</v>
      </c>
    </row>
    <row r="5" spans="1:60" x14ac:dyDescent="0.2">
      <c r="D5" s="10"/>
    </row>
    <row r="6" spans="1:60" ht="38.25" x14ac:dyDescent="0.2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140</v>
      </c>
      <c r="B8" s="227" t="s">
        <v>107</v>
      </c>
      <c r="C8" s="251" t="s">
        <v>108</v>
      </c>
      <c r="D8" s="228"/>
      <c r="E8" s="229"/>
      <c r="F8" s="230"/>
      <c r="G8" s="230">
        <f>SUMIF(AG9:AG56,"&lt;&gt;NOR",G9:G56)</f>
        <v>0</v>
      </c>
      <c r="H8" s="230"/>
      <c r="I8" s="230">
        <f>SUM(I9:I56)</f>
        <v>0</v>
      </c>
      <c r="J8" s="230"/>
      <c r="K8" s="230">
        <f>SUM(K9:K56)</f>
        <v>0</v>
      </c>
      <c r="L8" s="230"/>
      <c r="M8" s="230">
        <f>SUM(M9:M56)</f>
        <v>0</v>
      </c>
      <c r="N8" s="230"/>
      <c r="O8" s="230">
        <f>SUM(O9:O56)</f>
        <v>0</v>
      </c>
      <c r="P8" s="230"/>
      <c r="Q8" s="230">
        <f>SUM(Q9:Q56)</f>
        <v>0</v>
      </c>
      <c r="R8" s="230"/>
      <c r="S8" s="230"/>
      <c r="T8" s="231"/>
      <c r="U8" s="225"/>
      <c r="V8" s="225">
        <f>SUM(V9:V56)</f>
        <v>0</v>
      </c>
      <c r="W8" s="225"/>
      <c r="X8" s="225"/>
      <c r="AG8" t="s">
        <v>141</v>
      </c>
    </row>
    <row r="9" spans="1:60" outlineLevel="1" x14ac:dyDescent="0.2">
      <c r="A9" s="232">
        <v>1</v>
      </c>
      <c r="B9" s="233" t="s">
        <v>654</v>
      </c>
      <c r="C9" s="252" t="s">
        <v>655</v>
      </c>
      <c r="D9" s="234" t="s">
        <v>656</v>
      </c>
      <c r="E9" s="235">
        <v>4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366</v>
      </c>
      <c r="T9" s="238" t="s">
        <v>371</v>
      </c>
      <c r="U9" s="220">
        <v>0</v>
      </c>
      <c r="V9" s="220">
        <f>ROUND(E9*U9,2)</f>
        <v>0</v>
      </c>
      <c r="W9" s="220"/>
      <c r="X9" s="220" t="s">
        <v>147</v>
      </c>
      <c r="Y9" s="211"/>
      <c r="Z9" s="211"/>
      <c r="AA9" s="211"/>
      <c r="AB9" s="211"/>
      <c r="AC9" s="211"/>
      <c r="AD9" s="211"/>
      <c r="AE9" s="211"/>
      <c r="AF9" s="211"/>
      <c r="AG9" s="211" t="s">
        <v>148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4" t="s">
        <v>657</v>
      </c>
      <c r="D10" s="221"/>
      <c r="E10" s="222">
        <v>4</v>
      </c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152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32">
        <v>2</v>
      </c>
      <c r="B11" s="233" t="s">
        <v>658</v>
      </c>
      <c r="C11" s="252" t="s">
        <v>659</v>
      </c>
      <c r="D11" s="234" t="s">
        <v>656</v>
      </c>
      <c r="E11" s="235">
        <v>16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366</v>
      </c>
      <c r="T11" s="238" t="s">
        <v>371</v>
      </c>
      <c r="U11" s="220">
        <v>0</v>
      </c>
      <c r="V11" s="220">
        <f>ROUND(E11*U11,2)</f>
        <v>0</v>
      </c>
      <c r="W11" s="220"/>
      <c r="X11" s="220" t="s">
        <v>147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148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54" t="s">
        <v>660</v>
      </c>
      <c r="D12" s="221"/>
      <c r="E12" s="222">
        <v>16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152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32">
        <v>3</v>
      </c>
      <c r="B13" s="233" t="s">
        <v>661</v>
      </c>
      <c r="C13" s="252" t="s">
        <v>662</v>
      </c>
      <c r="D13" s="234" t="s">
        <v>656</v>
      </c>
      <c r="E13" s="235">
        <v>18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366</v>
      </c>
      <c r="T13" s="238" t="s">
        <v>371</v>
      </c>
      <c r="U13" s="220">
        <v>0</v>
      </c>
      <c r="V13" s="220">
        <f>ROUND(E13*U13,2)</f>
        <v>0</v>
      </c>
      <c r="W13" s="220"/>
      <c r="X13" s="220" t="s">
        <v>147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148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4" t="s">
        <v>663</v>
      </c>
      <c r="D14" s="221"/>
      <c r="E14" s="222">
        <v>18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152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32">
        <v>4</v>
      </c>
      <c r="B15" s="233" t="s">
        <v>664</v>
      </c>
      <c r="C15" s="252" t="s">
        <v>665</v>
      </c>
      <c r="D15" s="234" t="s">
        <v>656</v>
      </c>
      <c r="E15" s="235">
        <v>4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366</v>
      </c>
      <c r="T15" s="238" t="s">
        <v>371</v>
      </c>
      <c r="U15" s="220">
        <v>0</v>
      </c>
      <c r="V15" s="220">
        <f>ROUND(E15*U15,2)</f>
        <v>0</v>
      </c>
      <c r="W15" s="220"/>
      <c r="X15" s="220" t="s">
        <v>147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148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4" t="s">
        <v>657</v>
      </c>
      <c r="D16" s="221"/>
      <c r="E16" s="222">
        <v>4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152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32">
        <v>5</v>
      </c>
      <c r="B17" s="233" t="s">
        <v>666</v>
      </c>
      <c r="C17" s="252" t="s">
        <v>667</v>
      </c>
      <c r="D17" s="234" t="s">
        <v>656</v>
      </c>
      <c r="E17" s="235">
        <v>4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366</v>
      </c>
      <c r="T17" s="238" t="s">
        <v>371</v>
      </c>
      <c r="U17" s="220">
        <v>0</v>
      </c>
      <c r="V17" s="220">
        <f>ROUND(E17*U17,2)</f>
        <v>0</v>
      </c>
      <c r="W17" s="220"/>
      <c r="X17" s="220" t="s">
        <v>147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148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54" t="s">
        <v>657</v>
      </c>
      <c r="D18" s="221"/>
      <c r="E18" s="222">
        <v>4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152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32">
        <v>6</v>
      </c>
      <c r="B19" s="233" t="s">
        <v>668</v>
      </c>
      <c r="C19" s="252" t="s">
        <v>669</v>
      </c>
      <c r="D19" s="234" t="s">
        <v>656</v>
      </c>
      <c r="E19" s="235">
        <v>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366</v>
      </c>
      <c r="T19" s="238" t="s">
        <v>371</v>
      </c>
      <c r="U19" s="220">
        <v>0</v>
      </c>
      <c r="V19" s="220">
        <f>ROUND(E19*U19,2)</f>
        <v>0</v>
      </c>
      <c r="W19" s="220"/>
      <c r="X19" s="220" t="s">
        <v>147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148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4" t="s">
        <v>670</v>
      </c>
      <c r="D20" s="221"/>
      <c r="E20" s="222">
        <v>1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152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32">
        <v>7</v>
      </c>
      <c r="B21" s="233" t="s">
        <v>671</v>
      </c>
      <c r="C21" s="252" t="s">
        <v>672</v>
      </c>
      <c r="D21" s="234" t="s">
        <v>656</v>
      </c>
      <c r="E21" s="235">
        <v>4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366</v>
      </c>
      <c r="T21" s="238" t="s">
        <v>371</v>
      </c>
      <c r="U21" s="220">
        <v>0</v>
      </c>
      <c r="V21" s="220">
        <f>ROUND(E21*U21,2)</f>
        <v>0</v>
      </c>
      <c r="W21" s="220"/>
      <c r="X21" s="220" t="s">
        <v>147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148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54" t="s">
        <v>657</v>
      </c>
      <c r="D22" s="221"/>
      <c r="E22" s="222">
        <v>4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152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32">
        <v>8</v>
      </c>
      <c r="B23" s="233" t="s">
        <v>673</v>
      </c>
      <c r="C23" s="252" t="s">
        <v>674</v>
      </c>
      <c r="D23" s="234" t="s">
        <v>656</v>
      </c>
      <c r="E23" s="235">
        <v>4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366</v>
      </c>
      <c r="T23" s="238" t="s">
        <v>371</v>
      </c>
      <c r="U23" s="220">
        <v>0</v>
      </c>
      <c r="V23" s="220">
        <f>ROUND(E23*U23,2)</f>
        <v>0</v>
      </c>
      <c r="W23" s="220"/>
      <c r="X23" s="220" t="s">
        <v>147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148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54" t="s">
        <v>657</v>
      </c>
      <c r="D24" s="221"/>
      <c r="E24" s="222">
        <v>4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152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32">
        <v>9</v>
      </c>
      <c r="B25" s="233" t="s">
        <v>675</v>
      </c>
      <c r="C25" s="252" t="s">
        <v>676</v>
      </c>
      <c r="D25" s="234" t="s">
        <v>182</v>
      </c>
      <c r="E25" s="235">
        <v>150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366</v>
      </c>
      <c r="T25" s="238" t="s">
        <v>371</v>
      </c>
      <c r="U25" s="220">
        <v>0</v>
      </c>
      <c r="V25" s="220">
        <f>ROUND(E25*U25,2)</f>
        <v>0</v>
      </c>
      <c r="W25" s="220"/>
      <c r="X25" s="220" t="s">
        <v>147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148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4" t="s">
        <v>677</v>
      </c>
      <c r="D26" s="221"/>
      <c r="E26" s="222">
        <v>150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152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32">
        <v>10</v>
      </c>
      <c r="B27" s="233" t="s">
        <v>678</v>
      </c>
      <c r="C27" s="252" t="s">
        <v>679</v>
      </c>
      <c r="D27" s="234" t="s">
        <v>182</v>
      </c>
      <c r="E27" s="235">
        <v>200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366</v>
      </c>
      <c r="T27" s="238" t="s">
        <v>371</v>
      </c>
      <c r="U27" s="220">
        <v>0</v>
      </c>
      <c r="V27" s="220">
        <f>ROUND(E27*U27,2)</f>
        <v>0</v>
      </c>
      <c r="W27" s="220"/>
      <c r="X27" s="220" t="s">
        <v>147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148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4" t="s">
        <v>680</v>
      </c>
      <c r="D28" s="221"/>
      <c r="E28" s="222">
        <v>200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152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32">
        <v>11</v>
      </c>
      <c r="B29" s="233" t="s">
        <v>681</v>
      </c>
      <c r="C29" s="252" t="s">
        <v>682</v>
      </c>
      <c r="D29" s="234" t="s">
        <v>182</v>
      </c>
      <c r="E29" s="235">
        <v>340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366</v>
      </c>
      <c r="T29" s="238" t="s">
        <v>371</v>
      </c>
      <c r="U29" s="220">
        <v>0</v>
      </c>
      <c r="V29" s="220">
        <f>ROUND(E29*U29,2)</f>
        <v>0</v>
      </c>
      <c r="W29" s="220"/>
      <c r="X29" s="220" t="s">
        <v>147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148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54" t="s">
        <v>683</v>
      </c>
      <c r="D30" s="221"/>
      <c r="E30" s="222">
        <v>340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1"/>
      <c r="Z30" s="211"/>
      <c r="AA30" s="211"/>
      <c r="AB30" s="211"/>
      <c r="AC30" s="211"/>
      <c r="AD30" s="211"/>
      <c r="AE30" s="211"/>
      <c r="AF30" s="211"/>
      <c r="AG30" s="211" t="s">
        <v>152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32">
        <v>12</v>
      </c>
      <c r="B31" s="233" t="s">
        <v>684</v>
      </c>
      <c r="C31" s="252" t="s">
        <v>685</v>
      </c>
      <c r="D31" s="234" t="s">
        <v>182</v>
      </c>
      <c r="E31" s="235">
        <v>360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366</v>
      </c>
      <c r="T31" s="238" t="s">
        <v>371</v>
      </c>
      <c r="U31" s="220">
        <v>0</v>
      </c>
      <c r="V31" s="220">
        <f>ROUND(E31*U31,2)</f>
        <v>0</v>
      </c>
      <c r="W31" s="220"/>
      <c r="X31" s="220" t="s">
        <v>147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148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4" t="s">
        <v>686</v>
      </c>
      <c r="D32" s="221"/>
      <c r="E32" s="222">
        <v>360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152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32">
        <v>13</v>
      </c>
      <c r="B33" s="233" t="s">
        <v>687</v>
      </c>
      <c r="C33" s="252" t="s">
        <v>688</v>
      </c>
      <c r="D33" s="234" t="s">
        <v>182</v>
      </c>
      <c r="E33" s="235">
        <v>120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366</v>
      </c>
      <c r="T33" s="238" t="s">
        <v>371</v>
      </c>
      <c r="U33" s="220">
        <v>0</v>
      </c>
      <c r="V33" s="220">
        <f>ROUND(E33*U33,2)</f>
        <v>0</v>
      </c>
      <c r="W33" s="220"/>
      <c r="X33" s="220" t="s">
        <v>147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148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54" t="s">
        <v>689</v>
      </c>
      <c r="D34" s="221"/>
      <c r="E34" s="222">
        <v>120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152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32">
        <v>14</v>
      </c>
      <c r="B35" s="233" t="s">
        <v>690</v>
      </c>
      <c r="C35" s="252" t="s">
        <v>691</v>
      </c>
      <c r="D35" s="234" t="s">
        <v>182</v>
      </c>
      <c r="E35" s="235">
        <v>400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366</v>
      </c>
      <c r="T35" s="238" t="s">
        <v>371</v>
      </c>
      <c r="U35" s="220">
        <v>0</v>
      </c>
      <c r="V35" s="220">
        <f>ROUND(E35*U35,2)</f>
        <v>0</v>
      </c>
      <c r="W35" s="220"/>
      <c r="X35" s="220" t="s">
        <v>147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148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4" t="s">
        <v>692</v>
      </c>
      <c r="D36" s="221"/>
      <c r="E36" s="222">
        <v>400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152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32">
        <v>15</v>
      </c>
      <c r="B37" s="233" t="s">
        <v>693</v>
      </c>
      <c r="C37" s="252" t="s">
        <v>694</v>
      </c>
      <c r="D37" s="234" t="s">
        <v>656</v>
      </c>
      <c r="E37" s="235">
        <v>2343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366</v>
      </c>
      <c r="T37" s="238" t="s">
        <v>371</v>
      </c>
      <c r="U37" s="220">
        <v>0</v>
      </c>
      <c r="V37" s="220">
        <f>ROUND(E37*U37,2)</f>
        <v>0</v>
      </c>
      <c r="W37" s="220"/>
      <c r="X37" s="220" t="s">
        <v>147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148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4" t="s">
        <v>695</v>
      </c>
      <c r="D38" s="221"/>
      <c r="E38" s="222">
        <v>2343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152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32">
        <v>16</v>
      </c>
      <c r="B39" s="233" t="s">
        <v>696</v>
      </c>
      <c r="C39" s="252" t="s">
        <v>697</v>
      </c>
      <c r="D39" s="234" t="s">
        <v>698</v>
      </c>
      <c r="E39" s="235">
        <v>8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366</v>
      </c>
      <c r="T39" s="238" t="s">
        <v>371</v>
      </c>
      <c r="U39" s="220">
        <v>0</v>
      </c>
      <c r="V39" s="220">
        <f>ROUND(E39*U39,2)</f>
        <v>0</v>
      </c>
      <c r="W39" s="220"/>
      <c r="X39" s="220" t="s">
        <v>147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148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4" t="s">
        <v>699</v>
      </c>
      <c r="D40" s="221"/>
      <c r="E40" s="222">
        <v>8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152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32">
        <v>17</v>
      </c>
      <c r="B41" s="233" t="s">
        <v>700</v>
      </c>
      <c r="C41" s="252" t="s">
        <v>701</v>
      </c>
      <c r="D41" s="234" t="s">
        <v>702</v>
      </c>
      <c r="E41" s="235">
        <v>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366</v>
      </c>
      <c r="T41" s="238" t="s">
        <v>371</v>
      </c>
      <c r="U41" s="220">
        <v>0</v>
      </c>
      <c r="V41" s="220">
        <f>ROUND(E41*U41,2)</f>
        <v>0</v>
      </c>
      <c r="W41" s="220"/>
      <c r="X41" s="220" t="s">
        <v>147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148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4" t="s">
        <v>670</v>
      </c>
      <c r="D42" s="221"/>
      <c r="E42" s="222">
        <v>1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152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32">
        <v>18</v>
      </c>
      <c r="B43" s="233" t="s">
        <v>703</v>
      </c>
      <c r="C43" s="252" t="s">
        <v>704</v>
      </c>
      <c r="D43" s="234" t="s">
        <v>698</v>
      </c>
      <c r="E43" s="235">
        <v>32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366</v>
      </c>
      <c r="T43" s="238" t="s">
        <v>371</v>
      </c>
      <c r="U43" s="220">
        <v>0</v>
      </c>
      <c r="V43" s="220">
        <f>ROUND(E43*U43,2)</f>
        <v>0</v>
      </c>
      <c r="W43" s="220"/>
      <c r="X43" s="220" t="s">
        <v>147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148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4" t="s">
        <v>705</v>
      </c>
      <c r="D44" s="221"/>
      <c r="E44" s="222">
        <v>32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152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32">
        <v>19</v>
      </c>
      <c r="B45" s="233" t="s">
        <v>706</v>
      </c>
      <c r="C45" s="252" t="s">
        <v>707</v>
      </c>
      <c r="D45" s="234" t="s">
        <v>698</v>
      </c>
      <c r="E45" s="235">
        <v>20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/>
      <c r="S45" s="237" t="s">
        <v>366</v>
      </c>
      <c r="T45" s="238" t="s">
        <v>371</v>
      </c>
      <c r="U45" s="220">
        <v>0</v>
      </c>
      <c r="V45" s="220">
        <f>ROUND(E45*U45,2)</f>
        <v>0</v>
      </c>
      <c r="W45" s="220"/>
      <c r="X45" s="220" t="s">
        <v>147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148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54" t="s">
        <v>708</v>
      </c>
      <c r="D46" s="221"/>
      <c r="E46" s="222">
        <v>20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1"/>
      <c r="Z46" s="211"/>
      <c r="AA46" s="211"/>
      <c r="AB46" s="211"/>
      <c r="AC46" s="211"/>
      <c r="AD46" s="211"/>
      <c r="AE46" s="211"/>
      <c r="AF46" s="211"/>
      <c r="AG46" s="211" t="s">
        <v>152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32">
        <v>20</v>
      </c>
      <c r="B47" s="233" t="s">
        <v>709</v>
      </c>
      <c r="C47" s="252" t="s">
        <v>710</v>
      </c>
      <c r="D47" s="234" t="s">
        <v>698</v>
      </c>
      <c r="E47" s="235">
        <v>8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366</v>
      </c>
      <c r="T47" s="238" t="s">
        <v>371</v>
      </c>
      <c r="U47" s="220">
        <v>0</v>
      </c>
      <c r="V47" s="220">
        <f>ROUND(E47*U47,2)</f>
        <v>0</v>
      </c>
      <c r="W47" s="220"/>
      <c r="X47" s="220" t="s">
        <v>147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148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4" t="s">
        <v>699</v>
      </c>
      <c r="D48" s="221"/>
      <c r="E48" s="222">
        <v>8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152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32">
        <v>21</v>
      </c>
      <c r="B49" s="233" t="s">
        <v>711</v>
      </c>
      <c r="C49" s="252" t="s">
        <v>712</v>
      </c>
      <c r="D49" s="234" t="s">
        <v>698</v>
      </c>
      <c r="E49" s="235">
        <v>8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366</v>
      </c>
      <c r="T49" s="238" t="s">
        <v>371</v>
      </c>
      <c r="U49" s="220">
        <v>0</v>
      </c>
      <c r="V49" s="220">
        <f>ROUND(E49*U49,2)</f>
        <v>0</v>
      </c>
      <c r="W49" s="220"/>
      <c r="X49" s="220" t="s">
        <v>147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148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54" t="s">
        <v>699</v>
      </c>
      <c r="D50" s="221"/>
      <c r="E50" s="222">
        <v>8</v>
      </c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1"/>
      <c r="Z50" s="211"/>
      <c r="AA50" s="211"/>
      <c r="AB50" s="211"/>
      <c r="AC50" s="211"/>
      <c r="AD50" s="211"/>
      <c r="AE50" s="211"/>
      <c r="AF50" s="211"/>
      <c r="AG50" s="211" t="s">
        <v>152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32">
        <v>22</v>
      </c>
      <c r="B51" s="233" t="s">
        <v>713</v>
      </c>
      <c r="C51" s="252" t="s">
        <v>714</v>
      </c>
      <c r="D51" s="234" t="s">
        <v>698</v>
      </c>
      <c r="E51" s="235">
        <v>8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366</v>
      </c>
      <c r="T51" s="238" t="s">
        <v>371</v>
      </c>
      <c r="U51" s="220">
        <v>0</v>
      </c>
      <c r="V51" s="220">
        <f>ROUND(E51*U51,2)</f>
        <v>0</v>
      </c>
      <c r="W51" s="220"/>
      <c r="X51" s="220" t="s">
        <v>147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148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4" t="s">
        <v>699</v>
      </c>
      <c r="D52" s="221"/>
      <c r="E52" s="222">
        <v>8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1"/>
      <c r="Z52" s="211"/>
      <c r="AA52" s="211"/>
      <c r="AB52" s="211"/>
      <c r="AC52" s="211"/>
      <c r="AD52" s="211"/>
      <c r="AE52" s="211"/>
      <c r="AF52" s="211"/>
      <c r="AG52" s="211" t="s">
        <v>152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32">
        <v>23</v>
      </c>
      <c r="B53" s="233" t="s">
        <v>715</v>
      </c>
      <c r="C53" s="252" t="s">
        <v>716</v>
      </c>
      <c r="D53" s="234" t="s">
        <v>702</v>
      </c>
      <c r="E53" s="235">
        <v>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366</v>
      </c>
      <c r="T53" s="238" t="s">
        <v>371</v>
      </c>
      <c r="U53" s="220">
        <v>0</v>
      </c>
      <c r="V53" s="220">
        <f>ROUND(E53*U53,2)</f>
        <v>0</v>
      </c>
      <c r="W53" s="220"/>
      <c r="X53" s="220" t="s">
        <v>147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148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4" t="s">
        <v>670</v>
      </c>
      <c r="D54" s="221"/>
      <c r="E54" s="222">
        <v>1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152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32">
        <v>24</v>
      </c>
      <c r="B55" s="233" t="s">
        <v>717</v>
      </c>
      <c r="C55" s="252" t="s">
        <v>718</v>
      </c>
      <c r="D55" s="234" t="s">
        <v>702</v>
      </c>
      <c r="E55" s="235">
        <v>1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/>
      <c r="S55" s="237" t="s">
        <v>366</v>
      </c>
      <c r="T55" s="238" t="s">
        <v>371</v>
      </c>
      <c r="U55" s="220">
        <v>0</v>
      </c>
      <c r="V55" s="220">
        <f>ROUND(E55*U55,2)</f>
        <v>0</v>
      </c>
      <c r="W55" s="220"/>
      <c r="X55" s="220" t="s">
        <v>147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148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54" t="s">
        <v>670</v>
      </c>
      <c r="D56" s="221"/>
      <c r="E56" s="222">
        <v>1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1"/>
      <c r="Z56" s="211"/>
      <c r="AA56" s="211"/>
      <c r="AB56" s="211"/>
      <c r="AC56" s="211"/>
      <c r="AD56" s="211"/>
      <c r="AE56" s="211"/>
      <c r="AF56" s="211"/>
      <c r="AG56" s="211" t="s">
        <v>152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x14ac:dyDescent="0.2">
      <c r="A57" s="3"/>
      <c r="B57" s="4"/>
      <c r="C57" s="25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127</v>
      </c>
    </row>
    <row r="58" spans="1:60" x14ac:dyDescent="0.2">
      <c r="A58" s="214"/>
      <c r="B58" s="215" t="s">
        <v>29</v>
      </c>
      <c r="C58" s="260"/>
      <c r="D58" s="216"/>
      <c r="E58" s="217"/>
      <c r="F58" s="217"/>
      <c r="G58" s="250">
        <f>G8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652</v>
      </c>
    </row>
    <row r="59" spans="1:60" x14ac:dyDescent="0.2">
      <c r="C59" s="261"/>
      <c r="D59" s="10"/>
      <c r="AG59" t="s">
        <v>653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Vwpw9fw0Jvpa9QWxDOpXE/o4vGhyTm8BaBFsjFiYLlHqV9OGd/yzvBDL2sA6MeHeVk3PzvNw3lejcUKXGObrg==" saltValue="kY4eSwSz3zEdW7VB0cjvE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114</v>
      </c>
      <c r="B1" s="196"/>
      <c r="C1" s="196"/>
      <c r="D1" s="196"/>
      <c r="E1" s="196"/>
      <c r="F1" s="196"/>
      <c r="G1" s="196"/>
      <c r="AG1" t="s">
        <v>115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116</v>
      </c>
    </row>
    <row r="3" spans="1:60" ht="24.95" customHeight="1" x14ac:dyDescent="0.2">
      <c r="A3" s="197" t="s">
        <v>8</v>
      </c>
      <c r="B3" s="49" t="s">
        <v>47</v>
      </c>
      <c r="C3" s="200" t="s">
        <v>48</v>
      </c>
      <c r="D3" s="198"/>
      <c r="E3" s="198"/>
      <c r="F3" s="198"/>
      <c r="G3" s="199"/>
      <c r="AC3" s="176" t="s">
        <v>116</v>
      </c>
      <c r="AG3" t="s">
        <v>117</v>
      </c>
    </row>
    <row r="4" spans="1:60" ht="24.95" customHeight="1" x14ac:dyDescent="0.2">
      <c r="A4" s="201" t="s">
        <v>9</v>
      </c>
      <c r="B4" s="202" t="s">
        <v>53</v>
      </c>
      <c r="C4" s="203" t="s">
        <v>54</v>
      </c>
      <c r="D4" s="204"/>
      <c r="E4" s="204"/>
      <c r="F4" s="204"/>
      <c r="G4" s="205"/>
      <c r="AG4" t="s">
        <v>118</v>
      </c>
    </row>
    <row r="5" spans="1:60" x14ac:dyDescent="0.2">
      <c r="D5" s="10"/>
    </row>
    <row r="6" spans="1:60" ht="38.25" x14ac:dyDescent="0.2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140</v>
      </c>
      <c r="B8" s="227" t="s">
        <v>107</v>
      </c>
      <c r="C8" s="251" t="s">
        <v>108</v>
      </c>
      <c r="D8" s="228"/>
      <c r="E8" s="229"/>
      <c r="F8" s="230"/>
      <c r="G8" s="230">
        <f>SUMIF(AG9:AG36,"&lt;&gt;NOR",G9:G36)</f>
        <v>0</v>
      </c>
      <c r="H8" s="230"/>
      <c r="I8" s="230">
        <f>SUM(I9:I36)</f>
        <v>0</v>
      </c>
      <c r="J8" s="230"/>
      <c r="K8" s="230">
        <f>SUM(K9:K36)</f>
        <v>0</v>
      </c>
      <c r="L8" s="230"/>
      <c r="M8" s="230">
        <f>SUM(M9:M36)</f>
        <v>0</v>
      </c>
      <c r="N8" s="230"/>
      <c r="O8" s="230">
        <f>SUM(O9:O36)</f>
        <v>0</v>
      </c>
      <c r="P8" s="230"/>
      <c r="Q8" s="230">
        <f>SUM(Q9:Q36)</f>
        <v>0</v>
      </c>
      <c r="R8" s="230"/>
      <c r="S8" s="230"/>
      <c r="T8" s="231"/>
      <c r="U8" s="225"/>
      <c r="V8" s="225">
        <f>SUM(V9:V36)</f>
        <v>0</v>
      </c>
      <c r="W8" s="225"/>
      <c r="X8" s="225"/>
      <c r="AG8" t="s">
        <v>141</v>
      </c>
    </row>
    <row r="9" spans="1:60" ht="22.5" outlineLevel="1" x14ac:dyDescent="0.2">
      <c r="A9" s="243">
        <v>1</v>
      </c>
      <c r="B9" s="244" t="s">
        <v>719</v>
      </c>
      <c r="C9" s="258" t="s">
        <v>720</v>
      </c>
      <c r="D9" s="245" t="s">
        <v>721</v>
      </c>
      <c r="E9" s="246">
        <v>135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366</v>
      </c>
      <c r="T9" s="249" t="s">
        <v>371</v>
      </c>
      <c r="U9" s="220">
        <v>0</v>
      </c>
      <c r="V9" s="220">
        <f>ROUND(E9*U9,2)</f>
        <v>0</v>
      </c>
      <c r="W9" s="220"/>
      <c r="X9" s="220" t="s">
        <v>256</v>
      </c>
      <c r="Y9" s="211"/>
      <c r="Z9" s="211"/>
      <c r="AA9" s="211"/>
      <c r="AB9" s="211"/>
      <c r="AC9" s="211"/>
      <c r="AD9" s="211"/>
      <c r="AE9" s="211"/>
      <c r="AF9" s="211"/>
      <c r="AG9" s="211" t="s">
        <v>722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3">
        <v>2</v>
      </c>
      <c r="B10" s="244" t="s">
        <v>723</v>
      </c>
      <c r="C10" s="258" t="s">
        <v>724</v>
      </c>
      <c r="D10" s="245" t="s">
        <v>182</v>
      </c>
      <c r="E10" s="246">
        <v>135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366</v>
      </c>
      <c r="T10" s="249" t="s">
        <v>371</v>
      </c>
      <c r="U10" s="220">
        <v>0</v>
      </c>
      <c r="V10" s="220">
        <f>ROUND(E10*U10,2)</f>
        <v>0</v>
      </c>
      <c r="W10" s="220"/>
      <c r="X10" s="220" t="s">
        <v>147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725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3">
        <v>3</v>
      </c>
      <c r="B11" s="244" t="s">
        <v>726</v>
      </c>
      <c r="C11" s="258" t="s">
        <v>727</v>
      </c>
      <c r="D11" s="245" t="s">
        <v>213</v>
      </c>
      <c r="E11" s="246">
        <v>350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366</v>
      </c>
      <c r="T11" s="249" t="s">
        <v>371</v>
      </c>
      <c r="U11" s="220">
        <v>0</v>
      </c>
      <c r="V11" s="220">
        <f>ROUND(E11*U11,2)</f>
        <v>0</v>
      </c>
      <c r="W11" s="220"/>
      <c r="X11" s="220" t="s">
        <v>147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725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3">
        <v>4</v>
      </c>
      <c r="B12" s="244" t="s">
        <v>728</v>
      </c>
      <c r="C12" s="258" t="s">
        <v>729</v>
      </c>
      <c r="D12" s="245" t="s">
        <v>213</v>
      </c>
      <c r="E12" s="246">
        <v>48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366</v>
      </c>
      <c r="T12" s="249" t="s">
        <v>371</v>
      </c>
      <c r="U12" s="220">
        <v>0</v>
      </c>
      <c r="V12" s="220">
        <f>ROUND(E12*U12,2)</f>
        <v>0</v>
      </c>
      <c r="W12" s="220"/>
      <c r="X12" s="220" t="s">
        <v>147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725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3">
        <v>5</v>
      </c>
      <c r="B13" s="244" t="s">
        <v>730</v>
      </c>
      <c r="C13" s="258" t="s">
        <v>731</v>
      </c>
      <c r="D13" s="245" t="s">
        <v>656</v>
      </c>
      <c r="E13" s="246">
        <v>10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366</v>
      </c>
      <c r="T13" s="249" t="s">
        <v>371</v>
      </c>
      <c r="U13" s="220">
        <v>0</v>
      </c>
      <c r="V13" s="220">
        <f>ROUND(E13*U13,2)</f>
        <v>0</v>
      </c>
      <c r="W13" s="220"/>
      <c r="X13" s="220" t="s">
        <v>147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725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3">
        <v>6</v>
      </c>
      <c r="B14" s="244" t="s">
        <v>732</v>
      </c>
      <c r="C14" s="258" t="s">
        <v>733</v>
      </c>
      <c r="D14" s="245" t="s">
        <v>213</v>
      </c>
      <c r="E14" s="246">
        <v>8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366</v>
      </c>
      <c r="T14" s="249" t="s">
        <v>371</v>
      </c>
      <c r="U14" s="220">
        <v>0</v>
      </c>
      <c r="V14" s="220">
        <f>ROUND(E14*U14,2)</f>
        <v>0</v>
      </c>
      <c r="W14" s="220"/>
      <c r="X14" s="220" t="s">
        <v>147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725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3">
        <v>7</v>
      </c>
      <c r="B15" s="244" t="s">
        <v>734</v>
      </c>
      <c r="C15" s="258" t="s">
        <v>735</v>
      </c>
      <c r="D15" s="245" t="s">
        <v>698</v>
      </c>
      <c r="E15" s="246">
        <v>10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366</v>
      </c>
      <c r="T15" s="249" t="s">
        <v>371</v>
      </c>
      <c r="U15" s="220">
        <v>0</v>
      </c>
      <c r="V15" s="220">
        <f>ROUND(E15*U15,2)</f>
        <v>0</v>
      </c>
      <c r="W15" s="220"/>
      <c r="X15" s="220" t="s">
        <v>147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725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3">
        <v>8</v>
      </c>
      <c r="B16" s="244" t="s">
        <v>736</v>
      </c>
      <c r="C16" s="258" t="s">
        <v>737</v>
      </c>
      <c r="D16" s="245" t="s">
        <v>656</v>
      </c>
      <c r="E16" s="246">
        <v>8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366</v>
      </c>
      <c r="T16" s="249" t="s">
        <v>371</v>
      </c>
      <c r="U16" s="220">
        <v>0</v>
      </c>
      <c r="V16" s="220">
        <f>ROUND(E16*U16,2)</f>
        <v>0</v>
      </c>
      <c r="W16" s="220"/>
      <c r="X16" s="220" t="s">
        <v>147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725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3">
        <v>9</v>
      </c>
      <c r="B17" s="244" t="s">
        <v>738</v>
      </c>
      <c r="C17" s="258" t="s">
        <v>739</v>
      </c>
      <c r="D17" s="245" t="s">
        <v>698</v>
      </c>
      <c r="E17" s="246">
        <v>4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366</v>
      </c>
      <c r="T17" s="249" t="s">
        <v>371</v>
      </c>
      <c r="U17" s="220">
        <v>0</v>
      </c>
      <c r="V17" s="220">
        <f>ROUND(E17*U17,2)</f>
        <v>0</v>
      </c>
      <c r="W17" s="220"/>
      <c r="X17" s="220" t="s">
        <v>147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725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3">
        <v>10</v>
      </c>
      <c r="B18" s="244" t="s">
        <v>740</v>
      </c>
      <c r="C18" s="258" t="s">
        <v>741</v>
      </c>
      <c r="D18" s="245" t="s">
        <v>182</v>
      </c>
      <c r="E18" s="246">
        <v>96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366</v>
      </c>
      <c r="T18" s="249" t="s">
        <v>371</v>
      </c>
      <c r="U18" s="220">
        <v>0</v>
      </c>
      <c r="V18" s="220">
        <f>ROUND(E18*U18,2)</f>
        <v>0</v>
      </c>
      <c r="W18" s="220"/>
      <c r="X18" s="220" t="s">
        <v>147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725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3">
        <v>11</v>
      </c>
      <c r="B19" s="244" t="s">
        <v>742</v>
      </c>
      <c r="C19" s="258" t="s">
        <v>743</v>
      </c>
      <c r="D19" s="245" t="s">
        <v>698</v>
      </c>
      <c r="E19" s="246">
        <v>20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366</v>
      </c>
      <c r="T19" s="249" t="s">
        <v>371</v>
      </c>
      <c r="U19" s="220">
        <v>0</v>
      </c>
      <c r="V19" s="220">
        <f>ROUND(E19*U19,2)</f>
        <v>0</v>
      </c>
      <c r="W19" s="220"/>
      <c r="X19" s="220" t="s">
        <v>147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725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3">
        <v>12</v>
      </c>
      <c r="B20" s="244" t="s">
        <v>744</v>
      </c>
      <c r="C20" s="258" t="s">
        <v>745</v>
      </c>
      <c r="D20" s="245" t="s">
        <v>656</v>
      </c>
      <c r="E20" s="246">
        <v>350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366</v>
      </c>
      <c r="T20" s="249" t="s">
        <v>371</v>
      </c>
      <c r="U20" s="220">
        <v>0</v>
      </c>
      <c r="V20" s="220">
        <f>ROUND(E20*U20,2)</f>
        <v>0</v>
      </c>
      <c r="W20" s="220"/>
      <c r="X20" s="220" t="s">
        <v>256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722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3">
        <v>13</v>
      </c>
      <c r="B21" s="244" t="s">
        <v>746</v>
      </c>
      <c r="C21" s="258" t="s">
        <v>747</v>
      </c>
      <c r="D21" s="245" t="s">
        <v>656</v>
      </c>
      <c r="E21" s="246">
        <v>350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366</v>
      </c>
      <c r="T21" s="249" t="s">
        <v>371</v>
      </c>
      <c r="U21" s="220">
        <v>0</v>
      </c>
      <c r="V21" s="220">
        <f>ROUND(E21*U21,2)</f>
        <v>0</v>
      </c>
      <c r="W21" s="220"/>
      <c r="X21" s="220" t="s">
        <v>256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722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3">
        <v>14</v>
      </c>
      <c r="B22" s="244" t="s">
        <v>748</v>
      </c>
      <c r="C22" s="258" t="s">
        <v>749</v>
      </c>
      <c r="D22" s="245" t="s">
        <v>750</v>
      </c>
      <c r="E22" s="246">
        <v>288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366</v>
      </c>
      <c r="T22" s="249" t="s">
        <v>371</v>
      </c>
      <c r="U22" s="220">
        <v>0</v>
      </c>
      <c r="V22" s="220">
        <f>ROUND(E22*U22,2)</f>
        <v>0</v>
      </c>
      <c r="W22" s="220"/>
      <c r="X22" s="220" t="s">
        <v>256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722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3">
        <v>15</v>
      </c>
      <c r="B23" s="244" t="s">
        <v>751</v>
      </c>
      <c r="C23" s="258" t="s">
        <v>752</v>
      </c>
      <c r="D23" s="245" t="s">
        <v>721</v>
      </c>
      <c r="E23" s="246">
        <v>96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366</v>
      </c>
      <c r="T23" s="249" t="s">
        <v>371</v>
      </c>
      <c r="U23" s="220">
        <v>0</v>
      </c>
      <c r="V23" s="220">
        <f>ROUND(E23*U23,2)</f>
        <v>0</v>
      </c>
      <c r="W23" s="220"/>
      <c r="X23" s="220" t="s">
        <v>256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722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3">
        <v>16</v>
      </c>
      <c r="B24" s="244" t="s">
        <v>753</v>
      </c>
      <c r="C24" s="258" t="s">
        <v>754</v>
      </c>
      <c r="D24" s="245" t="s">
        <v>213</v>
      </c>
      <c r="E24" s="246">
        <v>10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366</v>
      </c>
      <c r="T24" s="249" t="s">
        <v>371</v>
      </c>
      <c r="U24" s="220">
        <v>0</v>
      </c>
      <c r="V24" s="220">
        <f>ROUND(E24*U24,2)</f>
        <v>0</v>
      </c>
      <c r="W24" s="220"/>
      <c r="X24" s="220" t="s">
        <v>147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725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3">
        <v>17</v>
      </c>
      <c r="B25" s="244" t="s">
        <v>755</v>
      </c>
      <c r="C25" s="258" t="s">
        <v>756</v>
      </c>
      <c r="D25" s="245" t="s">
        <v>182</v>
      </c>
      <c r="E25" s="246">
        <v>18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366</v>
      </c>
      <c r="T25" s="249" t="s">
        <v>371</v>
      </c>
      <c r="U25" s="220">
        <v>0</v>
      </c>
      <c r="V25" s="220">
        <f>ROUND(E25*U25,2)</f>
        <v>0</v>
      </c>
      <c r="W25" s="220"/>
      <c r="X25" s="220" t="s">
        <v>147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725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3">
        <v>18</v>
      </c>
      <c r="B26" s="244" t="s">
        <v>757</v>
      </c>
      <c r="C26" s="258" t="s">
        <v>758</v>
      </c>
      <c r="D26" s="245" t="s">
        <v>213</v>
      </c>
      <c r="E26" s="246">
        <v>288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366</v>
      </c>
      <c r="T26" s="249" t="s">
        <v>371</v>
      </c>
      <c r="U26" s="220">
        <v>0</v>
      </c>
      <c r="V26" s="220">
        <f>ROUND(E26*U26,2)</f>
        <v>0</v>
      </c>
      <c r="W26" s="220"/>
      <c r="X26" s="220" t="s">
        <v>147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725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3">
        <v>19</v>
      </c>
      <c r="B27" s="244" t="s">
        <v>759</v>
      </c>
      <c r="C27" s="258" t="s">
        <v>760</v>
      </c>
      <c r="D27" s="245" t="s">
        <v>213</v>
      </c>
      <c r="E27" s="246">
        <v>350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366</v>
      </c>
      <c r="T27" s="249" t="s">
        <v>371</v>
      </c>
      <c r="U27" s="220">
        <v>0</v>
      </c>
      <c r="V27" s="220">
        <f>ROUND(E27*U27,2)</f>
        <v>0</v>
      </c>
      <c r="W27" s="220"/>
      <c r="X27" s="220" t="s">
        <v>147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725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3">
        <v>20</v>
      </c>
      <c r="B28" s="244" t="s">
        <v>761</v>
      </c>
      <c r="C28" s="258" t="s">
        <v>762</v>
      </c>
      <c r="D28" s="245" t="s">
        <v>656</v>
      </c>
      <c r="E28" s="246">
        <v>10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366</v>
      </c>
      <c r="T28" s="249" t="s">
        <v>371</v>
      </c>
      <c r="U28" s="220">
        <v>0</v>
      </c>
      <c r="V28" s="220">
        <f>ROUND(E28*U28,2)</f>
        <v>0</v>
      </c>
      <c r="W28" s="220"/>
      <c r="X28" s="220" t="s">
        <v>147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725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3">
        <v>21</v>
      </c>
      <c r="B29" s="244" t="s">
        <v>763</v>
      </c>
      <c r="C29" s="258" t="s">
        <v>764</v>
      </c>
      <c r="D29" s="245" t="s">
        <v>750</v>
      </c>
      <c r="E29" s="246">
        <v>8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366</v>
      </c>
      <c r="T29" s="249" t="s">
        <v>371</v>
      </c>
      <c r="U29" s="220">
        <v>0</v>
      </c>
      <c r="V29" s="220">
        <f>ROUND(E29*U29,2)</f>
        <v>0</v>
      </c>
      <c r="W29" s="220"/>
      <c r="X29" s="220" t="s">
        <v>256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722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3">
        <v>22</v>
      </c>
      <c r="B30" s="244" t="s">
        <v>765</v>
      </c>
      <c r="C30" s="258" t="s">
        <v>766</v>
      </c>
      <c r="D30" s="245" t="s">
        <v>656</v>
      </c>
      <c r="E30" s="246">
        <v>8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366</v>
      </c>
      <c r="T30" s="249" t="s">
        <v>371</v>
      </c>
      <c r="U30" s="220">
        <v>0</v>
      </c>
      <c r="V30" s="220">
        <f>ROUND(E30*U30,2)</f>
        <v>0</v>
      </c>
      <c r="W30" s="220"/>
      <c r="X30" s="220" t="s">
        <v>147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725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3">
        <v>23</v>
      </c>
      <c r="B31" s="244" t="s">
        <v>767</v>
      </c>
      <c r="C31" s="258" t="s">
        <v>768</v>
      </c>
      <c r="D31" s="245" t="s">
        <v>702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366</v>
      </c>
      <c r="T31" s="249" t="s">
        <v>371</v>
      </c>
      <c r="U31" s="220">
        <v>0</v>
      </c>
      <c r="V31" s="220">
        <f>ROUND(E31*U31,2)</f>
        <v>0</v>
      </c>
      <c r="W31" s="220"/>
      <c r="X31" s="220" t="s">
        <v>147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148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3">
        <v>24</v>
      </c>
      <c r="B32" s="244" t="s">
        <v>769</v>
      </c>
      <c r="C32" s="258" t="s">
        <v>770</v>
      </c>
      <c r="D32" s="245" t="s">
        <v>702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366</v>
      </c>
      <c r="T32" s="249" t="s">
        <v>371</v>
      </c>
      <c r="U32" s="220">
        <v>0</v>
      </c>
      <c r="V32" s="220">
        <f>ROUND(E32*U32,2)</f>
        <v>0</v>
      </c>
      <c r="W32" s="220"/>
      <c r="X32" s="220" t="s">
        <v>147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148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3">
        <v>25</v>
      </c>
      <c r="B33" s="244" t="s">
        <v>771</v>
      </c>
      <c r="C33" s="258" t="s">
        <v>772</v>
      </c>
      <c r="D33" s="245" t="s">
        <v>702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366</v>
      </c>
      <c r="T33" s="249" t="s">
        <v>371</v>
      </c>
      <c r="U33" s="220">
        <v>0</v>
      </c>
      <c r="V33" s="220">
        <f>ROUND(E33*U33,2)</f>
        <v>0</v>
      </c>
      <c r="W33" s="220"/>
      <c r="X33" s="220" t="s">
        <v>147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148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3">
        <v>26</v>
      </c>
      <c r="B34" s="244" t="s">
        <v>773</v>
      </c>
      <c r="C34" s="258" t="s">
        <v>774</v>
      </c>
      <c r="D34" s="245" t="s">
        <v>702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366</v>
      </c>
      <c r="T34" s="249" t="s">
        <v>371</v>
      </c>
      <c r="U34" s="220">
        <v>0</v>
      </c>
      <c r="V34" s="220">
        <f>ROUND(E34*U34,2)</f>
        <v>0</v>
      </c>
      <c r="W34" s="220"/>
      <c r="X34" s="220" t="s">
        <v>147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148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3">
        <v>27</v>
      </c>
      <c r="B35" s="244" t="s">
        <v>775</v>
      </c>
      <c r="C35" s="258" t="s">
        <v>776</v>
      </c>
      <c r="D35" s="245" t="s">
        <v>702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366</v>
      </c>
      <c r="T35" s="249" t="s">
        <v>371</v>
      </c>
      <c r="U35" s="220">
        <v>0</v>
      </c>
      <c r="V35" s="220">
        <f>ROUND(E35*U35,2)</f>
        <v>0</v>
      </c>
      <c r="W35" s="220"/>
      <c r="X35" s="220" t="s">
        <v>147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148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32">
        <v>28</v>
      </c>
      <c r="B36" s="233" t="s">
        <v>777</v>
      </c>
      <c r="C36" s="252" t="s">
        <v>778</v>
      </c>
      <c r="D36" s="234" t="s">
        <v>702</v>
      </c>
      <c r="E36" s="235">
        <v>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366</v>
      </c>
      <c r="T36" s="238" t="s">
        <v>371</v>
      </c>
      <c r="U36" s="220">
        <v>0</v>
      </c>
      <c r="V36" s="220">
        <f>ROUND(E36*U36,2)</f>
        <v>0</v>
      </c>
      <c r="W36" s="220"/>
      <c r="X36" s="220" t="s">
        <v>147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148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x14ac:dyDescent="0.2">
      <c r="A37" s="3"/>
      <c r="B37" s="4"/>
      <c r="C37" s="259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127</v>
      </c>
    </row>
    <row r="38" spans="1:60" x14ac:dyDescent="0.2">
      <c r="A38" s="214"/>
      <c r="B38" s="215" t="s">
        <v>29</v>
      </c>
      <c r="C38" s="260"/>
      <c r="D38" s="216"/>
      <c r="E38" s="217"/>
      <c r="F38" s="217"/>
      <c r="G38" s="250">
        <f>G8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652</v>
      </c>
    </row>
    <row r="39" spans="1:60" x14ac:dyDescent="0.2">
      <c r="C39" s="261"/>
      <c r="D39" s="10"/>
      <c r="AG39" t="s">
        <v>653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mUoPaCIO3BRaDNx6V1/XW9ASkPhk81t/iYhoDFJQa2KL0gNf+XGt18V/mK9gCWay+Fo5D49dkc4os0yz9q2Iw==" saltValue="fIEt7iSu9u2ZrLVrjQ8NY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1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114</v>
      </c>
      <c r="B1" s="196"/>
      <c r="C1" s="196"/>
      <c r="D1" s="196"/>
      <c r="E1" s="196"/>
      <c r="F1" s="196"/>
      <c r="G1" s="196"/>
      <c r="AG1" t="s">
        <v>115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116</v>
      </c>
    </row>
    <row r="3" spans="1:60" ht="24.95" customHeight="1" x14ac:dyDescent="0.2">
      <c r="A3" s="197" t="s">
        <v>8</v>
      </c>
      <c r="B3" s="49" t="s">
        <v>47</v>
      </c>
      <c r="C3" s="200" t="s">
        <v>48</v>
      </c>
      <c r="D3" s="198"/>
      <c r="E3" s="198"/>
      <c r="F3" s="198"/>
      <c r="G3" s="199"/>
      <c r="AC3" s="176" t="s">
        <v>116</v>
      </c>
      <c r="AG3" t="s">
        <v>117</v>
      </c>
    </row>
    <row r="4" spans="1:60" ht="24.95" customHeight="1" x14ac:dyDescent="0.2">
      <c r="A4" s="201" t="s">
        <v>9</v>
      </c>
      <c r="B4" s="202" t="s">
        <v>55</v>
      </c>
      <c r="C4" s="203" t="s">
        <v>56</v>
      </c>
      <c r="D4" s="204"/>
      <c r="E4" s="204"/>
      <c r="F4" s="204"/>
      <c r="G4" s="205"/>
      <c r="AG4" t="s">
        <v>118</v>
      </c>
    </row>
    <row r="5" spans="1:60" x14ac:dyDescent="0.2">
      <c r="D5" s="10"/>
    </row>
    <row r="6" spans="1:60" ht="38.25" x14ac:dyDescent="0.2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140</v>
      </c>
      <c r="B8" s="227" t="s">
        <v>112</v>
      </c>
      <c r="C8" s="251" t="s">
        <v>27</v>
      </c>
      <c r="D8" s="228"/>
      <c r="E8" s="229"/>
      <c r="F8" s="230"/>
      <c r="G8" s="230">
        <f>SUMIF(AG9:AG23,"&lt;&gt;NOR",G9:G23)</f>
        <v>0</v>
      </c>
      <c r="H8" s="230"/>
      <c r="I8" s="230">
        <f>SUM(I9:I23)</f>
        <v>0</v>
      </c>
      <c r="J8" s="230"/>
      <c r="K8" s="230">
        <f>SUM(K9:K23)</f>
        <v>0</v>
      </c>
      <c r="L8" s="230"/>
      <c r="M8" s="230">
        <f>SUM(M9:M23)</f>
        <v>0</v>
      </c>
      <c r="N8" s="230"/>
      <c r="O8" s="230">
        <f>SUM(O9:O23)</f>
        <v>0</v>
      </c>
      <c r="P8" s="230"/>
      <c r="Q8" s="230">
        <f>SUM(Q9:Q23)</f>
        <v>0</v>
      </c>
      <c r="R8" s="230"/>
      <c r="S8" s="230"/>
      <c r="T8" s="231"/>
      <c r="U8" s="225"/>
      <c r="V8" s="225">
        <f>SUM(V9:V23)</f>
        <v>0</v>
      </c>
      <c r="W8" s="225"/>
      <c r="X8" s="225"/>
      <c r="AG8" t="s">
        <v>141</v>
      </c>
    </row>
    <row r="9" spans="1:60" outlineLevel="1" x14ac:dyDescent="0.2">
      <c r="A9" s="232">
        <v>1</v>
      </c>
      <c r="B9" s="233" t="s">
        <v>779</v>
      </c>
      <c r="C9" s="252" t="s">
        <v>780</v>
      </c>
      <c r="D9" s="234" t="s">
        <v>781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146</v>
      </c>
      <c r="T9" s="238" t="s">
        <v>371</v>
      </c>
      <c r="U9" s="220">
        <v>0</v>
      </c>
      <c r="V9" s="220">
        <f>ROUND(E9*U9,2)</f>
        <v>0</v>
      </c>
      <c r="W9" s="220"/>
      <c r="X9" s="220" t="s">
        <v>782</v>
      </c>
      <c r="Y9" s="211"/>
      <c r="Z9" s="211"/>
      <c r="AA9" s="211"/>
      <c r="AB9" s="211"/>
      <c r="AC9" s="211"/>
      <c r="AD9" s="211"/>
      <c r="AE9" s="211"/>
      <c r="AF9" s="211"/>
      <c r="AG9" s="211" t="s">
        <v>783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 x14ac:dyDescent="0.2">
      <c r="A10" s="218"/>
      <c r="B10" s="219"/>
      <c r="C10" s="255" t="s">
        <v>784</v>
      </c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164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41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4" t="s">
        <v>61</v>
      </c>
      <c r="D11" s="221"/>
      <c r="E11" s="222">
        <v>1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152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32">
        <v>2</v>
      </c>
      <c r="B12" s="233" t="s">
        <v>785</v>
      </c>
      <c r="C12" s="252" t="s">
        <v>786</v>
      </c>
      <c r="D12" s="234" t="s">
        <v>781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146</v>
      </c>
      <c r="T12" s="238" t="s">
        <v>371</v>
      </c>
      <c r="U12" s="220">
        <v>0</v>
      </c>
      <c r="V12" s="220">
        <f>ROUND(E12*U12,2)</f>
        <v>0</v>
      </c>
      <c r="W12" s="220"/>
      <c r="X12" s="220" t="s">
        <v>782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783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33.75" outlineLevel="1" x14ac:dyDescent="0.2">
      <c r="A13" s="218"/>
      <c r="B13" s="219"/>
      <c r="C13" s="255" t="s">
        <v>787</v>
      </c>
      <c r="D13" s="240"/>
      <c r="E13" s="240"/>
      <c r="F13" s="240"/>
      <c r="G13" s="24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164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41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4" t="s">
        <v>61</v>
      </c>
      <c r="D14" s="221"/>
      <c r="E14" s="222">
        <v>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152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32">
        <v>3</v>
      </c>
      <c r="B15" s="233" t="s">
        <v>788</v>
      </c>
      <c r="C15" s="252" t="s">
        <v>789</v>
      </c>
      <c r="D15" s="234" t="s">
        <v>781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146</v>
      </c>
      <c r="T15" s="238" t="s">
        <v>371</v>
      </c>
      <c r="U15" s="220">
        <v>0</v>
      </c>
      <c r="V15" s="220">
        <f>ROUND(E15*U15,2)</f>
        <v>0</v>
      </c>
      <c r="W15" s="220"/>
      <c r="X15" s="220" t="s">
        <v>782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783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18"/>
      <c r="B16" s="219"/>
      <c r="C16" s="255" t="s">
        <v>790</v>
      </c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164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41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4" t="s">
        <v>61</v>
      </c>
      <c r="D17" s="221"/>
      <c r="E17" s="222">
        <v>1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152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32">
        <v>4</v>
      </c>
      <c r="B18" s="233" t="s">
        <v>791</v>
      </c>
      <c r="C18" s="252" t="s">
        <v>792</v>
      </c>
      <c r="D18" s="234" t="s">
        <v>781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146</v>
      </c>
      <c r="T18" s="238" t="s">
        <v>371</v>
      </c>
      <c r="U18" s="220">
        <v>0</v>
      </c>
      <c r="V18" s="220">
        <f>ROUND(E18*U18,2)</f>
        <v>0</v>
      </c>
      <c r="W18" s="220"/>
      <c r="X18" s="220" t="s">
        <v>782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783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55" t="s">
        <v>793</v>
      </c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164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4" t="s">
        <v>61</v>
      </c>
      <c r="D20" s="221"/>
      <c r="E20" s="222">
        <v>1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152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32">
        <v>5</v>
      </c>
      <c r="B21" s="233" t="s">
        <v>794</v>
      </c>
      <c r="C21" s="252" t="s">
        <v>795</v>
      </c>
      <c r="D21" s="234" t="s">
        <v>702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366</v>
      </c>
      <c r="T21" s="238" t="s">
        <v>371</v>
      </c>
      <c r="U21" s="220">
        <v>0</v>
      </c>
      <c r="V21" s="220">
        <f>ROUND(E21*U21,2)</f>
        <v>0</v>
      </c>
      <c r="W21" s="220"/>
      <c r="X21" s="220" t="s">
        <v>782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783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18"/>
      <c r="B22" s="219"/>
      <c r="C22" s="255" t="s">
        <v>796</v>
      </c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164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41" t="str">
        <f>C22</f>
        <v>Např. z OSB desek na dřev.nosném rámu s integrovanou stavební folií a řádně napojeny na navazující konstrukce (prachotěsně)). Uzavření stavebních objektů od ostatních prostor po dobu výstavby.</v>
      </c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54" t="s">
        <v>61</v>
      </c>
      <c r="D23" s="221"/>
      <c r="E23" s="222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152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x14ac:dyDescent="0.2">
      <c r="A24" s="226" t="s">
        <v>140</v>
      </c>
      <c r="B24" s="227" t="s">
        <v>113</v>
      </c>
      <c r="C24" s="251" t="s">
        <v>28</v>
      </c>
      <c r="D24" s="228"/>
      <c r="E24" s="229"/>
      <c r="F24" s="230"/>
      <c r="G24" s="230">
        <f>SUMIF(AG25:AG49,"&lt;&gt;NOR",G25:G49)</f>
        <v>0</v>
      </c>
      <c r="H24" s="230"/>
      <c r="I24" s="230">
        <f>SUM(I25:I49)</f>
        <v>0</v>
      </c>
      <c r="J24" s="230"/>
      <c r="K24" s="230">
        <f>SUM(K25:K49)</f>
        <v>0</v>
      </c>
      <c r="L24" s="230"/>
      <c r="M24" s="230">
        <f>SUM(M25:M49)</f>
        <v>0</v>
      </c>
      <c r="N24" s="230"/>
      <c r="O24" s="230">
        <f>SUM(O25:O49)</f>
        <v>0</v>
      </c>
      <c r="P24" s="230"/>
      <c r="Q24" s="230">
        <f>SUM(Q25:Q49)</f>
        <v>0</v>
      </c>
      <c r="R24" s="230"/>
      <c r="S24" s="230"/>
      <c r="T24" s="231"/>
      <c r="U24" s="225"/>
      <c r="V24" s="225">
        <f>SUM(V25:V49)</f>
        <v>0</v>
      </c>
      <c r="W24" s="225"/>
      <c r="X24" s="225"/>
      <c r="AG24" t="s">
        <v>141</v>
      </c>
    </row>
    <row r="25" spans="1:60" outlineLevel="1" x14ac:dyDescent="0.2">
      <c r="A25" s="232">
        <v>6</v>
      </c>
      <c r="B25" s="233" t="s">
        <v>797</v>
      </c>
      <c r="C25" s="252" t="s">
        <v>798</v>
      </c>
      <c r="D25" s="234" t="s">
        <v>781</v>
      </c>
      <c r="E25" s="235">
        <v>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146</v>
      </c>
      <c r="T25" s="238" t="s">
        <v>371</v>
      </c>
      <c r="U25" s="220">
        <v>0</v>
      </c>
      <c r="V25" s="220">
        <f>ROUND(E25*U25,2)</f>
        <v>0</v>
      </c>
      <c r="W25" s="220"/>
      <c r="X25" s="220" t="s">
        <v>782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783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4" t="s">
        <v>61</v>
      </c>
      <c r="D26" s="221"/>
      <c r="E26" s="222">
        <v>1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152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32">
        <v>7</v>
      </c>
      <c r="B27" s="233" t="s">
        <v>799</v>
      </c>
      <c r="C27" s="252" t="s">
        <v>800</v>
      </c>
      <c r="D27" s="234" t="s">
        <v>781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146</v>
      </c>
      <c r="T27" s="238" t="s">
        <v>371</v>
      </c>
      <c r="U27" s="220">
        <v>0</v>
      </c>
      <c r="V27" s="220">
        <f>ROUND(E27*U27,2)</f>
        <v>0</v>
      </c>
      <c r="W27" s="220"/>
      <c r="X27" s="220" t="s">
        <v>782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783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5" t="s">
        <v>801</v>
      </c>
      <c r="D28" s="240"/>
      <c r="E28" s="240"/>
      <c r="F28" s="240"/>
      <c r="G28" s="24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164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4" t="s">
        <v>61</v>
      </c>
      <c r="D29" s="221"/>
      <c r="E29" s="222">
        <v>1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152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32">
        <v>8</v>
      </c>
      <c r="B30" s="233" t="s">
        <v>802</v>
      </c>
      <c r="C30" s="252" t="s">
        <v>803</v>
      </c>
      <c r="D30" s="234" t="s">
        <v>702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366</v>
      </c>
      <c r="T30" s="238" t="s">
        <v>371</v>
      </c>
      <c r="U30" s="220">
        <v>0</v>
      </c>
      <c r="V30" s="220">
        <f>ROUND(E30*U30,2)</f>
        <v>0</v>
      </c>
      <c r="W30" s="220"/>
      <c r="X30" s="220" t="s">
        <v>782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783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4" t="s">
        <v>61</v>
      </c>
      <c r="D31" s="221"/>
      <c r="E31" s="222">
        <v>1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152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32">
        <v>9</v>
      </c>
      <c r="B32" s="233" t="s">
        <v>804</v>
      </c>
      <c r="C32" s="252" t="s">
        <v>805</v>
      </c>
      <c r="D32" s="234" t="s">
        <v>702</v>
      </c>
      <c r="E32" s="235">
        <v>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366</v>
      </c>
      <c r="T32" s="238" t="s">
        <v>371</v>
      </c>
      <c r="U32" s="220">
        <v>0</v>
      </c>
      <c r="V32" s="220">
        <f>ROUND(E32*U32,2)</f>
        <v>0</v>
      </c>
      <c r="W32" s="220"/>
      <c r="X32" s="220" t="s">
        <v>782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783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5" t="s">
        <v>806</v>
      </c>
      <c r="D33" s="240"/>
      <c r="E33" s="240"/>
      <c r="F33" s="240"/>
      <c r="G33" s="24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164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41" t="str">
        <f>C33</f>
        <v>včetně zajištění fotodokumentace veškerých konstrukcí, které budou v průběhu výstavby skryty nebo zakryty</v>
      </c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54" t="s">
        <v>61</v>
      </c>
      <c r="D34" s="221"/>
      <c r="E34" s="222">
        <v>1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152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32">
        <v>10</v>
      </c>
      <c r="B35" s="233" t="s">
        <v>807</v>
      </c>
      <c r="C35" s="252" t="s">
        <v>808</v>
      </c>
      <c r="D35" s="234" t="s">
        <v>702</v>
      </c>
      <c r="E35" s="235">
        <v>1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366</v>
      </c>
      <c r="T35" s="238" t="s">
        <v>371</v>
      </c>
      <c r="U35" s="220">
        <v>0</v>
      </c>
      <c r="V35" s="220">
        <f>ROUND(E35*U35,2)</f>
        <v>0</v>
      </c>
      <c r="W35" s="220"/>
      <c r="X35" s="220" t="s">
        <v>782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783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4" t="s">
        <v>61</v>
      </c>
      <c r="D36" s="221"/>
      <c r="E36" s="222">
        <v>1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152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32">
        <v>11</v>
      </c>
      <c r="B37" s="233" t="s">
        <v>809</v>
      </c>
      <c r="C37" s="252" t="s">
        <v>810</v>
      </c>
      <c r="D37" s="234" t="s">
        <v>781</v>
      </c>
      <c r="E37" s="235">
        <v>1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146</v>
      </c>
      <c r="T37" s="238" t="s">
        <v>371</v>
      </c>
      <c r="U37" s="220">
        <v>0</v>
      </c>
      <c r="V37" s="220">
        <f>ROUND(E37*U37,2)</f>
        <v>0</v>
      </c>
      <c r="W37" s="220"/>
      <c r="X37" s="220" t="s">
        <v>782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783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5" t="s">
        <v>811</v>
      </c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164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41" t="str">
        <f>C38</f>
        <v>Náklady na vyhotovení dokumentace skutečného provedení stavby a její předání objednateli v požadované formě a požadovaném počtu.</v>
      </c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54" t="s">
        <v>61</v>
      </c>
      <c r="D39" s="221"/>
      <c r="E39" s="222">
        <v>1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1"/>
      <c r="Z39" s="211"/>
      <c r="AA39" s="211"/>
      <c r="AB39" s="211"/>
      <c r="AC39" s="211"/>
      <c r="AD39" s="211"/>
      <c r="AE39" s="211"/>
      <c r="AF39" s="211"/>
      <c r="AG39" s="211" t="s">
        <v>152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32">
        <v>12</v>
      </c>
      <c r="B40" s="233" t="s">
        <v>812</v>
      </c>
      <c r="C40" s="252" t="s">
        <v>813</v>
      </c>
      <c r="D40" s="234" t="s">
        <v>702</v>
      </c>
      <c r="E40" s="235">
        <v>1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/>
      <c r="S40" s="237" t="s">
        <v>366</v>
      </c>
      <c r="T40" s="238" t="s">
        <v>371</v>
      </c>
      <c r="U40" s="220">
        <v>0</v>
      </c>
      <c r="V40" s="220">
        <f>ROUND(E40*U40,2)</f>
        <v>0</v>
      </c>
      <c r="W40" s="220"/>
      <c r="X40" s="220" t="s">
        <v>782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783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4" t="s">
        <v>61</v>
      </c>
      <c r="D41" s="221"/>
      <c r="E41" s="222">
        <v>1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1"/>
      <c r="Z41" s="211"/>
      <c r="AA41" s="211"/>
      <c r="AB41" s="211"/>
      <c r="AC41" s="211"/>
      <c r="AD41" s="211"/>
      <c r="AE41" s="211"/>
      <c r="AF41" s="211"/>
      <c r="AG41" s="211" t="s">
        <v>152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32">
        <v>13</v>
      </c>
      <c r="B42" s="233" t="s">
        <v>814</v>
      </c>
      <c r="C42" s="252" t="s">
        <v>815</v>
      </c>
      <c r="D42" s="234" t="s">
        <v>702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366</v>
      </c>
      <c r="T42" s="238" t="s">
        <v>371</v>
      </c>
      <c r="U42" s="220">
        <v>0</v>
      </c>
      <c r="V42" s="220">
        <f>ROUND(E42*U42,2)</f>
        <v>0</v>
      </c>
      <c r="W42" s="220"/>
      <c r="X42" s="220" t="s">
        <v>782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783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4" t="s">
        <v>61</v>
      </c>
      <c r="D43" s="221"/>
      <c r="E43" s="222">
        <v>1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152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32">
        <v>14</v>
      </c>
      <c r="B44" s="233" t="s">
        <v>816</v>
      </c>
      <c r="C44" s="252" t="s">
        <v>817</v>
      </c>
      <c r="D44" s="234" t="s">
        <v>702</v>
      </c>
      <c r="E44" s="235">
        <v>1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/>
      <c r="S44" s="237" t="s">
        <v>366</v>
      </c>
      <c r="T44" s="238" t="s">
        <v>371</v>
      </c>
      <c r="U44" s="220">
        <v>0</v>
      </c>
      <c r="V44" s="220">
        <f>ROUND(E44*U44,2)</f>
        <v>0</v>
      </c>
      <c r="W44" s="220"/>
      <c r="X44" s="220" t="s">
        <v>782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783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4" t="s">
        <v>61</v>
      </c>
      <c r="D45" s="221"/>
      <c r="E45" s="222">
        <v>1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1"/>
      <c r="Z45" s="211"/>
      <c r="AA45" s="211"/>
      <c r="AB45" s="211"/>
      <c r="AC45" s="211"/>
      <c r="AD45" s="211"/>
      <c r="AE45" s="211"/>
      <c r="AF45" s="211"/>
      <c r="AG45" s="211" t="s">
        <v>152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32">
        <v>15</v>
      </c>
      <c r="B46" s="233" t="s">
        <v>818</v>
      </c>
      <c r="C46" s="252" t="s">
        <v>819</v>
      </c>
      <c r="D46" s="234" t="s">
        <v>702</v>
      </c>
      <c r="E46" s="235">
        <v>1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366</v>
      </c>
      <c r="T46" s="238" t="s">
        <v>371</v>
      </c>
      <c r="U46" s="220">
        <v>0</v>
      </c>
      <c r="V46" s="220">
        <f>ROUND(E46*U46,2)</f>
        <v>0</v>
      </c>
      <c r="W46" s="220"/>
      <c r="X46" s="220" t="s">
        <v>782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783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4" t="s">
        <v>61</v>
      </c>
      <c r="D47" s="221"/>
      <c r="E47" s="222">
        <v>1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152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32">
        <v>16</v>
      </c>
      <c r="B48" s="233" t="s">
        <v>820</v>
      </c>
      <c r="C48" s="252" t="s">
        <v>821</v>
      </c>
      <c r="D48" s="234" t="s">
        <v>702</v>
      </c>
      <c r="E48" s="235">
        <v>1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366</v>
      </c>
      <c r="T48" s="238" t="s">
        <v>371</v>
      </c>
      <c r="U48" s="220">
        <v>0</v>
      </c>
      <c r="V48" s="220">
        <f>ROUND(E48*U48,2)</f>
        <v>0</v>
      </c>
      <c r="W48" s="220"/>
      <c r="X48" s="220" t="s">
        <v>147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148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4" t="s">
        <v>61</v>
      </c>
      <c r="D49" s="221"/>
      <c r="E49" s="222">
        <v>1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1"/>
      <c r="Z49" s="211"/>
      <c r="AA49" s="211"/>
      <c r="AB49" s="211"/>
      <c r="AC49" s="211"/>
      <c r="AD49" s="211"/>
      <c r="AE49" s="211"/>
      <c r="AF49" s="211"/>
      <c r="AG49" s="211" t="s">
        <v>152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">
      <c r="A50" s="3"/>
      <c r="B50" s="4"/>
      <c r="C50" s="25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127</v>
      </c>
    </row>
    <row r="51" spans="1:60" x14ac:dyDescent="0.2">
      <c r="A51" s="214"/>
      <c r="B51" s="215" t="s">
        <v>29</v>
      </c>
      <c r="C51" s="260"/>
      <c r="D51" s="216"/>
      <c r="E51" s="217"/>
      <c r="F51" s="217"/>
      <c r="G51" s="250">
        <f>G8+G24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652</v>
      </c>
    </row>
    <row r="52" spans="1:60" x14ac:dyDescent="0.2">
      <c r="C52" s="261"/>
      <c r="D52" s="10"/>
      <c r="AG52" t="s">
        <v>653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WfE3v0cS+ydMxPCaUb+hSKZgzQr2AMtQ9ntJqepHFW59C/pgWTUO93vf6B04MuYe3yj/kh6pIg2mLeh2Mbq8w==" saltValue="aW0k8NuLhl6ufu412YfWIw==" spinCount="100000" sheet="1"/>
  <mergeCells count="12">
    <mergeCell ref="C16:G16"/>
    <mergeCell ref="C19:G19"/>
    <mergeCell ref="C22:G22"/>
    <mergeCell ref="C28:G28"/>
    <mergeCell ref="C33:G33"/>
    <mergeCell ref="C38:G3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SO.01 01 Pol</vt:lpstr>
      <vt:lpstr>SO.01 02 Pol</vt:lpstr>
      <vt:lpstr>SO.01 03 Pol</vt:lpstr>
      <vt:lpstr>SO.01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'SO.01 01 Pol'!Názvy_tisku</vt:lpstr>
      <vt:lpstr>'SO.01 02 Pol'!Názvy_tisku</vt:lpstr>
      <vt:lpstr>'SO.01 03 Pol'!Názvy_tisku</vt:lpstr>
      <vt:lpstr>'SO.01 04 Pol'!Názvy_tisku</vt:lpstr>
      <vt:lpstr>oadresa</vt:lpstr>
      <vt:lpstr>Stavba!Objednatel</vt:lpstr>
      <vt:lpstr>Stavba!Objekt</vt:lpstr>
      <vt:lpstr>'SO.01 01 Pol'!Oblast_tisku</vt:lpstr>
      <vt:lpstr>'SO.01 02 Pol'!Oblast_tisku</vt:lpstr>
      <vt:lpstr>'SO.01 03 Pol'!Oblast_tisku</vt:lpstr>
      <vt:lpstr>'SO.01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Švabová</dc:creator>
  <cp:lastModifiedBy>Lucie Švabová</cp:lastModifiedBy>
  <cp:lastPrinted>2019-03-19T12:27:02Z</cp:lastPrinted>
  <dcterms:created xsi:type="dcterms:W3CDTF">2009-04-08T07:15:50Z</dcterms:created>
  <dcterms:modified xsi:type="dcterms:W3CDTF">2021-01-05T08:53:59Z</dcterms:modified>
</cp:coreProperties>
</file>