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Nepoužívané odkazy plochy\Projekty 2\KOMÍN\DPVD\"/>
    </mc:Choice>
  </mc:AlternateContent>
  <xr:revisionPtr revIDLastSave="0" documentId="8_{85B33DD6-EE2C-4012-8C54-F73398CEAED1}" xr6:coauthVersionLast="45" xr6:coauthVersionMax="45" xr10:uidLastSave="{00000000-0000-0000-0000-000000000000}"/>
  <bookViews>
    <workbookView xWindow="-120" yWindow="-120" windowWidth="29040" windowHeight="15840" activeTab="9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 1 Naklady" sheetId="12" r:id="rId4"/>
    <sheet name="01 SO 01.1 Pol" sheetId="13" r:id="rId5"/>
    <sheet name="01 SO 01.2 Pol" sheetId="14" r:id="rId6"/>
    <sheet name="01 SO 01.3 Pol" sheetId="15" r:id="rId7"/>
    <sheet name="02 SO 02 Pol" sheetId="16" r:id="rId8"/>
    <sheet name="03 SO 03 Pol" sheetId="17" r:id="rId9"/>
    <sheet name="04 SO 04 Pol" sheetId="18" r:id="rId10"/>
    <sheet name="05 SO 05 Pol" sheetId="19" r:id="rId11"/>
    <sheet name="06 SO 06 Pol" sheetId="20" r:id="rId12"/>
    <sheet name="07 SO 07 Pol" sheetId="21" r:id="rId13"/>
    <sheet name="08 SO 08.1 Pol" sheetId="22" r:id="rId14"/>
    <sheet name="08 SO 08.2 Pol" sheetId="23" r:id="rId15"/>
    <sheet name="09 SO 09.1 Pol" sheetId="24" r:id="rId16"/>
    <sheet name="09 SO 09.2 Pol" sheetId="25" r:id="rId17"/>
    <sheet name="09 SO 09.3 Pol" sheetId="26" r:id="rId18"/>
  </sheets>
  <externalReferences>
    <externalReference r:id="rId19"/>
  </externalReferences>
  <definedNames>
    <definedName name="CelkemDPHVypocet" localSheetId="1">Stavba!$H$65</definedName>
    <definedName name="CenaCelkem">Stavba!$G$29</definedName>
    <definedName name="CenaCelkemBezDPH">Stavba!$G$28</definedName>
    <definedName name="CenaCelkemVypocet" localSheetId="1">Stavba!$I$65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 1 Naklady'!$1:$7</definedName>
    <definedName name="_xlnm.Print_Titles" localSheetId="4">'01 SO 01.1 Pol'!$1:$7</definedName>
    <definedName name="_xlnm.Print_Titles" localSheetId="5">'01 SO 01.2 Pol'!$1:$7</definedName>
    <definedName name="_xlnm.Print_Titles" localSheetId="6">'01 SO 01.3 Pol'!$1:$7</definedName>
    <definedName name="_xlnm.Print_Titles" localSheetId="7">'02 SO 02 Pol'!$1:$7</definedName>
    <definedName name="_xlnm.Print_Titles" localSheetId="8">'03 SO 03 Pol'!$1:$7</definedName>
    <definedName name="_xlnm.Print_Titles" localSheetId="9">'04 SO 04 Pol'!$1:$7</definedName>
    <definedName name="_xlnm.Print_Titles" localSheetId="10">'05 SO 05 Pol'!$1:$7</definedName>
    <definedName name="_xlnm.Print_Titles" localSheetId="11">'06 SO 06 Pol'!$1:$7</definedName>
    <definedName name="_xlnm.Print_Titles" localSheetId="12">'07 SO 07 Pol'!$1:$7</definedName>
    <definedName name="_xlnm.Print_Titles" localSheetId="13">'08 SO 08.1 Pol'!$1:$7</definedName>
    <definedName name="_xlnm.Print_Titles" localSheetId="14">'08 SO 08.2 Pol'!$1:$7</definedName>
    <definedName name="_xlnm.Print_Titles" localSheetId="15">'09 SO 09.1 Pol'!$1:$7</definedName>
    <definedName name="_xlnm.Print_Titles" localSheetId="16">'09 SO 09.2 Pol'!$1:$7</definedName>
    <definedName name="_xlnm.Print_Titles" localSheetId="17">'09 SO 09.3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 1 Naklady'!$A$1:$X$24</definedName>
    <definedName name="_xlnm.Print_Area" localSheetId="4">'01 SO 01.1 Pol'!$A$1:$X$78</definedName>
    <definedName name="_xlnm.Print_Area" localSheetId="5">'01 SO 01.2 Pol'!$A$1:$X$61</definedName>
    <definedName name="_xlnm.Print_Area" localSheetId="6">'01 SO 01.3 Pol'!$A$1:$X$22</definedName>
    <definedName name="_xlnm.Print_Area" localSheetId="7">'02 SO 02 Pol'!$A$1:$X$50</definedName>
    <definedName name="_xlnm.Print_Area" localSheetId="8">'03 SO 03 Pol'!$A$1:$X$50</definedName>
    <definedName name="_xlnm.Print_Area" localSheetId="9">'04 SO 04 Pol'!$A$1:$X$39</definedName>
    <definedName name="_xlnm.Print_Area" localSheetId="10">'05 SO 05 Pol'!$A$1:$X$58</definedName>
    <definedName name="_xlnm.Print_Area" localSheetId="11">'06 SO 06 Pol'!$A$1:$X$65</definedName>
    <definedName name="_xlnm.Print_Area" localSheetId="12">'07 SO 07 Pol'!$A$1:$X$52</definedName>
    <definedName name="_xlnm.Print_Area" localSheetId="13">'08 SO 08.1 Pol'!$A$1:$X$52</definedName>
    <definedName name="_xlnm.Print_Area" localSheetId="14">'08 SO 08.2 Pol'!$A$1:$X$53</definedName>
    <definedName name="_xlnm.Print_Area" localSheetId="15">'09 SO 09.1 Pol'!$A$1:$X$82</definedName>
    <definedName name="_xlnm.Print_Area" localSheetId="16">'09 SO 09.2 Pol'!$A$1:$X$58</definedName>
    <definedName name="_xlnm.Print_Area" localSheetId="17">'09 SO 09.3 Pol'!$A$1:$X$50</definedName>
    <definedName name="_xlnm.Print_Area" localSheetId="1">Stavba!$A$1:$J$84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Stavba!$F$65</definedName>
    <definedName name="ZakladDPHZakl">Stavba!$G$25</definedName>
    <definedName name="ZakladDPHZaklVypocet" localSheetId="1">Stavba!$G$65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3" i="1" l="1"/>
  <c r="I82" i="1"/>
  <c r="I81" i="1"/>
  <c r="I80" i="1"/>
  <c r="I79" i="1"/>
  <c r="I78" i="1"/>
  <c r="I77" i="1"/>
  <c r="I76" i="1"/>
  <c r="I75" i="1"/>
  <c r="I74" i="1"/>
  <c r="I73" i="1"/>
  <c r="I72" i="1"/>
  <c r="G64" i="1"/>
  <c r="F64" i="1"/>
  <c r="G63" i="1"/>
  <c r="F63" i="1"/>
  <c r="G62" i="1"/>
  <c r="F62" i="1"/>
  <c r="G61" i="1"/>
  <c r="F61" i="1"/>
  <c r="G60" i="1"/>
  <c r="F60" i="1"/>
  <c r="G59" i="1"/>
  <c r="F59" i="1"/>
  <c r="G58" i="1"/>
  <c r="F58" i="1"/>
  <c r="G57" i="1"/>
  <c r="F57" i="1"/>
  <c r="G56" i="1"/>
  <c r="F56" i="1"/>
  <c r="G55" i="1"/>
  <c r="F55" i="1"/>
  <c r="G54" i="1"/>
  <c r="F54" i="1"/>
  <c r="G53" i="1"/>
  <c r="F53" i="1"/>
  <c r="G52" i="1"/>
  <c r="F52" i="1"/>
  <c r="G51" i="1"/>
  <c r="F51" i="1"/>
  <c r="G50" i="1"/>
  <c r="F50" i="1"/>
  <c r="G49" i="1"/>
  <c r="F49" i="1"/>
  <c r="G48" i="1"/>
  <c r="F48" i="1"/>
  <c r="G47" i="1"/>
  <c r="F47" i="1"/>
  <c r="G46" i="1"/>
  <c r="F46" i="1"/>
  <c r="G45" i="1"/>
  <c r="F45" i="1"/>
  <c r="G44" i="1"/>
  <c r="F44" i="1"/>
  <c r="G43" i="1"/>
  <c r="F43" i="1"/>
  <c r="G42" i="1"/>
  <c r="F42" i="1"/>
  <c r="G41" i="1"/>
  <c r="F41" i="1"/>
  <c r="G40" i="1"/>
  <c r="F40" i="1"/>
  <c r="G39" i="1"/>
  <c r="F39" i="1"/>
  <c r="G40" i="26"/>
  <c r="G9" i="26"/>
  <c r="G8" i="26" s="1"/>
  <c r="I9" i="26"/>
  <c r="I8" i="26" s="1"/>
  <c r="K9" i="26"/>
  <c r="K8" i="26" s="1"/>
  <c r="O9" i="26"/>
  <c r="O8" i="26" s="1"/>
  <c r="Q9" i="26"/>
  <c r="Q8" i="26" s="1"/>
  <c r="V9" i="26"/>
  <c r="V8" i="26" s="1"/>
  <c r="G11" i="26"/>
  <c r="I11" i="26"/>
  <c r="K11" i="26"/>
  <c r="M11" i="26"/>
  <c r="O11" i="26"/>
  <c r="Q11" i="26"/>
  <c r="V11" i="26"/>
  <c r="G13" i="26"/>
  <c r="I13" i="26"/>
  <c r="K13" i="26"/>
  <c r="M13" i="26"/>
  <c r="O13" i="26"/>
  <c r="Q13" i="26"/>
  <c r="V13" i="26"/>
  <c r="G16" i="26"/>
  <c r="G15" i="26" s="1"/>
  <c r="I16" i="26"/>
  <c r="I15" i="26" s="1"/>
  <c r="K16" i="26"/>
  <c r="K15" i="26" s="1"/>
  <c r="O16" i="26"/>
  <c r="O15" i="26" s="1"/>
  <c r="Q16" i="26"/>
  <c r="Q15" i="26" s="1"/>
  <c r="V16" i="26"/>
  <c r="V15" i="26" s="1"/>
  <c r="G19" i="26"/>
  <c r="I19" i="26"/>
  <c r="K19" i="26"/>
  <c r="M19" i="26"/>
  <c r="O19" i="26"/>
  <c r="Q19" i="26"/>
  <c r="V19" i="26"/>
  <c r="G23" i="26"/>
  <c r="G22" i="26" s="1"/>
  <c r="I23" i="26"/>
  <c r="I22" i="26" s="1"/>
  <c r="K23" i="26"/>
  <c r="M23" i="26"/>
  <c r="O23" i="26"/>
  <c r="O22" i="26" s="1"/>
  <c r="Q23" i="26"/>
  <c r="Q22" i="26" s="1"/>
  <c r="V23" i="26"/>
  <c r="G27" i="26"/>
  <c r="M27" i="26" s="1"/>
  <c r="I27" i="26"/>
  <c r="K27" i="26"/>
  <c r="O27" i="26"/>
  <c r="Q27" i="26"/>
  <c r="V27" i="26"/>
  <c r="G32" i="26"/>
  <c r="I32" i="26"/>
  <c r="K32" i="26"/>
  <c r="M32" i="26"/>
  <c r="O32" i="26"/>
  <c r="Q32" i="26"/>
  <c r="V32" i="26"/>
  <c r="G35" i="26"/>
  <c r="I35" i="26"/>
  <c r="K35" i="26"/>
  <c r="K22" i="26" s="1"/>
  <c r="M35" i="26"/>
  <c r="O35" i="26"/>
  <c r="Q35" i="26"/>
  <c r="V35" i="26"/>
  <c r="V22" i="26" s="1"/>
  <c r="AE40" i="26"/>
  <c r="G48" i="25"/>
  <c r="G9" i="25"/>
  <c r="M9" i="25" s="1"/>
  <c r="I9" i="25"/>
  <c r="I8" i="25" s="1"/>
  <c r="K9" i="25"/>
  <c r="K8" i="25" s="1"/>
  <c r="O9" i="25"/>
  <c r="Q9" i="25"/>
  <c r="Q8" i="25" s="1"/>
  <c r="V9" i="25"/>
  <c r="V8" i="25" s="1"/>
  <c r="G13" i="25"/>
  <c r="I13" i="25"/>
  <c r="K13" i="25"/>
  <c r="M13" i="25"/>
  <c r="O13" i="25"/>
  <c r="Q13" i="25"/>
  <c r="V13" i="25"/>
  <c r="G15" i="25"/>
  <c r="I15" i="25"/>
  <c r="K15" i="25"/>
  <c r="M15" i="25"/>
  <c r="O15" i="25"/>
  <c r="Q15" i="25"/>
  <c r="V15" i="25"/>
  <c r="G17" i="25"/>
  <c r="G8" i="25" s="1"/>
  <c r="I17" i="25"/>
  <c r="K17" i="25"/>
  <c r="O17" i="25"/>
  <c r="O8" i="25" s="1"/>
  <c r="Q17" i="25"/>
  <c r="V17" i="25"/>
  <c r="G19" i="25"/>
  <c r="I19" i="25"/>
  <c r="K19" i="25"/>
  <c r="M19" i="25"/>
  <c r="O19" i="25"/>
  <c r="Q19" i="25"/>
  <c r="V19" i="25"/>
  <c r="K21" i="25"/>
  <c r="V21" i="25"/>
  <c r="G22" i="25"/>
  <c r="I22" i="25"/>
  <c r="I21" i="25" s="1"/>
  <c r="K22" i="25"/>
  <c r="M22" i="25"/>
  <c r="O22" i="25"/>
  <c r="Q22" i="25"/>
  <c r="Q21" i="25" s="1"/>
  <c r="V22" i="25"/>
  <c r="G24" i="25"/>
  <c r="G21" i="25" s="1"/>
  <c r="I24" i="25"/>
  <c r="K24" i="25"/>
  <c r="O24" i="25"/>
  <c r="O21" i="25" s="1"/>
  <c r="Q24" i="25"/>
  <c r="V24" i="25"/>
  <c r="G26" i="25"/>
  <c r="I26" i="25"/>
  <c r="K26" i="25"/>
  <c r="M26" i="25"/>
  <c r="O26" i="25"/>
  <c r="Q26" i="25"/>
  <c r="V26" i="25"/>
  <c r="K28" i="25"/>
  <c r="V28" i="25"/>
  <c r="G29" i="25"/>
  <c r="I29" i="25"/>
  <c r="I28" i="25" s="1"/>
  <c r="K29" i="25"/>
  <c r="M29" i="25"/>
  <c r="O29" i="25"/>
  <c r="Q29" i="25"/>
  <c r="Q28" i="25" s="1"/>
  <c r="V29" i="25"/>
  <c r="G31" i="25"/>
  <c r="G28" i="25" s="1"/>
  <c r="I31" i="25"/>
  <c r="K31" i="25"/>
  <c r="O31" i="25"/>
  <c r="O28" i="25" s="1"/>
  <c r="Q31" i="25"/>
  <c r="V31" i="25"/>
  <c r="I33" i="25"/>
  <c r="Q33" i="25"/>
  <c r="G34" i="25"/>
  <c r="M34" i="25" s="1"/>
  <c r="M33" i="25" s="1"/>
  <c r="I34" i="25"/>
  <c r="K34" i="25"/>
  <c r="K33" i="25" s="1"/>
  <c r="O34" i="25"/>
  <c r="O33" i="25" s="1"/>
  <c r="Q34" i="25"/>
  <c r="V34" i="25"/>
  <c r="V33" i="25" s="1"/>
  <c r="G36" i="25"/>
  <c r="I36" i="25"/>
  <c r="K36" i="25"/>
  <c r="M36" i="25"/>
  <c r="O36" i="25"/>
  <c r="Q36" i="25"/>
  <c r="V36" i="25"/>
  <c r="G40" i="25"/>
  <c r="O40" i="25"/>
  <c r="G41" i="25"/>
  <c r="I41" i="25"/>
  <c r="I40" i="25" s="1"/>
  <c r="K41" i="25"/>
  <c r="M41" i="25"/>
  <c r="O41" i="25"/>
  <c r="Q41" i="25"/>
  <c r="Q40" i="25" s="1"/>
  <c r="V41" i="25"/>
  <c r="G43" i="25"/>
  <c r="M43" i="25" s="1"/>
  <c r="I43" i="25"/>
  <c r="K43" i="25"/>
  <c r="K40" i="25" s="1"/>
  <c r="O43" i="25"/>
  <c r="Q43" i="25"/>
  <c r="V43" i="25"/>
  <c r="V40" i="25" s="1"/>
  <c r="I45" i="25"/>
  <c r="G46" i="25"/>
  <c r="G45" i="25" s="1"/>
  <c r="I46" i="25"/>
  <c r="K46" i="25"/>
  <c r="K45" i="25" s="1"/>
  <c r="O46" i="25"/>
  <c r="O45" i="25" s="1"/>
  <c r="Q46" i="25"/>
  <c r="Q45" i="25" s="1"/>
  <c r="V46" i="25"/>
  <c r="V45" i="25" s="1"/>
  <c r="AE48" i="25"/>
  <c r="AF48" i="25"/>
  <c r="G72" i="24"/>
  <c r="G8" i="24"/>
  <c r="O8" i="24"/>
  <c r="G9" i="24"/>
  <c r="M9" i="24" s="1"/>
  <c r="M8" i="24" s="1"/>
  <c r="I9" i="24"/>
  <c r="I8" i="24" s="1"/>
  <c r="K9" i="24"/>
  <c r="K8" i="24" s="1"/>
  <c r="O9" i="24"/>
  <c r="Q9" i="24"/>
  <c r="Q8" i="24" s="1"/>
  <c r="V9" i="24"/>
  <c r="V8" i="24" s="1"/>
  <c r="G12" i="24"/>
  <c r="I12" i="24"/>
  <c r="I11" i="24" s="1"/>
  <c r="K12" i="24"/>
  <c r="M12" i="24"/>
  <c r="O12" i="24"/>
  <c r="Q12" i="24"/>
  <c r="Q11" i="24" s="1"/>
  <c r="V12" i="24"/>
  <c r="G14" i="24"/>
  <c r="G11" i="24" s="1"/>
  <c r="I14" i="24"/>
  <c r="K14" i="24"/>
  <c r="K11" i="24" s="1"/>
  <c r="O14" i="24"/>
  <c r="O11" i="24" s="1"/>
  <c r="Q14" i="24"/>
  <c r="V14" i="24"/>
  <c r="V11" i="24" s="1"/>
  <c r="I16" i="24"/>
  <c r="Q16" i="24"/>
  <c r="G17" i="24"/>
  <c r="M17" i="24" s="1"/>
  <c r="M16" i="24" s="1"/>
  <c r="I17" i="24"/>
  <c r="K17" i="24"/>
  <c r="K16" i="24" s="1"/>
  <c r="O17" i="24"/>
  <c r="O16" i="24" s="1"/>
  <c r="Q17" i="24"/>
  <c r="V17" i="24"/>
  <c r="V16" i="24" s="1"/>
  <c r="I19" i="24"/>
  <c r="Q19" i="24"/>
  <c r="G20" i="24"/>
  <c r="G19" i="24" s="1"/>
  <c r="I20" i="24"/>
  <c r="K20" i="24"/>
  <c r="K19" i="24" s="1"/>
  <c r="O20" i="24"/>
  <c r="O19" i="24" s="1"/>
  <c r="Q20" i="24"/>
  <c r="V20" i="24"/>
  <c r="V19" i="24" s="1"/>
  <c r="G22" i="24"/>
  <c r="M22" i="24" s="1"/>
  <c r="I22" i="24"/>
  <c r="K22" i="24"/>
  <c r="K21" i="24" s="1"/>
  <c r="O22" i="24"/>
  <c r="O21" i="24" s="1"/>
  <c r="Q22" i="24"/>
  <c r="V22" i="24"/>
  <c r="V21" i="24" s="1"/>
  <c r="G28" i="24"/>
  <c r="I28" i="24"/>
  <c r="I21" i="24" s="1"/>
  <c r="K28" i="24"/>
  <c r="M28" i="24"/>
  <c r="O28" i="24"/>
  <c r="Q28" i="24"/>
  <c r="Q21" i="24" s="1"/>
  <c r="V28" i="24"/>
  <c r="G30" i="24"/>
  <c r="M30" i="24" s="1"/>
  <c r="I30" i="24"/>
  <c r="K30" i="24"/>
  <c r="O30" i="24"/>
  <c r="Q30" i="24"/>
  <c r="V30" i="24"/>
  <c r="G32" i="24"/>
  <c r="I32" i="24"/>
  <c r="K32" i="24"/>
  <c r="M32" i="24"/>
  <c r="O32" i="24"/>
  <c r="Q32" i="24"/>
  <c r="V32" i="24"/>
  <c r="G37" i="24"/>
  <c r="M37" i="24" s="1"/>
  <c r="I37" i="24"/>
  <c r="K37" i="24"/>
  <c r="O37" i="24"/>
  <c r="Q37" i="24"/>
  <c r="V37" i="24"/>
  <c r="G41" i="24"/>
  <c r="I41" i="24"/>
  <c r="K41" i="24"/>
  <c r="M41" i="24"/>
  <c r="O41" i="24"/>
  <c r="Q41" i="24"/>
  <c r="V41" i="24"/>
  <c r="G49" i="24"/>
  <c r="M49" i="24" s="1"/>
  <c r="I49" i="24"/>
  <c r="K49" i="24"/>
  <c r="O49" i="24"/>
  <c r="Q49" i="24"/>
  <c r="V49" i="24"/>
  <c r="G56" i="24"/>
  <c r="I56" i="24"/>
  <c r="K56" i="24"/>
  <c r="M56" i="24"/>
  <c r="O56" i="24"/>
  <c r="Q56" i="24"/>
  <c r="V56" i="24"/>
  <c r="G58" i="24"/>
  <c r="M58" i="24" s="1"/>
  <c r="I58" i="24"/>
  <c r="K58" i="24"/>
  <c r="O58" i="24"/>
  <c r="Q58" i="24"/>
  <c r="V58" i="24"/>
  <c r="G60" i="24"/>
  <c r="I60" i="24"/>
  <c r="K60" i="24"/>
  <c r="M60" i="24"/>
  <c r="O60" i="24"/>
  <c r="Q60" i="24"/>
  <c r="V60" i="24"/>
  <c r="G61" i="24"/>
  <c r="M61" i="24" s="1"/>
  <c r="I61" i="24"/>
  <c r="K61" i="24"/>
  <c r="O61" i="24"/>
  <c r="Q61" i="24"/>
  <c r="V61" i="24"/>
  <c r="G70" i="24"/>
  <c r="I70" i="24"/>
  <c r="K70" i="24"/>
  <c r="M70" i="24"/>
  <c r="O70" i="24"/>
  <c r="Q70" i="24"/>
  <c r="V70" i="24"/>
  <c r="AE72" i="24"/>
  <c r="AF72" i="24"/>
  <c r="G43" i="23"/>
  <c r="G9" i="23"/>
  <c r="G8" i="23" s="1"/>
  <c r="I9" i="23"/>
  <c r="I8" i="23" s="1"/>
  <c r="K9" i="23"/>
  <c r="O9" i="23"/>
  <c r="O8" i="23" s="1"/>
  <c r="Q9" i="23"/>
  <c r="Q8" i="23" s="1"/>
  <c r="V9" i="23"/>
  <c r="G11" i="23"/>
  <c r="M11" i="23" s="1"/>
  <c r="I11" i="23"/>
  <c r="K11" i="23"/>
  <c r="O11" i="23"/>
  <c r="Q11" i="23"/>
  <c r="V11" i="23"/>
  <c r="G13" i="23"/>
  <c r="I13" i="23"/>
  <c r="K13" i="23"/>
  <c r="K8" i="23" s="1"/>
  <c r="M13" i="23"/>
  <c r="O13" i="23"/>
  <c r="Q13" i="23"/>
  <c r="V13" i="23"/>
  <c r="V8" i="23" s="1"/>
  <c r="K15" i="23"/>
  <c r="V15" i="23"/>
  <c r="G16" i="23"/>
  <c r="G15" i="23" s="1"/>
  <c r="I16" i="23"/>
  <c r="I15" i="23" s="1"/>
  <c r="K16" i="23"/>
  <c r="O16" i="23"/>
  <c r="O15" i="23" s="1"/>
  <c r="Q16" i="23"/>
  <c r="Q15" i="23" s="1"/>
  <c r="V16" i="23"/>
  <c r="G18" i="23"/>
  <c r="I18" i="23"/>
  <c r="O18" i="23"/>
  <c r="Q18" i="23"/>
  <c r="G19" i="23"/>
  <c r="I19" i="23"/>
  <c r="K19" i="23"/>
  <c r="K18" i="23" s="1"/>
  <c r="M19" i="23"/>
  <c r="M18" i="23" s="1"/>
  <c r="O19" i="23"/>
  <c r="Q19" i="23"/>
  <c r="V19" i="23"/>
  <c r="V18" i="23" s="1"/>
  <c r="G23" i="23"/>
  <c r="G22" i="23" s="1"/>
  <c r="I23" i="23"/>
  <c r="I22" i="23" s="1"/>
  <c r="K23" i="23"/>
  <c r="O23" i="23"/>
  <c r="O22" i="23" s="1"/>
  <c r="Q23" i="23"/>
  <c r="Q22" i="23" s="1"/>
  <c r="V23" i="23"/>
  <c r="G26" i="23"/>
  <c r="M26" i="23" s="1"/>
  <c r="I26" i="23"/>
  <c r="K26" i="23"/>
  <c r="O26" i="23"/>
  <c r="Q26" i="23"/>
  <c r="V26" i="23"/>
  <c r="G30" i="23"/>
  <c r="I30" i="23"/>
  <c r="K30" i="23"/>
  <c r="K22" i="23" s="1"/>
  <c r="M30" i="23"/>
  <c r="O30" i="23"/>
  <c r="Q30" i="23"/>
  <c r="V30" i="23"/>
  <c r="V22" i="23" s="1"/>
  <c r="G35" i="23"/>
  <c r="I35" i="23"/>
  <c r="K35" i="23"/>
  <c r="M35" i="23"/>
  <c r="O35" i="23"/>
  <c r="Q35" i="23"/>
  <c r="V35" i="23"/>
  <c r="G38" i="23"/>
  <c r="M38" i="23" s="1"/>
  <c r="I38" i="23"/>
  <c r="K38" i="23"/>
  <c r="O38" i="23"/>
  <c r="Q38" i="23"/>
  <c r="V38" i="23"/>
  <c r="AE43" i="23"/>
  <c r="AF43" i="23"/>
  <c r="G42" i="22"/>
  <c r="G8" i="22"/>
  <c r="O8" i="22"/>
  <c r="G9" i="22"/>
  <c r="M9" i="22" s="1"/>
  <c r="M8" i="22" s="1"/>
  <c r="I9" i="22"/>
  <c r="I8" i="22" s="1"/>
  <c r="K9" i="22"/>
  <c r="K8" i="22" s="1"/>
  <c r="O9" i="22"/>
  <c r="Q9" i="22"/>
  <c r="Q8" i="22" s="1"/>
  <c r="V9" i="22"/>
  <c r="V8" i="22" s="1"/>
  <c r="G11" i="22"/>
  <c r="I11" i="22"/>
  <c r="K11" i="22"/>
  <c r="M11" i="22"/>
  <c r="O11" i="22"/>
  <c r="Q11" i="22"/>
  <c r="V11" i="22"/>
  <c r="G13" i="22"/>
  <c r="I13" i="22"/>
  <c r="K13" i="22"/>
  <c r="M13" i="22"/>
  <c r="O13" i="22"/>
  <c r="Q13" i="22"/>
  <c r="V13" i="22"/>
  <c r="G15" i="22"/>
  <c r="O15" i="22"/>
  <c r="G16" i="22"/>
  <c r="M16" i="22" s="1"/>
  <c r="M15" i="22" s="1"/>
  <c r="I16" i="22"/>
  <c r="I15" i="22" s="1"/>
  <c r="K16" i="22"/>
  <c r="K15" i="22" s="1"/>
  <c r="O16" i="22"/>
  <c r="Q16" i="22"/>
  <c r="Q15" i="22" s="1"/>
  <c r="V16" i="22"/>
  <c r="V15" i="22" s="1"/>
  <c r="G18" i="22"/>
  <c r="K18" i="22"/>
  <c r="O18" i="22"/>
  <c r="V18" i="22"/>
  <c r="G19" i="22"/>
  <c r="I19" i="22"/>
  <c r="I18" i="22" s="1"/>
  <c r="K19" i="22"/>
  <c r="M19" i="22"/>
  <c r="M18" i="22" s="1"/>
  <c r="O19" i="22"/>
  <c r="Q19" i="22"/>
  <c r="Q18" i="22" s="1"/>
  <c r="V19" i="22"/>
  <c r="G23" i="22"/>
  <c r="I23" i="22"/>
  <c r="I22" i="22" s="1"/>
  <c r="K23" i="22"/>
  <c r="M23" i="22"/>
  <c r="O23" i="22"/>
  <c r="Q23" i="22"/>
  <c r="Q22" i="22" s="1"/>
  <c r="V23" i="22"/>
  <c r="G26" i="22"/>
  <c r="M26" i="22" s="1"/>
  <c r="I26" i="22"/>
  <c r="K26" i="22"/>
  <c r="K22" i="22" s="1"/>
  <c r="O26" i="22"/>
  <c r="Q26" i="22"/>
  <c r="V26" i="22"/>
  <c r="V22" i="22" s="1"/>
  <c r="G29" i="22"/>
  <c r="I29" i="22"/>
  <c r="K29" i="22"/>
  <c r="M29" i="22"/>
  <c r="O29" i="22"/>
  <c r="Q29" i="22"/>
  <c r="V29" i="22"/>
  <c r="G34" i="22"/>
  <c r="G22" i="22" s="1"/>
  <c r="I34" i="22"/>
  <c r="K34" i="22"/>
  <c r="O34" i="22"/>
  <c r="O22" i="22" s="1"/>
  <c r="Q34" i="22"/>
  <c r="V34" i="22"/>
  <c r="G37" i="22"/>
  <c r="I37" i="22"/>
  <c r="K37" i="22"/>
  <c r="M37" i="22"/>
  <c r="O37" i="22"/>
  <c r="Q37" i="22"/>
  <c r="V37" i="22"/>
  <c r="AE42" i="22"/>
  <c r="G42" i="21"/>
  <c r="G8" i="21"/>
  <c r="O8" i="21"/>
  <c r="G9" i="21"/>
  <c r="M9" i="21" s="1"/>
  <c r="M8" i="21" s="1"/>
  <c r="I9" i="21"/>
  <c r="I8" i="21" s="1"/>
  <c r="K9" i="21"/>
  <c r="K8" i="21" s="1"/>
  <c r="O9" i="21"/>
  <c r="Q9" i="21"/>
  <c r="Q8" i="21" s="1"/>
  <c r="V9" i="21"/>
  <c r="V8" i="21" s="1"/>
  <c r="G11" i="21"/>
  <c r="I11" i="21"/>
  <c r="K11" i="21"/>
  <c r="M11" i="21"/>
  <c r="O11" i="21"/>
  <c r="Q11" i="21"/>
  <c r="V11" i="21"/>
  <c r="G13" i="21"/>
  <c r="I13" i="21"/>
  <c r="K13" i="21"/>
  <c r="M13" i="21"/>
  <c r="O13" i="21"/>
  <c r="Q13" i="21"/>
  <c r="V13" i="21"/>
  <c r="G15" i="21"/>
  <c r="O15" i="21"/>
  <c r="G16" i="21"/>
  <c r="I16" i="21"/>
  <c r="I15" i="21" s="1"/>
  <c r="K16" i="21"/>
  <c r="K15" i="21" s="1"/>
  <c r="M16" i="21"/>
  <c r="M15" i="21" s="1"/>
  <c r="O16" i="21"/>
  <c r="Q16" i="21"/>
  <c r="Q15" i="21" s="1"/>
  <c r="V16" i="21"/>
  <c r="V15" i="21" s="1"/>
  <c r="G18" i="21"/>
  <c r="K18" i="21"/>
  <c r="O18" i="21"/>
  <c r="V18" i="21"/>
  <c r="G19" i="21"/>
  <c r="I19" i="21"/>
  <c r="I18" i="21" s="1"/>
  <c r="K19" i="21"/>
  <c r="M19" i="21"/>
  <c r="M18" i="21" s="1"/>
  <c r="O19" i="21"/>
  <c r="Q19" i="21"/>
  <c r="Q18" i="21" s="1"/>
  <c r="V19" i="21"/>
  <c r="G23" i="21"/>
  <c r="I23" i="21"/>
  <c r="I22" i="21" s="1"/>
  <c r="K23" i="21"/>
  <c r="M23" i="21"/>
  <c r="O23" i="21"/>
  <c r="Q23" i="21"/>
  <c r="Q22" i="21" s="1"/>
  <c r="V23" i="21"/>
  <c r="G26" i="21"/>
  <c r="M26" i="21" s="1"/>
  <c r="I26" i="21"/>
  <c r="K26" i="21"/>
  <c r="K22" i="21" s="1"/>
  <c r="O26" i="21"/>
  <c r="Q26" i="21"/>
  <c r="V26" i="21"/>
  <c r="V22" i="21" s="1"/>
  <c r="G30" i="21"/>
  <c r="I30" i="21"/>
  <c r="K30" i="21"/>
  <c r="M30" i="21"/>
  <c r="O30" i="21"/>
  <c r="Q30" i="21"/>
  <c r="V30" i="21"/>
  <c r="G34" i="21"/>
  <c r="G22" i="21" s="1"/>
  <c r="I34" i="21"/>
  <c r="K34" i="21"/>
  <c r="O34" i="21"/>
  <c r="O22" i="21" s="1"/>
  <c r="Q34" i="21"/>
  <c r="V34" i="21"/>
  <c r="G37" i="21"/>
  <c r="I37" i="21"/>
  <c r="K37" i="21"/>
  <c r="M37" i="21"/>
  <c r="O37" i="21"/>
  <c r="Q37" i="21"/>
  <c r="V37" i="21"/>
  <c r="AE42" i="21"/>
  <c r="G55" i="20"/>
  <c r="G9" i="20"/>
  <c r="G8" i="20" s="1"/>
  <c r="I9" i="20"/>
  <c r="I8" i="20" s="1"/>
  <c r="K9" i="20"/>
  <c r="K8" i="20" s="1"/>
  <c r="O9" i="20"/>
  <c r="O8" i="20" s="1"/>
  <c r="Q9" i="20"/>
  <c r="Q8" i="20" s="1"/>
  <c r="V9" i="20"/>
  <c r="V8" i="20" s="1"/>
  <c r="G11" i="20"/>
  <c r="I11" i="20"/>
  <c r="K11" i="20"/>
  <c r="M11" i="20"/>
  <c r="O11" i="20"/>
  <c r="Q11" i="20"/>
  <c r="V11" i="20"/>
  <c r="G13" i="20"/>
  <c r="I13" i="20"/>
  <c r="K13" i="20"/>
  <c r="M13" i="20"/>
  <c r="O13" i="20"/>
  <c r="Q13" i="20"/>
  <c r="V13" i="20"/>
  <c r="G16" i="20"/>
  <c r="G15" i="20" s="1"/>
  <c r="I16" i="20"/>
  <c r="I15" i="20" s="1"/>
  <c r="K16" i="20"/>
  <c r="K15" i="20" s="1"/>
  <c r="O16" i="20"/>
  <c r="O15" i="20" s="1"/>
  <c r="Q16" i="20"/>
  <c r="Q15" i="20" s="1"/>
  <c r="V16" i="20"/>
  <c r="V15" i="20" s="1"/>
  <c r="I18" i="20"/>
  <c r="Q18" i="20"/>
  <c r="G19" i="20"/>
  <c r="I19" i="20"/>
  <c r="K19" i="20"/>
  <c r="K18" i="20" s="1"/>
  <c r="M19" i="20"/>
  <c r="M18" i="20" s="1"/>
  <c r="O19" i="20"/>
  <c r="Q19" i="20"/>
  <c r="V19" i="20"/>
  <c r="V18" i="20" s="1"/>
  <c r="G22" i="20"/>
  <c r="G18" i="20" s="1"/>
  <c r="I22" i="20"/>
  <c r="K22" i="20"/>
  <c r="M22" i="20"/>
  <c r="O22" i="20"/>
  <c r="O18" i="20" s="1"/>
  <c r="Q22" i="20"/>
  <c r="V22" i="20"/>
  <c r="G26" i="20"/>
  <c r="M26" i="20" s="1"/>
  <c r="I26" i="20"/>
  <c r="I25" i="20" s="1"/>
  <c r="K26" i="20"/>
  <c r="K25" i="20" s="1"/>
  <c r="O26" i="20"/>
  <c r="Q26" i="20"/>
  <c r="Q25" i="20" s="1"/>
  <c r="V26" i="20"/>
  <c r="V25" i="20" s="1"/>
  <c r="G29" i="20"/>
  <c r="I29" i="20"/>
  <c r="K29" i="20"/>
  <c r="M29" i="20"/>
  <c r="O29" i="20"/>
  <c r="Q29" i="20"/>
  <c r="V29" i="20"/>
  <c r="G33" i="20"/>
  <c r="I33" i="20"/>
  <c r="K33" i="20"/>
  <c r="M33" i="20"/>
  <c r="O33" i="20"/>
  <c r="Q33" i="20"/>
  <c r="V33" i="20"/>
  <c r="G38" i="20"/>
  <c r="AF55" i="20" s="1"/>
  <c r="I38" i="20"/>
  <c r="K38" i="20"/>
  <c r="O38" i="20"/>
  <c r="O25" i="20" s="1"/>
  <c r="Q38" i="20"/>
  <c r="V38" i="20"/>
  <c r="G45" i="20"/>
  <c r="I45" i="20"/>
  <c r="K45" i="20"/>
  <c r="M45" i="20"/>
  <c r="O45" i="20"/>
  <c r="Q45" i="20"/>
  <c r="V45" i="20"/>
  <c r="G48" i="20"/>
  <c r="I48" i="20"/>
  <c r="K48" i="20"/>
  <c r="M48" i="20"/>
  <c r="O48" i="20"/>
  <c r="Q48" i="20"/>
  <c r="V48" i="20"/>
  <c r="G52" i="20"/>
  <c r="I52" i="20"/>
  <c r="K52" i="20"/>
  <c r="M52" i="20"/>
  <c r="O52" i="20"/>
  <c r="Q52" i="20"/>
  <c r="V52" i="20"/>
  <c r="AE55" i="20"/>
  <c r="G48" i="19"/>
  <c r="G9" i="19"/>
  <c r="G8" i="19" s="1"/>
  <c r="I9" i="19"/>
  <c r="I8" i="19" s="1"/>
  <c r="K9" i="19"/>
  <c r="K8" i="19" s="1"/>
  <c r="O9" i="19"/>
  <c r="O8" i="19" s="1"/>
  <c r="Q9" i="19"/>
  <c r="Q8" i="19" s="1"/>
  <c r="V9" i="19"/>
  <c r="V8" i="19" s="1"/>
  <c r="G12" i="19"/>
  <c r="I12" i="19"/>
  <c r="K12" i="19"/>
  <c r="M12" i="19"/>
  <c r="O12" i="19"/>
  <c r="Q12" i="19"/>
  <c r="V12" i="19"/>
  <c r="K14" i="19"/>
  <c r="V14" i="19"/>
  <c r="G15" i="19"/>
  <c r="G14" i="19" s="1"/>
  <c r="I15" i="19"/>
  <c r="I14" i="19" s="1"/>
  <c r="K15" i="19"/>
  <c r="M15" i="19"/>
  <c r="O15" i="19"/>
  <c r="O14" i="19" s="1"/>
  <c r="Q15" i="19"/>
  <c r="Q14" i="19" s="1"/>
  <c r="V15" i="19"/>
  <c r="G18" i="19"/>
  <c r="M18" i="19" s="1"/>
  <c r="I18" i="19"/>
  <c r="K18" i="19"/>
  <c r="O18" i="19"/>
  <c r="Q18" i="19"/>
  <c r="V18" i="19"/>
  <c r="Q21" i="19"/>
  <c r="G22" i="19"/>
  <c r="M22" i="19" s="1"/>
  <c r="I22" i="19"/>
  <c r="K22" i="19"/>
  <c r="K21" i="19" s="1"/>
  <c r="O22" i="19"/>
  <c r="O21" i="19" s="1"/>
  <c r="Q22" i="19"/>
  <c r="V22" i="19"/>
  <c r="V21" i="19" s="1"/>
  <c r="G25" i="19"/>
  <c r="I25" i="19"/>
  <c r="K25" i="19"/>
  <c r="M25" i="19"/>
  <c r="O25" i="19"/>
  <c r="Q25" i="19"/>
  <c r="V25" i="19"/>
  <c r="G32" i="19"/>
  <c r="M32" i="19" s="1"/>
  <c r="I32" i="19"/>
  <c r="K32" i="19"/>
  <c r="O32" i="19"/>
  <c r="Q32" i="19"/>
  <c r="V32" i="19"/>
  <c r="G38" i="19"/>
  <c r="I38" i="19"/>
  <c r="I21" i="19" s="1"/>
  <c r="K38" i="19"/>
  <c r="M38" i="19"/>
  <c r="O38" i="19"/>
  <c r="Q38" i="19"/>
  <c r="V38" i="19"/>
  <c r="G43" i="19"/>
  <c r="M43" i="19" s="1"/>
  <c r="I43" i="19"/>
  <c r="K43" i="19"/>
  <c r="O43" i="19"/>
  <c r="Q43" i="19"/>
  <c r="V43" i="19"/>
  <c r="AE48" i="19"/>
  <c r="G29" i="18"/>
  <c r="G8" i="18"/>
  <c r="O8" i="18"/>
  <c r="G9" i="18"/>
  <c r="M9" i="18" s="1"/>
  <c r="M8" i="18" s="1"/>
  <c r="I9" i="18"/>
  <c r="I8" i="18" s="1"/>
  <c r="K9" i="18"/>
  <c r="K8" i="18" s="1"/>
  <c r="O9" i="18"/>
  <c r="Q9" i="18"/>
  <c r="Q8" i="18" s="1"/>
  <c r="V9" i="18"/>
  <c r="V8" i="18" s="1"/>
  <c r="G11" i="18"/>
  <c r="I11" i="18"/>
  <c r="K11" i="18"/>
  <c r="M11" i="18"/>
  <c r="O11" i="18"/>
  <c r="Q11" i="18"/>
  <c r="V11" i="18"/>
  <c r="G13" i="18"/>
  <c r="I13" i="18"/>
  <c r="K13" i="18"/>
  <c r="M13" i="18"/>
  <c r="O13" i="18"/>
  <c r="Q13" i="18"/>
  <c r="V13" i="18"/>
  <c r="G16" i="18"/>
  <c r="M16" i="18" s="1"/>
  <c r="I16" i="18"/>
  <c r="I15" i="18" s="1"/>
  <c r="K16" i="18"/>
  <c r="K15" i="18" s="1"/>
  <c r="O16" i="18"/>
  <c r="Q16" i="18"/>
  <c r="Q15" i="18" s="1"/>
  <c r="V16" i="18"/>
  <c r="V15" i="18" s="1"/>
  <c r="G18" i="18"/>
  <c r="I18" i="18"/>
  <c r="K18" i="18"/>
  <c r="M18" i="18"/>
  <c r="O18" i="18"/>
  <c r="Q18" i="18"/>
  <c r="V18" i="18"/>
  <c r="G20" i="18"/>
  <c r="I20" i="18"/>
  <c r="K20" i="18"/>
  <c r="M20" i="18"/>
  <c r="O20" i="18"/>
  <c r="Q20" i="18"/>
  <c r="V20" i="18"/>
  <c r="G22" i="18"/>
  <c r="G15" i="18" s="1"/>
  <c r="I22" i="18"/>
  <c r="K22" i="18"/>
  <c r="O22" i="18"/>
  <c r="O15" i="18" s="1"/>
  <c r="Q22" i="18"/>
  <c r="V22" i="18"/>
  <c r="G24" i="18"/>
  <c r="M24" i="18" s="1"/>
  <c r="I24" i="18"/>
  <c r="K24" i="18"/>
  <c r="O24" i="18"/>
  <c r="Q24" i="18"/>
  <c r="V24" i="18"/>
  <c r="G26" i="18"/>
  <c r="K26" i="18"/>
  <c r="O26" i="18"/>
  <c r="V26" i="18"/>
  <c r="G27" i="18"/>
  <c r="I27" i="18"/>
  <c r="I26" i="18" s="1"/>
  <c r="K27" i="18"/>
  <c r="M27" i="18"/>
  <c r="M26" i="18" s="1"/>
  <c r="O27" i="18"/>
  <c r="Q27" i="18"/>
  <c r="Q26" i="18" s="1"/>
  <c r="V27" i="18"/>
  <c r="AE29" i="18"/>
  <c r="G40" i="17"/>
  <c r="G8" i="17"/>
  <c r="O8" i="17"/>
  <c r="G9" i="17"/>
  <c r="M9" i="17" s="1"/>
  <c r="M8" i="17" s="1"/>
  <c r="I9" i="17"/>
  <c r="I8" i="17" s="1"/>
  <c r="K9" i="17"/>
  <c r="K8" i="17" s="1"/>
  <c r="O9" i="17"/>
  <c r="Q9" i="17"/>
  <c r="Q8" i="17" s="1"/>
  <c r="V9" i="17"/>
  <c r="V8" i="17" s="1"/>
  <c r="G11" i="17"/>
  <c r="I11" i="17"/>
  <c r="K11" i="17"/>
  <c r="M11" i="17"/>
  <c r="O11" i="17"/>
  <c r="Q11" i="17"/>
  <c r="V11" i="17"/>
  <c r="G14" i="17"/>
  <c r="G13" i="17" s="1"/>
  <c r="I14" i="17"/>
  <c r="I13" i="17" s="1"/>
  <c r="K14" i="17"/>
  <c r="K13" i="17" s="1"/>
  <c r="O14" i="17"/>
  <c r="O13" i="17" s="1"/>
  <c r="Q14" i="17"/>
  <c r="Q13" i="17" s="1"/>
  <c r="V14" i="17"/>
  <c r="V13" i="17" s="1"/>
  <c r="G16" i="17"/>
  <c r="M16" i="17" s="1"/>
  <c r="I16" i="17"/>
  <c r="K16" i="17"/>
  <c r="O16" i="17"/>
  <c r="Q16" i="17"/>
  <c r="V16" i="17"/>
  <c r="G19" i="17"/>
  <c r="G18" i="17" s="1"/>
  <c r="I19" i="17"/>
  <c r="I18" i="17" s="1"/>
  <c r="K19" i="17"/>
  <c r="M19" i="17"/>
  <c r="O19" i="17"/>
  <c r="O18" i="17" s="1"/>
  <c r="Q19" i="17"/>
  <c r="Q18" i="17" s="1"/>
  <c r="V19" i="17"/>
  <c r="G22" i="17"/>
  <c r="M22" i="17" s="1"/>
  <c r="I22" i="17"/>
  <c r="K22" i="17"/>
  <c r="O22" i="17"/>
  <c r="Q22" i="17"/>
  <c r="V22" i="17"/>
  <c r="G25" i="17"/>
  <c r="I25" i="17"/>
  <c r="K25" i="17"/>
  <c r="M25" i="17"/>
  <c r="O25" i="17"/>
  <c r="Q25" i="17"/>
  <c r="V25" i="17"/>
  <c r="G27" i="17"/>
  <c r="I27" i="17"/>
  <c r="K27" i="17"/>
  <c r="K18" i="17" s="1"/>
  <c r="M27" i="17"/>
  <c r="O27" i="17"/>
  <c r="Q27" i="17"/>
  <c r="V27" i="17"/>
  <c r="V18" i="17" s="1"/>
  <c r="G29" i="17"/>
  <c r="I29" i="17"/>
  <c r="K29" i="17"/>
  <c r="M29" i="17"/>
  <c r="O29" i="17"/>
  <c r="Q29" i="17"/>
  <c r="V29" i="17"/>
  <c r="G35" i="17"/>
  <c r="M35" i="17" s="1"/>
  <c r="I35" i="17"/>
  <c r="K35" i="17"/>
  <c r="O35" i="17"/>
  <c r="Q35" i="17"/>
  <c r="V35" i="17"/>
  <c r="AE40" i="17"/>
  <c r="AF40" i="17"/>
  <c r="G40" i="16"/>
  <c r="G8" i="16"/>
  <c r="O8" i="16"/>
  <c r="G9" i="16"/>
  <c r="M9" i="16" s="1"/>
  <c r="M8" i="16" s="1"/>
  <c r="I9" i="16"/>
  <c r="I8" i="16" s="1"/>
  <c r="K9" i="16"/>
  <c r="K8" i="16" s="1"/>
  <c r="O9" i="16"/>
  <c r="Q9" i="16"/>
  <c r="Q8" i="16" s="1"/>
  <c r="V9" i="16"/>
  <c r="V8" i="16" s="1"/>
  <c r="G11" i="16"/>
  <c r="M11" i="16" s="1"/>
  <c r="I11" i="16"/>
  <c r="K11" i="16"/>
  <c r="O11" i="16"/>
  <c r="Q11" i="16"/>
  <c r="V11" i="16"/>
  <c r="G14" i="16"/>
  <c r="G13" i="16" s="1"/>
  <c r="I14" i="16"/>
  <c r="I13" i="16" s="1"/>
  <c r="K14" i="16"/>
  <c r="K13" i="16" s="1"/>
  <c r="O14" i="16"/>
  <c r="O13" i="16" s="1"/>
  <c r="Q14" i="16"/>
  <c r="Q13" i="16" s="1"/>
  <c r="V14" i="16"/>
  <c r="V13" i="16" s="1"/>
  <c r="G16" i="16"/>
  <c r="M16" i="16" s="1"/>
  <c r="I16" i="16"/>
  <c r="K16" i="16"/>
  <c r="O16" i="16"/>
  <c r="Q16" i="16"/>
  <c r="V16" i="16"/>
  <c r="G19" i="16"/>
  <c r="G18" i="16" s="1"/>
  <c r="I19" i="16"/>
  <c r="I18" i="16" s="1"/>
  <c r="K19" i="16"/>
  <c r="M19" i="16"/>
  <c r="O19" i="16"/>
  <c r="O18" i="16" s="1"/>
  <c r="Q19" i="16"/>
  <c r="Q18" i="16" s="1"/>
  <c r="V19" i="16"/>
  <c r="G22" i="16"/>
  <c r="M22" i="16" s="1"/>
  <c r="I22" i="16"/>
  <c r="K22" i="16"/>
  <c r="O22" i="16"/>
  <c r="Q22" i="16"/>
  <c r="V22" i="16"/>
  <c r="G25" i="16"/>
  <c r="I25" i="16"/>
  <c r="K25" i="16"/>
  <c r="M25" i="16"/>
  <c r="O25" i="16"/>
  <c r="Q25" i="16"/>
  <c r="V25" i="16"/>
  <c r="G27" i="16"/>
  <c r="I27" i="16"/>
  <c r="K27" i="16"/>
  <c r="K18" i="16" s="1"/>
  <c r="M27" i="16"/>
  <c r="O27" i="16"/>
  <c r="Q27" i="16"/>
  <c r="V27" i="16"/>
  <c r="V18" i="16" s="1"/>
  <c r="G29" i="16"/>
  <c r="I29" i="16"/>
  <c r="K29" i="16"/>
  <c r="M29" i="16"/>
  <c r="O29" i="16"/>
  <c r="Q29" i="16"/>
  <c r="V29" i="16"/>
  <c r="G35" i="16"/>
  <c r="M35" i="16" s="1"/>
  <c r="I35" i="16"/>
  <c r="K35" i="16"/>
  <c r="O35" i="16"/>
  <c r="Q35" i="16"/>
  <c r="V35" i="16"/>
  <c r="AE40" i="16"/>
  <c r="AF40" i="16"/>
  <c r="G12" i="15"/>
  <c r="G8" i="15"/>
  <c r="O8" i="15"/>
  <c r="G9" i="15"/>
  <c r="M9" i="15" s="1"/>
  <c r="M8" i="15" s="1"/>
  <c r="I9" i="15"/>
  <c r="I8" i="15" s="1"/>
  <c r="K9" i="15"/>
  <c r="K8" i="15" s="1"/>
  <c r="O9" i="15"/>
  <c r="Q9" i="15"/>
  <c r="Q8" i="15" s="1"/>
  <c r="V9" i="15"/>
  <c r="V8" i="15" s="1"/>
  <c r="AE12" i="15"/>
  <c r="AF12" i="15"/>
  <c r="G51" i="14"/>
  <c r="G8" i="14"/>
  <c r="O8" i="14"/>
  <c r="G9" i="14"/>
  <c r="M9" i="14" s="1"/>
  <c r="M8" i="14" s="1"/>
  <c r="I9" i="14"/>
  <c r="I8" i="14" s="1"/>
  <c r="K9" i="14"/>
  <c r="K8" i="14" s="1"/>
  <c r="O9" i="14"/>
  <c r="Q9" i="14"/>
  <c r="Q8" i="14" s="1"/>
  <c r="V9" i="14"/>
  <c r="V8" i="14" s="1"/>
  <c r="G11" i="14"/>
  <c r="I11" i="14"/>
  <c r="K11" i="14"/>
  <c r="M11" i="14"/>
  <c r="O11" i="14"/>
  <c r="Q11" i="14"/>
  <c r="V11" i="14"/>
  <c r="G13" i="14"/>
  <c r="I13" i="14"/>
  <c r="K13" i="14"/>
  <c r="M13" i="14"/>
  <c r="O13" i="14"/>
  <c r="Q13" i="14"/>
  <c r="V13" i="14"/>
  <c r="G15" i="14"/>
  <c r="O15" i="14"/>
  <c r="G16" i="14"/>
  <c r="M16" i="14" s="1"/>
  <c r="M15" i="14" s="1"/>
  <c r="I16" i="14"/>
  <c r="I15" i="14" s="1"/>
  <c r="K16" i="14"/>
  <c r="K15" i="14" s="1"/>
  <c r="O16" i="14"/>
  <c r="Q16" i="14"/>
  <c r="Q15" i="14" s="1"/>
  <c r="V16" i="14"/>
  <c r="V15" i="14" s="1"/>
  <c r="G19" i="14"/>
  <c r="I19" i="14"/>
  <c r="K19" i="14"/>
  <c r="M19" i="14"/>
  <c r="O19" i="14"/>
  <c r="Q19" i="14"/>
  <c r="V19" i="14"/>
  <c r="G23" i="14"/>
  <c r="G22" i="14" s="1"/>
  <c r="I23" i="14"/>
  <c r="I22" i="14" s="1"/>
  <c r="K23" i="14"/>
  <c r="K22" i="14" s="1"/>
  <c r="O23" i="14"/>
  <c r="O22" i="14" s="1"/>
  <c r="Q23" i="14"/>
  <c r="Q22" i="14" s="1"/>
  <c r="V23" i="14"/>
  <c r="V22" i="14" s="1"/>
  <c r="G25" i="14"/>
  <c r="M25" i="14" s="1"/>
  <c r="I25" i="14"/>
  <c r="K25" i="14"/>
  <c r="O25" i="14"/>
  <c r="Q25" i="14"/>
  <c r="V25" i="14"/>
  <c r="G28" i="14"/>
  <c r="I28" i="14"/>
  <c r="K28" i="14"/>
  <c r="M28" i="14"/>
  <c r="O28" i="14"/>
  <c r="Q28" i="14"/>
  <c r="V28" i="14"/>
  <c r="G31" i="14"/>
  <c r="I31" i="14"/>
  <c r="K31" i="14"/>
  <c r="M31" i="14"/>
  <c r="O31" i="14"/>
  <c r="Q31" i="14"/>
  <c r="V31" i="14"/>
  <c r="G34" i="14"/>
  <c r="M34" i="14" s="1"/>
  <c r="I34" i="14"/>
  <c r="K34" i="14"/>
  <c r="O34" i="14"/>
  <c r="Q34" i="14"/>
  <c r="V34" i="14"/>
  <c r="G38" i="14"/>
  <c r="I38" i="14"/>
  <c r="K38" i="14"/>
  <c r="M38" i="14"/>
  <c r="O38" i="14"/>
  <c r="Q38" i="14"/>
  <c r="V38" i="14"/>
  <c r="G41" i="14"/>
  <c r="I41" i="14"/>
  <c r="K41" i="14"/>
  <c r="M41" i="14"/>
  <c r="O41" i="14"/>
  <c r="Q41" i="14"/>
  <c r="V41" i="14"/>
  <c r="G44" i="14"/>
  <c r="I44" i="14"/>
  <c r="K44" i="14"/>
  <c r="M44" i="14"/>
  <c r="O44" i="14"/>
  <c r="Q44" i="14"/>
  <c r="V44" i="14"/>
  <c r="G48" i="14"/>
  <c r="M48" i="14" s="1"/>
  <c r="I48" i="14"/>
  <c r="K48" i="14"/>
  <c r="O48" i="14"/>
  <c r="Q48" i="14"/>
  <c r="V48" i="14"/>
  <c r="AE51" i="14"/>
  <c r="AF51" i="14"/>
  <c r="G68" i="13"/>
  <c r="G8" i="13"/>
  <c r="O8" i="13"/>
  <c r="G9" i="13"/>
  <c r="M9" i="13" s="1"/>
  <c r="M8" i="13" s="1"/>
  <c r="I9" i="13"/>
  <c r="I8" i="13" s="1"/>
  <c r="K9" i="13"/>
  <c r="K8" i="13" s="1"/>
  <c r="O9" i="13"/>
  <c r="Q9" i="13"/>
  <c r="Q8" i="13" s="1"/>
  <c r="V9" i="13"/>
  <c r="V8" i="13" s="1"/>
  <c r="G11" i="13"/>
  <c r="K11" i="13"/>
  <c r="O11" i="13"/>
  <c r="V11" i="13"/>
  <c r="G12" i="13"/>
  <c r="I12" i="13"/>
  <c r="I11" i="13" s="1"/>
  <c r="K12" i="13"/>
  <c r="M12" i="13"/>
  <c r="M11" i="13" s="1"/>
  <c r="O12" i="13"/>
  <c r="Q12" i="13"/>
  <c r="Q11" i="13" s="1"/>
  <c r="V12" i="13"/>
  <c r="G14" i="13"/>
  <c r="K14" i="13"/>
  <c r="O14" i="13"/>
  <c r="V14" i="13"/>
  <c r="G15" i="13"/>
  <c r="I15" i="13"/>
  <c r="I14" i="13" s="1"/>
  <c r="K15" i="13"/>
  <c r="M15" i="13"/>
  <c r="M14" i="13" s="1"/>
  <c r="O15" i="13"/>
  <c r="Q15" i="13"/>
  <c r="Q14" i="13" s="1"/>
  <c r="V15" i="13"/>
  <c r="K16" i="13"/>
  <c r="V16" i="13"/>
  <c r="G17" i="13"/>
  <c r="I17" i="13"/>
  <c r="I16" i="13" s="1"/>
  <c r="K17" i="13"/>
  <c r="M17" i="13"/>
  <c r="O17" i="13"/>
  <c r="Q17" i="13"/>
  <c r="Q16" i="13" s="1"/>
  <c r="V17" i="13"/>
  <c r="G20" i="13"/>
  <c r="G16" i="13" s="1"/>
  <c r="I20" i="13"/>
  <c r="K20" i="13"/>
  <c r="O20" i="13"/>
  <c r="O16" i="13" s="1"/>
  <c r="Q20" i="13"/>
  <c r="V20" i="13"/>
  <c r="G24" i="13"/>
  <c r="M24" i="13" s="1"/>
  <c r="I24" i="13"/>
  <c r="K24" i="13"/>
  <c r="K23" i="13" s="1"/>
  <c r="O24" i="13"/>
  <c r="O23" i="13" s="1"/>
  <c r="Q24" i="13"/>
  <c r="V24" i="13"/>
  <c r="V23" i="13" s="1"/>
  <c r="G28" i="13"/>
  <c r="I28" i="13"/>
  <c r="K28" i="13"/>
  <c r="M28" i="13"/>
  <c r="O28" i="13"/>
  <c r="Q28" i="13"/>
  <c r="V28" i="13"/>
  <c r="G31" i="13"/>
  <c r="AF68" i="13" s="1"/>
  <c r="I31" i="13"/>
  <c r="K31" i="13"/>
  <c r="O31" i="13"/>
  <c r="Q31" i="13"/>
  <c r="V31" i="13"/>
  <c r="G41" i="13"/>
  <c r="I41" i="13"/>
  <c r="I23" i="13" s="1"/>
  <c r="K41" i="13"/>
  <c r="M41" i="13"/>
  <c r="O41" i="13"/>
  <c r="Q41" i="13"/>
  <c r="Q23" i="13" s="1"/>
  <c r="V41" i="13"/>
  <c r="G47" i="13"/>
  <c r="M47" i="13" s="1"/>
  <c r="I47" i="13"/>
  <c r="K47" i="13"/>
  <c r="O47" i="13"/>
  <c r="Q47" i="13"/>
  <c r="V47" i="13"/>
  <c r="G51" i="13"/>
  <c r="I51" i="13"/>
  <c r="K51" i="13"/>
  <c r="M51" i="13"/>
  <c r="O51" i="13"/>
  <c r="Q51" i="13"/>
  <c r="V51" i="13"/>
  <c r="G55" i="13"/>
  <c r="M55" i="13" s="1"/>
  <c r="I55" i="13"/>
  <c r="K55" i="13"/>
  <c r="O55" i="13"/>
  <c r="Q55" i="13"/>
  <c r="V55" i="13"/>
  <c r="G59" i="13"/>
  <c r="I59" i="13"/>
  <c r="K59" i="13"/>
  <c r="M59" i="13"/>
  <c r="O59" i="13"/>
  <c r="Q59" i="13"/>
  <c r="V59" i="13"/>
  <c r="G62" i="13"/>
  <c r="M62" i="13" s="1"/>
  <c r="I62" i="13"/>
  <c r="K62" i="13"/>
  <c r="O62" i="13"/>
  <c r="Q62" i="13"/>
  <c r="V62" i="13"/>
  <c r="G64" i="13"/>
  <c r="I64" i="13"/>
  <c r="K64" i="13"/>
  <c r="M64" i="13"/>
  <c r="O64" i="13"/>
  <c r="Q64" i="13"/>
  <c r="V64" i="13"/>
  <c r="AE68" i="13"/>
  <c r="G14" i="12"/>
  <c r="G8" i="12"/>
  <c r="O8" i="12"/>
  <c r="G9" i="12"/>
  <c r="M9" i="12" s="1"/>
  <c r="M8" i="12" s="1"/>
  <c r="I9" i="12"/>
  <c r="I8" i="12" s="1"/>
  <c r="K9" i="12"/>
  <c r="K8" i="12" s="1"/>
  <c r="O9" i="12"/>
  <c r="Q9" i="12"/>
  <c r="Q8" i="12" s="1"/>
  <c r="V9" i="12"/>
  <c r="V8" i="12" s="1"/>
  <c r="G10" i="12"/>
  <c r="I10" i="12"/>
  <c r="K10" i="12"/>
  <c r="M10" i="12"/>
  <c r="O10" i="12"/>
  <c r="Q10" i="12"/>
  <c r="V10" i="12"/>
  <c r="K11" i="12"/>
  <c r="V11" i="12"/>
  <c r="G12" i="12"/>
  <c r="G11" i="12" s="1"/>
  <c r="I12" i="12"/>
  <c r="I11" i="12" s="1"/>
  <c r="K12" i="12"/>
  <c r="O12" i="12"/>
  <c r="O11" i="12" s="1"/>
  <c r="Q12" i="12"/>
  <c r="Q11" i="12" s="1"/>
  <c r="V12" i="12"/>
  <c r="AE14" i="12"/>
  <c r="AF14" i="12"/>
  <c r="I20" i="1"/>
  <c r="I19" i="1"/>
  <c r="I18" i="1"/>
  <c r="I17" i="1"/>
  <c r="I16" i="1"/>
  <c r="I84" i="1"/>
  <c r="J82" i="1" s="1"/>
  <c r="F65" i="1"/>
  <c r="G65" i="1"/>
  <c r="G25" i="1" s="1"/>
  <c r="A25" i="1" s="1"/>
  <c r="H64" i="1"/>
  <c r="I64" i="1" s="1"/>
  <c r="H63" i="1"/>
  <c r="I63" i="1" s="1"/>
  <c r="H62" i="1"/>
  <c r="I62" i="1" s="1"/>
  <c r="H61" i="1"/>
  <c r="I61" i="1" s="1"/>
  <c r="H60" i="1"/>
  <c r="I60" i="1" s="1"/>
  <c r="H59" i="1"/>
  <c r="I59" i="1" s="1"/>
  <c r="H58" i="1"/>
  <c r="I58" i="1" s="1"/>
  <c r="H57" i="1"/>
  <c r="I57" i="1" s="1"/>
  <c r="H56" i="1"/>
  <c r="I56" i="1" s="1"/>
  <c r="H55" i="1"/>
  <c r="I55" i="1" s="1"/>
  <c r="H54" i="1"/>
  <c r="I54" i="1" s="1"/>
  <c r="H53" i="1"/>
  <c r="I53" i="1" s="1"/>
  <c r="H52" i="1"/>
  <c r="I52" i="1" s="1"/>
  <c r="H51" i="1"/>
  <c r="I51" i="1" s="1"/>
  <c r="H50" i="1"/>
  <c r="I50" i="1" s="1"/>
  <c r="H49" i="1"/>
  <c r="I49" i="1" s="1"/>
  <c r="H48" i="1"/>
  <c r="I48" i="1" s="1"/>
  <c r="H47" i="1"/>
  <c r="I47" i="1" s="1"/>
  <c r="H46" i="1"/>
  <c r="I46" i="1" s="1"/>
  <c r="H45" i="1"/>
  <c r="I45" i="1" s="1"/>
  <c r="H44" i="1"/>
  <c r="I44" i="1" s="1"/>
  <c r="H43" i="1"/>
  <c r="I43" i="1" s="1"/>
  <c r="H42" i="1"/>
  <c r="I42" i="1" s="1"/>
  <c r="H41" i="1"/>
  <c r="I41" i="1" s="1"/>
  <c r="H40" i="1"/>
  <c r="I40" i="1" s="1"/>
  <c r="H39" i="1"/>
  <c r="I39" i="1" s="1"/>
  <c r="I65" i="1" s="1"/>
  <c r="J75" i="1" l="1"/>
  <c r="J77" i="1"/>
  <c r="J73" i="1"/>
  <c r="J79" i="1"/>
  <c r="J81" i="1"/>
  <c r="J74" i="1"/>
  <c r="J76" i="1"/>
  <c r="J78" i="1"/>
  <c r="J80" i="1"/>
  <c r="J72" i="1"/>
  <c r="J83" i="1"/>
  <c r="G26" i="1"/>
  <c r="A26" i="1"/>
  <c r="G28" i="1"/>
  <c r="G23" i="1"/>
  <c r="M22" i="26"/>
  <c r="M16" i="26"/>
  <c r="M15" i="26" s="1"/>
  <c r="M9" i="26"/>
  <c r="M8" i="26" s="1"/>
  <c r="AF40" i="26"/>
  <c r="M40" i="25"/>
  <c r="M8" i="25"/>
  <c r="M46" i="25"/>
  <c r="M45" i="25" s="1"/>
  <c r="G33" i="25"/>
  <c r="M31" i="25"/>
  <c r="M28" i="25" s="1"/>
  <c r="M24" i="25"/>
  <c r="M21" i="25" s="1"/>
  <c r="M17" i="25"/>
  <c r="M21" i="24"/>
  <c r="G21" i="24"/>
  <c r="M20" i="24"/>
  <c r="M19" i="24" s="1"/>
  <c r="G16" i="24"/>
  <c r="M14" i="24"/>
  <c r="M11" i="24" s="1"/>
  <c r="M23" i="23"/>
  <c r="M22" i="23" s="1"/>
  <c r="M16" i="23"/>
  <c r="M15" i="23" s="1"/>
  <c r="M9" i="23"/>
  <c r="M8" i="23" s="1"/>
  <c r="AF42" i="22"/>
  <c r="M34" i="22"/>
  <c r="M22" i="22" s="1"/>
  <c r="AF42" i="21"/>
  <c r="M34" i="21"/>
  <c r="M22" i="21" s="1"/>
  <c r="G25" i="20"/>
  <c r="M38" i="20"/>
  <c r="M25" i="20" s="1"/>
  <c r="M16" i="20"/>
  <c r="M15" i="20" s="1"/>
  <c r="M9" i="20"/>
  <c r="M8" i="20" s="1"/>
  <c r="M14" i="19"/>
  <c r="M21" i="19"/>
  <c r="G21" i="19"/>
  <c r="M9" i="19"/>
  <c r="M8" i="19" s="1"/>
  <c r="AF48" i="19"/>
  <c r="M22" i="18"/>
  <c r="M15" i="18" s="1"/>
  <c r="AF29" i="18"/>
  <c r="M18" i="17"/>
  <c r="M14" i="17"/>
  <c r="M13" i="17" s="1"/>
  <c r="M18" i="16"/>
  <c r="M14" i="16"/>
  <c r="M13" i="16" s="1"/>
  <c r="M23" i="14"/>
  <c r="M22" i="14" s="1"/>
  <c r="M31" i="13"/>
  <c r="M23" i="13" s="1"/>
  <c r="G23" i="13"/>
  <c r="M20" i="13"/>
  <c r="M16" i="13" s="1"/>
  <c r="M12" i="12"/>
  <c r="M11" i="12" s="1"/>
  <c r="J64" i="1"/>
  <c r="J60" i="1"/>
  <c r="J56" i="1"/>
  <c r="J52" i="1"/>
  <c r="J48" i="1"/>
  <c r="J44" i="1"/>
  <c r="J40" i="1"/>
  <c r="J41" i="1"/>
  <c r="J55" i="1"/>
  <c r="J43" i="1"/>
  <c r="J39" i="1"/>
  <c r="J65" i="1" s="1"/>
  <c r="J61" i="1"/>
  <c r="J57" i="1"/>
  <c r="J53" i="1"/>
  <c r="J49" i="1"/>
  <c r="J45" i="1"/>
  <c r="J62" i="1"/>
  <c r="J58" i="1"/>
  <c r="J54" i="1"/>
  <c r="J50" i="1"/>
  <c r="J46" i="1"/>
  <c r="J42" i="1"/>
  <c r="J63" i="1"/>
  <c r="J59" i="1"/>
  <c r="J51" i="1"/>
  <c r="J47" i="1"/>
  <c r="H65" i="1"/>
  <c r="I21" i="1"/>
  <c r="J28" i="1"/>
  <c r="J26" i="1"/>
  <c r="G38" i="1"/>
  <c r="F38" i="1"/>
  <c r="J23" i="1"/>
  <c r="J24" i="1"/>
  <c r="J25" i="1"/>
  <c r="J27" i="1"/>
  <c r="E24" i="1"/>
  <c r="E26" i="1"/>
  <c r="J84" i="1" l="1"/>
  <c r="A23" i="1"/>
  <c r="A24" i="1" l="1"/>
  <c r="G24" i="1"/>
  <c r="A27" i="1" s="1"/>
  <c r="A29" i="1" l="1"/>
  <c r="G29" i="1"/>
  <c r="G2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Zbynek</author>
  </authors>
  <commentList>
    <comment ref="S6" authorId="0" shapeId="0" xr:uid="{9D1D659E-76E2-46CA-929C-C4FFDBE74ACC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DEECEDAA-1072-41AD-98A4-FB59A8B45C1E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Zbynek</author>
  </authors>
  <commentList>
    <comment ref="S6" authorId="0" shapeId="0" xr:uid="{D879B3E8-A4BB-4FD0-9021-13CE66C41933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821B3184-7128-4BF2-8E45-92E65F4941A4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Zbynek</author>
  </authors>
  <commentList>
    <comment ref="S6" authorId="0" shapeId="0" xr:uid="{C35B9956-C9BF-422E-AF98-C6A55C41184D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18E4CF2C-DE12-4BE9-9B3F-5432C52CD909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Zbynek</author>
  </authors>
  <commentList>
    <comment ref="S6" authorId="0" shapeId="0" xr:uid="{4C2380E6-408C-430E-80A5-01C62CF25476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298DE538-005C-4AD3-8954-9E79CB2B28F6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Zbynek</author>
  </authors>
  <commentList>
    <comment ref="S6" authorId="0" shapeId="0" xr:uid="{7F98DA8F-21C0-4330-BB9C-941885C59757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AE57419E-7E26-425D-AE03-D80372700EBF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Zbynek</author>
  </authors>
  <commentList>
    <comment ref="S6" authorId="0" shapeId="0" xr:uid="{ED64C9E5-5222-4FD7-A98F-1BC19219139F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5CC8BE80-2326-4875-88F0-A0134ABE02AF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Zbynek</author>
  </authors>
  <commentList>
    <comment ref="S6" authorId="0" shapeId="0" xr:uid="{B54EC636-CC34-4347-A0AC-DE056C258B4B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7D2952DA-5666-44EC-9C91-5E4B124B0406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Zbynek</author>
  </authors>
  <commentList>
    <comment ref="S6" authorId="0" shapeId="0" xr:uid="{3C989477-D89C-42A1-AFFB-F39F537A91C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68A6F9DC-2E94-409A-9756-21A7F4BE0DFA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Zbynek</author>
  </authors>
  <commentList>
    <comment ref="S6" authorId="0" shapeId="0" xr:uid="{AD09CB5D-425D-4EFF-BD07-AB5BBBD0BF64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2521596F-36E5-484D-8959-C44714AB96D2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Zbynek</author>
  </authors>
  <commentList>
    <comment ref="S6" authorId="0" shapeId="0" xr:uid="{BD36325C-867B-42B0-B29D-2D8AB0EA8B92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4518EA5D-785B-4ED4-8EC6-7B866055FAE8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Zbynek</author>
  </authors>
  <commentList>
    <comment ref="S6" authorId="0" shapeId="0" xr:uid="{573186A6-EFB7-4C9D-BCBF-5A7B34F5BFD8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BC793E04-B07D-4E9F-ACA4-8D79C0CE2043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Zbynek</author>
  </authors>
  <commentList>
    <comment ref="S6" authorId="0" shapeId="0" xr:uid="{CF931609-F2CA-4D8D-BA79-F4073AA84AD9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A070C4A-6EEF-4BD9-80A5-DE3745A6DB8E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Zbynek</author>
  </authors>
  <commentList>
    <comment ref="S6" authorId="0" shapeId="0" xr:uid="{3569E0EF-B546-41E6-A83C-82A40773C035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29C42E0D-B264-4F0E-A0F4-4B67EB1B705E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Zbynek</author>
  </authors>
  <commentList>
    <comment ref="S6" authorId="0" shapeId="0" xr:uid="{AF8AF3FA-FAF0-4E56-8068-E2CEF6592CCA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B74650FF-719F-4C66-A0E5-4FD15E54C791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Zbynek</author>
  </authors>
  <commentList>
    <comment ref="S6" authorId="0" shapeId="0" xr:uid="{BFA98260-33DB-4D35-90F6-6CC497CDA9C7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9DF8D570-2DB6-4900-9E6F-08D90A8C8AE8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<sst xmlns="http://schemas.openxmlformats.org/spreadsheetml/2006/main" count="2752" uniqueCount="526">
  <si>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</si>
  <si>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</si>
  <si>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</si>
  <si>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</si>
  <si>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</si>
  <si>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</si>
  <si>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</si>
  <si>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</si>
  <si>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</si>
  <si>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</si>
  <si>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</si>
  <si>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</si>
  <si>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</si>
  <si>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</si>
  <si>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</si>
  <si>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</si>
  <si>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</si>
  <si>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</si>
  <si>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</si>
  <si>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</si>
  <si>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</si>
  <si>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</si>
  <si>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</si>
  <si>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</si>
  <si>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</si>
  <si>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</si>
  <si>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</si>
  <si>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</si>
  <si>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</si>
  <si>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</si>
  <si>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</si>
  <si>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</si>
  <si>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</si>
  <si>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</si>
  <si>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</si>
  <si>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</si>
  <si>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</si>
  <si>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</si>
  <si>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</si>
  <si>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</si>
  <si>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</si>
  <si>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</si>
  <si>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</si>
  <si>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20-08.01_1</t>
  </si>
  <si>
    <t>ZPRŮCHODNĚNÍ ŘEKY SVRATKY V BRNĚ - KOMÍNĚ</t>
  </si>
  <si>
    <t>Statutární město Brno</t>
  </si>
  <si>
    <t>Dominikánské náměstí 196/1</t>
  </si>
  <si>
    <t>Brno-Brno-město</t>
  </si>
  <si>
    <t>60200</t>
  </si>
  <si>
    <t>44992785</t>
  </si>
  <si>
    <t>CZ44992785</t>
  </si>
  <si>
    <t>Stavba</t>
  </si>
  <si>
    <t>0</t>
  </si>
  <si>
    <t>OSTATNÍ A VEDLEJŠÍ NÁKLADY</t>
  </si>
  <si>
    <t>1</t>
  </si>
  <si>
    <t>01</t>
  </si>
  <si>
    <t>LOKALITA - KOMÍN</t>
  </si>
  <si>
    <t>SO 01.1</t>
  </si>
  <si>
    <t>MOLO SE STUPNI</t>
  </si>
  <si>
    <t>SO 01.2</t>
  </si>
  <si>
    <t>SCHODIŠTĚ</t>
  </si>
  <si>
    <t>SO 01.3</t>
  </si>
  <si>
    <t>KLÁDY</t>
  </si>
  <si>
    <t>02</t>
  </si>
  <si>
    <t>LOKALITA - KÁČATA</t>
  </si>
  <si>
    <t>SO 02</t>
  </si>
  <si>
    <t>OBNOVA SCHODŮ</t>
  </si>
  <si>
    <t>03</t>
  </si>
  <si>
    <t>LOKALITA - TESLA</t>
  </si>
  <si>
    <t>SO 03</t>
  </si>
  <si>
    <t>04</t>
  </si>
  <si>
    <t>LOKALITA - ZAHRÁDKY</t>
  </si>
  <si>
    <t>SO 04</t>
  </si>
  <si>
    <t>CHODNÍK</t>
  </si>
  <si>
    <t>05</t>
  </si>
  <si>
    <t>LOKALITA - PLÁŽ</t>
  </si>
  <si>
    <t>SO 05</t>
  </si>
  <si>
    <t>LÁVKA</t>
  </si>
  <si>
    <t>06</t>
  </si>
  <si>
    <t>LOKALITA - PŘECHOD</t>
  </si>
  <si>
    <t>SO 06</t>
  </si>
  <si>
    <t>LÁVKA S MOLEM</t>
  </si>
  <si>
    <t>07</t>
  </si>
  <si>
    <t>LOKALITA - SRÁZ</t>
  </si>
  <si>
    <t>SO 07</t>
  </si>
  <si>
    <t>LÁVKA S TERÉNNÍMI STUPNI A MOLEM</t>
  </si>
  <si>
    <t>08</t>
  </si>
  <si>
    <t>LOKALITA - MEANDRY</t>
  </si>
  <si>
    <t>SO 08.1</t>
  </si>
  <si>
    <t>SO 08.2</t>
  </si>
  <si>
    <t>09</t>
  </si>
  <si>
    <t>LOKALITA - POD SKÁLOU</t>
  </si>
  <si>
    <t>SO 09.1</t>
  </si>
  <si>
    <t>ALTÁN</t>
  </si>
  <si>
    <t>SO 09.2</t>
  </si>
  <si>
    <t>VENKOVNÍ SEZENÍ V KRUHU</t>
  </si>
  <si>
    <t>SO 09.3</t>
  </si>
  <si>
    <t>MOLO</t>
  </si>
  <si>
    <t>Celkem za stavbu</t>
  </si>
  <si>
    <t>CZK</t>
  </si>
  <si>
    <t>Rekapitulace dílů</t>
  </si>
  <si>
    <t>Typ dílu</t>
  </si>
  <si>
    <t>Zemní práce</t>
  </si>
  <si>
    <t>2</t>
  </si>
  <si>
    <t>Základy a zvláštní zakládání</t>
  </si>
  <si>
    <t>3</t>
  </si>
  <si>
    <t>Svislé a kompletní konstrukce</t>
  </si>
  <si>
    <t>4</t>
  </si>
  <si>
    <t>Vodorovné konstrukce</t>
  </si>
  <si>
    <t>5</t>
  </si>
  <si>
    <t>Komunikace</t>
  </si>
  <si>
    <t>95</t>
  </si>
  <si>
    <t>Dokončovací konstrukce na pozemních stavbách</t>
  </si>
  <si>
    <t>99</t>
  </si>
  <si>
    <t>Staveništní přesun hmot</t>
  </si>
  <si>
    <t>762</t>
  </si>
  <si>
    <t>Konstrukce tesařské</t>
  </si>
  <si>
    <t>766</t>
  </si>
  <si>
    <t>Konstrukce truhlářské</t>
  </si>
  <si>
    <t>767</t>
  </si>
  <si>
    <t>Konstrukce zámečnické</t>
  </si>
  <si>
    <t>VN</t>
  </si>
  <si>
    <t>ON</t>
  </si>
  <si>
    <t>#TypZaznamu#</t>
  </si>
  <si>
    <t>STA</t>
  </si>
  <si>
    <t>NAK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</si>
  <si>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</si>
  <si>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</si>
  <si>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</si>
  <si>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</si>
  <si>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</si>
  <si>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</si>
  <si>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</si>
  <si>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</si>
  <si>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</si>
  <si>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</si>
  <si>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</si>
  <si>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</si>
  <si>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</si>
  <si>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</si>
  <si>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</si>
  <si>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</si>
  <si>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</si>
  <si>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</si>
  <si>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</si>
  <si>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</si>
  <si>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</si>
  <si>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</si>
  <si>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</si>
  <si>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</si>
  <si>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</si>
  <si>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005121 R</t>
  </si>
  <si>
    <t>Zařízení staveniště</t>
  </si>
  <si>
    <t>Soubor</t>
  </si>
  <si>
    <t>RTS 20/ II</t>
  </si>
  <si>
    <t>Indiv</t>
  </si>
  <si>
    <t>VRN</t>
  </si>
  <si>
    <t>POL99_8</t>
  </si>
  <si>
    <t>005123010R</t>
  </si>
  <si>
    <t>Ztížené místo provádění</t>
  </si>
  <si>
    <t>005211080R</t>
  </si>
  <si>
    <t xml:space="preserve">Bezpečnostní opatření na staveništi </t>
  </si>
  <si>
    <t>SUM</t>
  </si>
  <si>
    <t>Poznámky uchazeče k zadání</t>
  </si>
  <si>
    <t>POPUZIV</t>
  </si>
  <si>
    <t>END</t>
  </si>
  <si>
    <t>224321010RAX</t>
  </si>
  <si>
    <t>Vrtané piloty, vytaž. výpažnice, výplň ŽB, D 400</t>
  </si>
  <si>
    <t>m</t>
  </si>
  <si>
    <t>Vlastní</t>
  </si>
  <si>
    <t>Agregovaná položka</t>
  </si>
  <si>
    <t>POL2_</t>
  </si>
  <si>
    <t>7*2,0</t>
  </si>
  <si>
    <t>VV</t>
  </si>
  <si>
    <t>334126</t>
  </si>
  <si>
    <t>Betonový blok 800x400 mm, dl.1200 mm - D+M</t>
  </si>
  <si>
    <t>kus</t>
  </si>
  <si>
    <t>Práce</t>
  </si>
  <si>
    <t>POL1_</t>
  </si>
  <si>
    <t>bližší specifikace viz. PD</t>
  </si>
  <si>
    <t>POP</t>
  </si>
  <si>
    <t>998231311R00</t>
  </si>
  <si>
    <t>Přesun hmot pro sadovnické a krajin. úpravy do 5km</t>
  </si>
  <si>
    <t>t</t>
  </si>
  <si>
    <t>RTS 20/ I</t>
  </si>
  <si>
    <t>Přesun hmot</t>
  </si>
  <si>
    <t>POL7_</t>
  </si>
  <si>
    <t>7664411</t>
  </si>
  <si>
    <t>Dubové fošny tl. 30 mm vč. kotvení - D+M</t>
  </si>
  <si>
    <t>m2</t>
  </si>
  <si>
    <t>1/T : 22,26</t>
  </si>
  <si>
    <t>7664412</t>
  </si>
  <si>
    <t>Olemování boků - dub tl. 25 mm vč. kotvení - D+M</t>
  </si>
  <si>
    <t>1/T : 27,5</t>
  </si>
  <si>
    <t>76759.1</t>
  </si>
  <si>
    <t>Kompozitní rošt 15x10/25 vč. kotvení - D+M</t>
  </si>
  <si>
    <t>5/K : 1,794</t>
  </si>
  <si>
    <t>6/K : 1,943</t>
  </si>
  <si>
    <t>76759.3</t>
  </si>
  <si>
    <t>Kompozitní rošt 25x25/50 vč. kotvení - D+M</t>
  </si>
  <si>
    <t>4/K : 18,0</t>
  </si>
  <si>
    <t>767990010RAB</t>
  </si>
  <si>
    <t>Atypické ocelové konstrukce 5 - 10 kg/kus</t>
  </si>
  <si>
    <t>kg</t>
  </si>
  <si>
    <t xml:space="preserve">viz. výpis oceli : </t>
  </si>
  <si>
    <t>1000 TR76x5 : 123,9</t>
  </si>
  <si>
    <t>1004 TR76x5 : 161,6</t>
  </si>
  <si>
    <t>1009 TRCTV120x8 : 37,9</t>
  </si>
  <si>
    <t>1016 TR76x5 : 14,9</t>
  </si>
  <si>
    <t>1021 TR76x5 : 9,9</t>
  </si>
  <si>
    <t>1052-1068 TR76x5 : 9,8+9,7*2+9,5*2+9,4*2+8,7+8,5+5,4+5,3+5,0*5+4,9</t>
  </si>
  <si>
    <t>1074-1076 TRCTV120x8 : 8,1+7,8*2</t>
  </si>
  <si>
    <t>drobný a spojovací materilál : 674,37</t>
  </si>
  <si>
    <t>767990010RAC</t>
  </si>
  <si>
    <t>Atypické ocelové konstrukce 10 - 50 kg/kus</t>
  </si>
  <si>
    <t>1001,1002 TRCTV120x8 : 278,2+245,1</t>
  </si>
  <si>
    <t>1003,1005-1007 TRCTV70x8 : 399,0+150,7+147,0+124,5</t>
  </si>
  <si>
    <t>1008,1017,1022, 1071-1073TRCTV120x8 : 69,6+83,2+54,1+36,7+27,7+11,4</t>
  </si>
  <si>
    <t>1010-1015,1019,1020,1027-1051 TR76x5 : 46,7*2+39,9*2+35,2*2+23,3*2+15,8+15,4+15,1+14,8+14,7*3+13,6+13,5*3+12,8+12,7+12,5+12,4*3+12,1+11,9+11,3+11,0*3+10,9*2</t>
  </si>
  <si>
    <t>767990010RAD</t>
  </si>
  <si>
    <t>Atypické ocelové konstrukce 50 - 100 kg/kus</t>
  </si>
  <si>
    <t>1026 TR114x6,3 : 95,5</t>
  </si>
  <si>
    <t>1070 TRCTV120x8 : 56,3</t>
  </si>
  <si>
    <t>767990010RAE</t>
  </si>
  <si>
    <t>Atypické ocelové konstrukce 100 - 250 kg/kus</t>
  </si>
  <si>
    <t>1018 TR114x10 : 292,9</t>
  </si>
  <si>
    <t>1069 TRCTV120x8 : 125,8</t>
  </si>
  <si>
    <t>767990010RAF</t>
  </si>
  <si>
    <t>Atypické ocelové konstrukce 250 - 500 kg/kus</t>
  </si>
  <si>
    <t>1023,1024 TR114x10 : 499,2+395,6</t>
  </si>
  <si>
    <t>1025 TR114x6,3 : 291,9</t>
  </si>
  <si>
    <t>13890201R</t>
  </si>
  <si>
    <t>Přirážka za pozinkování ocelových výrobků do 50 kg</t>
  </si>
  <si>
    <t>SPCM</t>
  </si>
  <si>
    <t>Specifikace</t>
  </si>
  <si>
    <t>POL3_</t>
  </si>
  <si>
    <t>Odkaz na mn. položky pořadí 8 : 1171,07000</t>
  </si>
  <si>
    <t>Odkaz na mn. položky pořadí 9 : 2242,00000</t>
  </si>
  <si>
    <t>13890203R</t>
  </si>
  <si>
    <t>Přirážka za pozinkování ocel.výrobků 50-100 kg</t>
  </si>
  <si>
    <t>Odkaz na mn. položky pořadí 10 : 151,80000</t>
  </si>
  <si>
    <t>13890204R</t>
  </si>
  <si>
    <t>Přirážka za pozinkování ocel.výrobků 100-500 kg</t>
  </si>
  <si>
    <t>Odkaz na mn. položky pořadí 11 : 418,70000</t>
  </si>
  <si>
    <t>Odkaz na mn. položky pořadí 12 : 1186,70000</t>
  </si>
  <si>
    <t>273320040RA0</t>
  </si>
  <si>
    <t>Základová deska ŽB z betonu C 20/25, vč. bednění</t>
  </si>
  <si>
    <t>m3</t>
  </si>
  <si>
    <t>(2,1+2,15)*0,2</t>
  </si>
  <si>
    <t>274320040RA0</t>
  </si>
  <si>
    <t>Základový pas ŽB z betonu C 20/25, vč. bednění</t>
  </si>
  <si>
    <t>5,96*0,55*0,2+1,2*0,68*0,52</t>
  </si>
  <si>
    <t>224321010RAV</t>
  </si>
  <si>
    <t>Vrtané piloty, vytaž. výpažnice, výplň ŽB, D 290</t>
  </si>
  <si>
    <t>24,0</t>
  </si>
  <si>
    <t>2/T - stupně : 18,9*0,295</t>
  </si>
  <si>
    <t>Dubové fošny tl. 50 mm vč. kotvení - D+M</t>
  </si>
  <si>
    <t>2/T : 23,95</t>
  </si>
  <si>
    <t>12/Z</t>
  </si>
  <si>
    <t>Zábradlí molo, dll. 2535mm, žárová ocel - D+M</t>
  </si>
  <si>
    <t>76759.2</t>
  </si>
  <si>
    <t>Kompozitní rošt 15x10/38 vč. kotvení - D+M</t>
  </si>
  <si>
    <t>2/T - podstupnice : 16,1*0,13</t>
  </si>
  <si>
    <t>1/K : 9,792</t>
  </si>
  <si>
    <t>767990010RAA</t>
  </si>
  <si>
    <t>Atypické ocelové konstrukce do 5 kg/kus</t>
  </si>
  <si>
    <t>TROBD140x80x4 : 52,8+31,7+19+179,5+17,4+91,1+7,9</t>
  </si>
  <si>
    <t>TROBD140x80x4 : 37,0+71,8+23,8+24,8+14,9+20,5+19,8+13,1</t>
  </si>
  <si>
    <t>drobný a spojovací materiál : 169,4</t>
  </si>
  <si>
    <t>TRCT200x5 : 33,7</t>
  </si>
  <si>
    <t>TRCT200x5 : 355,7+114,6</t>
  </si>
  <si>
    <t>Odkaz na mn. položky pořadí 9 : 399,40000</t>
  </si>
  <si>
    <t>Odkaz na mn. položky pořadí 10 : 395,10000</t>
  </si>
  <si>
    <t>Odkaz na mn. položky pořadí 11 : 33,70000</t>
  </si>
  <si>
    <t>Odkaz na mn. položky pořadí 12 : 470,30000</t>
  </si>
  <si>
    <t>95001</t>
  </si>
  <si>
    <t>Plovoucí klády -2ks, dl. 3,5m, D200, propojení řetezem, kotvení 2x pilota - D+M</t>
  </si>
  <si>
    <t>soubor</t>
  </si>
  <si>
    <t>139600013RBD</t>
  </si>
  <si>
    <t>Ruční výkop v hornině 4 hloubka do 1 m, odvoz do 15 km</t>
  </si>
  <si>
    <t>8,0</t>
  </si>
  <si>
    <t>199000002R00</t>
  </si>
  <si>
    <t>Poplatek za skládku horniny 1- 4</t>
  </si>
  <si>
    <t>Odkaz na mn. položky pořadí 1 : 8,00000</t>
  </si>
  <si>
    <t>229940010RAX</t>
  </si>
  <si>
    <t>Trubkové mikropiloty D 89, včetně doplňků</t>
  </si>
  <si>
    <t>4,0*12</t>
  </si>
  <si>
    <t>274320040RAB</t>
  </si>
  <si>
    <t>Základový pas ŽB z betonu C 20/25, vč. bednění výztuž 120 kg/m3, štěrkopískový podklad 10 cm</t>
  </si>
  <si>
    <t>6*0,4*0,6*2,5</t>
  </si>
  <si>
    <t>20/K : 15,45</t>
  </si>
  <si>
    <t>76759.4</t>
  </si>
  <si>
    <t>Kompozitní rošt 15x23/32 vč. kotvení - D+M</t>
  </si>
  <si>
    <t>21/K : 10,68</t>
  </si>
  <si>
    <t>40/4 : 4,52</t>
  </si>
  <si>
    <t>100/5 : 187,0</t>
  </si>
  <si>
    <t>JÄKL 140x80x4 : 396,0</t>
  </si>
  <si>
    <t>JÄKL 120x60 : 240,0</t>
  </si>
  <si>
    <t>JÄKL 80x80 : 204,0</t>
  </si>
  <si>
    <t>L 60x6 : 432,0</t>
  </si>
  <si>
    <t>prořez a spoj. materiál : 128,0</t>
  </si>
  <si>
    <t>Odkaz na mn. položky pořadí 7 : 4,52000</t>
  </si>
  <si>
    <t>Odkaz na mn. položky pořadí 8 : 187,00000</t>
  </si>
  <si>
    <t>Odkaz na mn. položky pořadí 9 : 1400,00000</t>
  </si>
  <si>
    <t>22/K : 15,07</t>
  </si>
  <si>
    <t>23/K : 10,68</t>
  </si>
  <si>
    <t>(69,995+64,567)*0,5*0,1</t>
  </si>
  <si>
    <t>Odkaz na mn. položky pořadí 1 : 6,72810</t>
  </si>
  <si>
    <t>181101111R00</t>
  </si>
  <si>
    <t>Úprava pláně v zářezech se zhutněním - ručně</t>
  </si>
  <si>
    <t>Odkaz na mn. položky pořadí 4 : 67,28100</t>
  </si>
  <si>
    <t>596921211R00</t>
  </si>
  <si>
    <t>Kladení plast.veget.dlaždic,lože 30mm,pl.do 50 m2</t>
  </si>
  <si>
    <t>(69,995+64,567)*0,5</t>
  </si>
  <si>
    <t>596921291R00</t>
  </si>
  <si>
    <t>Přípl.za výpl.spár veg.plast.dlaždic,bez dodávky</t>
  </si>
  <si>
    <t>(69,995+64,567)*0,5*0,04</t>
  </si>
  <si>
    <t>583414034R</t>
  </si>
  <si>
    <t xml:space="preserve">Kamenivo drcené frakce  4/8 </t>
  </si>
  <si>
    <t>Odkaz na mn. položky pořadí 5 : 2,69124*1,8</t>
  </si>
  <si>
    <t>9169901</t>
  </si>
  <si>
    <t>Obrubník plastový 50/100,  kotvení plast. hřeby d 15 mm - D+M</t>
  </si>
  <si>
    <t>(69,995+64,567)*2</t>
  </si>
  <si>
    <t>28324507R</t>
  </si>
  <si>
    <t>Tvárnice zatravňovací Puruplast IG 40 černá</t>
  </si>
  <si>
    <t>Odkaz na mn. položky pořadí 4 : 67,28100*1,05</t>
  </si>
  <si>
    <t>998223011R00</t>
  </si>
  <si>
    <t>Přesun hmot, pozemní komunikace, kryt dlážděný</t>
  </si>
  <si>
    <t>28537121</t>
  </si>
  <si>
    <t>Kotva D32 do vrtu D 60 - D+M</t>
  </si>
  <si>
    <t>ližší specifikace viz. PD</t>
  </si>
  <si>
    <t>8*2*2,5</t>
  </si>
  <si>
    <t>viz. výpis mikropilot : 24,0+6,0</t>
  </si>
  <si>
    <t>3/T : 13,5</t>
  </si>
  <si>
    <t>3/T : 22,0</t>
  </si>
  <si>
    <t>7/K : 20,59</t>
  </si>
  <si>
    <t>1043 P6x100-110 : 54,9</t>
  </si>
  <si>
    <t>1044 P6x100-120 : 1,1</t>
  </si>
  <si>
    <t>1045 P6x100-125 : 1,2</t>
  </si>
  <si>
    <t>1046 P6x100-100 : 0,5</t>
  </si>
  <si>
    <t>1047 P6x90-150 : 0,6</t>
  </si>
  <si>
    <t>1002,1006,1009,1010 TRCTV100x6,3 : 81,9+16,4+16,7+10,9</t>
  </si>
  <si>
    <t>1019 TRCTV50x4 : 7,2</t>
  </si>
  <si>
    <t>1042 TRCTV50x6,3 : 9,7</t>
  </si>
  <si>
    <t>drobný a spojovací materiál : 197,81</t>
  </si>
  <si>
    <t>1000,1001,1008,1017,1018 TRCTV100x6,3 : 229,3+174,7+25,5+22,4+16,4</t>
  </si>
  <si>
    <t>1003-1005,1007,1011-1016,1021,1023,1035,1037,1038,1041 TRCTV50x6,3 : 75,0+69,8+50,2+31,8+23,1+22,3+22,2+21,6+21,3+21,2+16,2+15,2+12,0+11,2+11,1+10,8</t>
  </si>
  <si>
    <t>1020,1022,1024-1034,1036,1039,1040 TRCTV50x6,3 : 16,4+15,3+15,2+14,3+14,2*2+13,8+13,7+12,9+12,8*2+12,7*2+11,7+10,9*2</t>
  </si>
  <si>
    <t>Odkaz na mn. položky pořadí 6 : 58,30000</t>
  </si>
  <si>
    <t>Odkaz na mn. položky pořadí 7 : 340,61000</t>
  </si>
  <si>
    <t>Odkaz na mn. položky pořadí 8 : 1117,80000</t>
  </si>
  <si>
    <t>273313621R00</t>
  </si>
  <si>
    <t xml:space="preserve">Beton základových desek prostý C 20/25 </t>
  </si>
  <si>
    <t>podkladní beton : (4,5+14,975*0,875+7,32*2,4)*0,1</t>
  </si>
  <si>
    <t>639571311R00</t>
  </si>
  <si>
    <t>Textilie proti prorůstání 45g/m2</t>
  </si>
  <si>
    <t>podkladní beton : (4,5+14,975*0,875+7,32*2,4)</t>
  </si>
  <si>
    <t>viz. výkaz mikropilot : 40,0</t>
  </si>
  <si>
    <t>462512161R00</t>
  </si>
  <si>
    <t>Zához z lom.kamene zához.do 200kg bez výplně mezer</t>
  </si>
  <si>
    <t>0,6*9,6</t>
  </si>
  <si>
    <t>5/T : 21,1</t>
  </si>
  <si>
    <t>Dřevěné lemy - dub tl. 30 mm vč. kotvení - D+M</t>
  </si>
  <si>
    <t>5/T : 27,5</t>
  </si>
  <si>
    <t>8/K : 16,91</t>
  </si>
  <si>
    <t>1037 TRCTV70x6,3 : 4,0</t>
  </si>
  <si>
    <t>1038-1050 P6 : 76,8</t>
  </si>
  <si>
    <t>1011 TRCTV160x5 : 14,9</t>
  </si>
  <si>
    <t>1036 TRCTV70x6,3 : 5,3</t>
  </si>
  <si>
    <t>drobný a spojovací materiál : 322,43</t>
  </si>
  <si>
    <t>1000,1005 TRCTV180x8 : 98,6+67,9</t>
  </si>
  <si>
    <t>1001-1003,1006-1009,1013,1014,1025,1026,1028-1034 TRCTV70x6,3 : 152,7+127,0+126,9+93,8+93,0+76,4+74,2+61,9+49,3+32,0+28,6+26,0+25,8+25,6+25,3*2+25,1+11,1</t>
  </si>
  <si>
    <t>1004,1010,1015-1019 TRCTV160x5 : 124,4+22,2+41,5+30,3+25,7+23,1+12,3</t>
  </si>
  <si>
    <t>1005 TRCTV180x8 : 67,9</t>
  </si>
  <si>
    <t>1024 TRCTV70x6,3 : 33,2+26,0+10,5</t>
  </si>
  <si>
    <t>1012,1020-1023 : 146,9+92,9+85,9+71,0+56,1</t>
  </si>
  <si>
    <t>Odkaz na mn. položky pořadí 8 : 80,80000</t>
  </si>
  <si>
    <t>Odkaz na mn. položky pořadí 9 : 342,63000</t>
  </si>
  <si>
    <t>Odkaz na mn. položky pořadí 10 : 1663,60000</t>
  </si>
  <si>
    <t>Odkaz na mn. položky pořadí 11 : 452,80000</t>
  </si>
  <si>
    <t>podkladní beton : 7,0*1,5</t>
  </si>
  <si>
    <t>273310030RA0</t>
  </si>
  <si>
    <t>Základová deska z betonu C 16/20, včetně bednění</t>
  </si>
  <si>
    <t>podkladní beton : 7,0*1,5*0,05</t>
  </si>
  <si>
    <t>viz. výpis mikropilot : 40,0</t>
  </si>
  <si>
    <t>46251</t>
  </si>
  <si>
    <t>ZÁHOZ Z LOMOVÉHO KAMENE</t>
  </si>
  <si>
    <t>M3</t>
  </si>
  <si>
    <t>7,0*0,6</t>
  </si>
  <si>
    <t>4/T : 7,9+7,0*(0,14+0,178)</t>
  </si>
  <si>
    <t>9/K : 4,2</t>
  </si>
  <si>
    <t>1009 TRCTV100x4 : 16,7</t>
  </si>
  <si>
    <t>1010 P6x100-110 : 24,9</t>
  </si>
  <si>
    <t>1000,1001,1004-1006,1008 TRCTC50x3 : 73,1+54,6+14,5+13,6+6,8+6,8</t>
  </si>
  <si>
    <t>drobný a spojovací materiál : 56,63</t>
  </si>
  <si>
    <t>1002,1007 TRCTV100x4 : 94,6+72,0</t>
  </si>
  <si>
    <t>Odkaz na mn. položky pořadí 7 : 41,60000</t>
  </si>
  <si>
    <t>Odkaz na mn. položky pořadí 8 : 226,03000</t>
  </si>
  <si>
    <t>Odkaz na mn. položky pořadí 9 : 166,60000</t>
  </si>
  <si>
    <t>5,5*1,15</t>
  </si>
  <si>
    <t>5,5*1,15*0,07</t>
  </si>
  <si>
    <t>0,6*5,5</t>
  </si>
  <si>
    <t>7/T : 5,35+5,52*0,773+0,45*0,2*2+0,45*0,17*2+0,45*0,148*2</t>
  </si>
  <si>
    <t>10/K : 3,24</t>
  </si>
  <si>
    <t>1011-1013 P6 : 28,9</t>
  </si>
  <si>
    <t>1000,1001,1009,1010 TRCTV50x3 : 65,8+65,2+11,3+11,0</t>
  </si>
  <si>
    <t>1003-1008 TRCTV100x5 : 40,4+36,7+24,3+13,2+14,7+13,2</t>
  </si>
  <si>
    <t>drobný a spojovací materiál : 66,38</t>
  </si>
  <si>
    <t>1002 TRCTV100x5 : 117,6</t>
  </si>
  <si>
    <t>Odkaz na mn. položky pořadí 7 : 28,90000</t>
  </si>
  <si>
    <t>Odkaz na mn. položky pořadí 8 : 362,18000</t>
  </si>
  <si>
    <t>Odkaz na mn. položky pořadí 9 : 117,60000</t>
  </si>
  <si>
    <t>podkladní beton : 7,2</t>
  </si>
  <si>
    <t>podkladní beton : 7,2*0,07</t>
  </si>
  <si>
    <t>6/T : 3,16+5,5*0,42+(3,0+0,63*2)*0,39+(2,0+0,63*2)*0,12</t>
  </si>
  <si>
    <t>11/K : 3,228</t>
  </si>
  <si>
    <t>1016,1018 TRCVT50x3 : 4,4+4,3</t>
  </si>
  <si>
    <t>1009 P6x100-110 : 16,6</t>
  </si>
  <si>
    <t>1000,1001,1003 TRCTV50x3 : 53,2+42,2+7,7</t>
  </si>
  <si>
    <t>1002 TRCTV120x5 : 38,4</t>
  </si>
  <si>
    <t>drobný a spojovací materiál : 47,28</t>
  </si>
  <si>
    <t>1004-1007 TRCTV120x5 : 57,0+40,2+25,6*2</t>
  </si>
  <si>
    <t>Odkaz na mn. položky pořadí 7 : 25,30000</t>
  </si>
  <si>
    <t>Odkaz na mn. položky pořadí 8 : 188,78000</t>
  </si>
  <si>
    <t>Odkaz na mn. položky pořadí 9 : 148,40000</t>
  </si>
  <si>
    <t>139601103R00</t>
  </si>
  <si>
    <t>Ruční výkop jam, rýh a šachet v hornině tř. 4</t>
  </si>
  <si>
    <t>patky : 0,45*0,45*1,2*4</t>
  </si>
  <si>
    <t>271531113R00</t>
  </si>
  <si>
    <t>Polštář základu z kameniva hr. drceného 16-32 mm</t>
  </si>
  <si>
    <t>patky : 0,45*0,45*0,45*4</t>
  </si>
  <si>
    <t>275313621R00</t>
  </si>
  <si>
    <t>Beton základových patek prostý C 20/25</t>
  </si>
  <si>
    <t>patky : 0,45*0,45*0,75*4</t>
  </si>
  <si>
    <t>Lavička k posezení - D+M</t>
  </si>
  <si>
    <t>762085151R00</t>
  </si>
  <si>
    <t>Hoblování řeziva</t>
  </si>
  <si>
    <t>krokev 100x140 : 41,93*0,1*0,14</t>
  </si>
  <si>
    <t>vaznice 140x160 : 15,15*0,14*0,16</t>
  </si>
  <si>
    <t>sloupek 140x140 : (8,06+1,91)*0,14*0,14</t>
  </si>
  <si>
    <t>hambálek 140x200 : 6,04*0,14*0,2</t>
  </si>
  <si>
    <t>pásek 140x200 : 9,07*0,14*0,2</t>
  </si>
  <si>
    <t>762311103R00</t>
  </si>
  <si>
    <t>Montáž kotevních želez, příložek, patek, táhel</t>
  </si>
  <si>
    <t>762313112R00</t>
  </si>
  <si>
    <t>Montáž svorníků, šroubů délky 300 mm</t>
  </si>
  <si>
    <t>3*6+4</t>
  </si>
  <si>
    <t>762332120R00</t>
  </si>
  <si>
    <t>Montáž vázaných krovů pravidelných do 224 cm2</t>
  </si>
  <si>
    <t xml:space="preserve">viz. výpis oceli D.1.2.13 : </t>
  </si>
  <si>
    <t>krokev 100x140 : 41,93</t>
  </si>
  <si>
    <t>vaznice 140x160 : 15,15</t>
  </si>
  <si>
    <t>sloupek 140x140 : 8,06+1,91</t>
  </si>
  <si>
    <t>762332130R00</t>
  </si>
  <si>
    <t>Montáž vázaných krovů pravidelných do 288 cm2</t>
  </si>
  <si>
    <t>hambálek 140x200 : 6,04</t>
  </si>
  <si>
    <t>pásek 140x200 : 9,07</t>
  </si>
  <si>
    <t>762395000R00</t>
  </si>
  <si>
    <t>Spojovací a ochranné prostředky pro střechy</t>
  </si>
  <si>
    <t>bednění střechy : 5,05*3,494*2*0,03</t>
  </si>
  <si>
    <t>762911121R00</t>
  </si>
  <si>
    <t>Impregnace řeziva tlakovakuová Bochemit QB</t>
  </si>
  <si>
    <t>762341210RTX</t>
  </si>
  <si>
    <t>Montáž bednění střech rovných, prkna překládaná včetně dodávky dubových desek</t>
  </si>
  <si>
    <t>5,05*3,494*2</t>
  </si>
  <si>
    <t>31175297R</t>
  </si>
  <si>
    <t>Patka sloupku D 140 x 90</t>
  </si>
  <si>
    <t>55399992.AR</t>
  </si>
  <si>
    <t>Ocelové prvky do 10 kg</t>
  </si>
  <si>
    <t>60512121R</t>
  </si>
  <si>
    <t>Řezivo jehličnaté - hranoly - jak. I L=4-6 m</t>
  </si>
  <si>
    <t>Mezisoučet</t>
  </si>
  <si>
    <t>1,54487*0,1</t>
  </si>
  <si>
    <t>998762202R00</t>
  </si>
  <si>
    <t>Přesun hmot pro tesařské konstrukce, výšky do 12 m</t>
  </si>
  <si>
    <t>pasy - kruhové sezení : 4,994*3,14*0,7*0,44</t>
  </si>
  <si>
    <t>pasy pod rošt - dubové fošny : 11,6*3*0,3*0,6</t>
  </si>
  <si>
    <t>Odkaz na mn. položky pořadí 12 : 35,00493*0,3</t>
  </si>
  <si>
    <t>162701105R00</t>
  </si>
  <si>
    <t>Vodorovné přemístění výkopku z hor.1-4 do 10000 m</t>
  </si>
  <si>
    <t>Odkaz na mn. položky pořadí 1 : 21,59528</t>
  </si>
  <si>
    <t>162701109R00</t>
  </si>
  <si>
    <t>Příplatek k vod. přemístění hor.1-4 za další 1 km</t>
  </si>
  <si>
    <t>Odkaz na mn. položky pořadí 2 : 21,59528*5</t>
  </si>
  <si>
    <t>167101101R00</t>
  </si>
  <si>
    <t>Nakládání výkopku z hor.1-4 v množství do 100 m3</t>
  </si>
  <si>
    <t>Odkaz na mn. položky pořadí 2 : 21,59528</t>
  </si>
  <si>
    <t>pasy pod rošt - dubové fošny : 11,6*3*0,3*0,3</t>
  </si>
  <si>
    <t>274311511R00</t>
  </si>
  <si>
    <t xml:space="preserve">Beton základ. pasů prokl. kamenem C 12/15 </t>
  </si>
  <si>
    <t>kruhové sezení : 4,994*3,14*0,36*0,44</t>
  </si>
  <si>
    <t>274313621R00</t>
  </si>
  <si>
    <t xml:space="preserve">Beton základových pasů prostý C 20/25 </t>
  </si>
  <si>
    <t>311211126R00</t>
  </si>
  <si>
    <t>Zdivo nadzákladové z lomového kamene na MC 15</t>
  </si>
  <si>
    <t>kruhové sezení : 4,994*3,14*0,7*0,44</t>
  </si>
  <si>
    <t>311211129R00</t>
  </si>
  <si>
    <t>Příplatek za oboustranné lícování nadzáklad.zdiva</t>
  </si>
  <si>
    <t>Odkaz na mn. položky pořadí 9 : 4,82980</t>
  </si>
  <si>
    <t>564831111R00</t>
  </si>
  <si>
    <t>Podklad ze štěrkodrti po zhutnění tloušťky 10 cm</t>
  </si>
  <si>
    <t>Odkaz na mn. položky pořadí 12 : 35,00495</t>
  </si>
  <si>
    <t>594111111RT2</t>
  </si>
  <si>
    <t>Dlažba z lomového kamene,lože z kam.těž.do 5 cm tloušťky 200 mm, tř. 1, včetně dodávky kamene</t>
  </si>
  <si>
    <t>15,25</t>
  </si>
  <si>
    <t>3,14*4,954*0,42</t>
  </si>
  <si>
    <t>3,14*2,052*2,052</t>
  </si>
  <si>
    <t>95002</t>
  </si>
  <si>
    <t>Sedák z masivních segmentů- D+M</t>
  </si>
  <si>
    <t>95003</t>
  </si>
  <si>
    <t>Dřevěný masivní stůl - D+M</t>
  </si>
  <si>
    <t>podkladní beton : 1,6*4,275</t>
  </si>
  <si>
    <t>podkladní beton : 1,6*4,275*0,05</t>
  </si>
  <si>
    <t>viz. výpis mikropilot : 32,0</t>
  </si>
  <si>
    <t>9/T : 31,3</t>
  </si>
  <si>
    <t>Olemování boků - dub tl. 24 mm vč. kotvení - D+M</t>
  </si>
  <si>
    <t>9/T : 41,0</t>
  </si>
  <si>
    <t>TRCT100x4 : 19,8</t>
  </si>
  <si>
    <t>P4-100 : 14,8</t>
  </si>
  <si>
    <t>TRCT100x4 : 26,2+42,8</t>
  </si>
  <si>
    <t>TRCT50x3 : 5,6+11,0+10,8+5,2+5,1+37,5+5,9+11,5+11,2+5,3+5,1</t>
  </si>
  <si>
    <t>drobný a spojovací materiál : 43,4</t>
  </si>
  <si>
    <t>TRCT100x4 : 71,4</t>
  </si>
  <si>
    <t>Odkaz na mn. položky pořadí 6 : 34,60000</t>
  </si>
  <si>
    <t>Odkaz na mn. položky pořadí 7 : 226,60000</t>
  </si>
  <si>
    <t>Odkaz na mn. položky pořadí 8 : 71,40000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</si>
</sst>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rgb="FFDF700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4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0" fontId="7" fillId="3" borderId="36" xfId="0" applyFont="1" applyFill="1" applyBorder="1" applyAlignment="1">
      <alignment vertical="center"/>
    </xf>
    <xf numFmtId="0" fontId="7" fillId="3" borderId="36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vertical="center" wrapText="1"/>
    </xf>
    <xf numFmtId="3" fontId="7" fillId="0" borderId="35" xfId="0" applyNumberFormat="1" applyFont="1" applyBorder="1" applyAlignment="1">
      <alignment vertical="center"/>
    </xf>
    <xf numFmtId="3" fontId="7" fillId="3" borderId="39" xfId="0" applyNumberFormat="1" applyFont="1" applyFill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3" borderId="39" xfId="0" applyNumberFormat="1" applyFont="1" applyFill="1" applyBorder="1" applyAlignment="1">
      <alignment horizontal="center" vertical="center"/>
    </xf>
    <xf numFmtId="4" fontId="7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4" fontId="8" fillId="3" borderId="0" xfId="0" applyNumberFormat="1" applyFont="1" applyFill="1" applyBorder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164" fontId="17" fillId="0" borderId="0" xfId="0" quotePrefix="1" applyNumberFormat="1" applyFont="1" applyBorder="1" applyAlignment="1">
      <alignment horizontal="left" vertical="top" wrapText="1"/>
    </xf>
    <xf numFmtId="164" fontId="19" fillId="0" borderId="0" xfId="0" applyNumberFormat="1" applyFont="1" applyBorder="1" applyAlignment="1">
      <alignment horizontal="center" vertical="top" wrapText="1" shrinkToFit="1"/>
    </xf>
    <xf numFmtId="164" fontId="19" fillId="0" borderId="0" xfId="0" applyNumberFormat="1" applyFont="1" applyBorder="1" applyAlignment="1">
      <alignment vertical="top" wrapText="1" shrinkToFit="1"/>
    </xf>
    <xf numFmtId="164" fontId="16" fillId="4" borderId="0" xfId="0" applyNumberFormat="1" applyFont="1" applyFill="1" applyBorder="1" applyAlignment="1" applyProtection="1">
      <alignment vertical="top" shrinkToFit="1"/>
      <protection locked="0"/>
    </xf>
    <xf numFmtId="164" fontId="19" fillId="0" borderId="0" xfId="0" quotePrefix="1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  <xf numFmtId="0" fontId="3" fillId="2" borderId="0" xfId="0" applyFont="1" applyFill="1" applyAlignment="1">
      <alignment horizontal="left" wrapText="1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4" fontId="0" fillId="0" borderId="34" xfId="0" applyNumberFormat="1" applyBorder="1" applyAlignment="1">
      <alignment vertical="center" wrapTex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4" fontId="8" fillId="0" borderId="34" xfId="0" applyNumberFormat="1" applyFont="1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49" fontId="8" fillId="0" borderId="18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49" fontId="8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8" fillId="0" borderId="6" xfId="0" applyNumberFormat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18" fillId="0" borderId="18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5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6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7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8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9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40</v>
      </c>
    </row>
    <row r="2" spans="1:7" ht="57.75" customHeight="1" x14ac:dyDescent="0.2">
      <c r="A2" s="195" t="s">
        <v>41</v>
      </c>
      <c r="B2" s="195"/>
      <c r="C2" s="195"/>
      <c r="D2" s="195"/>
      <c r="E2" s="195"/>
      <c r="F2" s="195"/>
      <c r="G2" s="195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87"/>
  <sheetViews>
    <sheetView showGridLines="0" topLeftCell="B1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38</v>
      </c>
      <c r="B1" s="230" t="s">
        <v>4</v>
      </c>
      <c r="C1" s="231"/>
      <c r="D1" s="231"/>
      <c r="E1" s="231"/>
      <c r="F1" s="231"/>
      <c r="G1" s="231"/>
      <c r="H1" s="231"/>
      <c r="I1" s="231"/>
      <c r="J1" s="232"/>
    </row>
    <row r="2" spans="1:15" ht="36" customHeight="1" x14ac:dyDescent="0.2">
      <c r="A2" s="2"/>
      <c r="B2" s="76" t="s">
        <v>24</v>
      </c>
      <c r="C2" s="77"/>
      <c r="D2" s="78" t="s">
        <v>43</v>
      </c>
      <c r="E2" s="236" t="s">
        <v>44</v>
      </c>
      <c r="F2" s="237"/>
      <c r="G2" s="237"/>
      <c r="H2" s="237"/>
      <c r="I2" s="237"/>
      <c r="J2" s="238"/>
      <c r="O2" s="1"/>
    </row>
    <row r="3" spans="1:15" ht="27" hidden="1" customHeight="1" x14ac:dyDescent="0.2">
      <c r="A3" s="2"/>
      <c r="B3" s="79"/>
      <c r="C3" s="77"/>
      <c r="D3" s="80"/>
      <c r="E3" s="239"/>
      <c r="F3" s="240"/>
      <c r="G3" s="240"/>
      <c r="H3" s="240"/>
      <c r="I3" s="240"/>
      <c r="J3" s="241"/>
    </row>
    <row r="4" spans="1:15" ht="23.25" customHeight="1" x14ac:dyDescent="0.2">
      <c r="A4" s="2"/>
      <c r="B4" s="81"/>
      <c r="C4" s="82"/>
      <c r="D4" s="83"/>
      <c r="E4" s="220"/>
      <c r="F4" s="220"/>
      <c r="G4" s="220"/>
      <c r="H4" s="220"/>
      <c r="I4" s="220"/>
      <c r="J4" s="221"/>
    </row>
    <row r="5" spans="1:15" ht="24" customHeight="1" x14ac:dyDescent="0.2">
      <c r="A5" s="2"/>
      <c r="B5" s="31" t="s">
        <v>23</v>
      </c>
      <c r="D5" s="224" t="s">
        <v>45</v>
      </c>
      <c r="E5" s="225"/>
      <c r="F5" s="225"/>
      <c r="G5" s="225"/>
      <c r="H5" s="18" t="s">
        <v>42</v>
      </c>
      <c r="I5" s="85" t="s">
        <v>49</v>
      </c>
      <c r="J5" s="8"/>
    </row>
    <row r="6" spans="1:15" ht="15.75" customHeight="1" x14ac:dyDescent="0.2">
      <c r="A6" s="2"/>
      <c r="B6" s="28"/>
      <c r="C6" s="55"/>
      <c r="D6" s="226" t="s">
        <v>46</v>
      </c>
      <c r="E6" s="227"/>
      <c r="F6" s="227"/>
      <c r="G6" s="227"/>
      <c r="H6" s="18" t="s">
        <v>36</v>
      </c>
      <c r="I6" s="85" t="s">
        <v>50</v>
      </c>
      <c r="J6" s="8"/>
    </row>
    <row r="7" spans="1:15" ht="15.75" customHeight="1" x14ac:dyDescent="0.2">
      <c r="A7" s="2"/>
      <c r="B7" s="29"/>
      <c r="C7" s="56"/>
      <c r="D7" s="84" t="s">
        <v>48</v>
      </c>
      <c r="E7" s="228" t="s">
        <v>47</v>
      </c>
      <c r="F7" s="229"/>
      <c r="G7" s="229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243"/>
      <c r="E11" s="243"/>
      <c r="F11" s="243"/>
      <c r="G11" s="243"/>
      <c r="H11" s="18" t="s">
        <v>42</v>
      </c>
      <c r="I11" s="87"/>
      <c r="J11" s="8"/>
    </row>
    <row r="12" spans="1:15" ht="15.75" customHeight="1" x14ac:dyDescent="0.2">
      <c r="A12" s="2"/>
      <c r="B12" s="28"/>
      <c r="C12" s="55"/>
      <c r="D12" s="219"/>
      <c r="E12" s="219"/>
      <c r="F12" s="219"/>
      <c r="G12" s="219"/>
      <c r="H12" s="18" t="s">
        <v>36</v>
      </c>
      <c r="I12" s="87"/>
      <c r="J12" s="8"/>
    </row>
    <row r="13" spans="1:15" ht="15.75" customHeight="1" x14ac:dyDescent="0.2">
      <c r="A13" s="2"/>
      <c r="B13" s="29"/>
      <c r="C13" s="56"/>
      <c r="D13" s="86"/>
      <c r="E13" s="222"/>
      <c r="F13" s="223"/>
      <c r="G13" s="223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61"/>
      <c r="D15" s="54"/>
      <c r="E15" s="242"/>
      <c r="F15" s="242"/>
      <c r="G15" s="244"/>
      <c r="H15" s="244"/>
      <c r="I15" s="244" t="s">
        <v>31</v>
      </c>
      <c r="J15" s="245"/>
    </row>
    <row r="16" spans="1:15" ht="23.25" customHeight="1" x14ac:dyDescent="0.2">
      <c r="A16" s="140" t="s">
        <v>26</v>
      </c>
      <c r="B16" s="38" t="s">
        <v>26</v>
      </c>
      <c r="C16" s="62"/>
      <c r="D16" s="63"/>
      <c r="E16" s="208"/>
      <c r="F16" s="209"/>
      <c r="G16" s="208"/>
      <c r="H16" s="209"/>
      <c r="I16" s="208">
        <f>SUMIF(F72:F83,A16,I72:I83)+SUMIF(F72:F83,"PSU",I72:I83)</f>
        <v>0</v>
      </c>
      <c r="J16" s="210"/>
    </row>
    <row r="17" spans="1:10" ht="23.25" customHeight="1" x14ac:dyDescent="0.2">
      <c r="A17" s="140" t="s">
        <v>27</v>
      </c>
      <c r="B17" s="38" t="s">
        <v>27</v>
      </c>
      <c r="C17" s="62"/>
      <c r="D17" s="63"/>
      <c r="E17" s="208"/>
      <c r="F17" s="209"/>
      <c r="G17" s="208"/>
      <c r="H17" s="209"/>
      <c r="I17" s="208">
        <f>SUMIF(F72:F83,A17,I72:I83)</f>
        <v>0</v>
      </c>
      <c r="J17" s="210"/>
    </row>
    <row r="18" spans="1:10" ht="23.25" customHeight="1" x14ac:dyDescent="0.2">
      <c r="A18" s="140" t="s">
        <v>28</v>
      </c>
      <c r="B18" s="38" t="s">
        <v>28</v>
      </c>
      <c r="C18" s="62"/>
      <c r="D18" s="63"/>
      <c r="E18" s="208"/>
      <c r="F18" s="209"/>
      <c r="G18" s="208"/>
      <c r="H18" s="209"/>
      <c r="I18" s="208">
        <f>SUMIF(F72:F83,A18,I72:I83)</f>
        <v>0</v>
      </c>
      <c r="J18" s="210"/>
    </row>
    <row r="19" spans="1:10" ht="23.25" customHeight="1" x14ac:dyDescent="0.2">
      <c r="A19" s="140" t="s">
        <v>121</v>
      </c>
      <c r="B19" s="38" t="s">
        <v>29</v>
      </c>
      <c r="C19" s="62"/>
      <c r="D19" s="63"/>
      <c r="E19" s="208"/>
      <c r="F19" s="209"/>
      <c r="G19" s="208"/>
      <c r="H19" s="209"/>
      <c r="I19" s="208">
        <f>SUMIF(F72:F83,A19,I72:I83)</f>
        <v>0</v>
      </c>
      <c r="J19" s="210"/>
    </row>
    <row r="20" spans="1:10" ht="23.25" customHeight="1" x14ac:dyDescent="0.2">
      <c r="A20" s="140" t="s">
        <v>122</v>
      </c>
      <c r="B20" s="38" t="s">
        <v>30</v>
      </c>
      <c r="C20" s="62"/>
      <c r="D20" s="63"/>
      <c r="E20" s="208"/>
      <c r="F20" s="209"/>
      <c r="G20" s="208"/>
      <c r="H20" s="209"/>
      <c r="I20" s="208">
        <f>SUMIF(F72:F83,A20,I72:I83)</f>
        <v>0</v>
      </c>
      <c r="J20" s="210"/>
    </row>
    <row r="21" spans="1:10" ht="23.25" customHeight="1" x14ac:dyDescent="0.2">
      <c r="A21" s="2"/>
      <c r="B21" s="48" t="s">
        <v>31</v>
      </c>
      <c r="C21" s="64"/>
      <c r="D21" s="65"/>
      <c r="E21" s="211"/>
      <c r="F21" s="246"/>
      <c r="G21" s="211"/>
      <c r="H21" s="246"/>
      <c r="I21" s="211">
        <f>SUM(I16:J20)</f>
        <v>0</v>
      </c>
      <c r="J21" s="212"/>
    </row>
    <row r="22" spans="1:10" ht="33" customHeight="1" x14ac:dyDescent="0.2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13</v>
      </c>
      <c r="C23" s="62"/>
      <c r="D23" s="63"/>
      <c r="E23" s="67">
        <v>15</v>
      </c>
      <c r="F23" s="39" t="s">
        <v>0</v>
      </c>
      <c r="G23" s="206">
        <f>ZakladDPHSniVypocet</f>
        <v>0</v>
      </c>
      <c r="H23" s="207"/>
      <c r="I23" s="207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14</v>
      </c>
      <c r="C24" s="62"/>
      <c r="D24" s="63"/>
      <c r="E24" s="67">
        <f>SazbaDPH1</f>
        <v>15</v>
      </c>
      <c r="F24" s="39" t="s">
        <v>0</v>
      </c>
      <c r="G24" s="204">
        <f>A23</f>
        <v>0</v>
      </c>
      <c r="H24" s="205"/>
      <c r="I24" s="205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206">
        <f>ZakladDPHZaklVypocet</f>
        <v>0</v>
      </c>
      <c r="H25" s="207"/>
      <c r="I25" s="207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233">
        <f>A25</f>
        <v>0</v>
      </c>
      <c r="H26" s="234"/>
      <c r="I26" s="234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235">
        <f>CenaCelkem-(ZakladDPHSni+DPHSni+ZakladDPHZakl+DPHZakl)</f>
        <v>0</v>
      </c>
      <c r="H27" s="235"/>
      <c r="I27" s="235"/>
      <c r="J27" s="41" t="str">
        <f t="shared" si="0"/>
        <v>CZK</v>
      </c>
    </row>
    <row r="28" spans="1:10" ht="27.75" hidden="1" customHeight="1" thickBot="1" x14ac:dyDescent="0.25">
      <c r="A28" s="2"/>
      <c r="B28" s="114" t="s">
        <v>25</v>
      </c>
      <c r="C28" s="115"/>
      <c r="D28" s="115"/>
      <c r="E28" s="116"/>
      <c r="F28" s="117"/>
      <c r="G28" s="214">
        <f>ZakladDPHSniVypocet+ZakladDPHZaklVypocet</f>
        <v>0</v>
      </c>
      <c r="H28" s="214"/>
      <c r="I28" s="214"/>
      <c r="J28" s="118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4" t="s">
        <v>37</v>
      </c>
      <c r="C29" s="119"/>
      <c r="D29" s="119"/>
      <c r="E29" s="119"/>
      <c r="F29" s="120"/>
      <c r="G29" s="213">
        <f>A27</f>
        <v>0</v>
      </c>
      <c r="H29" s="213"/>
      <c r="I29" s="213"/>
      <c r="J29" s="121" t="s">
        <v>99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15"/>
      <c r="E34" s="216"/>
      <c r="G34" s="217"/>
      <c r="H34" s="218"/>
      <c r="I34" s="218"/>
      <c r="J34" s="25"/>
    </row>
    <row r="35" spans="1:10" ht="12.75" customHeight="1" x14ac:dyDescent="0.2">
      <c r="A35" s="2"/>
      <c r="B35" s="2"/>
      <c r="D35" s="203" t="s">
        <v>2</v>
      </c>
      <c r="E35" s="203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91" t="s">
        <v>17</v>
      </c>
      <c r="C37" s="92"/>
      <c r="D37" s="92"/>
      <c r="E37" s="92"/>
      <c r="F37" s="93"/>
      <c r="G37" s="93"/>
      <c r="H37" s="93"/>
      <c r="I37" s="93"/>
      <c r="J37" s="94"/>
    </row>
    <row r="38" spans="1:10" ht="25.5" customHeight="1" x14ac:dyDescent="0.2">
      <c r="A38" s="90" t="s">
        <v>39</v>
      </c>
      <c r="B38" s="95" t="s">
        <v>18</v>
      </c>
      <c r="C38" s="96" t="s">
        <v>6</v>
      </c>
      <c r="D38" s="96"/>
      <c r="E38" s="96"/>
      <c r="F38" s="97" t="str">
        <f>B23</f>
        <v>Základ pro sníženou DPH</v>
      </c>
      <c r="G38" s="97" t="str">
        <f>B25</f>
        <v>Základ pro základní DPH</v>
      </c>
      <c r="H38" s="98" t="s">
        <v>19</v>
      </c>
      <c r="I38" s="98" t="s">
        <v>1</v>
      </c>
      <c r="J38" s="99" t="s">
        <v>0</v>
      </c>
    </row>
    <row r="39" spans="1:10" ht="25.5" hidden="1" customHeight="1" x14ac:dyDescent="0.2">
      <c r="A39" s="90">
        <v>1</v>
      </c>
      <c r="B39" s="100" t="s">
        <v>51</v>
      </c>
      <c r="C39" s="198"/>
      <c r="D39" s="198"/>
      <c r="E39" s="198"/>
      <c r="F39" s="101">
        <f>'0 1 Naklady'!AE14+'01 SO 01.1 Pol'!AE68+'01 SO 01.2 Pol'!AE51+'01 SO 01.3 Pol'!AE12+'02 SO 02 Pol'!AE40+'03 SO 03 Pol'!AE40+'04 SO 04 Pol'!AE29+'05 SO 05 Pol'!AE48+'06 SO 06 Pol'!AE55+'07 SO 07 Pol'!AE42+'08 SO 08.1 Pol'!AE42+'08 SO 08.2 Pol'!AE43+'09 SO 09.1 Pol'!AE72+'09 SO 09.2 Pol'!AE48+'09 SO 09.3 Pol'!AE40</f>
        <v>0</v>
      </c>
      <c r="G39" s="102">
        <f>'0 1 Naklady'!AF14+'01 SO 01.1 Pol'!AF68+'01 SO 01.2 Pol'!AF51+'01 SO 01.3 Pol'!AF12+'02 SO 02 Pol'!AF40+'03 SO 03 Pol'!AF40+'04 SO 04 Pol'!AF29+'05 SO 05 Pol'!AF48+'06 SO 06 Pol'!AF55+'07 SO 07 Pol'!AF42+'08 SO 08.1 Pol'!AF42+'08 SO 08.2 Pol'!AF43+'09 SO 09.1 Pol'!AF72+'09 SO 09.2 Pol'!AF48+'09 SO 09.3 Pol'!AF40</f>
        <v>0</v>
      </c>
      <c r="H39" s="103">
        <f t="shared" ref="H39:H64" si="1">(F39*SazbaDPH1/100)+(G39*SazbaDPH2/100)</f>
        <v>0</v>
      </c>
      <c r="I39" s="103">
        <f t="shared" ref="I39:I64" si="2">F39+G39+H39</f>
        <v>0</v>
      </c>
      <c r="J39" s="104" t="str">
        <f>IF(_xlfn.SINGLE(CenaCelkemVypocet)=0,"",I39/_xlfn.SINGLE(CenaCelkemVypocet)*100)</f>
        <v/>
      </c>
    </row>
    <row r="40" spans="1:10" ht="25.5" customHeight="1" x14ac:dyDescent="0.2">
      <c r="A40" s="90">
        <v>2</v>
      </c>
      <c r="B40" s="105" t="s">
        <v>52</v>
      </c>
      <c r="C40" s="202" t="s">
        <v>53</v>
      </c>
      <c r="D40" s="202"/>
      <c r="E40" s="202"/>
      <c r="F40" s="106">
        <f>'0 1 Naklady'!AE14</f>
        <v>0</v>
      </c>
      <c r="G40" s="107">
        <f>'0 1 Naklady'!AF14</f>
        <v>0</v>
      </c>
      <c r="H40" s="107">
        <f t="shared" si="1"/>
        <v>0</v>
      </c>
      <c r="I40" s="107">
        <f t="shared" si="2"/>
        <v>0</v>
      </c>
      <c r="J40" s="108" t="str">
        <f>IF(_xlfn.SINGLE(CenaCelkemVypocet)=0,"",I40/_xlfn.SINGLE(CenaCelkemVypocet)*100)</f>
        <v/>
      </c>
    </row>
    <row r="41" spans="1:10" ht="25.5" customHeight="1" x14ac:dyDescent="0.2">
      <c r="A41" s="90">
        <v>3</v>
      </c>
      <c r="B41" s="109" t="s">
        <v>54</v>
      </c>
      <c r="C41" s="198" t="s">
        <v>53</v>
      </c>
      <c r="D41" s="198"/>
      <c r="E41" s="198"/>
      <c r="F41" s="110">
        <f>'0 1 Naklady'!AE14</f>
        <v>0</v>
      </c>
      <c r="G41" s="103">
        <f>'0 1 Naklady'!AF14</f>
        <v>0</v>
      </c>
      <c r="H41" s="103">
        <f t="shared" si="1"/>
        <v>0</v>
      </c>
      <c r="I41" s="103">
        <f t="shared" si="2"/>
        <v>0</v>
      </c>
      <c r="J41" s="104" t="str">
        <f>IF(_xlfn.SINGLE(CenaCelkemVypocet)=0,"",I41/_xlfn.SINGLE(CenaCelkemVypocet)*100)</f>
        <v/>
      </c>
    </row>
    <row r="42" spans="1:10" ht="25.5" customHeight="1" x14ac:dyDescent="0.2">
      <c r="A42" s="90">
        <v>2</v>
      </c>
      <c r="B42" s="105" t="s">
        <v>55</v>
      </c>
      <c r="C42" s="202" t="s">
        <v>56</v>
      </c>
      <c r="D42" s="202"/>
      <c r="E42" s="202"/>
      <c r="F42" s="106">
        <f>'01 SO 01.1 Pol'!AE68+'01 SO 01.2 Pol'!AE51+'01 SO 01.3 Pol'!AE12</f>
        <v>0</v>
      </c>
      <c r="G42" s="107">
        <f>'01 SO 01.1 Pol'!AF68+'01 SO 01.2 Pol'!AF51+'01 SO 01.3 Pol'!AF12</f>
        <v>0</v>
      </c>
      <c r="H42" s="107">
        <f t="shared" si="1"/>
        <v>0</v>
      </c>
      <c r="I42" s="107">
        <f t="shared" si="2"/>
        <v>0</v>
      </c>
      <c r="J42" s="108" t="str">
        <f>IF(_xlfn.SINGLE(CenaCelkemVypocet)=0,"",I42/_xlfn.SINGLE(CenaCelkemVypocet)*100)</f>
        <v/>
      </c>
    </row>
    <row r="43" spans="1:10" ht="25.5" customHeight="1" x14ac:dyDescent="0.2">
      <c r="A43" s="90">
        <v>3</v>
      </c>
      <c r="B43" s="109" t="s">
        <v>57</v>
      </c>
      <c r="C43" s="198" t="s">
        <v>58</v>
      </c>
      <c r="D43" s="198"/>
      <c r="E43" s="198"/>
      <c r="F43" s="110">
        <f>'01 SO 01.1 Pol'!AE68</f>
        <v>0</v>
      </c>
      <c r="G43" s="103">
        <f>'01 SO 01.1 Pol'!AF68</f>
        <v>0</v>
      </c>
      <c r="H43" s="103">
        <f t="shared" si="1"/>
        <v>0</v>
      </c>
      <c r="I43" s="103">
        <f t="shared" si="2"/>
        <v>0</v>
      </c>
      <c r="J43" s="104" t="str">
        <f>IF(_xlfn.SINGLE(CenaCelkemVypocet)=0,"",I43/_xlfn.SINGLE(CenaCelkemVypocet)*100)</f>
        <v/>
      </c>
    </row>
    <row r="44" spans="1:10" ht="25.5" customHeight="1" x14ac:dyDescent="0.2">
      <c r="A44" s="90">
        <v>3</v>
      </c>
      <c r="B44" s="109" t="s">
        <v>59</v>
      </c>
      <c r="C44" s="198" t="s">
        <v>60</v>
      </c>
      <c r="D44" s="198"/>
      <c r="E44" s="198"/>
      <c r="F44" s="110">
        <f>'01 SO 01.2 Pol'!AE51</f>
        <v>0</v>
      </c>
      <c r="G44" s="103">
        <f>'01 SO 01.2 Pol'!AF51</f>
        <v>0</v>
      </c>
      <c r="H44" s="103">
        <f t="shared" si="1"/>
        <v>0</v>
      </c>
      <c r="I44" s="103">
        <f t="shared" si="2"/>
        <v>0</v>
      </c>
      <c r="J44" s="104" t="str">
        <f>IF(_xlfn.SINGLE(CenaCelkemVypocet)=0,"",I44/_xlfn.SINGLE(CenaCelkemVypocet)*100)</f>
        <v/>
      </c>
    </row>
    <row r="45" spans="1:10" ht="25.5" customHeight="1" x14ac:dyDescent="0.2">
      <c r="A45" s="90">
        <v>3</v>
      </c>
      <c r="B45" s="109" t="s">
        <v>61</v>
      </c>
      <c r="C45" s="198" t="s">
        <v>62</v>
      </c>
      <c r="D45" s="198"/>
      <c r="E45" s="198"/>
      <c r="F45" s="110">
        <f>'01 SO 01.3 Pol'!AE12</f>
        <v>0</v>
      </c>
      <c r="G45" s="103">
        <f>'01 SO 01.3 Pol'!AF12</f>
        <v>0</v>
      </c>
      <c r="H45" s="103">
        <f t="shared" si="1"/>
        <v>0</v>
      </c>
      <c r="I45" s="103">
        <f t="shared" si="2"/>
        <v>0</v>
      </c>
      <c r="J45" s="104" t="str">
        <f>IF(_xlfn.SINGLE(CenaCelkemVypocet)=0,"",I45/_xlfn.SINGLE(CenaCelkemVypocet)*100)</f>
        <v/>
      </c>
    </row>
    <row r="46" spans="1:10" ht="25.5" customHeight="1" x14ac:dyDescent="0.2">
      <c r="A46" s="90">
        <v>2</v>
      </c>
      <c r="B46" s="105" t="s">
        <v>63</v>
      </c>
      <c r="C46" s="202" t="s">
        <v>64</v>
      </c>
      <c r="D46" s="202"/>
      <c r="E46" s="202"/>
      <c r="F46" s="106">
        <f>'02 SO 02 Pol'!AE40</f>
        <v>0</v>
      </c>
      <c r="G46" s="107">
        <f>'02 SO 02 Pol'!AF40</f>
        <v>0</v>
      </c>
      <c r="H46" s="107">
        <f t="shared" si="1"/>
        <v>0</v>
      </c>
      <c r="I46" s="107">
        <f t="shared" si="2"/>
        <v>0</v>
      </c>
      <c r="J46" s="108" t="str">
        <f>IF(_xlfn.SINGLE(CenaCelkemVypocet)=0,"",I46/_xlfn.SINGLE(CenaCelkemVypocet)*100)</f>
        <v/>
      </c>
    </row>
    <row r="47" spans="1:10" ht="25.5" customHeight="1" x14ac:dyDescent="0.2">
      <c r="A47" s="90">
        <v>3</v>
      </c>
      <c r="B47" s="109" t="s">
        <v>65</v>
      </c>
      <c r="C47" s="198" t="s">
        <v>66</v>
      </c>
      <c r="D47" s="198"/>
      <c r="E47" s="198"/>
      <c r="F47" s="110">
        <f>'02 SO 02 Pol'!AE40</f>
        <v>0</v>
      </c>
      <c r="G47" s="103">
        <f>'02 SO 02 Pol'!AF40</f>
        <v>0</v>
      </c>
      <c r="H47" s="103">
        <f t="shared" si="1"/>
        <v>0</v>
      </c>
      <c r="I47" s="103">
        <f t="shared" si="2"/>
        <v>0</v>
      </c>
      <c r="J47" s="104" t="str">
        <f>IF(_xlfn.SINGLE(CenaCelkemVypocet)=0,"",I47/_xlfn.SINGLE(CenaCelkemVypocet)*100)</f>
        <v/>
      </c>
    </row>
    <row r="48" spans="1:10" ht="25.5" customHeight="1" x14ac:dyDescent="0.2">
      <c r="A48" s="90">
        <v>2</v>
      </c>
      <c r="B48" s="105" t="s">
        <v>67</v>
      </c>
      <c r="C48" s="202" t="s">
        <v>68</v>
      </c>
      <c r="D48" s="202"/>
      <c r="E48" s="202"/>
      <c r="F48" s="106">
        <f>'03 SO 03 Pol'!AE40</f>
        <v>0</v>
      </c>
      <c r="G48" s="107">
        <f>'03 SO 03 Pol'!AF40</f>
        <v>0</v>
      </c>
      <c r="H48" s="107">
        <f t="shared" si="1"/>
        <v>0</v>
      </c>
      <c r="I48" s="107">
        <f t="shared" si="2"/>
        <v>0</v>
      </c>
      <c r="J48" s="108" t="str">
        <f>IF(_xlfn.SINGLE(CenaCelkemVypocet)=0,"",I48/_xlfn.SINGLE(CenaCelkemVypocet)*100)</f>
        <v/>
      </c>
    </row>
    <row r="49" spans="1:10" ht="25.5" customHeight="1" x14ac:dyDescent="0.2">
      <c r="A49" s="90">
        <v>3</v>
      </c>
      <c r="B49" s="109" t="s">
        <v>69</v>
      </c>
      <c r="C49" s="198" t="s">
        <v>66</v>
      </c>
      <c r="D49" s="198"/>
      <c r="E49" s="198"/>
      <c r="F49" s="110">
        <f>'03 SO 03 Pol'!AE40</f>
        <v>0</v>
      </c>
      <c r="G49" s="103">
        <f>'03 SO 03 Pol'!AF40</f>
        <v>0</v>
      </c>
      <c r="H49" s="103">
        <f t="shared" si="1"/>
        <v>0</v>
      </c>
      <c r="I49" s="103">
        <f t="shared" si="2"/>
        <v>0</v>
      </c>
      <c r="J49" s="104" t="str">
        <f>IF(_xlfn.SINGLE(CenaCelkemVypocet)=0,"",I49/_xlfn.SINGLE(CenaCelkemVypocet)*100)</f>
        <v/>
      </c>
    </row>
    <row r="50" spans="1:10" ht="25.5" customHeight="1" x14ac:dyDescent="0.2">
      <c r="A50" s="90">
        <v>2</v>
      </c>
      <c r="B50" s="105" t="s">
        <v>70</v>
      </c>
      <c r="C50" s="202" t="s">
        <v>71</v>
      </c>
      <c r="D50" s="202"/>
      <c r="E50" s="202"/>
      <c r="F50" s="106">
        <f>'04 SO 04 Pol'!AE29</f>
        <v>0</v>
      </c>
      <c r="G50" s="107">
        <f>'04 SO 04 Pol'!AF29</f>
        <v>0</v>
      </c>
      <c r="H50" s="107">
        <f t="shared" si="1"/>
        <v>0</v>
      </c>
      <c r="I50" s="107">
        <f t="shared" si="2"/>
        <v>0</v>
      </c>
      <c r="J50" s="108" t="str">
        <f>IF(_xlfn.SINGLE(CenaCelkemVypocet)=0,"",I50/_xlfn.SINGLE(CenaCelkemVypocet)*100)</f>
        <v/>
      </c>
    </row>
    <row r="51" spans="1:10" ht="25.5" customHeight="1" x14ac:dyDescent="0.2">
      <c r="A51" s="90">
        <v>3</v>
      </c>
      <c r="B51" s="109" t="s">
        <v>72</v>
      </c>
      <c r="C51" s="198" t="s">
        <v>73</v>
      </c>
      <c r="D51" s="198"/>
      <c r="E51" s="198"/>
      <c r="F51" s="110">
        <f>'04 SO 04 Pol'!AE29</f>
        <v>0</v>
      </c>
      <c r="G51" s="103">
        <f>'04 SO 04 Pol'!AF29</f>
        <v>0</v>
      </c>
      <c r="H51" s="103">
        <f t="shared" si="1"/>
        <v>0</v>
      </c>
      <c r="I51" s="103">
        <f t="shared" si="2"/>
        <v>0</v>
      </c>
      <c r="J51" s="104" t="str">
        <f>IF(_xlfn.SINGLE(CenaCelkemVypocet)=0,"",I51/_xlfn.SINGLE(CenaCelkemVypocet)*100)</f>
        <v/>
      </c>
    </row>
    <row r="52" spans="1:10" ht="25.5" customHeight="1" x14ac:dyDescent="0.2">
      <c r="A52" s="90">
        <v>2</v>
      </c>
      <c r="B52" s="105" t="s">
        <v>74</v>
      </c>
      <c r="C52" s="202" t="s">
        <v>75</v>
      </c>
      <c r="D52" s="202"/>
      <c r="E52" s="202"/>
      <c r="F52" s="106">
        <f>'05 SO 05 Pol'!AE48</f>
        <v>0</v>
      </c>
      <c r="G52" s="107">
        <f>'05 SO 05 Pol'!AF48</f>
        <v>0</v>
      </c>
      <c r="H52" s="107">
        <f t="shared" si="1"/>
        <v>0</v>
      </c>
      <c r="I52" s="107">
        <f t="shared" si="2"/>
        <v>0</v>
      </c>
      <c r="J52" s="108" t="str">
        <f>IF(_xlfn.SINGLE(CenaCelkemVypocet)=0,"",I52/_xlfn.SINGLE(CenaCelkemVypocet)*100)</f>
        <v/>
      </c>
    </row>
    <row r="53" spans="1:10" ht="25.5" customHeight="1" x14ac:dyDescent="0.2">
      <c r="A53" s="90">
        <v>3</v>
      </c>
      <c r="B53" s="109" t="s">
        <v>76</v>
      </c>
      <c r="C53" s="198" t="s">
        <v>77</v>
      </c>
      <c r="D53" s="198"/>
      <c r="E53" s="198"/>
      <c r="F53" s="110">
        <f>'05 SO 05 Pol'!AE48</f>
        <v>0</v>
      </c>
      <c r="G53" s="103">
        <f>'05 SO 05 Pol'!AF48</f>
        <v>0</v>
      </c>
      <c r="H53" s="103">
        <f t="shared" si="1"/>
        <v>0</v>
      </c>
      <c r="I53" s="103">
        <f t="shared" si="2"/>
        <v>0</v>
      </c>
      <c r="J53" s="104" t="str">
        <f>IF(_xlfn.SINGLE(CenaCelkemVypocet)=0,"",I53/_xlfn.SINGLE(CenaCelkemVypocet)*100)</f>
        <v/>
      </c>
    </row>
    <row r="54" spans="1:10" ht="25.5" customHeight="1" x14ac:dyDescent="0.2">
      <c r="A54" s="90">
        <v>2</v>
      </c>
      <c r="B54" s="105" t="s">
        <v>78</v>
      </c>
      <c r="C54" s="202" t="s">
        <v>79</v>
      </c>
      <c r="D54" s="202"/>
      <c r="E54" s="202"/>
      <c r="F54" s="106">
        <f>'06 SO 06 Pol'!AE55</f>
        <v>0</v>
      </c>
      <c r="G54" s="107">
        <f>'06 SO 06 Pol'!AF55</f>
        <v>0</v>
      </c>
      <c r="H54" s="107">
        <f t="shared" si="1"/>
        <v>0</v>
      </c>
      <c r="I54" s="107">
        <f t="shared" si="2"/>
        <v>0</v>
      </c>
      <c r="J54" s="108" t="str">
        <f>IF(_xlfn.SINGLE(CenaCelkemVypocet)=0,"",I54/_xlfn.SINGLE(CenaCelkemVypocet)*100)</f>
        <v/>
      </c>
    </row>
    <row r="55" spans="1:10" ht="25.5" customHeight="1" x14ac:dyDescent="0.2">
      <c r="A55" s="90">
        <v>3</v>
      </c>
      <c r="B55" s="109" t="s">
        <v>80</v>
      </c>
      <c r="C55" s="198" t="s">
        <v>81</v>
      </c>
      <c r="D55" s="198"/>
      <c r="E55" s="198"/>
      <c r="F55" s="110">
        <f>'06 SO 06 Pol'!AE55</f>
        <v>0</v>
      </c>
      <c r="G55" s="103">
        <f>'06 SO 06 Pol'!AF55</f>
        <v>0</v>
      </c>
      <c r="H55" s="103">
        <f t="shared" si="1"/>
        <v>0</v>
      </c>
      <c r="I55" s="103">
        <f t="shared" si="2"/>
        <v>0</v>
      </c>
      <c r="J55" s="104" t="str">
        <f>IF(_xlfn.SINGLE(CenaCelkemVypocet)=0,"",I55/_xlfn.SINGLE(CenaCelkemVypocet)*100)</f>
        <v/>
      </c>
    </row>
    <row r="56" spans="1:10" ht="25.5" customHeight="1" x14ac:dyDescent="0.2">
      <c r="A56" s="90">
        <v>2</v>
      </c>
      <c r="B56" s="105" t="s">
        <v>82</v>
      </c>
      <c r="C56" s="202" t="s">
        <v>83</v>
      </c>
      <c r="D56" s="202"/>
      <c r="E56" s="202"/>
      <c r="F56" s="106">
        <f>'07 SO 07 Pol'!AE42</f>
        <v>0</v>
      </c>
      <c r="G56" s="107">
        <f>'07 SO 07 Pol'!AF42</f>
        <v>0</v>
      </c>
      <c r="H56" s="107">
        <f t="shared" si="1"/>
        <v>0</v>
      </c>
      <c r="I56" s="107">
        <f t="shared" si="2"/>
        <v>0</v>
      </c>
      <c r="J56" s="108" t="str">
        <f>IF(_xlfn.SINGLE(CenaCelkemVypocet)=0,"",I56/_xlfn.SINGLE(CenaCelkemVypocet)*100)</f>
        <v/>
      </c>
    </row>
    <row r="57" spans="1:10" ht="25.5" customHeight="1" x14ac:dyDescent="0.2">
      <c r="A57" s="90">
        <v>3</v>
      </c>
      <c r="B57" s="109" t="s">
        <v>84</v>
      </c>
      <c r="C57" s="198" t="s">
        <v>85</v>
      </c>
      <c r="D57" s="198"/>
      <c r="E57" s="198"/>
      <c r="F57" s="110">
        <f>'07 SO 07 Pol'!AE42</f>
        <v>0</v>
      </c>
      <c r="G57" s="103">
        <f>'07 SO 07 Pol'!AF42</f>
        <v>0</v>
      </c>
      <c r="H57" s="103">
        <f t="shared" si="1"/>
        <v>0</v>
      </c>
      <c r="I57" s="103">
        <f t="shared" si="2"/>
        <v>0</v>
      </c>
      <c r="J57" s="104" t="str">
        <f>IF(_xlfn.SINGLE(CenaCelkemVypocet)=0,"",I57/_xlfn.SINGLE(CenaCelkemVypocet)*100)</f>
        <v/>
      </c>
    </row>
    <row r="58" spans="1:10" ht="25.5" customHeight="1" x14ac:dyDescent="0.2">
      <c r="A58" s="90">
        <v>2</v>
      </c>
      <c r="B58" s="105" t="s">
        <v>86</v>
      </c>
      <c r="C58" s="202" t="s">
        <v>87</v>
      </c>
      <c r="D58" s="202"/>
      <c r="E58" s="202"/>
      <c r="F58" s="106">
        <f>'08 SO 08.1 Pol'!AE42+'08 SO 08.2 Pol'!AE43</f>
        <v>0</v>
      </c>
      <c r="G58" s="107">
        <f>'08 SO 08.1 Pol'!AF42+'08 SO 08.2 Pol'!AF43</f>
        <v>0</v>
      </c>
      <c r="H58" s="107">
        <f t="shared" si="1"/>
        <v>0</v>
      </c>
      <c r="I58" s="107">
        <f t="shared" si="2"/>
        <v>0</v>
      </c>
      <c r="J58" s="108" t="str">
        <f>IF(_xlfn.SINGLE(CenaCelkemVypocet)=0,"",I58/_xlfn.SINGLE(CenaCelkemVypocet)*100)</f>
        <v/>
      </c>
    </row>
    <row r="59" spans="1:10" ht="25.5" customHeight="1" x14ac:dyDescent="0.2">
      <c r="A59" s="90">
        <v>3</v>
      </c>
      <c r="B59" s="109" t="s">
        <v>88</v>
      </c>
      <c r="C59" s="198" t="s">
        <v>77</v>
      </c>
      <c r="D59" s="198"/>
      <c r="E59" s="198"/>
      <c r="F59" s="110">
        <f>'08 SO 08.1 Pol'!AE42</f>
        <v>0</v>
      </c>
      <c r="G59" s="103">
        <f>'08 SO 08.1 Pol'!AF42</f>
        <v>0</v>
      </c>
      <c r="H59" s="103">
        <f t="shared" si="1"/>
        <v>0</v>
      </c>
      <c r="I59" s="103">
        <f t="shared" si="2"/>
        <v>0</v>
      </c>
      <c r="J59" s="104" t="str">
        <f>IF(_xlfn.SINGLE(CenaCelkemVypocet)=0,"",I59/_xlfn.SINGLE(CenaCelkemVypocet)*100)</f>
        <v/>
      </c>
    </row>
    <row r="60" spans="1:10" ht="25.5" customHeight="1" x14ac:dyDescent="0.2">
      <c r="A60" s="90">
        <v>3</v>
      </c>
      <c r="B60" s="109" t="s">
        <v>89</v>
      </c>
      <c r="C60" s="198" t="s">
        <v>77</v>
      </c>
      <c r="D60" s="198"/>
      <c r="E60" s="198"/>
      <c r="F60" s="110">
        <f>'08 SO 08.2 Pol'!AE43</f>
        <v>0</v>
      </c>
      <c r="G60" s="103">
        <f>'08 SO 08.2 Pol'!AF43</f>
        <v>0</v>
      </c>
      <c r="H60" s="103">
        <f t="shared" si="1"/>
        <v>0</v>
      </c>
      <c r="I60" s="103">
        <f t="shared" si="2"/>
        <v>0</v>
      </c>
      <c r="J60" s="104" t="str">
        <f>IF(_xlfn.SINGLE(CenaCelkemVypocet)=0,"",I60/_xlfn.SINGLE(CenaCelkemVypocet)*100)</f>
        <v/>
      </c>
    </row>
    <row r="61" spans="1:10" ht="25.5" customHeight="1" x14ac:dyDescent="0.2">
      <c r="A61" s="90">
        <v>2</v>
      </c>
      <c r="B61" s="105" t="s">
        <v>90</v>
      </c>
      <c r="C61" s="202" t="s">
        <v>91</v>
      </c>
      <c r="D61" s="202"/>
      <c r="E61" s="202"/>
      <c r="F61" s="106">
        <f>'09 SO 09.1 Pol'!AE72+'09 SO 09.2 Pol'!AE48+'09 SO 09.3 Pol'!AE40</f>
        <v>0</v>
      </c>
      <c r="G61" s="107">
        <f>'09 SO 09.1 Pol'!AF72+'09 SO 09.2 Pol'!AF48+'09 SO 09.3 Pol'!AF40</f>
        <v>0</v>
      </c>
      <c r="H61" s="107">
        <f t="shared" si="1"/>
        <v>0</v>
      </c>
      <c r="I61" s="107">
        <f t="shared" si="2"/>
        <v>0</v>
      </c>
      <c r="J61" s="108" t="str">
        <f>IF(_xlfn.SINGLE(CenaCelkemVypocet)=0,"",I61/_xlfn.SINGLE(CenaCelkemVypocet)*100)</f>
        <v/>
      </c>
    </row>
    <row r="62" spans="1:10" ht="25.5" customHeight="1" x14ac:dyDescent="0.2">
      <c r="A62" s="90">
        <v>3</v>
      </c>
      <c r="B62" s="109" t="s">
        <v>92</v>
      </c>
      <c r="C62" s="198" t="s">
        <v>93</v>
      </c>
      <c r="D62" s="198"/>
      <c r="E62" s="198"/>
      <c r="F62" s="110">
        <f>'09 SO 09.1 Pol'!AE72</f>
        <v>0</v>
      </c>
      <c r="G62" s="103">
        <f>'09 SO 09.1 Pol'!AF72</f>
        <v>0</v>
      </c>
      <c r="H62" s="103">
        <f t="shared" si="1"/>
        <v>0</v>
      </c>
      <c r="I62" s="103">
        <f t="shared" si="2"/>
        <v>0</v>
      </c>
      <c r="J62" s="104" t="str">
        <f>IF(_xlfn.SINGLE(CenaCelkemVypocet)=0,"",I62/_xlfn.SINGLE(CenaCelkemVypocet)*100)</f>
        <v/>
      </c>
    </row>
    <row r="63" spans="1:10" ht="25.5" customHeight="1" x14ac:dyDescent="0.2">
      <c r="A63" s="90">
        <v>3</v>
      </c>
      <c r="B63" s="109" t="s">
        <v>94</v>
      </c>
      <c r="C63" s="198" t="s">
        <v>95</v>
      </c>
      <c r="D63" s="198"/>
      <c r="E63" s="198"/>
      <c r="F63" s="110">
        <f>'09 SO 09.2 Pol'!AE48</f>
        <v>0</v>
      </c>
      <c r="G63" s="103">
        <f>'09 SO 09.2 Pol'!AF48</f>
        <v>0</v>
      </c>
      <c r="H63" s="103">
        <f t="shared" si="1"/>
        <v>0</v>
      </c>
      <c r="I63" s="103">
        <f t="shared" si="2"/>
        <v>0</v>
      </c>
      <c r="J63" s="104" t="str">
        <f>IF(_xlfn.SINGLE(CenaCelkemVypocet)=0,"",I63/_xlfn.SINGLE(CenaCelkemVypocet)*100)</f>
        <v/>
      </c>
    </row>
    <row r="64" spans="1:10" ht="25.5" customHeight="1" x14ac:dyDescent="0.2">
      <c r="A64" s="90">
        <v>3</v>
      </c>
      <c r="B64" s="109" t="s">
        <v>96</v>
      </c>
      <c r="C64" s="198" t="s">
        <v>97</v>
      </c>
      <c r="D64" s="198"/>
      <c r="E64" s="198"/>
      <c r="F64" s="110">
        <f>'09 SO 09.3 Pol'!AE40</f>
        <v>0</v>
      </c>
      <c r="G64" s="103">
        <f>'09 SO 09.3 Pol'!AF40</f>
        <v>0</v>
      </c>
      <c r="H64" s="103">
        <f t="shared" si="1"/>
        <v>0</v>
      </c>
      <c r="I64" s="103">
        <f t="shared" si="2"/>
        <v>0</v>
      </c>
      <c r="J64" s="104" t="str">
        <f>IF(_xlfn.SINGLE(CenaCelkemVypocet)=0,"",I64/_xlfn.SINGLE(CenaCelkemVypocet)*100)</f>
        <v/>
      </c>
    </row>
    <row r="65" spans="1:10" ht="25.5" customHeight="1" x14ac:dyDescent="0.2">
      <c r="A65" s="90"/>
      <c r="B65" s="199" t="s">
        <v>98</v>
      </c>
      <c r="C65" s="200"/>
      <c r="D65" s="200"/>
      <c r="E65" s="201"/>
      <c r="F65" s="111">
        <f>SUMIF(A39:A64,"=1",F39:F64)</f>
        <v>0</v>
      </c>
      <c r="G65" s="112">
        <f>SUMIF(A39:A64,"=1",G39:G64)</f>
        <v>0</v>
      </c>
      <c r="H65" s="112">
        <f>SUMIF(A39:A64,"=1",H39:H64)</f>
        <v>0</v>
      </c>
      <c r="I65" s="112">
        <f>SUMIF(A39:A64,"=1",I39:I64)</f>
        <v>0</v>
      </c>
      <c r="J65" s="113">
        <f>SUMIF(A39:A64,"=1",J39:J64)</f>
        <v>0</v>
      </c>
    </row>
    <row r="69" spans="1:10" ht="15.75" x14ac:dyDescent="0.25">
      <c r="B69" s="122" t="s">
        <v>100</v>
      </c>
    </row>
    <row r="71" spans="1:10" ht="25.5" customHeight="1" x14ac:dyDescent="0.2">
      <c r="A71" s="124"/>
      <c r="B71" s="127" t="s">
        <v>18</v>
      </c>
      <c r="C71" s="127" t="s">
        <v>6</v>
      </c>
      <c r="D71" s="128"/>
      <c r="E71" s="128"/>
      <c r="F71" s="129" t="s">
        <v>101</v>
      </c>
      <c r="G71" s="129"/>
      <c r="H71" s="129"/>
      <c r="I71" s="129" t="s">
        <v>31</v>
      </c>
      <c r="J71" s="129" t="s">
        <v>0</v>
      </c>
    </row>
    <row r="72" spans="1:10" ht="36.75" customHeight="1" x14ac:dyDescent="0.2">
      <c r="A72" s="125"/>
      <c r="B72" s="130" t="s">
        <v>54</v>
      </c>
      <c r="C72" s="196" t="s">
        <v>102</v>
      </c>
      <c r="D72" s="197"/>
      <c r="E72" s="197"/>
      <c r="F72" s="136" t="s">
        <v>26</v>
      </c>
      <c r="G72" s="137"/>
      <c r="H72" s="137"/>
      <c r="I72" s="137">
        <f>'02 SO 02 Pol'!G8+'03 SO 03 Pol'!G8+'04 SO 04 Pol'!G8+'09 SO 09.1 Pol'!G8+'09 SO 09.2 Pol'!G8</f>
        <v>0</v>
      </c>
      <c r="J72" s="134" t="str">
        <f>IF(I84=0,"",I72/I84*100)</f>
        <v/>
      </c>
    </row>
    <row r="73" spans="1:10" ht="36.75" customHeight="1" x14ac:dyDescent="0.2">
      <c r="A73" s="125"/>
      <c r="B73" s="130" t="s">
        <v>103</v>
      </c>
      <c r="C73" s="196" t="s">
        <v>104</v>
      </c>
      <c r="D73" s="197"/>
      <c r="E73" s="197"/>
      <c r="F73" s="136" t="s">
        <v>26</v>
      </c>
      <c r="G73" s="137"/>
      <c r="H73" s="137"/>
      <c r="I73" s="137">
        <f>'01 SO 01.1 Pol'!G8+'01 SO 01.2 Pol'!G8+'02 SO 02 Pol'!G13+'03 SO 03 Pol'!G13+'05 SO 05 Pol'!G8+'06 SO 06 Pol'!G8+'07 SO 07 Pol'!G8+'08 SO 08.1 Pol'!G8+'08 SO 08.2 Pol'!G8+'09 SO 09.1 Pol'!G11+'09 SO 09.2 Pol'!G21+'09 SO 09.3 Pol'!G8</f>
        <v>0</v>
      </c>
      <c r="J73" s="134" t="str">
        <f>IF(I84=0,"",I73/I84*100)</f>
        <v/>
      </c>
    </row>
    <row r="74" spans="1:10" ht="36.75" customHeight="1" x14ac:dyDescent="0.2">
      <c r="A74" s="125"/>
      <c r="B74" s="130" t="s">
        <v>105</v>
      </c>
      <c r="C74" s="196" t="s">
        <v>106</v>
      </c>
      <c r="D74" s="197"/>
      <c r="E74" s="197"/>
      <c r="F74" s="136" t="s">
        <v>26</v>
      </c>
      <c r="G74" s="137"/>
      <c r="H74" s="137"/>
      <c r="I74" s="137">
        <f>'01 SO 01.1 Pol'!G11+'09 SO 09.2 Pol'!G28</f>
        <v>0</v>
      </c>
      <c r="J74" s="134" t="str">
        <f>IF(I84=0,"",I74/I84*100)</f>
        <v/>
      </c>
    </row>
    <row r="75" spans="1:10" ht="36.75" customHeight="1" x14ac:dyDescent="0.2">
      <c r="A75" s="125"/>
      <c r="B75" s="130" t="s">
        <v>107</v>
      </c>
      <c r="C75" s="196" t="s">
        <v>108</v>
      </c>
      <c r="D75" s="197"/>
      <c r="E75" s="197"/>
      <c r="F75" s="136" t="s">
        <v>26</v>
      </c>
      <c r="G75" s="137"/>
      <c r="H75" s="137"/>
      <c r="I75" s="137">
        <f>'06 SO 06 Pol'!G15+'07 SO 07 Pol'!G15+'08 SO 08.1 Pol'!G15+'08 SO 08.2 Pol'!G15</f>
        <v>0</v>
      </c>
      <c r="J75" s="134" t="str">
        <f>IF(I84=0,"",I75/I84*100)</f>
        <v/>
      </c>
    </row>
    <row r="76" spans="1:10" ht="36.75" customHeight="1" x14ac:dyDescent="0.2">
      <c r="A76" s="125"/>
      <c r="B76" s="130" t="s">
        <v>109</v>
      </c>
      <c r="C76" s="196" t="s">
        <v>110</v>
      </c>
      <c r="D76" s="197"/>
      <c r="E76" s="197"/>
      <c r="F76" s="136" t="s">
        <v>26</v>
      </c>
      <c r="G76" s="137"/>
      <c r="H76" s="137"/>
      <c r="I76" s="137">
        <f>'04 SO 04 Pol'!G15+'09 SO 09.2 Pol'!G33</f>
        <v>0</v>
      </c>
      <c r="J76" s="134" t="str">
        <f>IF(I84=0,"",I76/I84*100)</f>
        <v/>
      </c>
    </row>
    <row r="77" spans="1:10" ht="36.75" customHeight="1" x14ac:dyDescent="0.2">
      <c r="A77" s="125"/>
      <c r="B77" s="130" t="s">
        <v>111</v>
      </c>
      <c r="C77" s="196" t="s">
        <v>112</v>
      </c>
      <c r="D77" s="197"/>
      <c r="E77" s="197"/>
      <c r="F77" s="136" t="s">
        <v>26</v>
      </c>
      <c r="G77" s="137"/>
      <c r="H77" s="137"/>
      <c r="I77" s="137">
        <f>'01 SO 01.3 Pol'!G8+'09 SO 09.1 Pol'!G16+'09 SO 09.2 Pol'!G40</f>
        <v>0</v>
      </c>
      <c r="J77" s="134" t="str">
        <f>IF(I84=0,"",I77/I84*100)</f>
        <v/>
      </c>
    </row>
    <row r="78" spans="1:10" ht="36.75" customHeight="1" x14ac:dyDescent="0.2">
      <c r="A78" s="125"/>
      <c r="B78" s="130" t="s">
        <v>113</v>
      </c>
      <c r="C78" s="196" t="s">
        <v>114</v>
      </c>
      <c r="D78" s="197"/>
      <c r="E78" s="197"/>
      <c r="F78" s="136" t="s">
        <v>26</v>
      </c>
      <c r="G78" s="137"/>
      <c r="H78" s="137"/>
      <c r="I78" s="137">
        <f>'01 SO 01.1 Pol'!G14+'04 SO 04 Pol'!G26+'09 SO 09.1 Pol'!G19+'09 SO 09.2 Pol'!G45</f>
        <v>0</v>
      </c>
      <c r="J78" s="134" t="str">
        <f>IF(I84=0,"",I78/I84*100)</f>
        <v/>
      </c>
    </row>
    <row r="79" spans="1:10" ht="36.75" customHeight="1" x14ac:dyDescent="0.2">
      <c r="A79" s="125"/>
      <c r="B79" s="130" t="s">
        <v>115</v>
      </c>
      <c r="C79" s="196" t="s">
        <v>116</v>
      </c>
      <c r="D79" s="197"/>
      <c r="E79" s="197"/>
      <c r="F79" s="136" t="s">
        <v>27</v>
      </c>
      <c r="G79" s="137"/>
      <c r="H79" s="137"/>
      <c r="I79" s="137">
        <f>'09 SO 09.1 Pol'!G21</f>
        <v>0</v>
      </c>
      <c r="J79" s="134" t="str">
        <f>IF(I84=0,"",I79/I84*100)</f>
        <v/>
      </c>
    </row>
    <row r="80" spans="1:10" ht="36.75" customHeight="1" x14ac:dyDescent="0.2">
      <c r="A80" s="125"/>
      <c r="B80" s="130" t="s">
        <v>117</v>
      </c>
      <c r="C80" s="196" t="s">
        <v>118</v>
      </c>
      <c r="D80" s="197"/>
      <c r="E80" s="197"/>
      <c r="F80" s="136" t="s">
        <v>27</v>
      </c>
      <c r="G80" s="137"/>
      <c r="H80" s="137"/>
      <c r="I80" s="137">
        <f>'01 SO 01.1 Pol'!G16+'01 SO 01.2 Pol'!G15+'05 SO 05 Pol'!G14+'06 SO 06 Pol'!G18+'07 SO 07 Pol'!G18+'08 SO 08.1 Pol'!G18+'08 SO 08.2 Pol'!G18+'09 SO 09.3 Pol'!G15</f>
        <v>0</v>
      </c>
      <c r="J80" s="134" t="str">
        <f>IF(I84=0,"",I80/I84*100)</f>
        <v/>
      </c>
    </row>
    <row r="81" spans="1:10" ht="36.75" customHeight="1" x14ac:dyDescent="0.2">
      <c r="A81" s="125"/>
      <c r="B81" s="130" t="s">
        <v>119</v>
      </c>
      <c r="C81" s="196" t="s">
        <v>120</v>
      </c>
      <c r="D81" s="197"/>
      <c r="E81" s="197"/>
      <c r="F81" s="136" t="s">
        <v>27</v>
      </c>
      <c r="G81" s="137"/>
      <c r="H81" s="137"/>
      <c r="I81" s="137">
        <f>'01 SO 01.1 Pol'!G23+'01 SO 01.2 Pol'!G22+'02 SO 02 Pol'!G18+'03 SO 03 Pol'!G18+'05 SO 05 Pol'!G21+'06 SO 06 Pol'!G25+'07 SO 07 Pol'!G22+'08 SO 08.1 Pol'!G22+'08 SO 08.2 Pol'!G22+'09 SO 09.3 Pol'!G22</f>
        <v>0</v>
      </c>
      <c r="J81" s="134" t="str">
        <f>IF(I84=0,"",I81/I84*100)</f>
        <v/>
      </c>
    </row>
    <row r="82" spans="1:10" ht="36.75" customHeight="1" x14ac:dyDescent="0.2">
      <c r="A82" s="125"/>
      <c r="B82" s="130" t="s">
        <v>121</v>
      </c>
      <c r="C82" s="196" t="s">
        <v>29</v>
      </c>
      <c r="D82" s="197"/>
      <c r="E82" s="197"/>
      <c r="F82" s="136" t="s">
        <v>121</v>
      </c>
      <c r="G82" s="137"/>
      <c r="H82" s="137"/>
      <c r="I82" s="137">
        <f>'0 1 Naklady'!G8</f>
        <v>0</v>
      </c>
      <c r="J82" s="134" t="str">
        <f>IF(I84=0,"",I82/I84*100)</f>
        <v/>
      </c>
    </row>
    <row r="83" spans="1:10" ht="36.75" customHeight="1" x14ac:dyDescent="0.2">
      <c r="A83" s="125"/>
      <c r="B83" s="130" t="s">
        <v>122</v>
      </c>
      <c r="C83" s="196" t="s">
        <v>30</v>
      </c>
      <c r="D83" s="197"/>
      <c r="E83" s="197"/>
      <c r="F83" s="136" t="s">
        <v>122</v>
      </c>
      <c r="G83" s="137"/>
      <c r="H83" s="137"/>
      <c r="I83" s="137">
        <f>'0 1 Naklady'!G11</f>
        <v>0</v>
      </c>
      <c r="J83" s="134" t="str">
        <f>IF(I84=0,"",I83/I84*100)</f>
        <v/>
      </c>
    </row>
    <row r="84" spans="1:10" ht="25.5" customHeight="1" x14ac:dyDescent="0.2">
      <c r="A84" s="126"/>
      <c r="B84" s="131" t="s">
        <v>1</v>
      </c>
      <c r="C84" s="132"/>
      <c r="D84" s="133"/>
      <c r="E84" s="133"/>
      <c r="F84" s="138"/>
      <c r="G84" s="139"/>
      <c r="H84" s="139"/>
      <c r="I84" s="139">
        <f>SUM(I72:I83)</f>
        <v>0</v>
      </c>
      <c r="J84" s="135">
        <f>SUM(J72:J83)</f>
        <v>0</v>
      </c>
    </row>
    <row r="85" spans="1:10" x14ac:dyDescent="0.2">
      <c r="F85" s="88"/>
      <c r="G85" s="88"/>
      <c r="H85" s="88"/>
      <c r="I85" s="88"/>
      <c r="J85" s="89"/>
    </row>
    <row r="86" spans="1:10" x14ac:dyDescent="0.2">
      <c r="F86" s="88"/>
      <c r="G86" s="88"/>
      <c r="H86" s="88"/>
      <c r="I86" s="88"/>
      <c r="J86" s="89"/>
    </row>
    <row r="87" spans="1:10" x14ac:dyDescent="0.2">
      <c r="F87" s="88"/>
      <c r="G87" s="88"/>
      <c r="H87" s="88"/>
      <c r="I87" s="88"/>
      <c r="J87" s="89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80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C42:E42"/>
    <mergeCell ref="C43:E43"/>
    <mergeCell ref="C44:E44"/>
    <mergeCell ref="C45:E45"/>
    <mergeCell ref="C46:E46"/>
    <mergeCell ref="C47:E47"/>
    <mergeCell ref="C48:E48"/>
    <mergeCell ref="C49:E49"/>
    <mergeCell ref="C50:E50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  <mergeCell ref="C60:E60"/>
    <mergeCell ref="C61:E61"/>
    <mergeCell ref="C62:E62"/>
    <mergeCell ref="C63:E63"/>
    <mergeCell ref="C64:E64"/>
    <mergeCell ref="B65:E65"/>
    <mergeCell ref="C72:E72"/>
    <mergeCell ref="C73:E73"/>
    <mergeCell ref="C74:E74"/>
    <mergeCell ref="C80:E80"/>
    <mergeCell ref="C81:E81"/>
    <mergeCell ref="C82:E82"/>
    <mergeCell ref="C83:E83"/>
    <mergeCell ref="C75:E75"/>
    <mergeCell ref="C76:E76"/>
    <mergeCell ref="C77:E77"/>
    <mergeCell ref="C78:E78"/>
    <mergeCell ref="C79:E79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47" t="s">
        <v>7</v>
      </c>
      <c r="B1" s="247"/>
      <c r="C1" s="248"/>
      <c r="D1" s="247"/>
      <c r="E1" s="247"/>
      <c r="F1" s="247"/>
      <c r="G1" s="247"/>
    </row>
    <row r="2" spans="1:7" ht="24.95" customHeight="1" x14ac:dyDescent="0.2">
      <c r="A2" s="50" t="s">
        <v>8</v>
      </c>
      <c r="B2" s="49"/>
      <c r="C2" s="249"/>
      <c r="D2" s="249"/>
      <c r="E2" s="249"/>
      <c r="F2" s="249"/>
      <c r="G2" s="250"/>
    </row>
    <row r="3" spans="1:7" ht="24.95" customHeight="1" x14ac:dyDescent="0.2">
      <c r="A3" s="50" t="s">
        <v>9</v>
      </c>
      <c r="B3" s="49"/>
      <c r="C3" s="249"/>
      <c r="D3" s="249"/>
      <c r="E3" s="249"/>
      <c r="F3" s="249"/>
      <c r="G3" s="250"/>
    </row>
    <row r="4" spans="1:7" ht="24.95" customHeight="1" x14ac:dyDescent="0.2">
      <c r="A4" s="50" t="s">
        <v>10</v>
      </c>
      <c r="B4" s="49"/>
      <c r="C4" s="249"/>
      <c r="D4" s="249"/>
      <c r="E4" s="249"/>
      <c r="F4" s="249"/>
      <c r="G4" s="250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5420C9-5AB7-4BDC-AE07-708EFB822403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7109375" style="123" customWidth="1"/>
    <col min="3" max="3" width="38.28515625" style="123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1" t="s">
        <v>7</v>
      </c>
      <c r="B1" s="251"/>
      <c r="C1" s="251"/>
      <c r="D1" s="251"/>
      <c r="E1" s="251"/>
      <c r="F1" s="251"/>
      <c r="G1" s="251"/>
      <c r="AG1" t="s">
        <v>123</v>
      </c>
    </row>
    <row r="2" spans="1:60" ht="25.15" customHeight="1" x14ac:dyDescent="0.2">
      <c r="A2" s="141" t="s">
        <v>8</v>
      </c>
      <c r="B2" s="49" t="s">
        <v>43</v>
      </c>
      <c r="C2" s="252" t="s">
        <v>44</v>
      </c>
      <c r="D2" s="253"/>
      <c r="E2" s="253"/>
      <c r="F2" s="253"/>
      <c r="G2" s="254"/>
      <c r="AG2" t="s">
        <v>124</v>
      </c>
    </row>
    <row r="3" spans="1:60" ht="25.15" customHeight="1" x14ac:dyDescent="0.2">
      <c r="A3" s="141" t="s">
        <v>9</v>
      </c>
      <c r="B3" s="49" t="s">
        <v>52</v>
      </c>
      <c r="C3" s="252" t="s">
        <v>53</v>
      </c>
      <c r="D3" s="253"/>
      <c r="E3" s="253"/>
      <c r="F3" s="253"/>
      <c r="G3" s="254"/>
      <c r="AC3" s="123" t="s">
        <v>125</v>
      </c>
      <c r="AG3" t="s">
        <v>126</v>
      </c>
    </row>
    <row r="4" spans="1:60" ht="25.15" customHeight="1" x14ac:dyDescent="0.2">
      <c r="A4" s="142" t="s">
        <v>10</v>
      </c>
      <c r="B4" s="143" t="s">
        <v>54</v>
      </c>
      <c r="C4" s="255" t="s">
        <v>53</v>
      </c>
      <c r="D4" s="256"/>
      <c r="E4" s="256"/>
      <c r="F4" s="256"/>
      <c r="G4" s="257"/>
      <c r="AG4" t="s">
        <v>127</v>
      </c>
    </row>
    <row r="5" spans="1:60" x14ac:dyDescent="0.2">
      <c r="D5" s="10"/>
    </row>
    <row r="6" spans="1:60" ht="38.25" x14ac:dyDescent="0.2">
      <c r="A6" s="145" t="s">
        <v>128</v>
      </c>
      <c r="B6" s="147" t="s">
        <v>129</v>
      </c>
      <c r="C6" s="147" t="s">
        <v>130</v>
      </c>
      <c r="D6" s="146" t="s">
        <v>131</v>
      </c>
      <c r="E6" s="145" t="s">
        <v>132</v>
      </c>
      <c r="F6" s="144" t="s">
        <v>133</v>
      </c>
      <c r="G6" s="145" t="s">
        <v>31</v>
      </c>
      <c r="H6" s="148" t="s">
        <v>32</v>
      </c>
      <c r="I6" s="148" t="s">
        <v>134</v>
      </c>
      <c r="J6" s="148" t="s">
        <v>33</v>
      </c>
      <c r="K6" s="148" t="s">
        <v>135</v>
      </c>
      <c r="L6" s="148" t="s">
        <v>136</v>
      </c>
      <c r="M6" s="148" t="s">
        <v>137</v>
      </c>
      <c r="N6" s="148" t="s">
        <v>138</v>
      </c>
      <c r="O6" s="148" t="s">
        <v>139</v>
      </c>
      <c r="P6" s="148" t="s">
        <v>140</v>
      </c>
      <c r="Q6" s="148" t="s">
        <v>141</v>
      </c>
      <c r="R6" s="148" t="s">
        <v>142</v>
      </c>
      <c r="S6" s="148" t="s">
        <v>143</v>
      </c>
      <c r="T6" s="148" t="s">
        <v>144</v>
      </c>
      <c r="U6" s="148" t="s">
        <v>145</v>
      </c>
      <c r="V6" s="148" t="s">
        <v>146</v>
      </c>
      <c r="W6" s="148" t="s">
        <v>147</v>
      </c>
      <c r="X6" s="148" t="s">
        <v>148</v>
      </c>
    </row>
    <row r="7" spans="1:60" hidden="1" x14ac:dyDescent="0.2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</row>
    <row r="8" spans="1:60" x14ac:dyDescent="0.2">
      <c r="A8" s="162" t="s">
        <v>149</v>
      </c>
      <c r="B8" s="163" t="s">
        <v>121</v>
      </c>
      <c r="C8" s="181" t="s">
        <v>29</v>
      </c>
      <c r="D8" s="164"/>
      <c r="E8" s="165"/>
      <c r="F8" s="166"/>
      <c r="G8" s="167">
        <f>SUMIF(AG9:AG10,"&lt;&gt;NOR",G9:G10)</f>
        <v>0</v>
      </c>
      <c r="H8" s="161"/>
      <c r="I8" s="161">
        <f>SUM(I9:I10)</f>
        <v>0</v>
      </c>
      <c r="J8" s="161"/>
      <c r="K8" s="161">
        <f>SUM(K9:K10)</f>
        <v>0</v>
      </c>
      <c r="L8" s="161"/>
      <c r="M8" s="161">
        <f>SUM(M9:M10)</f>
        <v>0</v>
      </c>
      <c r="N8" s="161"/>
      <c r="O8" s="161">
        <f>SUM(O9:O10)</f>
        <v>0</v>
      </c>
      <c r="P8" s="161"/>
      <c r="Q8" s="161">
        <f>SUM(Q9:Q10)</f>
        <v>0</v>
      </c>
      <c r="R8" s="161"/>
      <c r="S8" s="161"/>
      <c r="T8" s="161"/>
      <c r="U8" s="161"/>
      <c r="V8" s="161">
        <f>SUM(V9:V10)</f>
        <v>0</v>
      </c>
      <c r="W8" s="161"/>
      <c r="X8" s="161"/>
      <c r="AG8" t="s">
        <v>150</v>
      </c>
    </row>
    <row r="9" spans="1:60" outlineLevel="1" x14ac:dyDescent="0.2">
      <c r="A9" s="174">
        <v>1</v>
      </c>
      <c r="B9" s="175" t="s">
        <v>151</v>
      </c>
      <c r="C9" s="182" t="s">
        <v>152</v>
      </c>
      <c r="D9" s="176" t="s">
        <v>153</v>
      </c>
      <c r="E9" s="177">
        <v>1</v>
      </c>
      <c r="F9" s="178"/>
      <c r="G9" s="179">
        <f>ROUND(E9*F9,2)</f>
        <v>0</v>
      </c>
      <c r="H9" s="160"/>
      <c r="I9" s="159">
        <f>ROUND(E9*H9,2)</f>
        <v>0</v>
      </c>
      <c r="J9" s="160"/>
      <c r="K9" s="159">
        <f>ROUND(E9*J9,2)</f>
        <v>0</v>
      </c>
      <c r="L9" s="159">
        <v>21</v>
      </c>
      <c r="M9" s="159">
        <f>G9*(1+L9/100)</f>
        <v>0</v>
      </c>
      <c r="N9" s="159">
        <v>0</v>
      </c>
      <c r="O9" s="159">
        <f>ROUND(E9*N9,2)</f>
        <v>0</v>
      </c>
      <c r="P9" s="159">
        <v>0</v>
      </c>
      <c r="Q9" s="159">
        <f>ROUND(E9*P9,2)</f>
        <v>0</v>
      </c>
      <c r="R9" s="159"/>
      <c r="S9" s="159" t="s">
        <v>154</v>
      </c>
      <c r="T9" s="159" t="s">
        <v>155</v>
      </c>
      <c r="U9" s="159">
        <v>0</v>
      </c>
      <c r="V9" s="159">
        <f>ROUND(E9*U9,2)</f>
        <v>0</v>
      </c>
      <c r="W9" s="159"/>
      <c r="X9" s="159" t="s">
        <v>156</v>
      </c>
      <c r="Y9" s="149"/>
      <c r="Z9" s="149"/>
      <c r="AA9" s="149"/>
      <c r="AB9" s="149"/>
      <c r="AC9" s="149"/>
      <c r="AD9" s="149"/>
      <c r="AE9" s="149"/>
      <c r="AF9" s="149"/>
      <c r="AG9" s="149" t="s">
        <v>157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outlineLevel="1" x14ac:dyDescent="0.2">
      <c r="A10" s="174">
        <v>2</v>
      </c>
      <c r="B10" s="175" t="s">
        <v>158</v>
      </c>
      <c r="C10" s="182" t="s">
        <v>159</v>
      </c>
      <c r="D10" s="176" t="s">
        <v>153</v>
      </c>
      <c r="E10" s="177">
        <v>1</v>
      </c>
      <c r="F10" s="178"/>
      <c r="G10" s="179">
        <f>ROUND(E10*F10,2)</f>
        <v>0</v>
      </c>
      <c r="H10" s="160"/>
      <c r="I10" s="159">
        <f>ROUND(E10*H10,2)</f>
        <v>0</v>
      </c>
      <c r="J10" s="160"/>
      <c r="K10" s="159">
        <f>ROUND(E10*J10,2)</f>
        <v>0</v>
      </c>
      <c r="L10" s="159">
        <v>21</v>
      </c>
      <c r="M10" s="159">
        <f>G10*(1+L10/100)</f>
        <v>0</v>
      </c>
      <c r="N10" s="159">
        <v>0</v>
      </c>
      <c r="O10" s="159">
        <f>ROUND(E10*N10,2)</f>
        <v>0</v>
      </c>
      <c r="P10" s="159">
        <v>0</v>
      </c>
      <c r="Q10" s="159">
        <f>ROUND(E10*P10,2)</f>
        <v>0</v>
      </c>
      <c r="R10" s="159"/>
      <c r="S10" s="159" t="s">
        <v>154</v>
      </c>
      <c r="T10" s="159" t="s">
        <v>155</v>
      </c>
      <c r="U10" s="159">
        <v>0</v>
      </c>
      <c r="V10" s="159">
        <f>ROUND(E10*U10,2)</f>
        <v>0</v>
      </c>
      <c r="W10" s="159"/>
      <c r="X10" s="159" t="s">
        <v>156</v>
      </c>
      <c r="Y10" s="149"/>
      <c r="Z10" s="149"/>
      <c r="AA10" s="149"/>
      <c r="AB10" s="149"/>
      <c r="AC10" s="149"/>
      <c r="AD10" s="149"/>
      <c r="AE10" s="149"/>
      <c r="AF10" s="149"/>
      <c r="AG10" s="149" t="s">
        <v>157</v>
      </c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x14ac:dyDescent="0.2">
      <c r="A11" s="162" t="s">
        <v>149</v>
      </c>
      <c r="B11" s="163" t="s">
        <v>122</v>
      </c>
      <c r="C11" s="181" t="s">
        <v>30</v>
      </c>
      <c r="D11" s="164"/>
      <c r="E11" s="165"/>
      <c r="F11" s="166"/>
      <c r="G11" s="167">
        <f>SUMIF(AG12:AG12,"&lt;&gt;NOR",G12:G12)</f>
        <v>0</v>
      </c>
      <c r="H11" s="161"/>
      <c r="I11" s="161">
        <f>SUM(I12:I12)</f>
        <v>0</v>
      </c>
      <c r="J11" s="161"/>
      <c r="K11" s="161">
        <f>SUM(K12:K12)</f>
        <v>0</v>
      </c>
      <c r="L11" s="161"/>
      <c r="M11" s="161">
        <f>SUM(M12:M12)</f>
        <v>0</v>
      </c>
      <c r="N11" s="161"/>
      <c r="O11" s="161">
        <f>SUM(O12:O12)</f>
        <v>0</v>
      </c>
      <c r="P11" s="161"/>
      <c r="Q11" s="161">
        <f>SUM(Q12:Q12)</f>
        <v>0</v>
      </c>
      <c r="R11" s="161"/>
      <c r="S11" s="161"/>
      <c r="T11" s="161"/>
      <c r="U11" s="161"/>
      <c r="V11" s="161">
        <f>SUM(V12:V12)</f>
        <v>0</v>
      </c>
      <c r="W11" s="161"/>
      <c r="X11" s="161"/>
      <c r="AG11" t="s">
        <v>150</v>
      </c>
    </row>
    <row r="12" spans="1:60" outlineLevel="1" x14ac:dyDescent="0.2">
      <c r="A12" s="168">
        <v>3</v>
      </c>
      <c r="B12" s="169" t="s">
        <v>160</v>
      </c>
      <c r="C12" s="183" t="s">
        <v>161</v>
      </c>
      <c r="D12" s="170" t="s">
        <v>153</v>
      </c>
      <c r="E12" s="171">
        <v>1</v>
      </c>
      <c r="F12" s="172"/>
      <c r="G12" s="173">
        <f>ROUND(E12*F12,2)</f>
        <v>0</v>
      </c>
      <c r="H12" s="160"/>
      <c r="I12" s="159">
        <f>ROUND(E12*H12,2)</f>
        <v>0</v>
      </c>
      <c r="J12" s="160"/>
      <c r="K12" s="159">
        <f>ROUND(E12*J12,2)</f>
        <v>0</v>
      </c>
      <c r="L12" s="159">
        <v>21</v>
      </c>
      <c r="M12" s="159">
        <f>G12*(1+L12/100)</f>
        <v>0</v>
      </c>
      <c r="N12" s="159">
        <v>0</v>
      </c>
      <c r="O12" s="159">
        <f>ROUND(E12*N12,2)</f>
        <v>0</v>
      </c>
      <c r="P12" s="159">
        <v>0</v>
      </c>
      <c r="Q12" s="159">
        <f>ROUND(E12*P12,2)</f>
        <v>0</v>
      </c>
      <c r="R12" s="159"/>
      <c r="S12" s="159" t="s">
        <v>154</v>
      </c>
      <c r="T12" s="159" t="s">
        <v>155</v>
      </c>
      <c r="U12" s="159">
        <v>0</v>
      </c>
      <c r="V12" s="159">
        <f>ROUND(E12*U12,2)</f>
        <v>0</v>
      </c>
      <c r="W12" s="159"/>
      <c r="X12" s="159" t="s">
        <v>156</v>
      </c>
      <c r="Y12" s="149"/>
      <c r="Z12" s="149"/>
      <c r="AA12" s="149"/>
      <c r="AB12" s="149"/>
      <c r="AC12" s="149"/>
      <c r="AD12" s="149"/>
      <c r="AE12" s="149"/>
      <c r="AF12" s="149"/>
      <c r="AG12" s="149" t="s">
        <v>157</v>
      </c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x14ac:dyDescent="0.2">
      <c r="A13" s="3"/>
      <c r="B13" s="4"/>
      <c r="C13" s="184"/>
      <c r="D13" s="6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AE13">
        <v>15</v>
      </c>
      <c r="AF13">
        <v>21</v>
      </c>
      <c r="AG13" t="s">
        <v>136</v>
      </c>
    </row>
    <row r="14" spans="1:60" x14ac:dyDescent="0.2">
      <c r="A14" s="152"/>
      <c r="B14" s="153" t="s">
        <v>31</v>
      </c>
      <c r="C14" s="185"/>
      <c r="D14" s="154"/>
      <c r="E14" s="155"/>
      <c r="F14" s="155"/>
      <c r="G14" s="180">
        <f>G8+G11</f>
        <v>0</v>
      </c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AE14">
        <f>SUMIF(L7:L12,AE13,G7:G12)</f>
        <v>0</v>
      </c>
      <c r="AF14">
        <f>SUMIF(L7:L12,AF13,G7:G12)</f>
        <v>0</v>
      </c>
      <c r="AG14" t="s">
        <v>162</v>
      </c>
    </row>
    <row r="15" spans="1:60" x14ac:dyDescent="0.2">
      <c r="A15" s="3"/>
      <c r="B15" s="4"/>
      <c r="C15" s="184"/>
      <c r="D15" s="6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</row>
    <row r="16" spans="1:60" x14ac:dyDescent="0.2">
      <c r="A16" s="3"/>
      <c r="B16" s="4"/>
      <c r="C16" s="184"/>
      <c r="D16" s="6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</row>
    <row r="17" spans="1:33" x14ac:dyDescent="0.2">
      <c r="A17" s="258" t="s">
        <v>163</v>
      </c>
      <c r="B17" s="258"/>
      <c r="C17" s="259"/>
      <c r="D17" s="6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  <row r="18" spans="1:33" x14ac:dyDescent="0.2">
      <c r="A18" s="260"/>
      <c r="B18" s="261"/>
      <c r="C18" s="262"/>
      <c r="D18" s="261"/>
      <c r="E18" s="261"/>
      <c r="F18" s="261"/>
      <c r="G18" s="26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AG18" t="s">
        <v>164</v>
      </c>
    </row>
    <row r="19" spans="1:33" x14ac:dyDescent="0.2">
      <c r="A19" s="264"/>
      <c r="B19" s="265"/>
      <c r="C19" s="266"/>
      <c r="D19" s="265"/>
      <c r="E19" s="265"/>
      <c r="F19" s="265"/>
      <c r="G19" s="267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 spans="1:33" x14ac:dyDescent="0.2">
      <c r="A20" s="264"/>
      <c r="B20" s="265"/>
      <c r="C20" s="266"/>
      <c r="D20" s="265"/>
      <c r="E20" s="265"/>
      <c r="F20" s="265"/>
      <c r="G20" s="267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 spans="1:33" x14ac:dyDescent="0.2">
      <c r="A21" s="264"/>
      <c r="B21" s="265"/>
      <c r="C21" s="266"/>
      <c r="D21" s="265"/>
      <c r="E21" s="265"/>
      <c r="F21" s="265"/>
      <c r="G21" s="267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</row>
    <row r="22" spans="1:33" x14ac:dyDescent="0.2">
      <c r="A22" s="268"/>
      <c r="B22" s="269"/>
      <c r="C22" s="270"/>
      <c r="D22" s="269"/>
      <c r="E22" s="269"/>
      <c r="F22" s="269"/>
      <c r="G22" s="271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  <row r="23" spans="1:33" x14ac:dyDescent="0.2">
      <c r="A23" s="3"/>
      <c r="B23" s="4"/>
      <c r="C23" s="184"/>
      <c r="D23" s="6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</row>
    <row r="24" spans="1:33" x14ac:dyDescent="0.2">
      <c r="C24" s="186"/>
      <c r="D24" s="10"/>
      <c r="AG24" t="s">
        <v>165</v>
      </c>
    </row>
    <row r="25" spans="1:33" x14ac:dyDescent="0.2">
      <c r="D25" s="10"/>
    </row>
    <row r="26" spans="1:33" x14ac:dyDescent="0.2">
      <c r="D26" s="10"/>
    </row>
    <row r="27" spans="1:33" x14ac:dyDescent="0.2">
      <c r="D27" s="10"/>
    </row>
    <row r="28" spans="1:33" x14ac:dyDescent="0.2">
      <c r="D28" s="10"/>
    </row>
    <row r="29" spans="1:33" x14ac:dyDescent="0.2">
      <c r="D29" s="10"/>
    </row>
    <row r="30" spans="1:33" x14ac:dyDescent="0.2">
      <c r="D30" s="10"/>
    </row>
    <row r="31" spans="1:33" x14ac:dyDescent="0.2">
      <c r="D31" s="10"/>
    </row>
    <row r="32" spans="1:33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18:G22"/>
    <mergeCell ref="A1:G1"/>
    <mergeCell ref="C2:G2"/>
    <mergeCell ref="C3:G3"/>
    <mergeCell ref="C4:G4"/>
    <mergeCell ref="A17:C17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DF115D-A7DE-4111-B562-D491F1FE130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7109375" style="123" customWidth="1"/>
    <col min="3" max="3" width="38.28515625" style="123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1" t="s">
        <v>7</v>
      </c>
      <c r="B1" s="251"/>
      <c r="C1" s="251"/>
      <c r="D1" s="251"/>
      <c r="E1" s="251"/>
      <c r="F1" s="251"/>
      <c r="G1" s="251"/>
      <c r="AG1" t="s">
        <v>123</v>
      </c>
    </row>
    <row r="2" spans="1:60" ht="25.15" customHeight="1" x14ac:dyDescent="0.2">
      <c r="A2" s="141" t="s">
        <v>8</v>
      </c>
      <c r="B2" s="49" t="s">
        <v>43</v>
      </c>
      <c r="C2" s="252" t="s">
        <v>44</v>
      </c>
      <c r="D2" s="253"/>
      <c r="E2" s="253"/>
      <c r="F2" s="253"/>
      <c r="G2" s="254"/>
      <c r="AG2" t="s">
        <v>124</v>
      </c>
    </row>
    <row r="3" spans="1:60" ht="25.15" customHeight="1" x14ac:dyDescent="0.2">
      <c r="A3" s="141" t="s">
        <v>9</v>
      </c>
      <c r="B3" s="49" t="s">
        <v>55</v>
      </c>
      <c r="C3" s="252" t="s">
        <v>56</v>
      </c>
      <c r="D3" s="253"/>
      <c r="E3" s="253"/>
      <c r="F3" s="253"/>
      <c r="G3" s="254"/>
      <c r="AC3" s="123" t="s">
        <v>124</v>
      </c>
      <c r="AG3" t="s">
        <v>126</v>
      </c>
    </row>
    <row r="4" spans="1:60" ht="25.15" customHeight="1" x14ac:dyDescent="0.2">
      <c r="A4" s="142" t="s">
        <v>10</v>
      </c>
      <c r="B4" s="143" t="s">
        <v>57</v>
      </c>
      <c r="C4" s="255" t="s">
        <v>58</v>
      </c>
      <c r="D4" s="256"/>
      <c r="E4" s="256"/>
      <c r="F4" s="256"/>
      <c r="G4" s="257"/>
      <c r="AG4" t="s">
        <v>127</v>
      </c>
    </row>
    <row r="5" spans="1:60" x14ac:dyDescent="0.2">
      <c r="D5" s="10"/>
    </row>
    <row r="6" spans="1:60" ht="38.25" x14ac:dyDescent="0.2">
      <c r="A6" s="145" t="s">
        <v>128</v>
      </c>
      <c r="B6" s="147" t="s">
        <v>129</v>
      </c>
      <c r="C6" s="147" t="s">
        <v>130</v>
      </c>
      <c r="D6" s="146" t="s">
        <v>131</v>
      </c>
      <c r="E6" s="145" t="s">
        <v>132</v>
      </c>
      <c r="F6" s="144" t="s">
        <v>133</v>
      </c>
      <c r="G6" s="145" t="s">
        <v>31</v>
      </c>
      <c r="H6" s="148" t="s">
        <v>32</v>
      </c>
      <c r="I6" s="148" t="s">
        <v>134</v>
      </c>
      <c r="J6" s="148" t="s">
        <v>33</v>
      </c>
      <c r="K6" s="148" t="s">
        <v>135</v>
      </c>
      <c r="L6" s="148" t="s">
        <v>136</v>
      </c>
      <c r="M6" s="148" t="s">
        <v>137</v>
      </c>
      <c r="N6" s="148" t="s">
        <v>138</v>
      </c>
      <c r="O6" s="148" t="s">
        <v>139</v>
      </c>
      <c r="P6" s="148" t="s">
        <v>140</v>
      </c>
      <c r="Q6" s="148" t="s">
        <v>141</v>
      </c>
      <c r="R6" s="148" t="s">
        <v>142</v>
      </c>
      <c r="S6" s="148" t="s">
        <v>143</v>
      </c>
      <c r="T6" s="148" t="s">
        <v>144</v>
      </c>
      <c r="U6" s="148" t="s">
        <v>145</v>
      </c>
      <c r="V6" s="148" t="s">
        <v>146</v>
      </c>
      <c r="W6" s="148" t="s">
        <v>147</v>
      </c>
      <c r="X6" s="148" t="s">
        <v>148</v>
      </c>
    </row>
    <row r="7" spans="1:60" hidden="1" x14ac:dyDescent="0.2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</row>
    <row r="8" spans="1:60" x14ac:dyDescent="0.2">
      <c r="A8" s="162" t="s">
        <v>149</v>
      </c>
      <c r="B8" s="163" t="s">
        <v>103</v>
      </c>
      <c r="C8" s="181" t="s">
        <v>104</v>
      </c>
      <c r="D8" s="164"/>
      <c r="E8" s="165"/>
      <c r="F8" s="166"/>
      <c r="G8" s="167">
        <f>SUMIF(AG9:AG10,"&lt;&gt;NOR",G9:G10)</f>
        <v>0</v>
      </c>
      <c r="H8" s="161"/>
      <c r="I8" s="161">
        <f>SUM(I9:I10)</f>
        <v>0</v>
      </c>
      <c r="J8" s="161"/>
      <c r="K8" s="161">
        <f>SUM(K9:K10)</f>
        <v>0</v>
      </c>
      <c r="L8" s="161"/>
      <c r="M8" s="161">
        <f>SUM(M9:M10)</f>
        <v>0</v>
      </c>
      <c r="N8" s="161"/>
      <c r="O8" s="161">
        <f>SUM(O9:O10)</f>
        <v>24.56</v>
      </c>
      <c r="P8" s="161"/>
      <c r="Q8" s="161">
        <f>SUM(Q9:Q10)</f>
        <v>0</v>
      </c>
      <c r="R8" s="161"/>
      <c r="S8" s="161"/>
      <c r="T8" s="161"/>
      <c r="U8" s="161"/>
      <c r="V8" s="161">
        <f>SUM(V9:V10)</f>
        <v>0</v>
      </c>
      <c r="W8" s="161"/>
      <c r="X8" s="161"/>
      <c r="AG8" t="s">
        <v>150</v>
      </c>
    </row>
    <row r="9" spans="1:60" outlineLevel="1" x14ac:dyDescent="0.2">
      <c r="A9" s="168">
        <v>1</v>
      </c>
      <c r="B9" s="169" t="s">
        <v>166</v>
      </c>
      <c r="C9" s="183" t="s">
        <v>167</v>
      </c>
      <c r="D9" s="170" t="s">
        <v>168</v>
      </c>
      <c r="E9" s="171">
        <v>14</v>
      </c>
      <c r="F9" s="172"/>
      <c r="G9" s="173">
        <f>ROUND(E9*F9,2)</f>
        <v>0</v>
      </c>
      <c r="H9" s="160"/>
      <c r="I9" s="159">
        <f>ROUND(E9*H9,2)</f>
        <v>0</v>
      </c>
      <c r="J9" s="160"/>
      <c r="K9" s="159">
        <f>ROUND(E9*J9,2)</f>
        <v>0</v>
      </c>
      <c r="L9" s="159">
        <v>21</v>
      </c>
      <c r="M9" s="159">
        <f>G9*(1+L9/100)</f>
        <v>0</v>
      </c>
      <c r="N9" s="159">
        <v>1.7545299999999999</v>
      </c>
      <c r="O9" s="159">
        <f>ROUND(E9*N9,2)</f>
        <v>24.56</v>
      </c>
      <c r="P9" s="159">
        <v>0</v>
      </c>
      <c r="Q9" s="159">
        <f>ROUND(E9*P9,2)</f>
        <v>0</v>
      </c>
      <c r="R9" s="159"/>
      <c r="S9" s="159" t="s">
        <v>169</v>
      </c>
      <c r="T9" s="159" t="s">
        <v>155</v>
      </c>
      <c r="U9" s="159">
        <v>0</v>
      </c>
      <c r="V9" s="159">
        <f>ROUND(E9*U9,2)</f>
        <v>0</v>
      </c>
      <c r="W9" s="159"/>
      <c r="X9" s="159" t="s">
        <v>170</v>
      </c>
      <c r="Y9" s="149"/>
      <c r="Z9" s="149"/>
      <c r="AA9" s="149"/>
      <c r="AB9" s="149"/>
      <c r="AC9" s="149"/>
      <c r="AD9" s="149"/>
      <c r="AE9" s="149"/>
      <c r="AF9" s="149"/>
      <c r="AG9" s="149" t="s">
        <v>171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outlineLevel="1" x14ac:dyDescent="0.2">
      <c r="A10" s="156"/>
      <c r="B10" s="157"/>
      <c r="C10" s="189" t="s">
        <v>172</v>
      </c>
      <c r="D10" s="187"/>
      <c r="E10" s="188">
        <v>14</v>
      </c>
      <c r="F10" s="159"/>
      <c r="G10" s="159"/>
      <c r="H10" s="159"/>
      <c r="I10" s="159"/>
      <c r="J10" s="159"/>
      <c r="K10" s="159"/>
      <c r="L10" s="159"/>
      <c r="M10" s="159"/>
      <c r="N10" s="159"/>
      <c r="O10" s="159"/>
      <c r="P10" s="159"/>
      <c r="Q10" s="159"/>
      <c r="R10" s="159"/>
      <c r="S10" s="159"/>
      <c r="T10" s="159"/>
      <c r="U10" s="159"/>
      <c r="V10" s="159"/>
      <c r="W10" s="159"/>
      <c r="X10" s="159"/>
      <c r="Y10" s="149"/>
      <c r="Z10" s="149"/>
      <c r="AA10" s="149"/>
      <c r="AB10" s="149"/>
      <c r="AC10" s="149"/>
      <c r="AD10" s="149"/>
      <c r="AE10" s="149"/>
      <c r="AF10" s="149"/>
      <c r="AG10" s="149" t="s">
        <v>173</v>
      </c>
      <c r="AH10" s="149">
        <v>0</v>
      </c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x14ac:dyDescent="0.2">
      <c r="A11" s="162" t="s">
        <v>149</v>
      </c>
      <c r="B11" s="163" t="s">
        <v>105</v>
      </c>
      <c r="C11" s="181" t="s">
        <v>106</v>
      </c>
      <c r="D11" s="164"/>
      <c r="E11" s="165"/>
      <c r="F11" s="166"/>
      <c r="G11" s="167">
        <f>SUMIF(AG12:AG13,"&lt;&gt;NOR",G12:G13)</f>
        <v>0</v>
      </c>
      <c r="H11" s="161"/>
      <c r="I11" s="161">
        <f>SUM(I12:I13)</f>
        <v>0</v>
      </c>
      <c r="J11" s="161"/>
      <c r="K11" s="161">
        <f>SUM(K12:K13)</f>
        <v>0</v>
      </c>
      <c r="L11" s="161"/>
      <c r="M11" s="161">
        <f>SUM(M12:M13)</f>
        <v>0</v>
      </c>
      <c r="N11" s="161"/>
      <c r="O11" s="161">
        <f>SUM(O12:O13)</f>
        <v>7.56</v>
      </c>
      <c r="P11" s="161"/>
      <c r="Q11" s="161">
        <f>SUM(Q12:Q13)</f>
        <v>0</v>
      </c>
      <c r="R11" s="161"/>
      <c r="S11" s="161"/>
      <c r="T11" s="161"/>
      <c r="U11" s="161"/>
      <c r="V11" s="161">
        <f>SUM(V12:V13)</f>
        <v>0</v>
      </c>
      <c r="W11" s="161"/>
      <c r="X11" s="161"/>
      <c r="AG11" t="s">
        <v>150</v>
      </c>
    </row>
    <row r="12" spans="1:60" outlineLevel="1" x14ac:dyDescent="0.2">
      <c r="A12" s="168">
        <v>2</v>
      </c>
      <c r="B12" s="169" t="s">
        <v>174</v>
      </c>
      <c r="C12" s="183" t="s">
        <v>175</v>
      </c>
      <c r="D12" s="170" t="s">
        <v>176</v>
      </c>
      <c r="E12" s="171">
        <v>7</v>
      </c>
      <c r="F12" s="172"/>
      <c r="G12" s="173">
        <f>ROUND(E12*F12,2)</f>
        <v>0</v>
      </c>
      <c r="H12" s="160"/>
      <c r="I12" s="159">
        <f>ROUND(E12*H12,2)</f>
        <v>0</v>
      </c>
      <c r="J12" s="160"/>
      <c r="K12" s="159">
        <f>ROUND(E12*J12,2)</f>
        <v>0</v>
      </c>
      <c r="L12" s="159">
        <v>21</v>
      </c>
      <c r="M12" s="159">
        <f>G12*(1+L12/100)</f>
        <v>0</v>
      </c>
      <c r="N12" s="159">
        <v>1.08</v>
      </c>
      <c r="O12" s="159">
        <f>ROUND(E12*N12,2)</f>
        <v>7.56</v>
      </c>
      <c r="P12" s="159">
        <v>0</v>
      </c>
      <c r="Q12" s="159">
        <f>ROUND(E12*P12,2)</f>
        <v>0</v>
      </c>
      <c r="R12" s="159"/>
      <c r="S12" s="159" t="s">
        <v>169</v>
      </c>
      <c r="T12" s="159" t="s">
        <v>155</v>
      </c>
      <c r="U12" s="159">
        <v>0</v>
      </c>
      <c r="V12" s="159">
        <f>ROUND(E12*U12,2)</f>
        <v>0</v>
      </c>
      <c r="W12" s="159"/>
      <c r="X12" s="159" t="s">
        <v>177</v>
      </c>
      <c r="Y12" s="149"/>
      <c r="Z12" s="149"/>
      <c r="AA12" s="149"/>
      <c r="AB12" s="149"/>
      <c r="AC12" s="149"/>
      <c r="AD12" s="149"/>
      <c r="AE12" s="149"/>
      <c r="AF12" s="149"/>
      <c r="AG12" s="149" t="s">
        <v>178</v>
      </c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outlineLevel="1" x14ac:dyDescent="0.2">
      <c r="A13" s="156"/>
      <c r="B13" s="157"/>
      <c r="C13" s="272" t="s">
        <v>179</v>
      </c>
      <c r="D13" s="273"/>
      <c r="E13" s="273"/>
      <c r="F13" s="273"/>
      <c r="G13" s="273"/>
      <c r="H13" s="159"/>
      <c r="I13" s="159"/>
      <c r="J13" s="159"/>
      <c r="K13" s="159"/>
      <c r="L13" s="159"/>
      <c r="M13" s="159"/>
      <c r="N13" s="159"/>
      <c r="O13" s="159"/>
      <c r="P13" s="159"/>
      <c r="Q13" s="159"/>
      <c r="R13" s="159"/>
      <c r="S13" s="159"/>
      <c r="T13" s="159"/>
      <c r="U13" s="159"/>
      <c r="V13" s="159"/>
      <c r="W13" s="159"/>
      <c r="X13" s="159"/>
      <c r="Y13" s="149"/>
      <c r="Z13" s="149"/>
      <c r="AA13" s="149"/>
      <c r="AB13" s="149"/>
      <c r="AC13" s="149"/>
      <c r="AD13" s="149"/>
      <c r="AE13" s="149"/>
      <c r="AF13" s="149"/>
      <c r="AG13" s="149" t="s">
        <v>180</v>
      </c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x14ac:dyDescent="0.2">
      <c r="A14" s="162" t="s">
        <v>149</v>
      </c>
      <c r="B14" s="163" t="s">
        <v>113</v>
      </c>
      <c r="C14" s="181" t="s">
        <v>114</v>
      </c>
      <c r="D14" s="164"/>
      <c r="E14" s="165"/>
      <c r="F14" s="166"/>
      <c r="G14" s="167">
        <f>SUMIF(AG15:AG15,"&lt;&gt;NOR",G15:G15)</f>
        <v>0</v>
      </c>
      <c r="H14" s="161"/>
      <c r="I14" s="161">
        <f>SUM(I15:I15)</f>
        <v>0</v>
      </c>
      <c r="J14" s="161"/>
      <c r="K14" s="161">
        <f>SUM(K15:K15)</f>
        <v>0</v>
      </c>
      <c r="L14" s="161"/>
      <c r="M14" s="161">
        <f>SUM(M15:M15)</f>
        <v>0</v>
      </c>
      <c r="N14" s="161"/>
      <c r="O14" s="161">
        <f>SUM(O15:O15)</f>
        <v>0</v>
      </c>
      <c r="P14" s="161"/>
      <c r="Q14" s="161">
        <f>SUM(Q15:Q15)</f>
        <v>0</v>
      </c>
      <c r="R14" s="161"/>
      <c r="S14" s="161"/>
      <c r="T14" s="161"/>
      <c r="U14" s="161"/>
      <c r="V14" s="161">
        <f>SUM(V15:V15)</f>
        <v>14.55</v>
      </c>
      <c r="W14" s="161"/>
      <c r="X14" s="161"/>
      <c r="AG14" t="s">
        <v>150</v>
      </c>
    </row>
    <row r="15" spans="1:60" outlineLevel="1" x14ac:dyDescent="0.2">
      <c r="A15" s="174">
        <v>3</v>
      </c>
      <c r="B15" s="175" t="s">
        <v>181</v>
      </c>
      <c r="C15" s="182" t="s">
        <v>182</v>
      </c>
      <c r="D15" s="176" t="s">
        <v>183</v>
      </c>
      <c r="E15" s="177">
        <v>7.56</v>
      </c>
      <c r="F15" s="178"/>
      <c r="G15" s="179">
        <f>ROUND(E15*F15,2)</f>
        <v>0</v>
      </c>
      <c r="H15" s="160"/>
      <c r="I15" s="159">
        <f>ROUND(E15*H15,2)</f>
        <v>0</v>
      </c>
      <c r="J15" s="160"/>
      <c r="K15" s="159">
        <f>ROUND(E15*J15,2)</f>
        <v>0</v>
      </c>
      <c r="L15" s="159">
        <v>21</v>
      </c>
      <c r="M15" s="159">
        <f>G15*(1+L15/100)</f>
        <v>0</v>
      </c>
      <c r="N15" s="159">
        <v>0</v>
      </c>
      <c r="O15" s="159">
        <f>ROUND(E15*N15,2)</f>
        <v>0</v>
      </c>
      <c r="P15" s="159">
        <v>0</v>
      </c>
      <c r="Q15" s="159">
        <f>ROUND(E15*P15,2)</f>
        <v>0</v>
      </c>
      <c r="R15" s="159"/>
      <c r="S15" s="159" t="s">
        <v>154</v>
      </c>
      <c r="T15" s="159" t="s">
        <v>184</v>
      </c>
      <c r="U15" s="159">
        <v>1.925</v>
      </c>
      <c r="V15" s="159">
        <f>ROUND(E15*U15,2)</f>
        <v>14.55</v>
      </c>
      <c r="W15" s="159"/>
      <c r="X15" s="159" t="s">
        <v>185</v>
      </c>
      <c r="Y15" s="149"/>
      <c r="Z15" s="149"/>
      <c r="AA15" s="149"/>
      <c r="AB15" s="149"/>
      <c r="AC15" s="149"/>
      <c r="AD15" s="149"/>
      <c r="AE15" s="149"/>
      <c r="AF15" s="149"/>
      <c r="AG15" s="149" t="s">
        <v>186</v>
      </c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x14ac:dyDescent="0.2">
      <c r="A16" s="162" t="s">
        <v>149</v>
      </c>
      <c r="B16" s="163" t="s">
        <v>117</v>
      </c>
      <c r="C16" s="181" t="s">
        <v>118</v>
      </c>
      <c r="D16" s="164"/>
      <c r="E16" s="165"/>
      <c r="F16" s="166"/>
      <c r="G16" s="167">
        <f>SUMIF(AG17:AG22,"&lt;&gt;NOR",G17:G22)</f>
        <v>0</v>
      </c>
      <c r="H16" s="161"/>
      <c r="I16" s="161">
        <f>SUM(I17:I22)</f>
        <v>0</v>
      </c>
      <c r="J16" s="161"/>
      <c r="K16" s="161">
        <f>SUM(K17:K22)</f>
        <v>0</v>
      </c>
      <c r="L16" s="161"/>
      <c r="M16" s="161">
        <f>SUM(M17:M22)</f>
        <v>0</v>
      </c>
      <c r="N16" s="161"/>
      <c r="O16" s="161">
        <f>SUM(O17:O22)</f>
        <v>0.02</v>
      </c>
      <c r="P16" s="161"/>
      <c r="Q16" s="161">
        <f>SUM(Q17:Q22)</f>
        <v>0</v>
      </c>
      <c r="R16" s="161"/>
      <c r="S16" s="161"/>
      <c r="T16" s="161"/>
      <c r="U16" s="161"/>
      <c r="V16" s="161">
        <f>SUM(V17:V22)</f>
        <v>65.679999999999993</v>
      </c>
      <c r="W16" s="161"/>
      <c r="X16" s="161"/>
      <c r="AG16" t="s">
        <v>150</v>
      </c>
    </row>
    <row r="17" spans="1:60" outlineLevel="1" x14ac:dyDescent="0.2">
      <c r="A17" s="168">
        <v>4</v>
      </c>
      <c r="B17" s="169" t="s">
        <v>187</v>
      </c>
      <c r="C17" s="183" t="s">
        <v>188</v>
      </c>
      <c r="D17" s="170" t="s">
        <v>189</v>
      </c>
      <c r="E17" s="171">
        <v>22.26</v>
      </c>
      <c r="F17" s="172"/>
      <c r="G17" s="173">
        <f>ROUND(E17*F17,2)</f>
        <v>0</v>
      </c>
      <c r="H17" s="160"/>
      <c r="I17" s="159">
        <f>ROUND(E17*H17,2)</f>
        <v>0</v>
      </c>
      <c r="J17" s="160"/>
      <c r="K17" s="159">
        <f>ROUND(E17*J17,2)</f>
        <v>0</v>
      </c>
      <c r="L17" s="159">
        <v>21</v>
      </c>
      <c r="M17" s="159">
        <f>G17*(1+L17/100)</f>
        <v>0</v>
      </c>
      <c r="N17" s="159">
        <v>2.5000000000000001E-4</v>
      </c>
      <c r="O17" s="159">
        <f>ROUND(E17*N17,2)</f>
        <v>0.01</v>
      </c>
      <c r="P17" s="159">
        <v>0</v>
      </c>
      <c r="Q17" s="159">
        <f>ROUND(E17*P17,2)</f>
        <v>0</v>
      </c>
      <c r="R17" s="159"/>
      <c r="S17" s="159" t="s">
        <v>169</v>
      </c>
      <c r="T17" s="159" t="s">
        <v>155</v>
      </c>
      <c r="U17" s="159">
        <v>1.32</v>
      </c>
      <c r="V17" s="159">
        <f>ROUND(E17*U17,2)</f>
        <v>29.38</v>
      </c>
      <c r="W17" s="159"/>
      <c r="X17" s="159" t="s">
        <v>177</v>
      </c>
      <c r="Y17" s="149"/>
      <c r="Z17" s="149"/>
      <c r="AA17" s="149"/>
      <c r="AB17" s="149"/>
      <c r="AC17" s="149"/>
      <c r="AD17" s="149"/>
      <c r="AE17" s="149"/>
      <c r="AF17" s="149"/>
      <c r="AG17" s="149" t="s">
        <v>178</v>
      </c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outlineLevel="1" x14ac:dyDescent="0.2">
      <c r="A18" s="156"/>
      <c r="B18" s="157"/>
      <c r="C18" s="272" t="s">
        <v>179</v>
      </c>
      <c r="D18" s="273"/>
      <c r="E18" s="273"/>
      <c r="F18" s="273"/>
      <c r="G18" s="273"/>
      <c r="H18" s="159"/>
      <c r="I18" s="159"/>
      <c r="J18" s="159"/>
      <c r="K18" s="159"/>
      <c r="L18" s="159"/>
      <c r="M18" s="159"/>
      <c r="N18" s="159"/>
      <c r="O18" s="159"/>
      <c r="P18" s="159"/>
      <c r="Q18" s="159"/>
      <c r="R18" s="159"/>
      <c r="S18" s="159"/>
      <c r="T18" s="159"/>
      <c r="U18" s="159"/>
      <c r="V18" s="159"/>
      <c r="W18" s="159"/>
      <c r="X18" s="159"/>
      <c r="Y18" s="149"/>
      <c r="Z18" s="149"/>
      <c r="AA18" s="149"/>
      <c r="AB18" s="149"/>
      <c r="AC18" s="149"/>
      <c r="AD18" s="149"/>
      <c r="AE18" s="149"/>
      <c r="AF18" s="149"/>
      <c r="AG18" s="149" t="s">
        <v>180</v>
      </c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outlineLevel="1" x14ac:dyDescent="0.2">
      <c r="A19" s="156"/>
      <c r="B19" s="157"/>
      <c r="C19" s="189" t="s">
        <v>190</v>
      </c>
      <c r="D19" s="187"/>
      <c r="E19" s="188">
        <v>22.26</v>
      </c>
      <c r="F19" s="159"/>
      <c r="G19" s="159"/>
      <c r="H19" s="159"/>
      <c r="I19" s="159"/>
      <c r="J19" s="159"/>
      <c r="K19" s="159"/>
      <c r="L19" s="159"/>
      <c r="M19" s="159"/>
      <c r="N19" s="159"/>
      <c r="O19" s="159"/>
      <c r="P19" s="159"/>
      <c r="Q19" s="159"/>
      <c r="R19" s="159"/>
      <c r="S19" s="159"/>
      <c r="T19" s="159"/>
      <c r="U19" s="159"/>
      <c r="V19" s="159"/>
      <c r="W19" s="159"/>
      <c r="X19" s="159"/>
      <c r="Y19" s="149"/>
      <c r="Z19" s="149"/>
      <c r="AA19" s="149"/>
      <c r="AB19" s="149"/>
      <c r="AC19" s="149"/>
      <c r="AD19" s="149"/>
      <c r="AE19" s="149"/>
      <c r="AF19" s="149"/>
      <c r="AG19" s="149" t="s">
        <v>173</v>
      </c>
      <c r="AH19" s="149">
        <v>0</v>
      </c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outlineLevel="1" x14ac:dyDescent="0.2">
      <c r="A20" s="168">
        <v>5</v>
      </c>
      <c r="B20" s="169" t="s">
        <v>191</v>
      </c>
      <c r="C20" s="183" t="s">
        <v>192</v>
      </c>
      <c r="D20" s="170" t="s">
        <v>168</v>
      </c>
      <c r="E20" s="171">
        <v>27.5</v>
      </c>
      <c r="F20" s="172"/>
      <c r="G20" s="173">
        <f>ROUND(E20*F20,2)</f>
        <v>0</v>
      </c>
      <c r="H20" s="160"/>
      <c r="I20" s="159">
        <f>ROUND(E20*H20,2)</f>
        <v>0</v>
      </c>
      <c r="J20" s="160"/>
      <c r="K20" s="159">
        <f>ROUND(E20*J20,2)</f>
        <v>0</v>
      </c>
      <c r="L20" s="159">
        <v>21</v>
      </c>
      <c r="M20" s="159">
        <f>G20*(1+L20/100)</f>
        <v>0</v>
      </c>
      <c r="N20" s="159">
        <v>2.5000000000000001E-4</v>
      </c>
      <c r="O20" s="159">
        <f>ROUND(E20*N20,2)</f>
        <v>0.01</v>
      </c>
      <c r="P20" s="159">
        <v>0</v>
      </c>
      <c r="Q20" s="159">
        <f>ROUND(E20*P20,2)</f>
        <v>0</v>
      </c>
      <c r="R20" s="159"/>
      <c r="S20" s="159" t="s">
        <v>169</v>
      </c>
      <c r="T20" s="159" t="s">
        <v>155</v>
      </c>
      <c r="U20" s="159">
        <v>1.32</v>
      </c>
      <c r="V20" s="159">
        <f>ROUND(E20*U20,2)</f>
        <v>36.299999999999997</v>
      </c>
      <c r="W20" s="159"/>
      <c r="X20" s="159" t="s">
        <v>177</v>
      </c>
      <c r="Y20" s="149"/>
      <c r="Z20" s="149"/>
      <c r="AA20" s="149"/>
      <c r="AB20" s="149"/>
      <c r="AC20" s="149"/>
      <c r="AD20" s="149"/>
      <c r="AE20" s="149"/>
      <c r="AF20" s="149"/>
      <c r="AG20" s="149" t="s">
        <v>178</v>
      </c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outlineLevel="1" x14ac:dyDescent="0.2">
      <c r="A21" s="156"/>
      <c r="B21" s="157"/>
      <c r="C21" s="272" t="s">
        <v>179</v>
      </c>
      <c r="D21" s="273"/>
      <c r="E21" s="273"/>
      <c r="F21" s="273"/>
      <c r="G21" s="273"/>
      <c r="H21" s="159"/>
      <c r="I21" s="159"/>
      <c r="J21" s="159"/>
      <c r="K21" s="159"/>
      <c r="L21" s="159"/>
      <c r="M21" s="159"/>
      <c r="N21" s="159"/>
      <c r="O21" s="159"/>
      <c r="P21" s="159"/>
      <c r="Q21" s="159"/>
      <c r="R21" s="159"/>
      <c r="S21" s="159"/>
      <c r="T21" s="159"/>
      <c r="U21" s="159"/>
      <c r="V21" s="159"/>
      <c r="W21" s="159"/>
      <c r="X21" s="159"/>
      <c r="Y21" s="149"/>
      <c r="Z21" s="149"/>
      <c r="AA21" s="149"/>
      <c r="AB21" s="149"/>
      <c r="AC21" s="149"/>
      <c r="AD21" s="149"/>
      <c r="AE21" s="149"/>
      <c r="AF21" s="149"/>
      <c r="AG21" s="149" t="s">
        <v>180</v>
      </c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outlineLevel="1" x14ac:dyDescent="0.2">
      <c r="A22" s="156"/>
      <c r="B22" s="157"/>
      <c r="C22" s="189" t="s">
        <v>193</v>
      </c>
      <c r="D22" s="187"/>
      <c r="E22" s="188">
        <v>27.5</v>
      </c>
      <c r="F22" s="159"/>
      <c r="G22" s="159"/>
      <c r="H22" s="159"/>
      <c r="I22" s="159"/>
      <c r="J22" s="159"/>
      <c r="K22" s="159"/>
      <c r="L22" s="159"/>
      <c r="M22" s="159"/>
      <c r="N22" s="159"/>
      <c r="O22" s="159"/>
      <c r="P22" s="159"/>
      <c r="Q22" s="159"/>
      <c r="R22" s="159"/>
      <c r="S22" s="159"/>
      <c r="T22" s="159"/>
      <c r="U22" s="159"/>
      <c r="V22" s="159"/>
      <c r="W22" s="159"/>
      <c r="X22" s="159"/>
      <c r="Y22" s="149"/>
      <c r="Z22" s="149"/>
      <c r="AA22" s="149"/>
      <c r="AB22" s="149"/>
      <c r="AC22" s="149"/>
      <c r="AD22" s="149"/>
      <c r="AE22" s="149"/>
      <c r="AF22" s="149"/>
      <c r="AG22" s="149" t="s">
        <v>173</v>
      </c>
      <c r="AH22" s="149">
        <v>0</v>
      </c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x14ac:dyDescent="0.2">
      <c r="A23" s="162" t="s">
        <v>149</v>
      </c>
      <c r="B23" s="163" t="s">
        <v>119</v>
      </c>
      <c r="C23" s="181" t="s">
        <v>120</v>
      </c>
      <c r="D23" s="164"/>
      <c r="E23" s="165"/>
      <c r="F23" s="166"/>
      <c r="G23" s="167">
        <f>SUMIF(AG24:AG66,"&lt;&gt;NOR",G24:G66)</f>
        <v>0</v>
      </c>
      <c r="H23" s="161"/>
      <c r="I23" s="161">
        <f>SUM(I24:I66)</f>
        <v>0</v>
      </c>
      <c r="J23" s="161"/>
      <c r="K23" s="161">
        <f>SUM(K24:K66)</f>
        <v>0</v>
      </c>
      <c r="L23" s="161"/>
      <c r="M23" s="161">
        <f>SUM(M24:M66)</f>
        <v>0</v>
      </c>
      <c r="N23" s="161"/>
      <c r="O23" s="161">
        <f>SUM(O24:O66)</f>
        <v>6.03</v>
      </c>
      <c r="P23" s="161"/>
      <c r="Q23" s="161">
        <f>SUM(Q24:Q66)</f>
        <v>0</v>
      </c>
      <c r="R23" s="161"/>
      <c r="S23" s="161"/>
      <c r="T23" s="161"/>
      <c r="U23" s="161"/>
      <c r="V23" s="161">
        <f>SUM(V24:V66)</f>
        <v>4.7699999999999996</v>
      </c>
      <c r="W23" s="161"/>
      <c r="X23" s="161"/>
      <c r="AG23" t="s">
        <v>150</v>
      </c>
    </row>
    <row r="24" spans="1:60" outlineLevel="1" x14ac:dyDescent="0.2">
      <c r="A24" s="168">
        <v>6</v>
      </c>
      <c r="B24" s="169" t="s">
        <v>194</v>
      </c>
      <c r="C24" s="183" t="s">
        <v>195</v>
      </c>
      <c r="D24" s="170" t="s">
        <v>189</v>
      </c>
      <c r="E24" s="171">
        <v>3.7370000000000001</v>
      </c>
      <c r="F24" s="172"/>
      <c r="G24" s="173">
        <f>ROUND(E24*F24,2)</f>
        <v>0</v>
      </c>
      <c r="H24" s="160"/>
      <c r="I24" s="159">
        <f>ROUND(E24*H24,2)</f>
        <v>0</v>
      </c>
      <c r="J24" s="160"/>
      <c r="K24" s="159">
        <f>ROUND(E24*J24,2)</f>
        <v>0</v>
      </c>
      <c r="L24" s="159">
        <v>21</v>
      </c>
      <c r="M24" s="159">
        <f>G24*(1+L24/100)</f>
        <v>0</v>
      </c>
      <c r="N24" s="159">
        <v>2.7300000000000001E-2</v>
      </c>
      <c r="O24" s="159">
        <f>ROUND(E24*N24,2)</f>
        <v>0.1</v>
      </c>
      <c r="P24" s="159">
        <v>0</v>
      </c>
      <c r="Q24" s="159">
        <f>ROUND(E24*P24,2)</f>
        <v>0</v>
      </c>
      <c r="R24" s="159"/>
      <c r="S24" s="159" t="s">
        <v>169</v>
      </c>
      <c r="T24" s="159" t="s">
        <v>155</v>
      </c>
      <c r="U24" s="159">
        <v>0.217</v>
      </c>
      <c r="V24" s="159">
        <f>ROUND(E24*U24,2)</f>
        <v>0.81</v>
      </c>
      <c r="W24" s="159"/>
      <c r="X24" s="159" t="s">
        <v>177</v>
      </c>
      <c r="Y24" s="149"/>
      <c r="Z24" s="149"/>
      <c r="AA24" s="149"/>
      <c r="AB24" s="149"/>
      <c r="AC24" s="149"/>
      <c r="AD24" s="149"/>
      <c r="AE24" s="149"/>
      <c r="AF24" s="149"/>
      <c r="AG24" s="149" t="s">
        <v>178</v>
      </c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</row>
    <row r="25" spans="1:60" outlineLevel="1" x14ac:dyDescent="0.2">
      <c r="A25" s="156"/>
      <c r="B25" s="157"/>
      <c r="C25" s="272" t="s">
        <v>179</v>
      </c>
      <c r="D25" s="273"/>
      <c r="E25" s="273"/>
      <c r="F25" s="273"/>
      <c r="G25" s="273"/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  <c r="W25" s="159"/>
      <c r="X25" s="159"/>
      <c r="Y25" s="149"/>
      <c r="Z25" s="149"/>
      <c r="AA25" s="149"/>
      <c r="AB25" s="149"/>
      <c r="AC25" s="149"/>
      <c r="AD25" s="149"/>
      <c r="AE25" s="149"/>
      <c r="AF25" s="149"/>
      <c r="AG25" s="149" t="s">
        <v>180</v>
      </c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outlineLevel="1" x14ac:dyDescent="0.2">
      <c r="A26" s="156"/>
      <c r="B26" s="157"/>
      <c r="C26" s="189" t="s">
        <v>196</v>
      </c>
      <c r="D26" s="187"/>
      <c r="E26" s="188">
        <v>1.794</v>
      </c>
      <c r="F26" s="159"/>
      <c r="G26" s="159"/>
      <c r="H26" s="159"/>
      <c r="I26" s="159"/>
      <c r="J26" s="159"/>
      <c r="K26" s="159"/>
      <c r="L26" s="159"/>
      <c r="M26" s="159"/>
      <c r="N26" s="159"/>
      <c r="O26" s="159"/>
      <c r="P26" s="159"/>
      <c r="Q26" s="159"/>
      <c r="R26" s="159"/>
      <c r="S26" s="159"/>
      <c r="T26" s="159"/>
      <c r="U26" s="159"/>
      <c r="V26" s="159"/>
      <c r="W26" s="159"/>
      <c r="X26" s="159"/>
      <c r="Y26" s="149"/>
      <c r="Z26" s="149"/>
      <c r="AA26" s="149"/>
      <c r="AB26" s="149"/>
      <c r="AC26" s="149"/>
      <c r="AD26" s="149"/>
      <c r="AE26" s="149"/>
      <c r="AF26" s="149"/>
      <c r="AG26" s="149" t="s">
        <v>173</v>
      </c>
      <c r="AH26" s="149">
        <v>0</v>
      </c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</row>
    <row r="27" spans="1:60" outlineLevel="1" x14ac:dyDescent="0.2">
      <c r="A27" s="156"/>
      <c r="B27" s="157"/>
      <c r="C27" s="189" t="s">
        <v>197</v>
      </c>
      <c r="D27" s="187"/>
      <c r="E27" s="188">
        <v>1.9430000000000001</v>
      </c>
      <c r="F27" s="159"/>
      <c r="G27" s="159"/>
      <c r="H27" s="159"/>
      <c r="I27" s="159"/>
      <c r="J27" s="159"/>
      <c r="K27" s="159"/>
      <c r="L27" s="159"/>
      <c r="M27" s="159"/>
      <c r="N27" s="159"/>
      <c r="O27" s="159"/>
      <c r="P27" s="159"/>
      <c r="Q27" s="159"/>
      <c r="R27" s="159"/>
      <c r="S27" s="159"/>
      <c r="T27" s="159"/>
      <c r="U27" s="159"/>
      <c r="V27" s="159"/>
      <c r="W27" s="159"/>
      <c r="X27" s="159"/>
      <c r="Y27" s="149"/>
      <c r="Z27" s="149"/>
      <c r="AA27" s="149"/>
      <c r="AB27" s="149"/>
      <c r="AC27" s="149"/>
      <c r="AD27" s="149"/>
      <c r="AE27" s="149"/>
      <c r="AF27" s="149"/>
      <c r="AG27" s="149" t="s">
        <v>173</v>
      </c>
      <c r="AH27" s="149">
        <v>0</v>
      </c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outlineLevel="1" x14ac:dyDescent="0.2">
      <c r="A28" s="168">
        <v>7</v>
      </c>
      <c r="B28" s="169" t="s">
        <v>198</v>
      </c>
      <c r="C28" s="183" t="s">
        <v>199</v>
      </c>
      <c r="D28" s="170" t="s">
        <v>189</v>
      </c>
      <c r="E28" s="171">
        <v>18</v>
      </c>
      <c r="F28" s="172"/>
      <c r="G28" s="173">
        <f>ROUND(E28*F28,2)</f>
        <v>0</v>
      </c>
      <c r="H28" s="160"/>
      <c r="I28" s="159">
        <f>ROUND(E28*H28,2)</f>
        <v>0</v>
      </c>
      <c r="J28" s="160"/>
      <c r="K28" s="159">
        <f>ROUND(E28*J28,2)</f>
        <v>0</v>
      </c>
      <c r="L28" s="159">
        <v>21</v>
      </c>
      <c r="M28" s="159">
        <f>G28*(1+L28/100)</f>
        <v>0</v>
      </c>
      <c r="N28" s="159">
        <v>2.7300000000000001E-2</v>
      </c>
      <c r="O28" s="159">
        <f>ROUND(E28*N28,2)</f>
        <v>0.49</v>
      </c>
      <c r="P28" s="159">
        <v>0</v>
      </c>
      <c r="Q28" s="159">
        <f>ROUND(E28*P28,2)</f>
        <v>0</v>
      </c>
      <c r="R28" s="159"/>
      <c r="S28" s="159" t="s">
        <v>169</v>
      </c>
      <c r="T28" s="159" t="s">
        <v>155</v>
      </c>
      <c r="U28" s="159">
        <v>0.22</v>
      </c>
      <c r="V28" s="159">
        <f>ROUND(E28*U28,2)</f>
        <v>3.96</v>
      </c>
      <c r="W28" s="159"/>
      <c r="X28" s="159" t="s">
        <v>177</v>
      </c>
      <c r="Y28" s="149"/>
      <c r="Z28" s="149"/>
      <c r="AA28" s="149"/>
      <c r="AB28" s="149"/>
      <c r="AC28" s="149"/>
      <c r="AD28" s="149"/>
      <c r="AE28" s="149"/>
      <c r="AF28" s="149"/>
      <c r="AG28" s="149" t="s">
        <v>178</v>
      </c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</row>
    <row r="29" spans="1:60" outlineLevel="1" x14ac:dyDescent="0.2">
      <c r="A29" s="156"/>
      <c r="B29" s="157"/>
      <c r="C29" s="272" t="s">
        <v>179</v>
      </c>
      <c r="D29" s="273"/>
      <c r="E29" s="273"/>
      <c r="F29" s="273"/>
      <c r="G29" s="273"/>
      <c r="H29" s="159"/>
      <c r="I29" s="159"/>
      <c r="J29" s="159"/>
      <c r="K29" s="159"/>
      <c r="L29" s="159"/>
      <c r="M29" s="159"/>
      <c r="N29" s="159"/>
      <c r="O29" s="159"/>
      <c r="P29" s="159"/>
      <c r="Q29" s="159"/>
      <c r="R29" s="159"/>
      <c r="S29" s="159"/>
      <c r="T29" s="159"/>
      <c r="U29" s="159"/>
      <c r="V29" s="159"/>
      <c r="W29" s="159"/>
      <c r="X29" s="159"/>
      <c r="Y29" s="149"/>
      <c r="Z29" s="149"/>
      <c r="AA29" s="149"/>
      <c r="AB29" s="149"/>
      <c r="AC29" s="149"/>
      <c r="AD29" s="149"/>
      <c r="AE29" s="149"/>
      <c r="AF29" s="149"/>
      <c r="AG29" s="149" t="s">
        <v>180</v>
      </c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</row>
    <row r="30" spans="1:60" outlineLevel="1" x14ac:dyDescent="0.2">
      <c r="A30" s="156"/>
      <c r="B30" s="157"/>
      <c r="C30" s="189" t="s">
        <v>200</v>
      </c>
      <c r="D30" s="187"/>
      <c r="E30" s="188">
        <v>18</v>
      </c>
      <c r="F30" s="159"/>
      <c r="G30" s="159"/>
      <c r="H30" s="159"/>
      <c r="I30" s="159"/>
      <c r="J30" s="159"/>
      <c r="K30" s="159"/>
      <c r="L30" s="159"/>
      <c r="M30" s="159"/>
      <c r="N30" s="159"/>
      <c r="O30" s="159"/>
      <c r="P30" s="159"/>
      <c r="Q30" s="159"/>
      <c r="R30" s="159"/>
      <c r="S30" s="159"/>
      <c r="T30" s="159"/>
      <c r="U30" s="159"/>
      <c r="V30" s="159"/>
      <c r="W30" s="159"/>
      <c r="X30" s="159"/>
      <c r="Y30" s="149"/>
      <c r="Z30" s="149"/>
      <c r="AA30" s="149"/>
      <c r="AB30" s="149"/>
      <c r="AC30" s="149"/>
      <c r="AD30" s="149"/>
      <c r="AE30" s="149"/>
      <c r="AF30" s="149"/>
      <c r="AG30" s="149" t="s">
        <v>173</v>
      </c>
      <c r="AH30" s="149">
        <v>0</v>
      </c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</row>
    <row r="31" spans="1:60" outlineLevel="1" x14ac:dyDescent="0.2">
      <c r="A31" s="168">
        <v>8</v>
      </c>
      <c r="B31" s="169" t="s">
        <v>201</v>
      </c>
      <c r="C31" s="183" t="s">
        <v>202</v>
      </c>
      <c r="D31" s="170" t="s">
        <v>203</v>
      </c>
      <c r="E31" s="171">
        <v>1171.07</v>
      </c>
      <c r="F31" s="172"/>
      <c r="G31" s="173">
        <f>ROUND(E31*F31,2)</f>
        <v>0</v>
      </c>
      <c r="H31" s="160"/>
      <c r="I31" s="159">
        <f>ROUND(E31*H31,2)</f>
        <v>0</v>
      </c>
      <c r="J31" s="160"/>
      <c r="K31" s="159">
        <f>ROUND(E31*J31,2)</f>
        <v>0</v>
      </c>
      <c r="L31" s="159">
        <v>21</v>
      </c>
      <c r="M31" s="159">
        <f>G31*(1+L31/100)</f>
        <v>0</v>
      </c>
      <c r="N31" s="159">
        <v>1.06E-3</v>
      </c>
      <c r="O31" s="159">
        <f>ROUND(E31*N31,2)</f>
        <v>1.24</v>
      </c>
      <c r="P31" s="159">
        <v>0</v>
      </c>
      <c r="Q31" s="159">
        <f>ROUND(E31*P31,2)</f>
        <v>0</v>
      </c>
      <c r="R31" s="159"/>
      <c r="S31" s="159" t="s">
        <v>154</v>
      </c>
      <c r="T31" s="159" t="s">
        <v>184</v>
      </c>
      <c r="U31" s="159">
        <v>0</v>
      </c>
      <c r="V31" s="159">
        <f>ROUND(E31*U31,2)</f>
        <v>0</v>
      </c>
      <c r="W31" s="159"/>
      <c r="X31" s="159" t="s">
        <v>170</v>
      </c>
      <c r="Y31" s="149"/>
      <c r="Z31" s="149"/>
      <c r="AA31" s="149"/>
      <c r="AB31" s="149"/>
      <c r="AC31" s="149"/>
      <c r="AD31" s="149"/>
      <c r="AE31" s="149"/>
      <c r="AF31" s="149"/>
      <c r="AG31" s="149" t="s">
        <v>171</v>
      </c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</row>
    <row r="32" spans="1:60" outlineLevel="1" x14ac:dyDescent="0.2">
      <c r="A32" s="156"/>
      <c r="B32" s="157"/>
      <c r="C32" s="189" t="s">
        <v>204</v>
      </c>
      <c r="D32" s="187"/>
      <c r="E32" s="188"/>
      <c r="F32" s="159"/>
      <c r="G32" s="159"/>
      <c r="H32" s="159"/>
      <c r="I32" s="159"/>
      <c r="J32" s="159"/>
      <c r="K32" s="159"/>
      <c r="L32" s="159"/>
      <c r="M32" s="159"/>
      <c r="N32" s="159"/>
      <c r="O32" s="159"/>
      <c r="P32" s="159"/>
      <c r="Q32" s="159"/>
      <c r="R32" s="159"/>
      <c r="S32" s="159"/>
      <c r="T32" s="159"/>
      <c r="U32" s="159"/>
      <c r="V32" s="159"/>
      <c r="W32" s="159"/>
      <c r="X32" s="159"/>
      <c r="Y32" s="149"/>
      <c r="Z32" s="149"/>
      <c r="AA32" s="149"/>
      <c r="AB32" s="149"/>
      <c r="AC32" s="149"/>
      <c r="AD32" s="149"/>
      <c r="AE32" s="149"/>
      <c r="AF32" s="149"/>
      <c r="AG32" s="149" t="s">
        <v>173</v>
      </c>
      <c r="AH32" s="149">
        <v>0</v>
      </c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</row>
    <row r="33" spans="1:60" outlineLevel="1" x14ac:dyDescent="0.2">
      <c r="A33" s="156"/>
      <c r="B33" s="157"/>
      <c r="C33" s="189" t="s">
        <v>205</v>
      </c>
      <c r="D33" s="187"/>
      <c r="E33" s="188">
        <v>123.9</v>
      </c>
      <c r="F33" s="159"/>
      <c r="G33" s="159"/>
      <c r="H33" s="159"/>
      <c r="I33" s="159"/>
      <c r="J33" s="159"/>
      <c r="K33" s="159"/>
      <c r="L33" s="159"/>
      <c r="M33" s="159"/>
      <c r="N33" s="159"/>
      <c r="O33" s="159"/>
      <c r="P33" s="159"/>
      <c r="Q33" s="159"/>
      <c r="R33" s="159"/>
      <c r="S33" s="159"/>
      <c r="T33" s="159"/>
      <c r="U33" s="159"/>
      <c r="V33" s="159"/>
      <c r="W33" s="159"/>
      <c r="X33" s="159"/>
      <c r="Y33" s="149"/>
      <c r="Z33" s="149"/>
      <c r="AA33" s="149"/>
      <c r="AB33" s="149"/>
      <c r="AC33" s="149"/>
      <c r="AD33" s="149"/>
      <c r="AE33" s="149"/>
      <c r="AF33" s="149"/>
      <c r="AG33" s="149" t="s">
        <v>173</v>
      </c>
      <c r="AH33" s="149">
        <v>0</v>
      </c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</row>
    <row r="34" spans="1:60" outlineLevel="1" x14ac:dyDescent="0.2">
      <c r="A34" s="156"/>
      <c r="B34" s="157"/>
      <c r="C34" s="189" t="s">
        <v>206</v>
      </c>
      <c r="D34" s="187"/>
      <c r="E34" s="188">
        <v>161.6</v>
      </c>
      <c r="F34" s="159"/>
      <c r="G34" s="159"/>
      <c r="H34" s="159"/>
      <c r="I34" s="159"/>
      <c r="J34" s="159"/>
      <c r="K34" s="159"/>
      <c r="L34" s="159"/>
      <c r="M34" s="159"/>
      <c r="N34" s="159"/>
      <c r="O34" s="159"/>
      <c r="P34" s="159"/>
      <c r="Q34" s="159"/>
      <c r="R34" s="159"/>
      <c r="S34" s="159"/>
      <c r="T34" s="159"/>
      <c r="U34" s="159"/>
      <c r="V34" s="159"/>
      <c r="W34" s="159"/>
      <c r="X34" s="159"/>
      <c r="Y34" s="149"/>
      <c r="Z34" s="149"/>
      <c r="AA34" s="149"/>
      <c r="AB34" s="149"/>
      <c r="AC34" s="149"/>
      <c r="AD34" s="149"/>
      <c r="AE34" s="149"/>
      <c r="AF34" s="149"/>
      <c r="AG34" s="149" t="s">
        <v>173</v>
      </c>
      <c r="AH34" s="149">
        <v>0</v>
      </c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</row>
    <row r="35" spans="1:60" outlineLevel="1" x14ac:dyDescent="0.2">
      <c r="A35" s="156"/>
      <c r="B35" s="157"/>
      <c r="C35" s="189" t="s">
        <v>207</v>
      </c>
      <c r="D35" s="187"/>
      <c r="E35" s="188">
        <v>37.9</v>
      </c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S35" s="159"/>
      <c r="T35" s="159"/>
      <c r="U35" s="159"/>
      <c r="V35" s="159"/>
      <c r="W35" s="159"/>
      <c r="X35" s="159"/>
      <c r="Y35" s="149"/>
      <c r="Z35" s="149"/>
      <c r="AA35" s="149"/>
      <c r="AB35" s="149"/>
      <c r="AC35" s="149"/>
      <c r="AD35" s="149"/>
      <c r="AE35" s="149"/>
      <c r="AF35" s="149"/>
      <c r="AG35" s="149" t="s">
        <v>173</v>
      </c>
      <c r="AH35" s="149">
        <v>0</v>
      </c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</row>
    <row r="36" spans="1:60" outlineLevel="1" x14ac:dyDescent="0.2">
      <c r="A36" s="156"/>
      <c r="B36" s="157"/>
      <c r="C36" s="189" t="s">
        <v>208</v>
      </c>
      <c r="D36" s="187"/>
      <c r="E36" s="188">
        <v>14.9</v>
      </c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59"/>
      <c r="R36" s="159"/>
      <c r="S36" s="159"/>
      <c r="T36" s="159"/>
      <c r="U36" s="159"/>
      <c r="V36" s="159"/>
      <c r="W36" s="159"/>
      <c r="X36" s="159"/>
      <c r="Y36" s="149"/>
      <c r="Z36" s="149"/>
      <c r="AA36" s="149"/>
      <c r="AB36" s="149"/>
      <c r="AC36" s="149"/>
      <c r="AD36" s="149"/>
      <c r="AE36" s="149"/>
      <c r="AF36" s="149"/>
      <c r="AG36" s="149" t="s">
        <v>173</v>
      </c>
      <c r="AH36" s="149">
        <v>0</v>
      </c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</row>
    <row r="37" spans="1:60" outlineLevel="1" x14ac:dyDescent="0.2">
      <c r="A37" s="156"/>
      <c r="B37" s="157"/>
      <c r="C37" s="189" t="s">
        <v>209</v>
      </c>
      <c r="D37" s="187"/>
      <c r="E37" s="188">
        <v>9.9</v>
      </c>
      <c r="F37" s="159"/>
      <c r="G37" s="159"/>
      <c r="H37" s="159"/>
      <c r="I37" s="159"/>
      <c r="J37" s="159"/>
      <c r="K37" s="159"/>
      <c r="L37" s="159"/>
      <c r="M37" s="159"/>
      <c r="N37" s="159"/>
      <c r="O37" s="159"/>
      <c r="P37" s="159"/>
      <c r="Q37" s="159"/>
      <c r="R37" s="159"/>
      <c r="S37" s="159"/>
      <c r="T37" s="159"/>
      <c r="U37" s="159"/>
      <c r="V37" s="159"/>
      <c r="W37" s="159"/>
      <c r="X37" s="159"/>
      <c r="Y37" s="149"/>
      <c r="Z37" s="149"/>
      <c r="AA37" s="149"/>
      <c r="AB37" s="149"/>
      <c r="AC37" s="149"/>
      <c r="AD37" s="149"/>
      <c r="AE37" s="149"/>
      <c r="AF37" s="149"/>
      <c r="AG37" s="149" t="s">
        <v>173</v>
      </c>
      <c r="AH37" s="149">
        <v>0</v>
      </c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</row>
    <row r="38" spans="1:60" ht="22.5" outlineLevel="1" x14ac:dyDescent="0.2">
      <c r="A38" s="156"/>
      <c r="B38" s="157"/>
      <c r="C38" s="189" t="s">
        <v>210</v>
      </c>
      <c r="D38" s="187"/>
      <c r="E38" s="188">
        <v>124.8</v>
      </c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  <c r="Q38" s="159"/>
      <c r="R38" s="159"/>
      <c r="S38" s="159"/>
      <c r="T38" s="159"/>
      <c r="U38" s="159"/>
      <c r="V38" s="159"/>
      <c r="W38" s="159"/>
      <c r="X38" s="159"/>
      <c r="Y38" s="149"/>
      <c r="Z38" s="149"/>
      <c r="AA38" s="149"/>
      <c r="AB38" s="149"/>
      <c r="AC38" s="149"/>
      <c r="AD38" s="149"/>
      <c r="AE38" s="149"/>
      <c r="AF38" s="149"/>
      <c r="AG38" s="149" t="s">
        <v>173</v>
      </c>
      <c r="AH38" s="149">
        <v>0</v>
      </c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</row>
    <row r="39" spans="1:60" outlineLevel="1" x14ac:dyDescent="0.2">
      <c r="A39" s="156"/>
      <c r="B39" s="157"/>
      <c r="C39" s="189" t="s">
        <v>211</v>
      </c>
      <c r="D39" s="187"/>
      <c r="E39" s="188">
        <v>23.7</v>
      </c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  <c r="Q39" s="159"/>
      <c r="R39" s="159"/>
      <c r="S39" s="159"/>
      <c r="T39" s="159"/>
      <c r="U39" s="159"/>
      <c r="V39" s="159"/>
      <c r="W39" s="159"/>
      <c r="X39" s="159"/>
      <c r="Y39" s="149"/>
      <c r="Z39" s="149"/>
      <c r="AA39" s="149"/>
      <c r="AB39" s="149"/>
      <c r="AC39" s="149"/>
      <c r="AD39" s="149"/>
      <c r="AE39" s="149"/>
      <c r="AF39" s="149"/>
      <c r="AG39" s="149" t="s">
        <v>173</v>
      </c>
      <c r="AH39" s="149">
        <v>0</v>
      </c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</row>
    <row r="40" spans="1:60" outlineLevel="1" x14ac:dyDescent="0.2">
      <c r="A40" s="156"/>
      <c r="B40" s="157"/>
      <c r="C40" s="189" t="s">
        <v>212</v>
      </c>
      <c r="D40" s="187"/>
      <c r="E40" s="188">
        <v>674.37</v>
      </c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  <c r="Q40" s="159"/>
      <c r="R40" s="159"/>
      <c r="S40" s="159"/>
      <c r="T40" s="159"/>
      <c r="U40" s="159"/>
      <c r="V40" s="159"/>
      <c r="W40" s="159"/>
      <c r="X40" s="159"/>
      <c r="Y40" s="149"/>
      <c r="Z40" s="149"/>
      <c r="AA40" s="149"/>
      <c r="AB40" s="149"/>
      <c r="AC40" s="149"/>
      <c r="AD40" s="149"/>
      <c r="AE40" s="149"/>
      <c r="AF40" s="149"/>
      <c r="AG40" s="149" t="s">
        <v>173</v>
      </c>
      <c r="AH40" s="149">
        <v>0</v>
      </c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</row>
    <row r="41" spans="1:60" outlineLevel="1" x14ac:dyDescent="0.2">
      <c r="A41" s="168">
        <v>9</v>
      </c>
      <c r="B41" s="169" t="s">
        <v>213</v>
      </c>
      <c r="C41" s="183" t="s">
        <v>214</v>
      </c>
      <c r="D41" s="170" t="s">
        <v>203</v>
      </c>
      <c r="E41" s="171">
        <v>2242</v>
      </c>
      <c r="F41" s="172"/>
      <c r="G41" s="173">
        <f>ROUND(E41*F41,2)</f>
        <v>0</v>
      </c>
      <c r="H41" s="160"/>
      <c r="I41" s="159">
        <f>ROUND(E41*H41,2)</f>
        <v>0</v>
      </c>
      <c r="J41" s="160"/>
      <c r="K41" s="159">
        <f>ROUND(E41*J41,2)</f>
        <v>0</v>
      </c>
      <c r="L41" s="159">
        <v>21</v>
      </c>
      <c r="M41" s="159">
        <f>G41*(1+L41/100)</f>
        <v>0</v>
      </c>
      <c r="N41" s="159">
        <v>1.0499999999999999E-3</v>
      </c>
      <c r="O41" s="159">
        <f>ROUND(E41*N41,2)</f>
        <v>2.35</v>
      </c>
      <c r="P41" s="159">
        <v>0</v>
      </c>
      <c r="Q41" s="159">
        <f>ROUND(E41*P41,2)</f>
        <v>0</v>
      </c>
      <c r="R41" s="159"/>
      <c r="S41" s="159" t="s">
        <v>154</v>
      </c>
      <c r="T41" s="159" t="s">
        <v>184</v>
      </c>
      <c r="U41" s="159">
        <v>0</v>
      </c>
      <c r="V41" s="159">
        <f>ROUND(E41*U41,2)</f>
        <v>0</v>
      </c>
      <c r="W41" s="159"/>
      <c r="X41" s="159" t="s">
        <v>170</v>
      </c>
      <c r="Y41" s="149"/>
      <c r="Z41" s="149"/>
      <c r="AA41" s="149"/>
      <c r="AB41" s="149"/>
      <c r="AC41" s="149"/>
      <c r="AD41" s="149"/>
      <c r="AE41" s="149"/>
      <c r="AF41" s="149"/>
      <c r="AG41" s="149" t="s">
        <v>171</v>
      </c>
      <c r="AH41" s="149"/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</row>
    <row r="42" spans="1:60" outlineLevel="1" x14ac:dyDescent="0.2">
      <c r="A42" s="156"/>
      <c r="B42" s="157"/>
      <c r="C42" s="189" t="s">
        <v>204</v>
      </c>
      <c r="D42" s="187"/>
      <c r="E42" s="188"/>
      <c r="F42" s="159"/>
      <c r="G42" s="159"/>
      <c r="H42" s="159"/>
      <c r="I42" s="159"/>
      <c r="J42" s="159"/>
      <c r="K42" s="159"/>
      <c r="L42" s="159"/>
      <c r="M42" s="159"/>
      <c r="N42" s="159"/>
      <c r="O42" s="159"/>
      <c r="P42" s="159"/>
      <c r="Q42" s="159"/>
      <c r="R42" s="159"/>
      <c r="S42" s="159"/>
      <c r="T42" s="159"/>
      <c r="U42" s="159"/>
      <c r="V42" s="159"/>
      <c r="W42" s="159"/>
      <c r="X42" s="159"/>
      <c r="Y42" s="149"/>
      <c r="Z42" s="149"/>
      <c r="AA42" s="149"/>
      <c r="AB42" s="149"/>
      <c r="AC42" s="149"/>
      <c r="AD42" s="149"/>
      <c r="AE42" s="149"/>
      <c r="AF42" s="149"/>
      <c r="AG42" s="149" t="s">
        <v>173</v>
      </c>
      <c r="AH42" s="149">
        <v>0</v>
      </c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</row>
    <row r="43" spans="1:60" outlineLevel="1" x14ac:dyDescent="0.2">
      <c r="A43" s="156"/>
      <c r="B43" s="157"/>
      <c r="C43" s="189" t="s">
        <v>215</v>
      </c>
      <c r="D43" s="187"/>
      <c r="E43" s="188">
        <v>523.29999999999995</v>
      </c>
      <c r="F43" s="159"/>
      <c r="G43" s="159"/>
      <c r="H43" s="159"/>
      <c r="I43" s="159"/>
      <c r="J43" s="159"/>
      <c r="K43" s="159"/>
      <c r="L43" s="159"/>
      <c r="M43" s="159"/>
      <c r="N43" s="159"/>
      <c r="O43" s="159"/>
      <c r="P43" s="159"/>
      <c r="Q43" s="159"/>
      <c r="R43" s="159"/>
      <c r="S43" s="159"/>
      <c r="T43" s="159"/>
      <c r="U43" s="159"/>
      <c r="V43" s="159"/>
      <c r="W43" s="159"/>
      <c r="X43" s="159"/>
      <c r="Y43" s="149"/>
      <c r="Z43" s="149"/>
      <c r="AA43" s="149"/>
      <c r="AB43" s="149"/>
      <c r="AC43" s="149"/>
      <c r="AD43" s="149"/>
      <c r="AE43" s="149"/>
      <c r="AF43" s="149"/>
      <c r="AG43" s="149" t="s">
        <v>173</v>
      </c>
      <c r="AH43" s="149">
        <v>0</v>
      </c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</row>
    <row r="44" spans="1:60" ht="22.5" outlineLevel="1" x14ac:dyDescent="0.2">
      <c r="A44" s="156"/>
      <c r="B44" s="157"/>
      <c r="C44" s="189" t="s">
        <v>216</v>
      </c>
      <c r="D44" s="187"/>
      <c r="E44" s="188">
        <v>821.2</v>
      </c>
      <c r="F44" s="159"/>
      <c r="G44" s="159"/>
      <c r="H44" s="159"/>
      <c r="I44" s="159"/>
      <c r="J44" s="159"/>
      <c r="K44" s="159"/>
      <c r="L44" s="159"/>
      <c r="M44" s="159"/>
      <c r="N44" s="159"/>
      <c r="O44" s="159"/>
      <c r="P44" s="159"/>
      <c r="Q44" s="159"/>
      <c r="R44" s="159"/>
      <c r="S44" s="159"/>
      <c r="T44" s="159"/>
      <c r="U44" s="159"/>
      <c r="V44" s="159"/>
      <c r="W44" s="159"/>
      <c r="X44" s="159"/>
      <c r="Y44" s="149"/>
      <c r="Z44" s="149"/>
      <c r="AA44" s="149"/>
      <c r="AB44" s="149"/>
      <c r="AC44" s="149"/>
      <c r="AD44" s="149"/>
      <c r="AE44" s="149"/>
      <c r="AF44" s="149"/>
      <c r="AG44" s="149" t="s">
        <v>173</v>
      </c>
      <c r="AH44" s="149">
        <v>0</v>
      </c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</row>
    <row r="45" spans="1:60" ht="22.5" outlineLevel="1" x14ac:dyDescent="0.2">
      <c r="A45" s="156"/>
      <c r="B45" s="157"/>
      <c r="C45" s="189" t="s">
        <v>217</v>
      </c>
      <c r="D45" s="187"/>
      <c r="E45" s="188">
        <v>282.7</v>
      </c>
      <c r="F45" s="159"/>
      <c r="G45" s="159"/>
      <c r="H45" s="159"/>
      <c r="I45" s="159"/>
      <c r="J45" s="159"/>
      <c r="K45" s="159"/>
      <c r="L45" s="159"/>
      <c r="M45" s="159"/>
      <c r="N45" s="159"/>
      <c r="O45" s="159"/>
      <c r="P45" s="159"/>
      <c r="Q45" s="159"/>
      <c r="R45" s="159"/>
      <c r="S45" s="159"/>
      <c r="T45" s="159"/>
      <c r="U45" s="159"/>
      <c r="V45" s="159"/>
      <c r="W45" s="159"/>
      <c r="X45" s="159"/>
      <c r="Y45" s="149"/>
      <c r="Z45" s="149"/>
      <c r="AA45" s="149"/>
      <c r="AB45" s="149"/>
      <c r="AC45" s="149"/>
      <c r="AD45" s="149"/>
      <c r="AE45" s="149"/>
      <c r="AF45" s="149"/>
      <c r="AG45" s="149" t="s">
        <v>173</v>
      </c>
      <c r="AH45" s="149">
        <v>0</v>
      </c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  <c r="BH45" s="149"/>
    </row>
    <row r="46" spans="1:60" ht="45" outlineLevel="1" x14ac:dyDescent="0.2">
      <c r="A46" s="156"/>
      <c r="B46" s="157"/>
      <c r="C46" s="189" t="s">
        <v>218</v>
      </c>
      <c r="D46" s="187"/>
      <c r="E46" s="188">
        <v>614.79999999999995</v>
      </c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59"/>
      <c r="V46" s="159"/>
      <c r="W46" s="159"/>
      <c r="X46" s="159"/>
      <c r="Y46" s="149"/>
      <c r="Z46" s="149"/>
      <c r="AA46" s="149"/>
      <c r="AB46" s="149"/>
      <c r="AC46" s="149"/>
      <c r="AD46" s="149"/>
      <c r="AE46" s="149"/>
      <c r="AF46" s="149"/>
      <c r="AG46" s="149" t="s">
        <v>173</v>
      </c>
      <c r="AH46" s="149">
        <v>0</v>
      </c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49"/>
      <c r="BB46" s="149"/>
      <c r="BC46" s="149"/>
      <c r="BD46" s="149"/>
      <c r="BE46" s="149"/>
      <c r="BF46" s="149"/>
      <c r="BG46" s="149"/>
      <c r="BH46" s="149"/>
    </row>
    <row r="47" spans="1:60" outlineLevel="1" x14ac:dyDescent="0.2">
      <c r="A47" s="168">
        <v>10</v>
      </c>
      <c r="B47" s="169" t="s">
        <v>219</v>
      </c>
      <c r="C47" s="183" t="s">
        <v>220</v>
      </c>
      <c r="D47" s="170" t="s">
        <v>203</v>
      </c>
      <c r="E47" s="171">
        <v>151.80000000000001</v>
      </c>
      <c r="F47" s="172"/>
      <c r="G47" s="173">
        <f>ROUND(E47*F47,2)</f>
        <v>0</v>
      </c>
      <c r="H47" s="160"/>
      <c r="I47" s="159">
        <f>ROUND(E47*H47,2)</f>
        <v>0</v>
      </c>
      <c r="J47" s="160"/>
      <c r="K47" s="159">
        <f>ROUND(E47*J47,2)</f>
        <v>0</v>
      </c>
      <c r="L47" s="159">
        <v>21</v>
      </c>
      <c r="M47" s="159">
        <f>G47*(1+L47/100)</f>
        <v>0</v>
      </c>
      <c r="N47" s="159">
        <v>1.0499999999999999E-3</v>
      </c>
      <c r="O47" s="159">
        <f>ROUND(E47*N47,2)</f>
        <v>0.16</v>
      </c>
      <c r="P47" s="159">
        <v>0</v>
      </c>
      <c r="Q47" s="159">
        <f>ROUND(E47*P47,2)</f>
        <v>0</v>
      </c>
      <c r="R47" s="159"/>
      <c r="S47" s="159" t="s">
        <v>154</v>
      </c>
      <c r="T47" s="159" t="s">
        <v>184</v>
      </c>
      <c r="U47" s="159">
        <v>0</v>
      </c>
      <c r="V47" s="159">
        <f>ROUND(E47*U47,2)</f>
        <v>0</v>
      </c>
      <c r="W47" s="159"/>
      <c r="X47" s="159" t="s">
        <v>170</v>
      </c>
      <c r="Y47" s="149"/>
      <c r="Z47" s="149"/>
      <c r="AA47" s="149"/>
      <c r="AB47" s="149"/>
      <c r="AC47" s="149"/>
      <c r="AD47" s="149"/>
      <c r="AE47" s="149"/>
      <c r="AF47" s="149"/>
      <c r="AG47" s="149" t="s">
        <v>171</v>
      </c>
      <c r="AH47" s="149"/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49"/>
      <c r="BF47" s="149"/>
      <c r="BG47" s="149"/>
      <c r="BH47" s="149"/>
    </row>
    <row r="48" spans="1:60" outlineLevel="1" x14ac:dyDescent="0.2">
      <c r="A48" s="156"/>
      <c r="B48" s="157"/>
      <c r="C48" s="189" t="s">
        <v>204</v>
      </c>
      <c r="D48" s="187"/>
      <c r="E48" s="188"/>
      <c r="F48" s="159"/>
      <c r="G48" s="159"/>
      <c r="H48" s="159"/>
      <c r="I48" s="159"/>
      <c r="J48" s="159"/>
      <c r="K48" s="159"/>
      <c r="L48" s="159"/>
      <c r="M48" s="159"/>
      <c r="N48" s="159"/>
      <c r="O48" s="159"/>
      <c r="P48" s="159"/>
      <c r="Q48" s="159"/>
      <c r="R48" s="159"/>
      <c r="S48" s="159"/>
      <c r="T48" s="159"/>
      <c r="U48" s="159"/>
      <c r="V48" s="159"/>
      <c r="W48" s="159"/>
      <c r="X48" s="159"/>
      <c r="Y48" s="149"/>
      <c r="Z48" s="149"/>
      <c r="AA48" s="149"/>
      <c r="AB48" s="149"/>
      <c r="AC48" s="149"/>
      <c r="AD48" s="149"/>
      <c r="AE48" s="149"/>
      <c r="AF48" s="149"/>
      <c r="AG48" s="149" t="s">
        <v>173</v>
      </c>
      <c r="AH48" s="149">
        <v>0</v>
      </c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</row>
    <row r="49" spans="1:60" outlineLevel="1" x14ac:dyDescent="0.2">
      <c r="A49" s="156"/>
      <c r="B49" s="157"/>
      <c r="C49" s="189" t="s">
        <v>221</v>
      </c>
      <c r="D49" s="187"/>
      <c r="E49" s="188">
        <v>95.5</v>
      </c>
      <c r="F49" s="159"/>
      <c r="G49" s="159"/>
      <c r="H49" s="159"/>
      <c r="I49" s="159"/>
      <c r="J49" s="159"/>
      <c r="K49" s="159"/>
      <c r="L49" s="159"/>
      <c r="M49" s="159"/>
      <c r="N49" s="159"/>
      <c r="O49" s="159"/>
      <c r="P49" s="159"/>
      <c r="Q49" s="159"/>
      <c r="R49" s="159"/>
      <c r="S49" s="159"/>
      <c r="T49" s="159"/>
      <c r="U49" s="159"/>
      <c r="V49" s="159"/>
      <c r="W49" s="159"/>
      <c r="X49" s="159"/>
      <c r="Y49" s="149"/>
      <c r="Z49" s="149"/>
      <c r="AA49" s="149"/>
      <c r="AB49" s="149"/>
      <c r="AC49" s="149"/>
      <c r="AD49" s="149"/>
      <c r="AE49" s="149"/>
      <c r="AF49" s="149"/>
      <c r="AG49" s="149" t="s">
        <v>173</v>
      </c>
      <c r="AH49" s="149">
        <v>0</v>
      </c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</row>
    <row r="50" spans="1:60" outlineLevel="1" x14ac:dyDescent="0.2">
      <c r="A50" s="156"/>
      <c r="B50" s="157"/>
      <c r="C50" s="189" t="s">
        <v>222</v>
      </c>
      <c r="D50" s="187"/>
      <c r="E50" s="188">
        <v>56.3</v>
      </c>
      <c r="F50" s="159"/>
      <c r="G50" s="159"/>
      <c r="H50" s="159"/>
      <c r="I50" s="159"/>
      <c r="J50" s="159"/>
      <c r="K50" s="159"/>
      <c r="L50" s="159"/>
      <c r="M50" s="159"/>
      <c r="N50" s="159"/>
      <c r="O50" s="159"/>
      <c r="P50" s="159"/>
      <c r="Q50" s="159"/>
      <c r="R50" s="159"/>
      <c r="S50" s="159"/>
      <c r="T50" s="159"/>
      <c r="U50" s="159"/>
      <c r="V50" s="159"/>
      <c r="W50" s="159"/>
      <c r="X50" s="159"/>
      <c r="Y50" s="149"/>
      <c r="Z50" s="149"/>
      <c r="AA50" s="149"/>
      <c r="AB50" s="149"/>
      <c r="AC50" s="149"/>
      <c r="AD50" s="149"/>
      <c r="AE50" s="149"/>
      <c r="AF50" s="149"/>
      <c r="AG50" s="149" t="s">
        <v>173</v>
      </c>
      <c r="AH50" s="149">
        <v>0</v>
      </c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  <c r="BA50" s="149"/>
      <c r="BB50" s="149"/>
      <c r="BC50" s="149"/>
      <c r="BD50" s="149"/>
      <c r="BE50" s="149"/>
      <c r="BF50" s="149"/>
      <c r="BG50" s="149"/>
      <c r="BH50" s="149"/>
    </row>
    <row r="51" spans="1:60" outlineLevel="1" x14ac:dyDescent="0.2">
      <c r="A51" s="168">
        <v>11</v>
      </c>
      <c r="B51" s="169" t="s">
        <v>223</v>
      </c>
      <c r="C51" s="183" t="s">
        <v>224</v>
      </c>
      <c r="D51" s="170" t="s">
        <v>203</v>
      </c>
      <c r="E51" s="171">
        <v>418.7</v>
      </c>
      <c r="F51" s="172"/>
      <c r="G51" s="173">
        <f>ROUND(E51*F51,2)</f>
        <v>0</v>
      </c>
      <c r="H51" s="160"/>
      <c r="I51" s="159">
        <f>ROUND(E51*H51,2)</f>
        <v>0</v>
      </c>
      <c r="J51" s="160"/>
      <c r="K51" s="159">
        <f>ROUND(E51*J51,2)</f>
        <v>0</v>
      </c>
      <c r="L51" s="159">
        <v>21</v>
      </c>
      <c r="M51" s="159">
        <f>G51*(1+L51/100)</f>
        <v>0</v>
      </c>
      <c r="N51" s="159">
        <v>1.0499999999999999E-3</v>
      </c>
      <c r="O51" s="159">
        <f>ROUND(E51*N51,2)</f>
        <v>0.44</v>
      </c>
      <c r="P51" s="159">
        <v>0</v>
      </c>
      <c r="Q51" s="159">
        <f>ROUND(E51*P51,2)</f>
        <v>0</v>
      </c>
      <c r="R51" s="159"/>
      <c r="S51" s="159" t="s">
        <v>154</v>
      </c>
      <c r="T51" s="159" t="s">
        <v>184</v>
      </c>
      <c r="U51" s="159">
        <v>0</v>
      </c>
      <c r="V51" s="159">
        <f>ROUND(E51*U51,2)</f>
        <v>0</v>
      </c>
      <c r="W51" s="159"/>
      <c r="X51" s="159" t="s">
        <v>170</v>
      </c>
      <c r="Y51" s="149"/>
      <c r="Z51" s="149"/>
      <c r="AA51" s="149"/>
      <c r="AB51" s="149"/>
      <c r="AC51" s="149"/>
      <c r="AD51" s="149"/>
      <c r="AE51" s="149"/>
      <c r="AF51" s="149"/>
      <c r="AG51" s="149" t="s">
        <v>171</v>
      </c>
      <c r="AH51" s="149"/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</row>
    <row r="52" spans="1:60" outlineLevel="1" x14ac:dyDescent="0.2">
      <c r="A52" s="156"/>
      <c r="B52" s="157"/>
      <c r="C52" s="189" t="s">
        <v>204</v>
      </c>
      <c r="D52" s="187"/>
      <c r="E52" s="188"/>
      <c r="F52" s="159"/>
      <c r="G52" s="159"/>
      <c r="H52" s="159"/>
      <c r="I52" s="159"/>
      <c r="J52" s="159"/>
      <c r="K52" s="159"/>
      <c r="L52" s="159"/>
      <c r="M52" s="159"/>
      <c r="N52" s="159"/>
      <c r="O52" s="159"/>
      <c r="P52" s="159"/>
      <c r="Q52" s="159"/>
      <c r="R52" s="159"/>
      <c r="S52" s="159"/>
      <c r="T52" s="159"/>
      <c r="U52" s="159"/>
      <c r="V52" s="159"/>
      <c r="W52" s="159"/>
      <c r="X52" s="159"/>
      <c r="Y52" s="149"/>
      <c r="Z52" s="149"/>
      <c r="AA52" s="149"/>
      <c r="AB52" s="149"/>
      <c r="AC52" s="149"/>
      <c r="AD52" s="149"/>
      <c r="AE52" s="149"/>
      <c r="AF52" s="149"/>
      <c r="AG52" s="149" t="s">
        <v>173</v>
      </c>
      <c r="AH52" s="149">
        <v>0</v>
      </c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  <c r="BA52" s="149"/>
      <c r="BB52" s="149"/>
      <c r="BC52" s="149"/>
      <c r="BD52" s="149"/>
      <c r="BE52" s="149"/>
      <c r="BF52" s="149"/>
      <c r="BG52" s="149"/>
      <c r="BH52" s="149"/>
    </row>
    <row r="53" spans="1:60" outlineLevel="1" x14ac:dyDescent="0.2">
      <c r="A53" s="156"/>
      <c r="B53" s="157"/>
      <c r="C53" s="189" t="s">
        <v>225</v>
      </c>
      <c r="D53" s="187"/>
      <c r="E53" s="188">
        <v>292.89999999999998</v>
      </c>
      <c r="F53" s="159"/>
      <c r="G53" s="159"/>
      <c r="H53" s="159"/>
      <c r="I53" s="159"/>
      <c r="J53" s="159"/>
      <c r="K53" s="159"/>
      <c r="L53" s="159"/>
      <c r="M53" s="159"/>
      <c r="N53" s="159"/>
      <c r="O53" s="159"/>
      <c r="P53" s="159"/>
      <c r="Q53" s="159"/>
      <c r="R53" s="159"/>
      <c r="S53" s="159"/>
      <c r="T53" s="159"/>
      <c r="U53" s="159"/>
      <c r="V53" s="159"/>
      <c r="W53" s="159"/>
      <c r="X53" s="159"/>
      <c r="Y53" s="149"/>
      <c r="Z53" s="149"/>
      <c r="AA53" s="149"/>
      <c r="AB53" s="149"/>
      <c r="AC53" s="149"/>
      <c r="AD53" s="149"/>
      <c r="AE53" s="149"/>
      <c r="AF53" s="149"/>
      <c r="AG53" s="149" t="s">
        <v>173</v>
      </c>
      <c r="AH53" s="149">
        <v>0</v>
      </c>
      <c r="AI53" s="149"/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  <c r="BA53" s="149"/>
      <c r="BB53" s="149"/>
      <c r="BC53" s="149"/>
      <c r="BD53" s="149"/>
      <c r="BE53" s="149"/>
      <c r="BF53" s="149"/>
      <c r="BG53" s="149"/>
      <c r="BH53" s="149"/>
    </row>
    <row r="54" spans="1:60" outlineLevel="1" x14ac:dyDescent="0.2">
      <c r="A54" s="156"/>
      <c r="B54" s="157"/>
      <c r="C54" s="189" t="s">
        <v>226</v>
      </c>
      <c r="D54" s="187"/>
      <c r="E54" s="188">
        <v>125.8</v>
      </c>
      <c r="F54" s="159"/>
      <c r="G54" s="159"/>
      <c r="H54" s="159"/>
      <c r="I54" s="159"/>
      <c r="J54" s="159"/>
      <c r="K54" s="159"/>
      <c r="L54" s="159"/>
      <c r="M54" s="159"/>
      <c r="N54" s="159"/>
      <c r="O54" s="159"/>
      <c r="P54" s="159"/>
      <c r="Q54" s="159"/>
      <c r="R54" s="159"/>
      <c r="S54" s="159"/>
      <c r="T54" s="159"/>
      <c r="U54" s="159"/>
      <c r="V54" s="159"/>
      <c r="W54" s="159"/>
      <c r="X54" s="159"/>
      <c r="Y54" s="149"/>
      <c r="Z54" s="149"/>
      <c r="AA54" s="149"/>
      <c r="AB54" s="149"/>
      <c r="AC54" s="149"/>
      <c r="AD54" s="149"/>
      <c r="AE54" s="149"/>
      <c r="AF54" s="149"/>
      <c r="AG54" s="149" t="s">
        <v>173</v>
      </c>
      <c r="AH54" s="149">
        <v>0</v>
      </c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  <c r="BA54" s="149"/>
      <c r="BB54" s="149"/>
      <c r="BC54" s="149"/>
      <c r="BD54" s="149"/>
      <c r="BE54" s="149"/>
      <c r="BF54" s="149"/>
      <c r="BG54" s="149"/>
      <c r="BH54" s="149"/>
    </row>
    <row r="55" spans="1:60" outlineLevel="1" x14ac:dyDescent="0.2">
      <c r="A55" s="168">
        <v>12</v>
      </c>
      <c r="B55" s="169" t="s">
        <v>227</v>
      </c>
      <c r="C55" s="183" t="s">
        <v>228</v>
      </c>
      <c r="D55" s="170" t="s">
        <v>203</v>
      </c>
      <c r="E55" s="171">
        <v>1186.7</v>
      </c>
      <c r="F55" s="172"/>
      <c r="G55" s="173">
        <f>ROUND(E55*F55,2)</f>
        <v>0</v>
      </c>
      <c r="H55" s="160"/>
      <c r="I55" s="159">
        <f>ROUND(E55*H55,2)</f>
        <v>0</v>
      </c>
      <c r="J55" s="160"/>
      <c r="K55" s="159">
        <f>ROUND(E55*J55,2)</f>
        <v>0</v>
      </c>
      <c r="L55" s="159">
        <v>21</v>
      </c>
      <c r="M55" s="159">
        <f>G55*(1+L55/100)</f>
        <v>0</v>
      </c>
      <c r="N55" s="159">
        <v>1.0499999999999999E-3</v>
      </c>
      <c r="O55" s="159">
        <f>ROUND(E55*N55,2)</f>
        <v>1.25</v>
      </c>
      <c r="P55" s="159">
        <v>0</v>
      </c>
      <c r="Q55" s="159">
        <f>ROUND(E55*P55,2)</f>
        <v>0</v>
      </c>
      <c r="R55" s="159"/>
      <c r="S55" s="159" t="s">
        <v>154</v>
      </c>
      <c r="T55" s="159" t="s">
        <v>184</v>
      </c>
      <c r="U55" s="159">
        <v>0</v>
      </c>
      <c r="V55" s="159">
        <f>ROUND(E55*U55,2)</f>
        <v>0</v>
      </c>
      <c r="W55" s="159"/>
      <c r="X55" s="159" t="s">
        <v>170</v>
      </c>
      <c r="Y55" s="149"/>
      <c r="Z55" s="149"/>
      <c r="AA55" s="149"/>
      <c r="AB55" s="149"/>
      <c r="AC55" s="149"/>
      <c r="AD55" s="149"/>
      <c r="AE55" s="149"/>
      <c r="AF55" s="149"/>
      <c r="AG55" s="149" t="s">
        <v>171</v>
      </c>
      <c r="AH55" s="149"/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  <c r="BA55" s="149"/>
      <c r="BB55" s="149"/>
      <c r="BC55" s="149"/>
      <c r="BD55" s="149"/>
      <c r="BE55" s="149"/>
      <c r="BF55" s="149"/>
      <c r="BG55" s="149"/>
      <c r="BH55" s="149"/>
    </row>
    <row r="56" spans="1:60" outlineLevel="1" x14ac:dyDescent="0.2">
      <c r="A56" s="156"/>
      <c r="B56" s="157"/>
      <c r="C56" s="189" t="s">
        <v>204</v>
      </c>
      <c r="D56" s="187"/>
      <c r="E56" s="188"/>
      <c r="F56" s="159"/>
      <c r="G56" s="159"/>
      <c r="H56" s="159"/>
      <c r="I56" s="159"/>
      <c r="J56" s="159"/>
      <c r="K56" s="159"/>
      <c r="L56" s="159"/>
      <c r="M56" s="159"/>
      <c r="N56" s="159"/>
      <c r="O56" s="159"/>
      <c r="P56" s="159"/>
      <c r="Q56" s="159"/>
      <c r="R56" s="159"/>
      <c r="S56" s="159"/>
      <c r="T56" s="159"/>
      <c r="U56" s="159"/>
      <c r="V56" s="159"/>
      <c r="W56" s="159"/>
      <c r="X56" s="159"/>
      <c r="Y56" s="149"/>
      <c r="Z56" s="149"/>
      <c r="AA56" s="149"/>
      <c r="AB56" s="149"/>
      <c r="AC56" s="149"/>
      <c r="AD56" s="149"/>
      <c r="AE56" s="149"/>
      <c r="AF56" s="149"/>
      <c r="AG56" s="149" t="s">
        <v>173</v>
      </c>
      <c r="AH56" s="149">
        <v>0</v>
      </c>
      <c r="AI56" s="149"/>
      <c r="AJ56" s="149"/>
      <c r="AK56" s="149"/>
      <c r="AL56" s="149"/>
      <c r="AM56" s="149"/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149"/>
      <c r="BA56" s="149"/>
      <c r="BB56" s="149"/>
      <c r="BC56" s="149"/>
      <c r="BD56" s="149"/>
      <c r="BE56" s="149"/>
      <c r="BF56" s="149"/>
      <c r="BG56" s="149"/>
      <c r="BH56" s="149"/>
    </row>
    <row r="57" spans="1:60" outlineLevel="1" x14ac:dyDescent="0.2">
      <c r="A57" s="156"/>
      <c r="B57" s="157"/>
      <c r="C57" s="189" t="s">
        <v>229</v>
      </c>
      <c r="D57" s="187"/>
      <c r="E57" s="188">
        <v>894.8</v>
      </c>
      <c r="F57" s="159"/>
      <c r="G57" s="159"/>
      <c r="H57" s="159"/>
      <c r="I57" s="159"/>
      <c r="J57" s="159"/>
      <c r="K57" s="159"/>
      <c r="L57" s="159"/>
      <c r="M57" s="159"/>
      <c r="N57" s="159"/>
      <c r="O57" s="159"/>
      <c r="P57" s="159"/>
      <c r="Q57" s="159"/>
      <c r="R57" s="159"/>
      <c r="S57" s="159"/>
      <c r="T57" s="159"/>
      <c r="U57" s="159"/>
      <c r="V57" s="159"/>
      <c r="W57" s="159"/>
      <c r="X57" s="159"/>
      <c r="Y57" s="149"/>
      <c r="Z57" s="149"/>
      <c r="AA57" s="149"/>
      <c r="AB57" s="149"/>
      <c r="AC57" s="149"/>
      <c r="AD57" s="149"/>
      <c r="AE57" s="149"/>
      <c r="AF57" s="149"/>
      <c r="AG57" s="149" t="s">
        <v>173</v>
      </c>
      <c r="AH57" s="149">
        <v>0</v>
      </c>
      <c r="AI57" s="149"/>
      <c r="AJ57" s="149"/>
      <c r="AK57" s="149"/>
      <c r="AL57" s="149"/>
      <c r="AM57" s="149"/>
      <c r="AN57" s="149"/>
      <c r="AO57" s="149"/>
      <c r="AP57" s="149"/>
      <c r="AQ57" s="149"/>
      <c r="AR57" s="149"/>
      <c r="AS57" s="149"/>
      <c r="AT57" s="149"/>
      <c r="AU57" s="149"/>
      <c r="AV57" s="149"/>
      <c r="AW57" s="149"/>
      <c r="AX57" s="149"/>
      <c r="AY57" s="149"/>
      <c r="AZ57" s="149"/>
      <c r="BA57" s="149"/>
      <c r="BB57" s="149"/>
      <c r="BC57" s="149"/>
      <c r="BD57" s="149"/>
      <c r="BE57" s="149"/>
      <c r="BF57" s="149"/>
      <c r="BG57" s="149"/>
      <c r="BH57" s="149"/>
    </row>
    <row r="58" spans="1:60" outlineLevel="1" x14ac:dyDescent="0.2">
      <c r="A58" s="156"/>
      <c r="B58" s="157"/>
      <c r="C58" s="189" t="s">
        <v>230</v>
      </c>
      <c r="D58" s="187"/>
      <c r="E58" s="188">
        <v>291.89999999999998</v>
      </c>
      <c r="F58" s="159"/>
      <c r="G58" s="159"/>
      <c r="H58" s="159"/>
      <c r="I58" s="159"/>
      <c r="J58" s="159"/>
      <c r="K58" s="159"/>
      <c r="L58" s="159"/>
      <c r="M58" s="159"/>
      <c r="N58" s="159"/>
      <c r="O58" s="159"/>
      <c r="P58" s="159"/>
      <c r="Q58" s="159"/>
      <c r="R58" s="159"/>
      <c r="S58" s="159"/>
      <c r="T58" s="159"/>
      <c r="U58" s="159"/>
      <c r="V58" s="159"/>
      <c r="W58" s="159"/>
      <c r="X58" s="159"/>
      <c r="Y58" s="149"/>
      <c r="Z58" s="149"/>
      <c r="AA58" s="149"/>
      <c r="AB58" s="149"/>
      <c r="AC58" s="149"/>
      <c r="AD58" s="149"/>
      <c r="AE58" s="149"/>
      <c r="AF58" s="149"/>
      <c r="AG58" s="149" t="s">
        <v>173</v>
      </c>
      <c r="AH58" s="149">
        <v>0</v>
      </c>
      <c r="AI58" s="149"/>
      <c r="AJ58" s="149"/>
      <c r="AK58" s="149"/>
      <c r="AL58" s="149"/>
      <c r="AM58" s="149"/>
      <c r="AN58" s="149"/>
      <c r="AO58" s="149"/>
      <c r="AP58" s="149"/>
      <c r="AQ58" s="149"/>
      <c r="AR58" s="149"/>
      <c r="AS58" s="149"/>
      <c r="AT58" s="149"/>
      <c r="AU58" s="149"/>
      <c r="AV58" s="149"/>
      <c r="AW58" s="149"/>
      <c r="AX58" s="149"/>
      <c r="AY58" s="149"/>
      <c r="AZ58" s="149"/>
      <c r="BA58" s="149"/>
      <c r="BB58" s="149"/>
      <c r="BC58" s="149"/>
      <c r="BD58" s="149"/>
      <c r="BE58" s="149"/>
      <c r="BF58" s="149"/>
      <c r="BG58" s="149"/>
      <c r="BH58" s="149"/>
    </row>
    <row r="59" spans="1:60" outlineLevel="1" x14ac:dyDescent="0.2">
      <c r="A59" s="168">
        <v>13</v>
      </c>
      <c r="B59" s="169" t="s">
        <v>231</v>
      </c>
      <c r="C59" s="183" t="s">
        <v>232</v>
      </c>
      <c r="D59" s="170" t="s">
        <v>203</v>
      </c>
      <c r="E59" s="171">
        <v>3413.07</v>
      </c>
      <c r="F59" s="172"/>
      <c r="G59" s="173">
        <f>ROUND(E59*F59,2)</f>
        <v>0</v>
      </c>
      <c r="H59" s="160"/>
      <c r="I59" s="159">
        <f>ROUND(E59*H59,2)</f>
        <v>0</v>
      </c>
      <c r="J59" s="160"/>
      <c r="K59" s="159">
        <f>ROUND(E59*J59,2)</f>
        <v>0</v>
      </c>
      <c r="L59" s="159">
        <v>21</v>
      </c>
      <c r="M59" s="159">
        <f>G59*(1+L59/100)</f>
        <v>0</v>
      </c>
      <c r="N59" s="159">
        <v>0</v>
      </c>
      <c r="O59" s="159">
        <f>ROUND(E59*N59,2)</f>
        <v>0</v>
      </c>
      <c r="P59" s="159">
        <v>0</v>
      </c>
      <c r="Q59" s="159">
        <f>ROUND(E59*P59,2)</f>
        <v>0</v>
      </c>
      <c r="R59" s="159" t="s">
        <v>233</v>
      </c>
      <c r="S59" s="159" t="s">
        <v>154</v>
      </c>
      <c r="T59" s="159" t="s">
        <v>184</v>
      </c>
      <c r="U59" s="159">
        <v>0</v>
      </c>
      <c r="V59" s="159">
        <f>ROUND(E59*U59,2)</f>
        <v>0</v>
      </c>
      <c r="W59" s="159"/>
      <c r="X59" s="159" t="s">
        <v>234</v>
      </c>
      <c r="Y59" s="149"/>
      <c r="Z59" s="149"/>
      <c r="AA59" s="149"/>
      <c r="AB59" s="149"/>
      <c r="AC59" s="149"/>
      <c r="AD59" s="149"/>
      <c r="AE59" s="149"/>
      <c r="AF59" s="149"/>
      <c r="AG59" s="149" t="s">
        <v>235</v>
      </c>
      <c r="AH59" s="149"/>
      <c r="AI59" s="149"/>
      <c r="AJ59" s="149"/>
      <c r="AK59" s="149"/>
      <c r="AL59" s="149"/>
      <c r="AM59" s="149"/>
      <c r="AN59" s="149"/>
      <c r="AO59" s="149"/>
      <c r="AP59" s="149"/>
      <c r="AQ59" s="149"/>
      <c r="AR59" s="149"/>
      <c r="AS59" s="149"/>
      <c r="AT59" s="149"/>
      <c r="AU59" s="149"/>
      <c r="AV59" s="149"/>
      <c r="AW59" s="149"/>
      <c r="AX59" s="149"/>
      <c r="AY59" s="149"/>
      <c r="AZ59" s="149"/>
      <c r="BA59" s="149"/>
      <c r="BB59" s="149"/>
      <c r="BC59" s="149"/>
      <c r="BD59" s="149"/>
      <c r="BE59" s="149"/>
      <c r="BF59" s="149"/>
      <c r="BG59" s="149"/>
      <c r="BH59" s="149"/>
    </row>
    <row r="60" spans="1:60" outlineLevel="1" x14ac:dyDescent="0.2">
      <c r="A60" s="156"/>
      <c r="B60" s="157"/>
      <c r="C60" s="189" t="s">
        <v>236</v>
      </c>
      <c r="D60" s="187"/>
      <c r="E60" s="188">
        <v>1171.07</v>
      </c>
      <c r="F60" s="159"/>
      <c r="G60" s="159"/>
      <c r="H60" s="159"/>
      <c r="I60" s="159"/>
      <c r="J60" s="159"/>
      <c r="K60" s="159"/>
      <c r="L60" s="159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9"/>
      <c r="Y60" s="149"/>
      <c r="Z60" s="149"/>
      <c r="AA60" s="149"/>
      <c r="AB60" s="149"/>
      <c r="AC60" s="149"/>
      <c r="AD60" s="149"/>
      <c r="AE60" s="149"/>
      <c r="AF60" s="149"/>
      <c r="AG60" s="149" t="s">
        <v>173</v>
      </c>
      <c r="AH60" s="149">
        <v>5</v>
      </c>
      <c r="AI60" s="149"/>
      <c r="AJ60" s="149"/>
      <c r="AK60" s="149"/>
      <c r="AL60" s="149"/>
      <c r="AM60" s="149"/>
      <c r="AN60" s="149"/>
      <c r="AO60" s="149"/>
      <c r="AP60" s="149"/>
      <c r="AQ60" s="149"/>
      <c r="AR60" s="149"/>
      <c r="AS60" s="149"/>
      <c r="AT60" s="149"/>
      <c r="AU60" s="149"/>
      <c r="AV60" s="149"/>
      <c r="AW60" s="149"/>
      <c r="AX60" s="149"/>
      <c r="AY60" s="149"/>
      <c r="AZ60" s="149"/>
      <c r="BA60" s="149"/>
      <c r="BB60" s="149"/>
      <c r="BC60" s="149"/>
      <c r="BD60" s="149"/>
      <c r="BE60" s="149"/>
      <c r="BF60" s="149"/>
      <c r="BG60" s="149"/>
      <c r="BH60" s="149"/>
    </row>
    <row r="61" spans="1:60" outlineLevel="1" x14ac:dyDescent="0.2">
      <c r="A61" s="156"/>
      <c r="B61" s="157"/>
      <c r="C61" s="189" t="s">
        <v>237</v>
      </c>
      <c r="D61" s="187"/>
      <c r="E61" s="188">
        <v>2242</v>
      </c>
      <c r="F61" s="159"/>
      <c r="G61" s="159"/>
      <c r="H61" s="159"/>
      <c r="I61" s="159"/>
      <c r="J61" s="159"/>
      <c r="K61" s="159"/>
      <c r="L61" s="159"/>
      <c r="M61" s="159"/>
      <c r="N61" s="159"/>
      <c r="O61" s="159"/>
      <c r="P61" s="159"/>
      <c r="Q61" s="159"/>
      <c r="R61" s="159"/>
      <c r="S61" s="159"/>
      <c r="T61" s="159"/>
      <c r="U61" s="159"/>
      <c r="V61" s="159"/>
      <c r="W61" s="159"/>
      <c r="X61" s="159"/>
      <c r="Y61" s="149"/>
      <c r="Z61" s="149"/>
      <c r="AA61" s="149"/>
      <c r="AB61" s="149"/>
      <c r="AC61" s="149"/>
      <c r="AD61" s="149"/>
      <c r="AE61" s="149"/>
      <c r="AF61" s="149"/>
      <c r="AG61" s="149" t="s">
        <v>173</v>
      </c>
      <c r="AH61" s="149">
        <v>5</v>
      </c>
      <c r="AI61" s="149"/>
      <c r="AJ61" s="149"/>
      <c r="AK61" s="149"/>
      <c r="AL61" s="149"/>
      <c r="AM61" s="149"/>
      <c r="AN61" s="149"/>
      <c r="AO61" s="149"/>
      <c r="AP61" s="149"/>
      <c r="AQ61" s="149"/>
      <c r="AR61" s="149"/>
      <c r="AS61" s="149"/>
      <c r="AT61" s="149"/>
      <c r="AU61" s="149"/>
      <c r="AV61" s="149"/>
      <c r="AW61" s="149"/>
      <c r="AX61" s="149"/>
      <c r="AY61" s="149"/>
      <c r="AZ61" s="149"/>
      <c r="BA61" s="149"/>
      <c r="BB61" s="149"/>
      <c r="BC61" s="149"/>
      <c r="BD61" s="149"/>
      <c r="BE61" s="149"/>
      <c r="BF61" s="149"/>
      <c r="BG61" s="149"/>
      <c r="BH61" s="149"/>
    </row>
    <row r="62" spans="1:60" outlineLevel="1" x14ac:dyDescent="0.2">
      <c r="A62" s="168">
        <v>14</v>
      </c>
      <c r="B62" s="169" t="s">
        <v>238</v>
      </c>
      <c r="C62" s="183" t="s">
        <v>239</v>
      </c>
      <c r="D62" s="170" t="s">
        <v>203</v>
      </c>
      <c r="E62" s="171">
        <v>151.80000000000001</v>
      </c>
      <c r="F62" s="172"/>
      <c r="G62" s="173">
        <f>ROUND(E62*F62,2)</f>
        <v>0</v>
      </c>
      <c r="H62" s="160"/>
      <c r="I62" s="159">
        <f>ROUND(E62*H62,2)</f>
        <v>0</v>
      </c>
      <c r="J62" s="160"/>
      <c r="K62" s="159">
        <f>ROUND(E62*J62,2)</f>
        <v>0</v>
      </c>
      <c r="L62" s="159">
        <v>21</v>
      </c>
      <c r="M62" s="159">
        <f>G62*(1+L62/100)</f>
        <v>0</v>
      </c>
      <c r="N62" s="159">
        <v>0</v>
      </c>
      <c r="O62" s="159">
        <f>ROUND(E62*N62,2)</f>
        <v>0</v>
      </c>
      <c r="P62" s="159">
        <v>0</v>
      </c>
      <c r="Q62" s="159">
        <f>ROUND(E62*P62,2)</f>
        <v>0</v>
      </c>
      <c r="R62" s="159" t="s">
        <v>233</v>
      </c>
      <c r="S62" s="159" t="s">
        <v>154</v>
      </c>
      <c r="T62" s="159" t="s">
        <v>184</v>
      </c>
      <c r="U62" s="159">
        <v>0</v>
      </c>
      <c r="V62" s="159">
        <f>ROUND(E62*U62,2)</f>
        <v>0</v>
      </c>
      <c r="W62" s="159"/>
      <c r="X62" s="159" t="s">
        <v>234</v>
      </c>
      <c r="Y62" s="149"/>
      <c r="Z62" s="149"/>
      <c r="AA62" s="149"/>
      <c r="AB62" s="149"/>
      <c r="AC62" s="149"/>
      <c r="AD62" s="149"/>
      <c r="AE62" s="149"/>
      <c r="AF62" s="149"/>
      <c r="AG62" s="149" t="s">
        <v>235</v>
      </c>
      <c r="AH62" s="149"/>
      <c r="AI62" s="149"/>
      <c r="AJ62" s="149"/>
      <c r="AK62" s="149"/>
      <c r="AL62" s="149"/>
      <c r="AM62" s="149"/>
      <c r="AN62" s="149"/>
      <c r="AO62" s="149"/>
      <c r="AP62" s="149"/>
      <c r="AQ62" s="149"/>
      <c r="AR62" s="149"/>
      <c r="AS62" s="149"/>
      <c r="AT62" s="149"/>
      <c r="AU62" s="149"/>
      <c r="AV62" s="149"/>
      <c r="AW62" s="149"/>
      <c r="AX62" s="149"/>
      <c r="AY62" s="149"/>
      <c r="AZ62" s="149"/>
      <c r="BA62" s="149"/>
      <c r="BB62" s="149"/>
      <c r="BC62" s="149"/>
      <c r="BD62" s="149"/>
      <c r="BE62" s="149"/>
      <c r="BF62" s="149"/>
      <c r="BG62" s="149"/>
      <c r="BH62" s="149"/>
    </row>
    <row r="63" spans="1:60" outlineLevel="1" x14ac:dyDescent="0.2">
      <c r="A63" s="156"/>
      <c r="B63" s="157"/>
      <c r="C63" s="189" t="s">
        <v>240</v>
      </c>
      <c r="D63" s="187"/>
      <c r="E63" s="188">
        <v>151.80000000000001</v>
      </c>
      <c r="F63" s="159"/>
      <c r="G63" s="159"/>
      <c r="H63" s="159"/>
      <c r="I63" s="159"/>
      <c r="J63" s="159"/>
      <c r="K63" s="159"/>
      <c r="L63" s="159"/>
      <c r="M63" s="159"/>
      <c r="N63" s="159"/>
      <c r="O63" s="159"/>
      <c r="P63" s="159"/>
      <c r="Q63" s="159"/>
      <c r="R63" s="159"/>
      <c r="S63" s="159"/>
      <c r="T63" s="159"/>
      <c r="U63" s="159"/>
      <c r="V63" s="159"/>
      <c r="W63" s="159"/>
      <c r="X63" s="159"/>
      <c r="Y63" s="149"/>
      <c r="Z63" s="149"/>
      <c r="AA63" s="149"/>
      <c r="AB63" s="149"/>
      <c r="AC63" s="149"/>
      <c r="AD63" s="149"/>
      <c r="AE63" s="149"/>
      <c r="AF63" s="149"/>
      <c r="AG63" s="149" t="s">
        <v>173</v>
      </c>
      <c r="AH63" s="149">
        <v>5</v>
      </c>
      <c r="AI63" s="149"/>
      <c r="AJ63" s="149"/>
      <c r="AK63" s="149"/>
      <c r="AL63" s="149"/>
      <c r="AM63" s="149"/>
      <c r="AN63" s="149"/>
      <c r="AO63" s="149"/>
      <c r="AP63" s="149"/>
      <c r="AQ63" s="149"/>
      <c r="AR63" s="149"/>
      <c r="AS63" s="149"/>
      <c r="AT63" s="149"/>
      <c r="AU63" s="149"/>
      <c r="AV63" s="149"/>
      <c r="AW63" s="149"/>
      <c r="AX63" s="149"/>
      <c r="AY63" s="149"/>
      <c r="AZ63" s="149"/>
      <c r="BA63" s="149"/>
      <c r="BB63" s="149"/>
      <c r="BC63" s="149"/>
      <c r="BD63" s="149"/>
      <c r="BE63" s="149"/>
      <c r="BF63" s="149"/>
      <c r="BG63" s="149"/>
      <c r="BH63" s="149"/>
    </row>
    <row r="64" spans="1:60" outlineLevel="1" x14ac:dyDescent="0.2">
      <c r="A64" s="168">
        <v>15</v>
      </c>
      <c r="B64" s="169" t="s">
        <v>241</v>
      </c>
      <c r="C64" s="183" t="s">
        <v>242</v>
      </c>
      <c r="D64" s="170" t="s">
        <v>203</v>
      </c>
      <c r="E64" s="171">
        <v>1605.4</v>
      </c>
      <c r="F64" s="172"/>
      <c r="G64" s="173">
        <f>ROUND(E64*F64,2)</f>
        <v>0</v>
      </c>
      <c r="H64" s="160"/>
      <c r="I64" s="159">
        <f>ROUND(E64*H64,2)</f>
        <v>0</v>
      </c>
      <c r="J64" s="160"/>
      <c r="K64" s="159">
        <f>ROUND(E64*J64,2)</f>
        <v>0</v>
      </c>
      <c r="L64" s="159">
        <v>21</v>
      </c>
      <c r="M64" s="159">
        <f>G64*(1+L64/100)</f>
        <v>0</v>
      </c>
      <c r="N64" s="159">
        <v>0</v>
      </c>
      <c r="O64" s="159">
        <f>ROUND(E64*N64,2)</f>
        <v>0</v>
      </c>
      <c r="P64" s="159">
        <v>0</v>
      </c>
      <c r="Q64" s="159">
        <f>ROUND(E64*P64,2)</f>
        <v>0</v>
      </c>
      <c r="R64" s="159" t="s">
        <v>233</v>
      </c>
      <c r="S64" s="159" t="s">
        <v>154</v>
      </c>
      <c r="T64" s="159" t="s">
        <v>184</v>
      </c>
      <c r="U64" s="159">
        <v>0</v>
      </c>
      <c r="V64" s="159">
        <f>ROUND(E64*U64,2)</f>
        <v>0</v>
      </c>
      <c r="W64" s="159"/>
      <c r="X64" s="159" t="s">
        <v>234</v>
      </c>
      <c r="Y64" s="149"/>
      <c r="Z64" s="149"/>
      <c r="AA64" s="149"/>
      <c r="AB64" s="149"/>
      <c r="AC64" s="149"/>
      <c r="AD64" s="149"/>
      <c r="AE64" s="149"/>
      <c r="AF64" s="149"/>
      <c r="AG64" s="149" t="s">
        <v>235</v>
      </c>
      <c r="AH64" s="149"/>
      <c r="AI64" s="149"/>
      <c r="AJ64" s="149"/>
      <c r="AK64" s="149"/>
      <c r="AL64" s="149"/>
      <c r="AM64" s="149"/>
      <c r="AN64" s="149"/>
      <c r="AO64" s="149"/>
      <c r="AP64" s="149"/>
      <c r="AQ64" s="149"/>
      <c r="AR64" s="149"/>
      <c r="AS64" s="149"/>
      <c r="AT64" s="149"/>
      <c r="AU64" s="149"/>
      <c r="AV64" s="149"/>
      <c r="AW64" s="149"/>
      <c r="AX64" s="149"/>
      <c r="AY64" s="149"/>
      <c r="AZ64" s="149"/>
      <c r="BA64" s="149"/>
      <c r="BB64" s="149"/>
      <c r="BC64" s="149"/>
      <c r="BD64" s="149"/>
      <c r="BE64" s="149"/>
      <c r="BF64" s="149"/>
      <c r="BG64" s="149"/>
      <c r="BH64" s="149"/>
    </row>
    <row r="65" spans="1:60" outlineLevel="1" x14ac:dyDescent="0.2">
      <c r="A65" s="156"/>
      <c r="B65" s="157"/>
      <c r="C65" s="189" t="s">
        <v>243</v>
      </c>
      <c r="D65" s="187"/>
      <c r="E65" s="188">
        <v>418.7</v>
      </c>
      <c r="F65" s="159"/>
      <c r="G65" s="159"/>
      <c r="H65" s="159"/>
      <c r="I65" s="159"/>
      <c r="J65" s="159"/>
      <c r="K65" s="159"/>
      <c r="L65" s="159"/>
      <c r="M65" s="159"/>
      <c r="N65" s="159"/>
      <c r="O65" s="159"/>
      <c r="P65" s="159"/>
      <c r="Q65" s="159"/>
      <c r="R65" s="159"/>
      <c r="S65" s="159"/>
      <c r="T65" s="159"/>
      <c r="U65" s="159"/>
      <c r="V65" s="159"/>
      <c r="W65" s="159"/>
      <c r="X65" s="159"/>
      <c r="Y65" s="149"/>
      <c r="Z65" s="149"/>
      <c r="AA65" s="149"/>
      <c r="AB65" s="149"/>
      <c r="AC65" s="149"/>
      <c r="AD65" s="149"/>
      <c r="AE65" s="149"/>
      <c r="AF65" s="149"/>
      <c r="AG65" s="149" t="s">
        <v>173</v>
      </c>
      <c r="AH65" s="149">
        <v>5</v>
      </c>
      <c r="AI65" s="149"/>
      <c r="AJ65" s="149"/>
      <c r="AK65" s="149"/>
      <c r="AL65" s="149"/>
      <c r="AM65" s="149"/>
      <c r="AN65" s="149"/>
      <c r="AO65" s="149"/>
      <c r="AP65" s="149"/>
      <c r="AQ65" s="149"/>
      <c r="AR65" s="149"/>
      <c r="AS65" s="149"/>
      <c r="AT65" s="149"/>
      <c r="AU65" s="149"/>
      <c r="AV65" s="149"/>
      <c r="AW65" s="149"/>
      <c r="AX65" s="149"/>
      <c r="AY65" s="149"/>
      <c r="AZ65" s="149"/>
      <c r="BA65" s="149"/>
      <c r="BB65" s="149"/>
      <c r="BC65" s="149"/>
      <c r="BD65" s="149"/>
      <c r="BE65" s="149"/>
      <c r="BF65" s="149"/>
      <c r="BG65" s="149"/>
      <c r="BH65" s="149"/>
    </row>
    <row r="66" spans="1:60" outlineLevel="1" x14ac:dyDescent="0.2">
      <c r="A66" s="156"/>
      <c r="B66" s="157"/>
      <c r="C66" s="189" t="s">
        <v>244</v>
      </c>
      <c r="D66" s="187"/>
      <c r="E66" s="188">
        <v>1186.7</v>
      </c>
      <c r="F66" s="159"/>
      <c r="G66" s="159"/>
      <c r="H66" s="159"/>
      <c r="I66" s="159"/>
      <c r="J66" s="159"/>
      <c r="K66" s="159"/>
      <c r="L66" s="159"/>
      <c r="M66" s="159"/>
      <c r="N66" s="159"/>
      <c r="O66" s="159"/>
      <c r="P66" s="159"/>
      <c r="Q66" s="159"/>
      <c r="R66" s="159"/>
      <c r="S66" s="159"/>
      <c r="T66" s="159"/>
      <c r="U66" s="159"/>
      <c r="V66" s="159"/>
      <c r="W66" s="159"/>
      <c r="X66" s="159"/>
      <c r="Y66" s="149"/>
      <c r="Z66" s="149"/>
      <c r="AA66" s="149"/>
      <c r="AB66" s="149"/>
      <c r="AC66" s="149"/>
      <c r="AD66" s="149"/>
      <c r="AE66" s="149"/>
      <c r="AF66" s="149"/>
      <c r="AG66" s="149" t="s">
        <v>173</v>
      </c>
      <c r="AH66" s="149">
        <v>5</v>
      </c>
      <c r="AI66" s="149"/>
      <c r="AJ66" s="149"/>
      <c r="AK66" s="149"/>
      <c r="AL66" s="149"/>
      <c r="AM66" s="149"/>
      <c r="AN66" s="149"/>
      <c r="AO66" s="149"/>
      <c r="AP66" s="149"/>
      <c r="AQ66" s="149"/>
      <c r="AR66" s="149"/>
      <c r="AS66" s="149"/>
      <c r="AT66" s="149"/>
      <c r="AU66" s="149"/>
      <c r="AV66" s="149"/>
      <c r="AW66" s="149"/>
      <c r="AX66" s="149"/>
      <c r="AY66" s="149"/>
      <c r="AZ66" s="149"/>
      <c r="BA66" s="149"/>
      <c r="BB66" s="149"/>
      <c r="BC66" s="149"/>
      <c r="BD66" s="149"/>
      <c r="BE66" s="149"/>
      <c r="BF66" s="149"/>
      <c r="BG66" s="149"/>
      <c r="BH66" s="149"/>
    </row>
    <row r="67" spans="1:60" x14ac:dyDescent="0.2">
      <c r="A67" s="3"/>
      <c r="B67" s="4"/>
      <c r="C67" s="184"/>
      <c r="D67" s="6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AE67">
        <v>15</v>
      </c>
      <c r="AF67">
        <v>21</v>
      </c>
      <c r="AG67" t="s">
        <v>136</v>
      </c>
    </row>
    <row r="68" spans="1:60" x14ac:dyDescent="0.2">
      <c r="A68" s="152"/>
      <c r="B68" s="153" t="s">
        <v>31</v>
      </c>
      <c r="C68" s="185"/>
      <c r="D68" s="154"/>
      <c r="E68" s="155"/>
      <c r="F68" s="155"/>
      <c r="G68" s="180">
        <f>G8+G11+G14+G16+G23</f>
        <v>0</v>
      </c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AE68">
        <f>SUMIF(L7:L66,AE67,G7:G66)</f>
        <v>0</v>
      </c>
      <c r="AF68">
        <f>SUMIF(L7:L66,AF67,G7:G66)</f>
        <v>0</v>
      </c>
      <c r="AG68" t="s">
        <v>162</v>
      </c>
    </row>
    <row r="69" spans="1:60" x14ac:dyDescent="0.2">
      <c r="A69" s="3"/>
      <c r="B69" s="4"/>
      <c r="C69" s="184"/>
      <c r="D69" s="6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</row>
    <row r="70" spans="1:60" x14ac:dyDescent="0.2">
      <c r="A70" s="3"/>
      <c r="B70" s="4"/>
      <c r="C70" s="184"/>
      <c r="D70" s="6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</row>
    <row r="71" spans="1:60" x14ac:dyDescent="0.2">
      <c r="A71" s="258" t="s">
        <v>163</v>
      </c>
      <c r="B71" s="258"/>
      <c r="C71" s="259"/>
      <c r="D71" s="6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</row>
    <row r="72" spans="1:60" x14ac:dyDescent="0.2">
      <c r="A72" s="260"/>
      <c r="B72" s="261"/>
      <c r="C72" s="262"/>
      <c r="D72" s="261"/>
      <c r="E72" s="261"/>
      <c r="F72" s="261"/>
      <c r="G72" s="26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AG72" t="s">
        <v>164</v>
      </c>
    </row>
    <row r="73" spans="1:60" x14ac:dyDescent="0.2">
      <c r="A73" s="264"/>
      <c r="B73" s="265"/>
      <c r="C73" s="266"/>
      <c r="D73" s="265"/>
      <c r="E73" s="265"/>
      <c r="F73" s="265"/>
      <c r="G73" s="267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</row>
    <row r="74" spans="1:60" x14ac:dyDescent="0.2">
      <c r="A74" s="264"/>
      <c r="B74" s="265"/>
      <c r="C74" s="266"/>
      <c r="D74" s="265"/>
      <c r="E74" s="265"/>
      <c r="F74" s="265"/>
      <c r="G74" s="267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</row>
    <row r="75" spans="1:60" x14ac:dyDescent="0.2">
      <c r="A75" s="264"/>
      <c r="B75" s="265"/>
      <c r="C75" s="266"/>
      <c r="D75" s="265"/>
      <c r="E75" s="265"/>
      <c r="F75" s="265"/>
      <c r="G75" s="267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</row>
    <row r="76" spans="1:60" x14ac:dyDescent="0.2">
      <c r="A76" s="268"/>
      <c r="B76" s="269"/>
      <c r="C76" s="270"/>
      <c r="D76" s="269"/>
      <c r="E76" s="269"/>
      <c r="F76" s="269"/>
      <c r="G76" s="271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</row>
    <row r="77" spans="1:60" x14ac:dyDescent="0.2">
      <c r="A77" s="3"/>
      <c r="B77" s="4"/>
      <c r="C77" s="184"/>
      <c r="D77" s="6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</row>
    <row r="78" spans="1:60" x14ac:dyDescent="0.2">
      <c r="C78" s="186"/>
      <c r="D78" s="10"/>
      <c r="AG78" t="s">
        <v>165</v>
      </c>
    </row>
    <row r="79" spans="1:60" x14ac:dyDescent="0.2">
      <c r="D79" s="10"/>
    </row>
    <row r="80" spans="1:60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11">
    <mergeCell ref="A71:C71"/>
    <mergeCell ref="A72:G76"/>
    <mergeCell ref="C13:G13"/>
    <mergeCell ref="C18:G18"/>
    <mergeCell ref="C21:G21"/>
    <mergeCell ref="C25:G25"/>
    <mergeCell ref="C29:G29"/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FF2E33-9416-405A-ABD6-FC85EA70E6A3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7109375" style="123" customWidth="1"/>
    <col min="3" max="3" width="38.28515625" style="123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1" t="s">
        <v>7</v>
      </c>
      <c r="B1" s="251"/>
      <c r="C1" s="251"/>
      <c r="D1" s="251"/>
      <c r="E1" s="251"/>
      <c r="F1" s="251"/>
      <c r="G1" s="251"/>
      <c r="AG1" t="s">
        <v>123</v>
      </c>
    </row>
    <row r="2" spans="1:60" ht="25.15" customHeight="1" x14ac:dyDescent="0.2">
      <c r="A2" s="141" t="s">
        <v>8</v>
      </c>
      <c r="B2" s="49" t="s">
        <v>43</v>
      </c>
      <c r="C2" s="252" t="s">
        <v>44</v>
      </c>
      <c r="D2" s="253"/>
      <c r="E2" s="253"/>
      <c r="F2" s="253"/>
      <c r="G2" s="254"/>
      <c r="AG2" t="s">
        <v>124</v>
      </c>
    </row>
    <row r="3" spans="1:60" ht="25.15" customHeight="1" x14ac:dyDescent="0.2">
      <c r="A3" s="141" t="s">
        <v>9</v>
      </c>
      <c r="B3" s="49" t="s">
        <v>55</v>
      </c>
      <c r="C3" s="252" t="s">
        <v>56</v>
      </c>
      <c r="D3" s="253"/>
      <c r="E3" s="253"/>
      <c r="F3" s="253"/>
      <c r="G3" s="254"/>
      <c r="AC3" s="123" t="s">
        <v>124</v>
      </c>
      <c r="AG3" t="s">
        <v>126</v>
      </c>
    </row>
    <row r="4" spans="1:60" ht="25.15" customHeight="1" x14ac:dyDescent="0.2">
      <c r="A4" s="142" t="s">
        <v>10</v>
      </c>
      <c r="B4" s="143" t="s">
        <v>59</v>
      </c>
      <c r="C4" s="255" t="s">
        <v>60</v>
      </c>
      <c r="D4" s="256"/>
      <c r="E4" s="256"/>
      <c r="F4" s="256"/>
      <c r="G4" s="257"/>
      <c r="AG4" t="s">
        <v>127</v>
      </c>
    </row>
    <row r="5" spans="1:60" x14ac:dyDescent="0.2">
      <c r="D5" s="10"/>
    </row>
    <row r="6" spans="1:60" ht="38.25" x14ac:dyDescent="0.2">
      <c r="A6" s="145" t="s">
        <v>128</v>
      </c>
      <c r="B6" s="147" t="s">
        <v>129</v>
      </c>
      <c r="C6" s="147" t="s">
        <v>130</v>
      </c>
      <c r="D6" s="146" t="s">
        <v>131</v>
      </c>
      <c r="E6" s="145" t="s">
        <v>132</v>
      </c>
      <c r="F6" s="144" t="s">
        <v>133</v>
      </c>
      <c r="G6" s="145" t="s">
        <v>31</v>
      </c>
      <c r="H6" s="148" t="s">
        <v>32</v>
      </c>
      <c r="I6" s="148" t="s">
        <v>134</v>
      </c>
      <c r="J6" s="148" t="s">
        <v>33</v>
      </c>
      <c r="K6" s="148" t="s">
        <v>135</v>
      </c>
      <c r="L6" s="148" t="s">
        <v>136</v>
      </c>
      <c r="M6" s="148" t="s">
        <v>137</v>
      </c>
      <c r="N6" s="148" t="s">
        <v>138</v>
      </c>
      <c r="O6" s="148" t="s">
        <v>139</v>
      </c>
      <c r="P6" s="148" t="s">
        <v>140</v>
      </c>
      <c r="Q6" s="148" t="s">
        <v>141</v>
      </c>
      <c r="R6" s="148" t="s">
        <v>142</v>
      </c>
      <c r="S6" s="148" t="s">
        <v>143</v>
      </c>
      <c r="T6" s="148" t="s">
        <v>144</v>
      </c>
      <c r="U6" s="148" t="s">
        <v>145</v>
      </c>
      <c r="V6" s="148" t="s">
        <v>146</v>
      </c>
      <c r="W6" s="148" t="s">
        <v>147</v>
      </c>
      <c r="X6" s="148" t="s">
        <v>148</v>
      </c>
    </row>
    <row r="7" spans="1:60" hidden="1" x14ac:dyDescent="0.2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</row>
    <row r="8" spans="1:60" x14ac:dyDescent="0.2">
      <c r="A8" s="162" t="s">
        <v>149</v>
      </c>
      <c r="B8" s="163" t="s">
        <v>103</v>
      </c>
      <c r="C8" s="181" t="s">
        <v>104</v>
      </c>
      <c r="D8" s="164"/>
      <c r="E8" s="165"/>
      <c r="F8" s="166"/>
      <c r="G8" s="167">
        <f>SUMIF(AG9:AG14,"&lt;&gt;NOR",G9:G14)</f>
        <v>0</v>
      </c>
      <c r="H8" s="161"/>
      <c r="I8" s="161">
        <f>SUM(I9:I14)</f>
        <v>0</v>
      </c>
      <c r="J8" s="161"/>
      <c r="K8" s="161">
        <f>SUM(K9:K14)</f>
        <v>0</v>
      </c>
      <c r="L8" s="161"/>
      <c r="M8" s="161">
        <f>SUM(M9:M14)</f>
        <v>0</v>
      </c>
      <c r="N8" s="161"/>
      <c r="O8" s="161">
        <f>SUM(O9:O14)</f>
        <v>48.68</v>
      </c>
      <c r="P8" s="161"/>
      <c r="Q8" s="161">
        <f>SUM(Q9:Q14)</f>
        <v>0</v>
      </c>
      <c r="R8" s="161"/>
      <c r="S8" s="161"/>
      <c r="T8" s="161"/>
      <c r="U8" s="161"/>
      <c r="V8" s="161">
        <f>SUM(V9:V14)</f>
        <v>0</v>
      </c>
      <c r="W8" s="161"/>
      <c r="X8" s="161"/>
      <c r="AG8" t="s">
        <v>150</v>
      </c>
    </row>
    <row r="9" spans="1:60" outlineLevel="1" x14ac:dyDescent="0.2">
      <c r="A9" s="168">
        <v>1</v>
      </c>
      <c r="B9" s="169" t="s">
        <v>245</v>
      </c>
      <c r="C9" s="183" t="s">
        <v>246</v>
      </c>
      <c r="D9" s="170" t="s">
        <v>247</v>
      </c>
      <c r="E9" s="171">
        <v>0.85</v>
      </c>
      <c r="F9" s="172"/>
      <c r="G9" s="173">
        <f>ROUND(E9*F9,2)</f>
        <v>0</v>
      </c>
      <c r="H9" s="160"/>
      <c r="I9" s="159">
        <f>ROUND(E9*H9,2)</f>
        <v>0</v>
      </c>
      <c r="J9" s="160"/>
      <c r="K9" s="159">
        <f>ROUND(E9*J9,2)</f>
        <v>0</v>
      </c>
      <c r="L9" s="159">
        <v>21</v>
      </c>
      <c r="M9" s="159">
        <f>G9*(1+L9/100)</f>
        <v>0</v>
      </c>
      <c r="N9" s="159">
        <v>3.6634199999999999</v>
      </c>
      <c r="O9" s="159">
        <f>ROUND(E9*N9,2)</f>
        <v>3.11</v>
      </c>
      <c r="P9" s="159">
        <v>0</v>
      </c>
      <c r="Q9" s="159">
        <f>ROUND(E9*P9,2)</f>
        <v>0</v>
      </c>
      <c r="R9" s="159"/>
      <c r="S9" s="159" t="s">
        <v>154</v>
      </c>
      <c r="T9" s="159" t="s">
        <v>184</v>
      </c>
      <c r="U9" s="159">
        <v>0</v>
      </c>
      <c r="V9" s="159">
        <f>ROUND(E9*U9,2)</f>
        <v>0</v>
      </c>
      <c r="W9" s="159"/>
      <c r="X9" s="159" t="s">
        <v>170</v>
      </c>
      <c r="Y9" s="149"/>
      <c r="Z9" s="149"/>
      <c r="AA9" s="149"/>
      <c r="AB9" s="149"/>
      <c r="AC9" s="149"/>
      <c r="AD9" s="149"/>
      <c r="AE9" s="149"/>
      <c r="AF9" s="149"/>
      <c r="AG9" s="149" t="s">
        <v>171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outlineLevel="1" x14ac:dyDescent="0.2">
      <c r="A10" s="156"/>
      <c r="B10" s="157"/>
      <c r="C10" s="189" t="s">
        <v>248</v>
      </c>
      <c r="D10" s="187"/>
      <c r="E10" s="188">
        <v>0.85</v>
      </c>
      <c r="F10" s="159"/>
      <c r="G10" s="159"/>
      <c r="H10" s="159"/>
      <c r="I10" s="159"/>
      <c r="J10" s="159"/>
      <c r="K10" s="159"/>
      <c r="L10" s="159"/>
      <c r="M10" s="159"/>
      <c r="N10" s="159"/>
      <c r="O10" s="159"/>
      <c r="P10" s="159"/>
      <c r="Q10" s="159"/>
      <c r="R10" s="159"/>
      <c r="S10" s="159"/>
      <c r="T10" s="159"/>
      <c r="U10" s="159"/>
      <c r="V10" s="159"/>
      <c r="W10" s="159"/>
      <c r="X10" s="159"/>
      <c r="Y10" s="149"/>
      <c r="Z10" s="149"/>
      <c r="AA10" s="149"/>
      <c r="AB10" s="149"/>
      <c r="AC10" s="149"/>
      <c r="AD10" s="149"/>
      <c r="AE10" s="149"/>
      <c r="AF10" s="149"/>
      <c r="AG10" s="149" t="s">
        <v>173</v>
      </c>
      <c r="AH10" s="149">
        <v>0</v>
      </c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outlineLevel="1" x14ac:dyDescent="0.2">
      <c r="A11" s="168">
        <v>2</v>
      </c>
      <c r="B11" s="169" t="s">
        <v>249</v>
      </c>
      <c r="C11" s="183" t="s">
        <v>250</v>
      </c>
      <c r="D11" s="170" t="s">
        <v>247</v>
      </c>
      <c r="E11" s="171">
        <v>1.07992</v>
      </c>
      <c r="F11" s="172"/>
      <c r="G11" s="173">
        <f>ROUND(E11*F11,2)</f>
        <v>0</v>
      </c>
      <c r="H11" s="160"/>
      <c r="I11" s="159">
        <f>ROUND(E11*H11,2)</f>
        <v>0</v>
      </c>
      <c r="J11" s="160"/>
      <c r="K11" s="159">
        <f>ROUND(E11*J11,2)</f>
        <v>0</v>
      </c>
      <c r="L11" s="159">
        <v>21</v>
      </c>
      <c r="M11" s="159">
        <f>G11*(1+L11/100)</f>
        <v>0</v>
      </c>
      <c r="N11" s="159">
        <v>3.20472</v>
      </c>
      <c r="O11" s="159">
        <f>ROUND(E11*N11,2)</f>
        <v>3.46</v>
      </c>
      <c r="P11" s="159">
        <v>0</v>
      </c>
      <c r="Q11" s="159">
        <f>ROUND(E11*P11,2)</f>
        <v>0</v>
      </c>
      <c r="R11" s="159"/>
      <c r="S11" s="159" t="s">
        <v>154</v>
      </c>
      <c r="T11" s="159" t="s">
        <v>184</v>
      </c>
      <c r="U11" s="159">
        <v>0</v>
      </c>
      <c r="V11" s="159">
        <f>ROUND(E11*U11,2)</f>
        <v>0</v>
      </c>
      <c r="W11" s="159"/>
      <c r="X11" s="159" t="s">
        <v>170</v>
      </c>
      <c r="Y11" s="149"/>
      <c r="Z11" s="149"/>
      <c r="AA11" s="149"/>
      <c r="AB11" s="149"/>
      <c r="AC11" s="149"/>
      <c r="AD11" s="149"/>
      <c r="AE11" s="149"/>
      <c r="AF11" s="149"/>
      <c r="AG11" s="149" t="s">
        <v>171</v>
      </c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outlineLevel="1" x14ac:dyDescent="0.2">
      <c r="A12" s="156"/>
      <c r="B12" s="157"/>
      <c r="C12" s="189" t="s">
        <v>251</v>
      </c>
      <c r="D12" s="187"/>
      <c r="E12" s="188">
        <v>1.07992</v>
      </c>
      <c r="F12" s="159"/>
      <c r="G12" s="159"/>
      <c r="H12" s="159"/>
      <c r="I12" s="159"/>
      <c r="J12" s="159"/>
      <c r="K12" s="159"/>
      <c r="L12" s="159"/>
      <c r="M12" s="159"/>
      <c r="N12" s="159"/>
      <c r="O12" s="159"/>
      <c r="P12" s="159"/>
      <c r="Q12" s="159"/>
      <c r="R12" s="159"/>
      <c r="S12" s="159"/>
      <c r="T12" s="159"/>
      <c r="U12" s="159"/>
      <c r="V12" s="159"/>
      <c r="W12" s="159"/>
      <c r="X12" s="159"/>
      <c r="Y12" s="149"/>
      <c r="Z12" s="149"/>
      <c r="AA12" s="149"/>
      <c r="AB12" s="149"/>
      <c r="AC12" s="149"/>
      <c r="AD12" s="149"/>
      <c r="AE12" s="149"/>
      <c r="AF12" s="149"/>
      <c r="AG12" s="149" t="s">
        <v>173</v>
      </c>
      <c r="AH12" s="149">
        <v>0</v>
      </c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outlineLevel="1" x14ac:dyDescent="0.2">
      <c r="A13" s="168">
        <v>3</v>
      </c>
      <c r="B13" s="169" t="s">
        <v>252</v>
      </c>
      <c r="C13" s="183" t="s">
        <v>253</v>
      </c>
      <c r="D13" s="170" t="s">
        <v>168</v>
      </c>
      <c r="E13" s="171">
        <v>24</v>
      </c>
      <c r="F13" s="172"/>
      <c r="G13" s="173">
        <f>ROUND(E13*F13,2)</f>
        <v>0</v>
      </c>
      <c r="H13" s="160"/>
      <c r="I13" s="159">
        <f>ROUND(E13*H13,2)</f>
        <v>0</v>
      </c>
      <c r="J13" s="160"/>
      <c r="K13" s="159">
        <f>ROUND(E13*J13,2)</f>
        <v>0</v>
      </c>
      <c r="L13" s="159">
        <v>21</v>
      </c>
      <c r="M13" s="159">
        <f>G13*(1+L13/100)</f>
        <v>0</v>
      </c>
      <c r="N13" s="159">
        <v>1.7545299999999999</v>
      </c>
      <c r="O13" s="159">
        <f>ROUND(E13*N13,2)</f>
        <v>42.11</v>
      </c>
      <c r="P13" s="159">
        <v>0</v>
      </c>
      <c r="Q13" s="159">
        <f>ROUND(E13*P13,2)</f>
        <v>0</v>
      </c>
      <c r="R13" s="159"/>
      <c r="S13" s="159" t="s">
        <v>169</v>
      </c>
      <c r="T13" s="159" t="s">
        <v>155</v>
      </c>
      <c r="U13" s="159">
        <v>0</v>
      </c>
      <c r="V13" s="159">
        <f>ROUND(E13*U13,2)</f>
        <v>0</v>
      </c>
      <c r="W13" s="159"/>
      <c r="X13" s="159" t="s">
        <v>170</v>
      </c>
      <c r="Y13" s="149"/>
      <c r="Z13" s="149"/>
      <c r="AA13" s="149"/>
      <c r="AB13" s="149"/>
      <c r="AC13" s="149"/>
      <c r="AD13" s="149"/>
      <c r="AE13" s="149"/>
      <c r="AF13" s="149"/>
      <c r="AG13" s="149" t="s">
        <v>171</v>
      </c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outlineLevel="1" x14ac:dyDescent="0.2">
      <c r="A14" s="156"/>
      <c r="B14" s="157"/>
      <c r="C14" s="189" t="s">
        <v>254</v>
      </c>
      <c r="D14" s="187"/>
      <c r="E14" s="188">
        <v>24</v>
      </c>
      <c r="F14" s="159"/>
      <c r="G14" s="159"/>
      <c r="H14" s="159"/>
      <c r="I14" s="159"/>
      <c r="J14" s="159"/>
      <c r="K14" s="159"/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59"/>
      <c r="X14" s="159"/>
      <c r="Y14" s="149"/>
      <c r="Z14" s="149"/>
      <c r="AA14" s="149"/>
      <c r="AB14" s="149"/>
      <c r="AC14" s="149"/>
      <c r="AD14" s="149"/>
      <c r="AE14" s="149"/>
      <c r="AF14" s="149"/>
      <c r="AG14" s="149" t="s">
        <v>173</v>
      </c>
      <c r="AH14" s="149">
        <v>0</v>
      </c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x14ac:dyDescent="0.2">
      <c r="A15" s="162" t="s">
        <v>149</v>
      </c>
      <c r="B15" s="163" t="s">
        <v>117</v>
      </c>
      <c r="C15" s="181" t="s">
        <v>118</v>
      </c>
      <c r="D15" s="164"/>
      <c r="E15" s="165"/>
      <c r="F15" s="166"/>
      <c r="G15" s="167">
        <f>SUMIF(AG16:AG21,"&lt;&gt;NOR",G16:G21)</f>
        <v>0</v>
      </c>
      <c r="H15" s="161"/>
      <c r="I15" s="161">
        <f>SUM(I16:I21)</f>
        <v>0</v>
      </c>
      <c r="J15" s="161"/>
      <c r="K15" s="161">
        <f>SUM(K16:K21)</f>
        <v>0</v>
      </c>
      <c r="L15" s="161"/>
      <c r="M15" s="161">
        <f>SUM(M16:M21)</f>
        <v>0</v>
      </c>
      <c r="N15" s="161"/>
      <c r="O15" s="161">
        <f>SUM(O16:O21)</f>
        <v>0.01</v>
      </c>
      <c r="P15" s="161"/>
      <c r="Q15" s="161">
        <f>SUM(Q16:Q21)</f>
        <v>0</v>
      </c>
      <c r="R15" s="161"/>
      <c r="S15" s="161"/>
      <c r="T15" s="161"/>
      <c r="U15" s="161"/>
      <c r="V15" s="161">
        <f>SUM(V16:V21)</f>
        <v>38.97</v>
      </c>
      <c r="W15" s="161"/>
      <c r="X15" s="161"/>
      <c r="AG15" t="s">
        <v>150</v>
      </c>
    </row>
    <row r="16" spans="1:60" outlineLevel="1" x14ac:dyDescent="0.2">
      <c r="A16" s="168">
        <v>4</v>
      </c>
      <c r="B16" s="169" t="s">
        <v>187</v>
      </c>
      <c r="C16" s="183" t="s">
        <v>188</v>
      </c>
      <c r="D16" s="170" t="s">
        <v>189</v>
      </c>
      <c r="E16" s="171">
        <v>5.5754999999999999</v>
      </c>
      <c r="F16" s="172"/>
      <c r="G16" s="173">
        <f>ROUND(E16*F16,2)</f>
        <v>0</v>
      </c>
      <c r="H16" s="160"/>
      <c r="I16" s="159">
        <f>ROUND(E16*H16,2)</f>
        <v>0</v>
      </c>
      <c r="J16" s="160"/>
      <c r="K16" s="159">
        <f>ROUND(E16*J16,2)</f>
        <v>0</v>
      </c>
      <c r="L16" s="159">
        <v>21</v>
      </c>
      <c r="M16" s="159">
        <f>G16*(1+L16/100)</f>
        <v>0</v>
      </c>
      <c r="N16" s="159">
        <v>2.5000000000000001E-4</v>
      </c>
      <c r="O16" s="159">
        <f>ROUND(E16*N16,2)</f>
        <v>0</v>
      </c>
      <c r="P16" s="159">
        <v>0</v>
      </c>
      <c r="Q16" s="159">
        <f>ROUND(E16*P16,2)</f>
        <v>0</v>
      </c>
      <c r="R16" s="159"/>
      <c r="S16" s="159" t="s">
        <v>169</v>
      </c>
      <c r="T16" s="159" t="s">
        <v>155</v>
      </c>
      <c r="U16" s="159">
        <v>1.32</v>
      </c>
      <c r="V16" s="159">
        <f>ROUND(E16*U16,2)</f>
        <v>7.36</v>
      </c>
      <c r="W16" s="159"/>
      <c r="X16" s="159" t="s">
        <v>177</v>
      </c>
      <c r="Y16" s="149"/>
      <c r="Z16" s="149"/>
      <c r="AA16" s="149"/>
      <c r="AB16" s="149"/>
      <c r="AC16" s="149"/>
      <c r="AD16" s="149"/>
      <c r="AE16" s="149"/>
      <c r="AF16" s="149"/>
      <c r="AG16" s="149" t="s">
        <v>178</v>
      </c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outlineLevel="1" x14ac:dyDescent="0.2">
      <c r="A17" s="156"/>
      <c r="B17" s="157"/>
      <c r="C17" s="272" t="s">
        <v>179</v>
      </c>
      <c r="D17" s="273"/>
      <c r="E17" s="273"/>
      <c r="F17" s="273"/>
      <c r="G17" s="273"/>
      <c r="H17" s="159"/>
      <c r="I17" s="159"/>
      <c r="J17" s="159"/>
      <c r="K17" s="159"/>
      <c r="L17" s="159"/>
      <c r="M17" s="159"/>
      <c r="N17" s="159"/>
      <c r="O17" s="159"/>
      <c r="P17" s="159"/>
      <c r="Q17" s="159"/>
      <c r="R17" s="159"/>
      <c r="S17" s="159"/>
      <c r="T17" s="159"/>
      <c r="U17" s="159"/>
      <c r="V17" s="159"/>
      <c r="W17" s="159"/>
      <c r="X17" s="159"/>
      <c r="Y17" s="149"/>
      <c r="Z17" s="149"/>
      <c r="AA17" s="149"/>
      <c r="AB17" s="149"/>
      <c r="AC17" s="149"/>
      <c r="AD17" s="149"/>
      <c r="AE17" s="149"/>
      <c r="AF17" s="149"/>
      <c r="AG17" s="149" t="s">
        <v>180</v>
      </c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outlineLevel="1" x14ac:dyDescent="0.2">
      <c r="A18" s="156"/>
      <c r="B18" s="157"/>
      <c r="C18" s="189" t="s">
        <v>255</v>
      </c>
      <c r="D18" s="187"/>
      <c r="E18" s="188">
        <v>5.5754999999999999</v>
      </c>
      <c r="F18" s="159"/>
      <c r="G18" s="159"/>
      <c r="H18" s="159"/>
      <c r="I18" s="159"/>
      <c r="J18" s="159"/>
      <c r="K18" s="159"/>
      <c r="L18" s="159"/>
      <c r="M18" s="159"/>
      <c r="N18" s="159"/>
      <c r="O18" s="159"/>
      <c r="P18" s="159"/>
      <c r="Q18" s="159"/>
      <c r="R18" s="159"/>
      <c r="S18" s="159"/>
      <c r="T18" s="159"/>
      <c r="U18" s="159"/>
      <c r="V18" s="159"/>
      <c r="W18" s="159"/>
      <c r="X18" s="159"/>
      <c r="Y18" s="149"/>
      <c r="Z18" s="149"/>
      <c r="AA18" s="149"/>
      <c r="AB18" s="149"/>
      <c r="AC18" s="149"/>
      <c r="AD18" s="149"/>
      <c r="AE18" s="149"/>
      <c r="AF18" s="149"/>
      <c r="AG18" s="149" t="s">
        <v>173</v>
      </c>
      <c r="AH18" s="149">
        <v>0</v>
      </c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outlineLevel="1" x14ac:dyDescent="0.2">
      <c r="A19" s="168">
        <v>5</v>
      </c>
      <c r="B19" s="169" t="s">
        <v>191</v>
      </c>
      <c r="C19" s="183" t="s">
        <v>256</v>
      </c>
      <c r="D19" s="170" t="s">
        <v>189</v>
      </c>
      <c r="E19" s="171">
        <v>23.95</v>
      </c>
      <c r="F19" s="172"/>
      <c r="G19" s="173">
        <f>ROUND(E19*F19,2)</f>
        <v>0</v>
      </c>
      <c r="H19" s="160"/>
      <c r="I19" s="159">
        <f>ROUND(E19*H19,2)</f>
        <v>0</v>
      </c>
      <c r="J19" s="160"/>
      <c r="K19" s="159">
        <f>ROUND(E19*J19,2)</f>
        <v>0</v>
      </c>
      <c r="L19" s="159">
        <v>21</v>
      </c>
      <c r="M19" s="159">
        <f>G19*(1+L19/100)</f>
        <v>0</v>
      </c>
      <c r="N19" s="159">
        <v>2.5000000000000001E-4</v>
      </c>
      <c r="O19" s="159">
        <f>ROUND(E19*N19,2)</f>
        <v>0.01</v>
      </c>
      <c r="P19" s="159">
        <v>0</v>
      </c>
      <c r="Q19" s="159">
        <f>ROUND(E19*P19,2)</f>
        <v>0</v>
      </c>
      <c r="R19" s="159"/>
      <c r="S19" s="159" t="s">
        <v>169</v>
      </c>
      <c r="T19" s="159" t="s">
        <v>155</v>
      </c>
      <c r="U19" s="159">
        <v>1.32</v>
      </c>
      <c r="V19" s="159">
        <f>ROUND(E19*U19,2)</f>
        <v>31.61</v>
      </c>
      <c r="W19" s="159"/>
      <c r="X19" s="159" t="s">
        <v>177</v>
      </c>
      <c r="Y19" s="149"/>
      <c r="Z19" s="149"/>
      <c r="AA19" s="149"/>
      <c r="AB19" s="149"/>
      <c r="AC19" s="149"/>
      <c r="AD19" s="149"/>
      <c r="AE19" s="149"/>
      <c r="AF19" s="149"/>
      <c r="AG19" s="149" t="s">
        <v>178</v>
      </c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outlineLevel="1" x14ac:dyDescent="0.2">
      <c r="A20" s="156"/>
      <c r="B20" s="157"/>
      <c r="C20" s="272" t="s">
        <v>179</v>
      </c>
      <c r="D20" s="273"/>
      <c r="E20" s="273"/>
      <c r="F20" s="273"/>
      <c r="G20" s="273"/>
      <c r="H20" s="159"/>
      <c r="I20" s="159"/>
      <c r="J20" s="159"/>
      <c r="K20" s="159"/>
      <c r="L20" s="159"/>
      <c r="M20" s="159"/>
      <c r="N20" s="159"/>
      <c r="O20" s="159"/>
      <c r="P20" s="159"/>
      <c r="Q20" s="159"/>
      <c r="R20" s="159"/>
      <c r="S20" s="159"/>
      <c r="T20" s="159"/>
      <c r="U20" s="159"/>
      <c r="V20" s="159"/>
      <c r="W20" s="159"/>
      <c r="X20" s="159"/>
      <c r="Y20" s="149"/>
      <c r="Z20" s="149"/>
      <c r="AA20" s="149"/>
      <c r="AB20" s="149"/>
      <c r="AC20" s="149"/>
      <c r="AD20" s="149"/>
      <c r="AE20" s="149"/>
      <c r="AF20" s="149"/>
      <c r="AG20" s="149" t="s">
        <v>180</v>
      </c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outlineLevel="1" x14ac:dyDescent="0.2">
      <c r="A21" s="156"/>
      <c r="B21" s="157"/>
      <c r="C21" s="189" t="s">
        <v>257</v>
      </c>
      <c r="D21" s="187"/>
      <c r="E21" s="188">
        <v>23.95</v>
      </c>
      <c r="F21" s="159"/>
      <c r="G21" s="159"/>
      <c r="H21" s="159"/>
      <c r="I21" s="159"/>
      <c r="J21" s="159"/>
      <c r="K21" s="159"/>
      <c r="L21" s="159"/>
      <c r="M21" s="159"/>
      <c r="N21" s="159"/>
      <c r="O21" s="159"/>
      <c r="P21" s="159"/>
      <c r="Q21" s="159"/>
      <c r="R21" s="159"/>
      <c r="S21" s="159"/>
      <c r="T21" s="159"/>
      <c r="U21" s="159"/>
      <c r="V21" s="159"/>
      <c r="W21" s="159"/>
      <c r="X21" s="159"/>
      <c r="Y21" s="149"/>
      <c r="Z21" s="149"/>
      <c r="AA21" s="149"/>
      <c r="AB21" s="149"/>
      <c r="AC21" s="149"/>
      <c r="AD21" s="149"/>
      <c r="AE21" s="149"/>
      <c r="AF21" s="149"/>
      <c r="AG21" s="149" t="s">
        <v>173</v>
      </c>
      <c r="AH21" s="149">
        <v>0</v>
      </c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x14ac:dyDescent="0.2">
      <c r="A22" s="162" t="s">
        <v>149</v>
      </c>
      <c r="B22" s="163" t="s">
        <v>119</v>
      </c>
      <c r="C22" s="181" t="s">
        <v>120</v>
      </c>
      <c r="D22" s="164"/>
      <c r="E22" s="165"/>
      <c r="F22" s="166"/>
      <c r="G22" s="167">
        <f>SUMIF(AG23:AG49,"&lt;&gt;NOR",G23:G49)</f>
        <v>0</v>
      </c>
      <c r="H22" s="161"/>
      <c r="I22" s="161">
        <f>SUM(I23:I49)</f>
        <v>0</v>
      </c>
      <c r="J22" s="161"/>
      <c r="K22" s="161">
        <f>SUM(K23:K49)</f>
        <v>0</v>
      </c>
      <c r="L22" s="161"/>
      <c r="M22" s="161">
        <f>SUM(M23:M49)</f>
        <v>0</v>
      </c>
      <c r="N22" s="161"/>
      <c r="O22" s="161">
        <f>SUM(O23:O49)</f>
        <v>1.75</v>
      </c>
      <c r="P22" s="161"/>
      <c r="Q22" s="161">
        <f>SUM(Q23:Q49)</f>
        <v>0</v>
      </c>
      <c r="R22" s="161"/>
      <c r="S22" s="161"/>
      <c r="T22" s="161"/>
      <c r="U22" s="161"/>
      <c r="V22" s="161">
        <f>SUM(V23:V49)</f>
        <v>2.61</v>
      </c>
      <c r="W22" s="161"/>
      <c r="X22" s="161"/>
      <c r="AG22" t="s">
        <v>150</v>
      </c>
    </row>
    <row r="23" spans="1:60" outlineLevel="1" x14ac:dyDescent="0.2">
      <c r="A23" s="168">
        <v>6</v>
      </c>
      <c r="B23" s="169" t="s">
        <v>258</v>
      </c>
      <c r="C23" s="183" t="s">
        <v>259</v>
      </c>
      <c r="D23" s="170" t="s">
        <v>176</v>
      </c>
      <c r="E23" s="171">
        <v>3</v>
      </c>
      <c r="F23" s="172"/>
      <c r="G23" s="173">
        <f>ROUND(E23*F23,2)</f>
        <v>0</v>
      </c>
      <c r="H23" s="160"/>
      <c r="I23" s="159">
        <f>ROUND(E23*H23,2)</f>
        <v>0</v>
      </c>
      <c r="J23" s="160"/>
      <c r="K23" s="159">
        <f>ROUND(E23*J23,2)</f>
        <v>0</v>
      </c>
      <c r="L23" s="159">
        <v>21</v>
      </c>
      <c r="M23" s="159">
        <f>G23*(1+L23/100)</f>
        <v>0</v>
      </c>
      <c r="N23" s="159">
        <v>1.8079999999999999E-2</v>
      </c>
      <c r="O23" s="159">
        <f>ROUND(E23*N23,2)</f>
        <v>0.05</v>
      </c>
      <c r="P23" s="159">
        <v>0</v>
      </c>
      <c r="Q23" s="159">
        <f>ROUND(E23*P23,2)</f>
        <v>0</v>
      </c>
      <c r="R23" s="159"/>
      <c r="S23" s="159" t="s">
        <v>169</v>
      </c>
      <c r="T23" s="159" t="s">
        <v>155</v>
      </c>
      <c r="U23" s="159">
        <v>0</v>
      </c>
      <c r="V23" s="159">
        <f>ROUND(E23*U23,2)</f>
        <v>0</v>
      </c>
      <c r="W23" s="159"/>
      <c r="X23" s="159" t="s">
        <v>177</v>
      </c>
      <c r="Y23" s="149"/>
      <c r="Z23" s="149"/>
      <c r="AA23" s="149"/>
      <c r="AB23" s="149"/>
      <c r="AC23" s="149"/>
      <c r="AD23" s="149"/>
      <c r="AE23" s="149"/>
      <c r="AF23" s="149"/>
      <c r="AG23" s="149" t="s">
        <v>178</v>
      </c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outlineLevel="1" x14ac:dyDescent="0.2">
      <c r="A24" s="156"/>
      <c r="B24" s="157"/>
      <c r="C24" s="272" t="s">
        <v>179</v>
      </c>
      <c r="D24" s="273"/>
      <c r="E24" s="273"/>
      <c r="F24" s="273"/>
      <c r="G24" s="273"/>
      <c r="H24" s="159"/>
      <c r="I24" s="159"/>
      <c r="J24" s="159"/>
      <c r="K24" s="159"/>
      <c r="L24" s="159"/>
      <c r="M24" s="159"/>
      <c r="N24" s="159"/>
      <c r="O24" s="159"/>
      <c r="P24" s="159"/>
      <c r="Q24" s="159"/>
      <c r="R24" s="159"/>
      <c r="S24" s="159"/>
      <c r="T24" s="159"/>
      <c r="U24" s="159"/>
      <c r="V24" s="159"/>
      <c r="W24" s="159"/>
      <c r="X24" s="159"/>
      <c r="Y24" s="149"/>
      <c r="Z24" s="149"/>
      <c r="AA24" s="149"/>
      <c r="AB24" s="149"/>
      <c r="AC24" s="149"/>
      <c r="AD24" s="149"/>
      <c r="AE24" s="149"/>
      <c r="AF24" s="149"/>
      <c r="AG24" s="149" t="s">
        <v>180</v>
      </c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</row>
    <row r="25" spans="1:60" outlineLevel="1" x14ac:dyDescent="0.2">
      <c r="A25" s="168">
        <v>7</v>
      </c>
      <c r="B25" s="169" t="s">
        <v>260</v>
      </c>
      <c r="C25" s="183" t="s">
        <v>261</v>
      </c>
      <c r="D25" s="170" t="s">
        <v>189</v>
      </c>
      <c r="E25" s="171">
        <v>2.093</v>
      </c>
      <c r="F25" s="172"/>
      <c r="G25" s="173">
        <f>ROUND(E25*F25,2)</f>
        <v>0</v>
      </c>
      <c r="H25" s="160"/>
      <c r="I25" s="159">
        <f>ROUND(E25*H25,2)</f>
        <v>0</v>
      </c>
      <c r="J25" s="160"/>
      <c r="K25" s="159">
        <f>ROUND(E25*J25,2)</f>
        <v>0</v>
      </c>
      <c r="L25" s="159">
        <v>21</v>
      </c>
      <c r="M25" s="159">
        <f>G25*(1+L25/100)</f>
        <v>0</v>
      </c>
      <c r="N25" s="159">
        <v>2.7300000000000001E-2</v>
      </c>
      <c r="O25" s="159">
        <f>ROUND(E25*N25,2)</f>
        <v>0.06</v>
      </c>
      <c r="P25" s="159">
        <v>0</v>
      </c>
      <c r="Q25" s="159">
        <f>ROUND(E25*P25,2)</f>
        <v>0</v>
      </c>
      <c r="R25" s="159"/>
      <c r="S25" s="159" t="s">
        <v>169</v>
      </c>
      <c r="T25" s="159" t="s">
        <v>155</v>
      </c>
      <c r="U25" s="159">
        <v>0.22</v>
      </c>
      <c r="V25" s="159">
        <f>ROUND(E25*U25,2)</f>
        <v>0.46</v>
      </c>
      <c r="W25" s="159"/>
      <c r="X25" s="159" t="s">
        <v>177</v>
      </c>
      <c r="Y25" s="149"/>
      <c r="Z25" s="149"/>
      <c r="AA25" s="149"/>
      <c r="AB25" s="149"/>
      <c r="AC25" s="149"/>
      <c r="AD25" s="149"/>
      <c r="AE25" s="149"/>
      <c r="AF25" s="149"/>
      <c r="AG25" s="149" t="s">
        <v>178</v>
      </c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outlineLevel="1" x14ac:dyDescent="0.2">
      <c r="A26" s="156"/>
      <c r="B26" s="157"/>
      <c r="C26" s="272" t="s">
        <v>179</v>
      </c>
      <c r="D26" s="273"/>
      <c r="E26" s="273"/>
      <c r="F26" s="273"/>
      <c r="G26" s="273"/>
      <c r="H26" s="159"/>
      <c r="I26" s="159"/>
      <c r="J26" s="159"/>
      <c r="K26" s="159"/>
      <c r="L26" s="159"/>
      <c r="M26" s="159"/>
      <c r="N26" s="159"/>
      <c r="O26" s="159"/>
      <c r="P26" s="159"/>
      <c r="Q26" s="159"/>
      <c r="R26" s="159"/>
      <c r="S26" s="159"/>
      <c r="T26" s="159"/>
      <c r="U26" s="159"/>
      <c r="V26" s="159"/>
      <c r="W26" s="159"/>
      <c r="X26" s="159"/>
      <c r="Y26" s="149"/>
      <c r="Z26" s="149"/>
      <c r="AA26" s="149"/>
      <c r="AB26" s="149"/>
      <c r="AC26" s="149"/>
      <c r="AD26" s="149"/>
      <c r="AE26" s="149"/>
      <c r="AF26" s="149"/>
      <c r="AG26" s="149" t="s">
        <v>180</v>
      </c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</row>
    <row r="27" spans="1:60" outlineLevel="1" x14ac:dyDescent="0.2">
      <c r="A27" s="156"/>
      <c r="B27" s="157"/>
      <c r="C27" s="189" t="s">
        <v>262</v>
      </c>
      <c r="D27" s="187"/>
      <c r="E27" s="188">
        <v>2.093</v>
      </c>
      <c r="F27" s="159"/>
      <c r="G27" s="159"/>
      <c r="H27" s="159"/>
      <c r="I27" s="159"/>
      <c r="J27" s="159"/>
      <c r="K27" s="159"/>
      <c r="L27" s="159"/>
      <c r="M27" s="159"/>
      <c r="N27" s="159"/>
      <c r="O27" s="159"/>
      <c r="P27" s="159"/>
      <c r="Q27" s="159"/>
      <c r="R27" s="159"/>
      <c r="S27" s="159"/>
      <c r="T27" s="159"/>
      <c r="U27" s="159"/>
      <c r="V27" s="159"/>
      <c r="W27" s="159"/>
      <c r="X27" s="159"/>
      <c r="Y27" s="149"/>
      <c r="Z27" s="149"/>
      <c r="AA27" s="149"/>
      <c r="AB27" s="149"/>
      <c r="AC27" s="149"/>
      <c r="AD27" s="149"/>
      <c r="AE27" s="149"/>
      <c r="AF27" s="149"/>
      <c r="AG27" s="149" t="s">
        <v>173</v>
      </c>
      <c r="AH27" s="149">
        <v>0</v>
      </c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outlineLevel="1" x14ac:dyDescent="0.2">
      <c r="A28" s="168">
        <v>8</v>
      </c>
      <c r="B28" s="169" t="s">
        <v>198</v>
      </c>
      <c r="C28" s="183" t="s">
        <v>199</v>
      </c>
      <c r="D28" s="170" t="s">
        <v>189</v>
      </c>
      <c r="E28" s="171">
        <v>9.7919999999999998</v>
      </c>
      <c r="F28" s="172"/>
      <c r="G28" s="173">
        <f>ROUND(E28*F28,2)</f>
        <v>0</v>
      </c>
      <c r="H28" s="160"/>
      <c r="I28" s="159">
        <f>ROUND(E28*H28,2)</f>
        <v>0</v>
      </c>
      <c r="J28" s="160"/>
      <c r="K28" s="159">
        <f>ROUND(E28*J28,2)</f>
        <v>0</v>
      </c>
      <c r="L28" s="159">
        <v>21</v>
      </c>
      <c r="M28" s="159">
        <f>G28*(1+L28/100)</f>
        <v>0</v>
      </c>
      <c r="N28" s="159">
        <v>2.7300000000000001E-2</v>
      </c>
      <c r="O28" s="159">
        <f>ROUND(E28*N28,2)</f>
        <v>0.27</v>
      </c>
      <c r="P28" s="159">
        <v>0</v>
      </c>
      <c r="Q28" s="159">
        <f>ROUND(E28*P28,2)</f>
        <v>0</v>
      </c>
      <c r="R28" s="159"/>
      <c r="S28" s="159" t="s">
        <v>169</v>
      </c>
      <c r="T28" s="159" t="s">
        <v>155</v>
      </c>
      <c r="U28" s="159">
        <v>0.22</v>
      </c>
      <c r="V28" s="159">
        <f>ROUND(E28*U28,2)</f>
        <v>2.15</v>
      </c>
      <c r="W28" s="159"/>
      <c r="X28" s="159" t="s">
        <v>177</v>
      </c>
      <c r="Y28" s="149"/>
      <c r="Z28" s="149"/>
      <c r="AA28" s="149"/>
      <c r="AB28" s="149"/>
      <c r="AC28" s="149"/>
      <c r="AD28" s="149"/>
      <c r="AE28" s="149"/>
      <c r="AF28" s="149"/>
      <c r="AG28" s="149" t="s">
        <v>178</v>
      </c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</row>
    <row r="29" spans="1:60" outlineLevel="1" x14ac:dyDescent="0.2">
      <c r="A29" s="156"/>
      <c r="B29" s="157"/>
      <c r="C29" s="272" t="s">
        <v>179</v>
      </c>
      <c r="D29" s="273"/>
      <c r="E29" s="273"/>
      <c r="F29" s="273"/>
      <c r="G29" s="273"/>
      <c r="H29" s="159"/>
      <c r="I29" s="159"/>
      <c r="J29" s="159"/>
      <c r="K29" s="159"/>
      <c r="L29" s="159"/>
      <c r="M29" s="159"/>
      <c r="N29" s="159"/>
      <c r="O29" s="159"/>
      <c r="P29" s="159"/>
      <c r="Q29" s="159"/>
      <c r="R29" s="159"/>
      <c r="S29" s="159"/>
      <c r="T29" s="159"/>
      <c r="U29" s="159"/>
      <c r="V29" s="159"/>
      <c r="W29" s="159"/>
      <c r="X29" s="159"/>
      <c r="Y29" s="149"/>
      <c r="Z29" s="149"/>
      <c r="AA29" s="149"/>
      <c r="AB29" s="149"/>
      <c r="AC29" s="149"/>
      <c r="AD29" s="149"/>
      <c r="AE29" s="149"/>
      <c r="AF29" s="149"/>
      <c r="AG29" s="149" t="s">
        <v>180</v>
      </c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</row>
    <row r="30" spans="1:60" outlineLevel="1" x14ac:dyDescent="0.2">
      <c r="A30" s="156"/>
      <c r="B30" s="157"/>
      <c r="C30" s="189" t="s">
        <v>263</v>
      </c>
      <c r="D30" s="187"/>
      <c r="E30" s="188">
        <v>9.7919999999999998</v>
      </c>
      <c r="F30" s="159"/>
      <c r="G30" s="159"/>
      <c r="H30" s="159"/>
      <c r="I30" s="159"/>
      <c r="J30" s="159"/>
      <c r="K30" s="159"/>
      <c r="L30" s="159"/>
      <c r="M30" s="159"/>
      <c r="N30" s="159"/>
      <c r="O30" s="159"/>
      <c r="P30" s="159"/>
      <c r="Q30" s="159"/>
      <c r="R30" s="159"/>
      <c r="S30" s="159"/>
      <c r="T30" s="159"/>
      <c r="U30" s="159"/>
      <c r="V30" s="159"/>
      <c r="W30" s="159"/>
      <c r="X30" s="159"/>
      <c r="Y30" s="149"/>
      <c r="Z30" s="149"/>
      <c r="AA30" s="149"/>
      <c r="AB30" s="149"/>
      <c r="AC30" s="149"/>
      <c r="AD30" s="149"/>
      <c r="AE30" s="149"/>
      <c r="AF30" s="149"/>
      <c r="AG30" s="149" t="s">
        <v>173</v>
      </c>
      <c r="AH30" s="149">
        <v>0</v>
      </c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</row>
    <row r="31" spans="1:60" outlineLevel="1" x14ac:dyDescent="0.2">
      <c r="A31" s="168">
        <v>9</v>
      </c>
      <c r="B31" s="169" t="s">
        <v>264</v>
      </c>
      <c r="C31" s="183" t="s">
        <v>265</v>
      </c>
      <c r="D31" s="170" t="s">
        <v>203</v>
      </c>
      <c r="E31" s="171">
        <v>399.4</v>
      </c>
      <c r="F31" s="172"/>
      <c r="G31" s="173">
        <f>ROUND(E31*F31,2)</f>
        <v>0</v>
      </c>
      <c r="H31" s="160"/>
      <c r="I31" s="159">
        <f>ROUND(E31*H31,2)</f>
        <v>0</v>
      </c>
      <c r="J31" s="160"/>
      <c r="K31" s="159">
        <f>ROUND(E31*J31,2)</f>
        <v>0</v>
      </c>
      <c r="L31" s="159">
        <v>21</v>
      </c>
      <c r="M31" s="159">
        <f>G31*(1+L31/100)</f>
        <v>0</v>
      </c>
      <c r="N31" s="159">
        <v>1.06E-3</v>
      </c>
      <c r="O31" s="159">
        <f>ROUND(E31*N31,2)</f>
        <v>0.42</v>
      </c>
      <c r="P31" s="159">
        <v>0</v>
      </c>
      <c r="Q31" s="159">
        <f>ROUND(E31*P31,2)</f>
        <v>0</v>
      </c>
      <c r="R31" s="159"/>
      <c r="S31" s="159" t="s">
        <v>154</v>
      </c>
      <c r="T31" s="159" t="s">
        <v>184</v>
      </c>
      <c r="U31" s="159">
        <v>0</v>
      </c>
      <c r="V31" s="159">
        <f>ROUND(E31*U31,2)</f>
        <v>0</v>
      </c>
      <c r="W31" s="159"/>
      <c r="X31" s="159" t="s">
        <v>170</v>
      </c>
      <c r="Y31" s="149"/>
      <c r="Z31" s="149"/>
      <c r="AA31" s="149"/>
      <c r="AB31" s="149"/>
      <c r="AC31" s="149"/>
      <c r="AD31" s="149"/>
      <c r="AE31" s="149"/>
      <c r="AF31" s="149"/>
      <c r="AG31" s="149" t="s">
        <v>171</v>
      </c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</row>
    <row r="32" spans="1:60" outlineLevel="1" x14ac:dyDescent="0.2">
      <c r="A32" s="156"/>
      <c r="B32" s="157"/>
      <c r="C32" s="189" t="s">
        <v>204</v>
      </c>
      <c r="D32" s="187"/>
      <c r="E32" s="188"/>
      <c r="F32" s="159"/>
      <c r="G32" s="159"/>
      <c r="H32" s="159"/>
      <c r="I32" s="159"/>
      <c r="J32" s="159"/>
      <c r="K32" s="159"/>
      <c r="L32" s="159"/>
      <c r="M32" s="159"/>
      <c r="N32" s="159"/>
      <c r="O32" s="159"/>
      <c r="P32" s="159"/>
      <c r="Q32" s="159"/>
      <c r="R32" s="159"/>
      <c r="S32" s="159"/>
      <c r="T32" s="159"/>
      <c r="U32" s="159"/>
      <c r="V32" s="159"/>
      <c r="W32" s="159"/>
      <c r="X32" s="159"/>
      <c r="Y32" s="149"/>
      <c r="Z32" s="149"/>
      <c r="AA32" s="149"/>
      <c r="AB32" s="149"/>
      <c r="AC32" s="149"/>
      <c r="AD32" s="149"/>
      <c r="AE32" s="149"/>
      <c r="AF32" s="149"/>
      <c r="AG32" s="149" t="s">
        <v>173</v>
      </c>
      <c r="AH32" s="149">
        <v>0</v>
      </c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</row>
    <row r="33" spans="1:60" ht="22.5" outlineLevel="1" x14ac:dyDescent="0.2">
      <c r="A33" s="156"/>
      <c r="B33" s="157"/>
      <c r="C33" s="189" t="s">
        <v>266</v>
      </c>
      <c r="D33" s="187"/>
      <c r="E33" s="188">
        <v>399.4</v>
      </c>
      <c r="F33" s="159"/>
      <c r="G33" s="159"/>
      <c r="H33" s="159"/>
      <c r="I33" s="159"/>
      <c r="J33" s="159"/>
      <c r="K33" s="159"/>
      <c r="L33" s="159"/>
      <c r="M33" s="159"/>
      <c r="N33" s="159"/>
      <c r="O33" s="159"/>
      <c r="P33" s="159"/>
      <c r="Q33" s="159"/>
      <c r="R33" s="159"/>
      <c r="S33" s="159"/>
      <c r="T33" s="159"/>
      <c r="U33" s="159"/>
      <c r="V33" s="159"/>
      <c r="W33" s="159"/>
      <c r="X33" s="159"/>
      <c r="Y33" s="149"/>
      <c r="Z33" s="149"/>
      <c r="AA33" s="149"/>
      <c r="AB33" s="149"/>
      <c r="AC33" s="149"/>
      <c r="AD33" s="149"/>
      <c r="AE33" s="149"/>
      <c r="AF33" s="149"/>
      <c r="AG33" s="149" t="s">
        <v>173</v>
      </c>
      <c r="AH33" s="149">
        <v>0</v>
      </c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</row>
    <row r="34" spans="1:60" outlineLevel="1" x14ac:dyDescent="0.2">
      <c r="A34" s="168">
        <v>10</v>
      </c>
      <c r="B34" s="169" t="s">
        <v>201</v>
      </c>
      <c r="C34" s="183" t="s">
        <v>202</v>
      </c>
      <c r="D34" s="170" t="s">
        <v>203</v>
      </c>
      <c r="E34" s="171">
        <v>395.1</v>
      </c>
      <c r="F34" s="172"/>
      <c r="G34" s="173">
        <f>ROUND(E34*F34,2)</f>
        <v>0</v>
      </c>
      <c r="H34" s="160"/>
      <c r="I34" s="159">
        <f>ROUND(E34*H34,2)</f>
        <v>0</v>
      </c>
      <c r="J34" s="160"/>
      <c r="K34" s="159">
        <f>ROUND(E34*J34,2)</f>
        <v>0</v>
      </c>
      <c r="L34" s="159">
        <v>21</v>
      </c>
      <c r="M34" s="159">
        <f>G34*(1+L34/100)</f>
        <v>0</v>
      </c>
      <c r="N34" s="159">
        <v>1.06E-3</v>
      </c>
      <c r="O34" s="159">
        <f>ROUND(E34*N34,2)</f>
        <v>0.42</v>
      </c>
      <c r="P34" s="159">
        <v>0</v>
      </c>
      <c r="Q34" s="159">
        <f>ROUND(E34*P34,2)</f>
        <v>0</v>
      </c>
      <c r="R34" s="159"/>
      <c r="S34" s="159" t="s">
        <v>154</v>
      </c>
      <c r="T34" s="159" t="s">
        <v>184</v>
      </c>
      <c r="U34" s="159">
        <v>0</v>
      </c>
      <c r="V34" s="159">
        <f>ROUND(E34*U34,2)</f>
        <v>0</v>
      </c>
      <c r="W34" s="159"/>
      <c r="X34" s="159" t="s">
        <v>170</v>
      </c>
      <c r="Y34" s="149"/>
      <c r="Z34" s="149"/>
      <c r="AA34" s="149"/>
      <c r="AB34" s="149"/>
      <c r="AC34" s="149"/>
      <c r="AD34" s="149"/>
      <c r="AE34" s="149"/>
      <c r="AF34" s="149"/>
      <c r="AG34" s="149" t="s">
        <v>171</v>
      </c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</row>
    <row r="35" spans="1:60" outlineLevel="1" x14ac:dyDescent="0.2">
      <c r="A35" s="156"/>
      <c r="B35" s="157"/>
      <c r="C35" s="189" t="s">
        <v>204</v>
      </c>
      <c r="D35" s="187"/>
      <c r="E35" s="188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S35" s="159"/>
      <c r="T35" s="159"/>
      <c r="U35" s="159"/>
      <c r="V35" s="159"/>
      <c r="W35" s="159"/>
      <c r="X35" s="159"/>
      <c r="Y35" s="149"/>
      <c r="Z35" s="149"/>
      <c r="AA35" s="149"/>
      <c r="AB35" s="149"/>
      <c r="AC35" s="149"/>
      <c r="AD35" s="149"/>
      <c r="AE35" s="149"/>
      <c r="AF35" s="149"/>
      <c r="AG35" s="149" t="s">
        <v>173</v>
      </c>
      <c r="AH35" s="149">
        <v>0</v>
      </c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</row>
    <row r="36" spans="1:60" ht="22.5" outlineLevel="1" x14ac:dyDescent="0.2">
      <c r="A36" s="156"/>
      <c r="B36" s="157"/>
      <c r="C36" s="189" t="s">
        <v>267</v>
      </c>
      <c r="D36" s="187"/>
      <c r="E36" s="188">
        <v>225.7</v>
      </c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59"/>
      <c r="R36" s="159"/>
      <c r="S36" s="159"/>
      <c r="T36" s="159"/>
      <c r="U36" s="159"/>
      <c r="V36" s="159"/>
      <c r="W36" s="159"/>
      <c r="X36" s="159"/>
      <c r="Y36" s="149"/>
      <c r="Z36" s="149"/>
      <c r="AA36" s="149"/>
      <c r="AB36" s="149"/>
      <c r="AC36" s="149"/>
      <c r="AD36" s="149"/>
      <c r="AE36" s="149"/>
      <c r="AF36" s="149"/>
      <c r="AG36" s="149" t="s">
        <v>173</v>
      </c>
      <c r="AH36" s="149">
        <v>0</v>
      </c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</row>
    <row r="37" spans="1:60" outlineLevel="1" x14ac:dyDescent="0.2">
      <c r="A37" s="156"/>
      <c r="B37" s="157"/>
      <c r="C37" s="189" t="s">
        <v>268</v>
      </c>
      <c r="D37" s="187"/>
      <c r="E37" s="188">
        <v>169.4</v>
      </c>
      <c r="F37" s="159"/>
      <c r="G37" s="159"/>
      <c r="H37" s="159"/>
      <c r="I37" s="159"/>
      <c r="J37" s="159"/>
      <c r="K37" s="159"/>
      <c r="L37" s="159"/>
      <c r="M37" s="159"/>
      <c r="N37" s="159"/>
      <c r="O37" s="159"/>
      <c r="P37" s="159"/>
      <c r="Q37" s="159"/>
      <c r="R37" s="159"/>
      <c r="S37" s="159"/>
      <c r="T37" s="159"/>
      <c r="U37" s="159"/>
      <c r="V37" s="159"/>
      <c r="W37" s="159"/>
      <c r="X37" s="159"/>
      <c r="Y37" s="149"/>
      <c r="Z37" s="149"/>
      <c r="AA37" s="149"/>
      <c r="AB37" s="149"/>
      <c r="AC37" s="149"/>
      <c r="AD37" s="149"/>
      <c r="AE37" s="149"/>
      <c r="AF37" s="149"/>
      <c r="AG37" s="149" t="s">
        <v>173</v>
      </c>
      <c r="AH37" s="149">
        <v>0</v>
      </c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</row>
    <row r="38" spans="1:60" outlineLevel="1" x14ac:dyDescent="0.2">
      <c r="A38" s="168">
        <v>11</v>
      </c>
      <c r="B38" s="169" t="s">
        <v>213</v>
      </c>
      <c r="C38" s="183" t="s">
        <v>214</v>
      </c>
      <c r="D38" s="170" t="s">
        <v>203</v>
      </c>
      <c r="E38" s="171">
        <v>33.700000000000003</v>
      </c>
      <c r="F38" s="172"/>
      <c r="G38" s="173">
        <f>ROUND(E38*F38,2)</f>
        <v>0</v>
      </c>
      <c r="H38" s="160"/>
      <c r="I38" s="159">
        <f>ROUND(E38*H38,2)</f>
        <v>0</v>
      </c>
      <c r="J38" s="160"/>
      <c r="K38" s="159">
        <f>ROUND(E38*J38,2)</f>
        <v>0</v>
      </c>
      <c r="L38" s="159">
        <v>21</v>
      </c>
      <c r="M38" s="159">
        <f>G38*(1+L38/100)</f>
        <v>0</v>
      </c>
      <c r="N38" s="159">
        <v>1.0499999999999999E-3</v>
      </c>
      <c r="O38" s="159">
        <f>ROUND(E38*N38,2)</f>
        <v>0.04</v>
      </c>
      <c r="P38" s="159">
        <v>0</v>
      </c>
      <c r="Q38" s="159">
        <f>ROUND(E38*P38,2)</f>
        <v>0</v>
      </c>
      <c r="R38" s="159"/>
      <c r="S38" s="159" t="s">
        <v>154</v>
      </c>
      <c r="T38" s="159" t="s">
        <v>184</v>
      </c>
      <c r="U38" s="159">
        <v>0</v>
      </c>
      <c r="V38" s="159">
        <f>ROUND(E38*U38,2)</f>
        <v>0</v>
      </c>
      <c r="W38" s="159"/>
      <c r="X38" s="159" t="s">
        <v>170</v>
      </c>
      <c r="Y38" s="149"/>
      <c r="Z38" s="149"/>
      <c r="AA38" s="149"/>
      <c r="AB38" s="149"/>
      <c r="AC38" s="149"/>
      <c r="AD38" s="149"/>
      <c r="AE38" s="149"/>
      <c r="AF38" s="149"/>
      <c r="AG38" s="149" t="s">
        <v>171</v>
      </c>
      <c r="AH38" s="149"/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</row>
    <row r="39" spans="1:60" outlineLevel="1" x14ac:dyDescent="0.2">
      <c r="A39" s="156"/>
      <c r="B39" s="157"/>
      <c r="C39" s="189" t="s">
        <v>204</v>
      </c>
      <c r="D39" s="187"/>
      <c r="E39" s="188"/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  <c r="Q39" s="159"/>
      <c r="R39" s="159"/>
      <c r="S39" s="159"/>
      <c r="T39" s="159"/>
      <c r="U39" s="159"/>
      <c r="V39" s="159"/>
      <c r="W39" s="159"/>
      <c r="X39" s="159"/>
      <c r="Y39" s="149"/>
      <c r="Z39" s="149"/>
      <c r="AA39" s="149"/>
      <c r="AB39" s="149"/>
      <c r="AC39" s="149"/>
      <c r="AD39" s="149"/>
      <c r="AE39" s="149"/>
      <c r="AF39" s="149"/>
      <c r="AG39" s="149" t="s">
        <v>173</v>
      </c>
      <c r="AH39" s="149">
        <v>0</v>
      </c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</row>
    <row r="40" spans="1:60" outlineLevel="1" x14ac:dyDescent="0.2">
      <c r="A40" s="156"/>
      <c r="B40" s="157"/>
      <c r="C40" s="189" t="s">
        <v>269</v>
      </c>
      <c r="D40" s="187"/>
      <c r="E40" s="188">
        <v>33.700000000000003</v>
      </c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  <c r="Q40" s="159"/>
      <c r="R40" s="159"/>
      <c r="S40" s="159"/>
      <c r="T40" s="159"/>
      <c r="U40" s="159"/>
      <c r="V40" s="159"/>
      <c r="W40" s="159"/>
      <c r="X40" s="159"/>
      <c r="Y40" s="149"/>
      <c r="Z40" s="149"/>
      <c r="AA40" s="149"/>
      <c r="AB40" s="149"/>
      <c r="AC40" s="149"/>
      <c r="AD40" s="149"/>
      <c r="AE40" s="149"/>
      <c r="AF40" s="149"/>
      <c r="AG40" s="149" t="s">
        <v>173</v>
      </c>
      <c r="AH40" s="149">
        <v>0</v>
      </c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</row>
    <row r="41" spans="1:60" outlineLevel="1" x14ac:dyDescent="0.2">
      <c r="A41" s="168">
        <v>12</v>
      </c>
      <c r="B41" s="169" t="s">
        <v>223</v>
      </c>
      <c r="C41" s="183" t="s">
        <v>224</v>
      </c>
      <c r="D41" s="170" t="s">
        <v>203</v>
      </c>
      <c r="E41" s="171">
        <v>470.3</v>
      </c>
      <c r="F41" s="172"/>
      <c r="G41" s="173">
        <f>ROUND(E41*F41,2)</f>
        <v>0</v>
      </c>
      <c r="H41" s="160"/>
      <c r="I41" s="159">
        <f>ROUND(E41*H41,2)</f>
        <v>0</v>
      </c>
      <c r="J41" s="160"/>
      <c r="K41" s="159">
        <f>ROUND(E41*J41,2)</f>
        <v>0</v>
      </c>
      <c r="L41" s="159">
        <v>21</v>
      </c>
      <c r="M41" s="159">
        <f>G41*(1+L41/100)</f>
        <v>0</v>
      </c>
      <c r="N41" s="159">
        <v>1.0499999999999999E-3</v>
      </c>
      <c r="O41" s="159">
        <f>ROUND(E41*N41,2)</f>
        <v>0.49</v>
      </c>
      <c r="P41" s="159">
        <v>0</v>
      </c>
      <c r="Q41" s="159">
        <f>ROUND(E41*P41,2)</f>
        <v>0</v>
      </c>
      <c r="R41" s="159"/>
      <c r="S41" s="159" t="s">
        <v>154</v>
      </c>
      <c r="T41" s="159" t="s">
        <v>184</v>
      </c>
      <c r="U41" s="159">
        <v>0</v>
      </c>
      <c r="V41" s="159">
        <f>ROUND(E41*U41,2)</f>
        <v>0</v>
      </c>
      <c r="W41" s="159"/>
      <c r="X41" s="159" t="s">
        <v>170</v>
      </c>
      <c r="Y41" s="149"/>
      <c r="Z41" s="149"/>
      <c r="AA41" s="149"/>
      <c r="AB41" s="149"/>
      <c r="AC41" s="149"/>
      <c r="AD41" s="149"/>
      <c r="AE41" s="149"/>
      <c r="AF41" s="149"/>
      <c r="AG41" s="149" t="s">
        <v>171</v>
      </c>
      <c r="AH41" s="149"/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</row>
    <row r="42" spans="1:60" outlineLevel="1" x14ac:dyDescent="0.2">
      <c r="A42" s="156"/>
      <c r="B42" s="157"/>
      <c r="C42" s="189" t="s">
        <v>204</v>
      </c>
      <c r="D42" s="187"/>
      <c r="E42" s="188"/>
      <c r="F42" s="159"/>
      <c r="G42" s="159"/>
      <c r="H42" s="159"/>
      <c r="I42" s="159"/>
      <c r="J42" s="159"/>
      <c r="K42" s="159"/>
      <c r="L42" s="159"/>
      <c r="M42" s="159"/>
      <c r="N42" s="159"/>
      <c r="O42" s="159"/>
      <c r="P42" s="159"/>
      <c r="Q42" s="159"/>
      <c r="R42" s="159"/>
      <c r="S42" s="159"/>
      <c r="T42" s="159"/>
      <c r="U42" s="159"/>
      <c r="V42" s="159"/>
      <c r="W42" s="159"/>
      <c r="X42" s="159"/>
      <c r="Y42" s="149"/>
      <c r="Z42" s="149"/>
      <c r="AA42" s="149"/>
      <c r="AB42" s="149"/>
      <c r="AC42" s="149"/>
      <c r="AD42" s="149"/>
      <c r="AE42" s="149"/>
      <c r="AF42" s="149"/>
      <c r="AG42" s="149" t="s">
        <v>173</v>
      </c>
      <c r="AH42" s="149">
        <v>0</v>
      </c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</row>
    <row r="43" spans="1:60" outlineLevel="1" x14ac:dyDescent="0.2">
      <c r="A43" s="156"/>
      <c r="B43" s="157"/>
      <c r="C43" s="189" t="s">
        <v>270</v>
      </c>
      <c r="D43" s="187"/>
      <c r="E43" s="188">
        <v>470.3</v>
      </c>
      <c r="F43" s="159"/>
      <c r="G43" s="159"/>
      <c r="H43" s="159"/>
      <c r="I43" s="159"/>
      <c r="J43" s="159"/>
      <c r="K43" s="159"/>
      <c r="L43" s="159"/>
      <c r="M43" s="159"/>
      <c r="N43" s="159"/>
      <c r="O43" s="159"/>
      <c r="P43" s="159"/>
      <c r="Q43" s="159"/>
      <c r="R43" s="159"/>
      <c r="S43" s="159"/>
      <c r="T43" s="159"/>
      <c r="U43" s="159"/>
      <c r="V43" s="159"/>
      <c r="W43" s="159"/>
      <c r="X43" s="159"/>
      <c r="Y43" s="149"/>
      <c r="Z43" s="149"/>
      <c r="AA43" s="149"/>
      <c r="AB43" s="149"/>
      <c r="AC43" s="149"/>
      <c r="AD43" s="149"/>
      <c r="AE43" s="149"/>
      <c r="AF43" s="149"/>
      <c r="AG43" s="149" t="s">
        <v>173</v>
      </c>
      <c r="AH43" s="149">
        <v>0</v>
      </c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</row>
    <row r="44" spans="1:60" outlineLevel="1" x14ac:dyDescent="0.2">
      <c r="A44" s="168">
        <v>13</v>
      </c>
      <c r="B44" s="169" t="s">
        <v>231</v>
      </c>
      <c r="C44" s="183" t="s">
        <v>232</v>
      </c>
      <c r="D44" s="170" t="s">
        <v>203</v>
      </c>
      <c r="E44" s="171">
        <v>828.2</v>
      </c>
      <c r="F44" s="172"/>
      <c r="G44" s="173">
        <f>ROUND(E44*F44,2)</f>
        <v>0</v>
      </c>
      <c r="H44" s="160"/>
      <c r="I44" s="159">
        <f>ROUND(E44*H44,2)</f>
        <v>0</v>
      </c>
      <c r="J44" s="160"/>
      <c r="K44" s="159">
        <f>ROUND(E44*J44,2)</f>
        <v>0</v>
      </c>
      <c r="L44" s="159">
        <v>21</v>
      </c>
      <c r="M44" s="159">
        <f>G44*(1+L44/100)</f>
        <v>0</v>
      </c>
      <c r="N44" s="159">
        <v>0</v>
      </c>
      <c r="O44" s="159">
        <f>ROUND(E44*N44,2)</f>
        <v>0</v>
      </c>
      <c r="P44" s="159">
        <v>0</v>
      </c>
      <c r="Q44" s="159">
        <f>ROUND(E44*P44,2)</f>
        <v>0</v>
      </c>
      <c r="R44" s="159" t="s">
        <v>233</v>
      </c>
      <c r="S44" s="159" t="s">
        <v>154</v>
      </c>
      <c r="T44" s="159" t="s">
        <v>184</v>
      </c>
      <c r="U44" s="159">
        <v>0</v>
      </c>
      <c r="V44" s="159">
        <f>ROUND(E44*U44,2)</f>
        <v>0</v>
      </c>
      <c r="W44" s="159"/>
      <c r="X44" s="159" t="s">
        <v>234</v>
      </c>
      <c r="Y44" s="149"/>
      <c r="Z44" s="149"/>
      <c r="AA44" s="149"/>
      <c r="AB44" s="149"/>
      <c r="AC44" s="149"/>
      <c r="AD44" s="149"/>
      <c r="AE44" s="149"/>
      <c r="AF44" s="149"/>
      <c r="AG44" s="149" t="s">
        <v>235</v>
      </c>
      <c r="AH44" s="149"/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</row>
    <row r="45" spans="1:60" outlineLevel="1" x14ac:dyDescent="0.2">
      <c r="A45" s="156"/>
      <c r="B45" s="157"/>
      <c r="C45" s="189" t="s">
        <v>271</v>
      </c>
      <c r="D45" s="187"/>
      <c r="E45" s="188">
        <v>399.4</v>
      </c>
      <c r="F45" s="159"/>
      <c r="G45" s="159"/>
      <c r="H45" s="159"/>
      <c r="I45" s="159"/>
      <c r="J45" s="159"/>
      <c r="K45" s="159"/>
      <c r="L45" s="159"/>
      <c r="M45" s="159"/>
      <c r="N45" s="159"/>
      <c r="O45" s="159"/>
      <c r="P45" s="159"/>
      <c r="Q45" s="159"/>
      <c r="R45" s="159"/>
      <c r="S45" s="159"/>
      <c r="T45" s="159"/>
      <c r="U45" s="159"/>
      <c r="V45" s="159"/>
      <c r="W45" s="159"/>
      <c r="X45" s="159"/>
      <c r="Y45" s="149"/>
      <c r="Z45" s="149"/>
      <c r="AA45" s="149"/>
      <c r="AB45" s="149"/>
      <c r="AC45" s="149"/>
      <c r="AD45" s="149"/>
      <c r="AE45" s="149"/>
      <c r="AF45" s="149"/>
      <c r="AG45" s="149" t="s">
        <v>173</v>
      </c>
      <c r="AH45" s="149">
        <v>5</v>
      </c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  <c r="BH45" s="149"/>
    </row>
    <row r="46" spans="1:60" outlineLevel="1" x14ac:dyDescent="0.2">
      <c r="A46" s="156"/>
      <c r="B46" s="157"/>
      <c r="C46" s="189" t="s">
        <v>272</v>
      </c>
      <c r="D46" s="187"/>
      <c r="E46" s="188">
        <v>395.1</v>
      </c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59"/>
      <c r="V46" s="159"/>
      <c r="W46" s="159"/>
      <c r="X46" s="159"/>
      <c r="Y46" s="149"/>
      <c r="Z46" s="149"/>
      <c r="AA46" s="149"/>
      <c r="AB46" s="149"/>
      <c r="AC46" s="149"/>
      <c r="AD46" s="149"/>
      <c r="AE46" s="149"/>
      <c r="AF46" s="149"/>
      <c r="AG46" s="149" t="s">
        <v>173</v>
      </c>
      <c r="AH46" s="149">
        <v>5</v>
      </c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49"/>
      <c r="BB46" s="149"/>
      <c r="BC46" s="149"/>
      <c r="BD46" s="149"/>
      <c r="BE46" s="149"/>
      <c r="BF46" s="149"/>
      <c r="BG46" s="149"/>
      <c r="BH46" s="149"/>
    </row>
    <row r="47" spans="1:60" outlineLevel="1" x14ac:dyDescent="0.2">
      <c r="A47" s="156"/>
      <c r="B47" s="157"/>
      <c r="C47" s="189" t="s">
        <v>273</v>
      </c>
      <c r="D47" s="187"/>
      <c r="E47" s="188">
        <v>33.700000000000003</v>
      </c>
      <c r="F47" s="159"/>
      <c r="G47" s="159"/>
      <c r="H47" s="159"/>
      <c r="I47" s="159"/>
      <c r="J47" s="159"/>
      <c r="K47" s="159"/>
      <c r="L47" s="159"/>
      <c r="M47" s="159"/>
      <c r="N47" s="159"/>
      <c r="O47" s="159"/>
      <c r="P47" s="159"/>
      <c r="Q47" s="159"/>
      <c r="R47" s="159"/>
      <c r="S47" s="159"/>
      <c r="T47" s="159"/>
      <c r="U47" s="159"/>
      <c r="V47" s="159"/>
      <c r="W47" s="159"/>
      <c r="X47" s="159"/>
      <c r="Y47" s="149"/>
      <c r="Z47" s="149"/>
      <c r="AA47" s="149"/>
      <c r="AB47" s="149"/>
      <c r="AC47" s="149"/>
      <c r="AD47" s="149"/>
      <c r="AE47" s="149"/>
      <c r="AF47" s="149"/>
      <c r="AG47" s="149" t="s">
        <v>173</v>
      </c>
      <c r="AH47" s="149">
        <v>5</v>
      </c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49"/>
      <c r="BF47" s="149"/>
      <c r="BG47" s="149"/>
      <c r="BH47" s="149"/>
    </row>
    <row r="48" spans="1:60" outlineLevel="1" x14ac:dyDescent="0.2">
      <c r="A48" s="168">
        <v>14</v>
      </c>
      <c r="B48" s="169" t="s">
        <v>241</v>
      </c>
      <c r="C48" s="183" t="s">
        <v>242</v>
      </c>
      <c r="D48" s="170" t="s">
        <v>203</v>
      </c>
      <c r="E48" s="171">
        <v>470.3</v>
      </c>
      <c r="F48" s="172"/>
      <c r="G48" s="173">
        <f>ROUND(E48*F48,2)</f>
        <v>0</v>
      </c>
      <c r="H48" s="160"/>
      <c r="I48" s="159">
        <f>ROUND(E48*H48,2)</f>
        <v>0</v>
      </c>
      <c r="J48" s="160"/>
      <c r="K48" s="159">
        <f>ROUND(E48*J48,2)</f>
        <v>0</v>
      </c>
      <c r="L48" s="159">
        <v>21</v>
      </c>
      <c r="M48" s="159">
        <f>G48*(1+L48/100)</f>
        <v>0</v>
      </c>
      <c r="N48" s="159">
        <v>0</v>
      </c>
      <c r="O48" s="159">
        <f>ROUND(E48*N48,2)</f>
        <v>0</v>
      </c>
      <c r="P48" s="159">
        <v>0</v>
      </c>
      <c r="Q48" s="159">
        <f>ROUND(E48*P48,2)</f>
        <v>0</v>
      </c>
      <c r="R48" s="159" t="s">
        <v>233</v>
      </c>
      <c r="S48" s="159" t="s">
        <v>154</v>
      </c>
      <c r="T48" s="159" t="s">
        <v>184</v>
      </c>
      <c r="U48" s="159">
        <v>0</v>
      </c>
      <c r="V48" s="159">
        <f>ROUND(E48*U48,2)</f>
        <v>0</v>
      </c>
      <c r="W48" s="159"/>
      <c r="X48" s="159" t="s">
        <v>234</v>
      </c>
      <c r="Y48" s="149"/>
      <c r="Z48" s="149"/>
      <c r="AA48" s="149"/>
      <c r="AB48" s="149"/>
      <c r="AC48" s="149"/>
      <c r="AD48" s="149"/>
      <c r="AE48" s="149"/>
      <c r="AF48" s="149"/>
      <c r="AG48" s="149" t="s">
        <v>235</v>
      </c>
      <c r="AH48" s="149"/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</row>
    <row r="49" spans="1:60" outlineLevel="1" x14ac:dyDescent="0.2">
      <c r="A49" s="156"/>
      <c r="B49" s="157"/>
      <c r="C49" s="189" t="s">
        <v>274</v>
      </c>
      <c r="D49" s="187"/>
      <c r="E49" s="188">
        <v>470.3</v>
      </c>
      <c r="F49" s="159"/>
      <c r="G49" s="159"/>
      <c r="H49" s="159"/>
      <c r="I49" s="159"/>
      <c r="J49" s="159"/>
      <c r="K49" s="159"/>
      <c r="L49" s="159"/>
      <c r="M49" s="159"/>
      <c r="N49" s="159"/>
      <c r="O49" s="159"/>
      <c r="P49" s="159"/>
      <c r="Q49" s="159"/>
      <c r="R49" s="159"/>
      <c r="S49" s="159"/>
      <c r="T49" s="159"/>
      <c r="U49" s="159"/>
      <c r="V49" s="159"/>
      <c r="W49" s="159"/>
      <c r="X49" s="159"/>
      <c r="Y49" s="149"/>
      <c r="Z49" s="149"/>
      <c r="AA49" s="149"/>
      <c r="AB49" s="149"/>
      <c r="AC49" s="149"/>
      <c r="AD49" s="149"/>
      <c r="AE49" s="149"/>
      <c r="AF49" s="149"/>
      <c r="AG49" s="149" t="s">
        <v>173</v>
      </c>
      <c r="AH49" s="149">
        <v>5</v>
      </c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</row>
    <row r="50" spans="1:60" x14ac:dyDescent="0.2">
      <c r="A50" s="3"/>
      <c r="B50" s="4"/>
      <c r="C50" s="184"/>
      <c r="D50" s="6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AE50">
        <v>15</v>
      </c>
      <c r="AF50">
        <v>21</v>
      </c>
      <c r="AG50" t="s">
        <v>136</v>
      </c>
    </row>
    <row r="51" spans="1:60" x14ac:dyDescent="0.2">
      <c r="A51" s="152"/>
      <c r="B51" s="153" t="s">
        <v>31</v>
      </c>
      <c r="C51" s="185"/>
      <c r="D51" s="154"/>
      <c r="E51" s="155"/>
      <c r="F51" s="155"/>
      <c r="G51" s="180">
        <f>G8+G15+G22</f>
        <v>0</v>
      </c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AE51">
        <f>SUMIF(L7:L49,AE50,G7:G49)</f>
        <v>0</v>
      </c>
      <c r="AF51">
        <f>SUMIF(L7:L49,AF50,G7:G49)</f>
        <v>0</v>
      </c>
      <c r="AG51" t="s">
        <v>162</v>
      </c>
    </row>
    <row r="52" spans="1:60" x14ac:dyDescent="0.2">
      <c r="A52" s="3"/>
      <c r="B52" s="4"/>
      <c r="C52" s="184"/>
      <c r="D52" s="6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</row>
    <row r="53" spans="1:60" x14ac:dyDescent="0.2">
      <c r="A53" s="3"/>
      <c r="B53" s="4"/>
      <c r="C53" s="184"/>
      <c r="D53" s="6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</row>
    <row r="54" spans="1:60" x14ac:dyDescent="0.2">
      <c r="A54" s="258" t="s">
        <v>163</v>
      </c>
      <c r="B54" s="258"/>
      <c r="C54" s="259"/>
      <c r="D54" s="6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</row>
    <row r="55" spans="1:60" x14ac:dyDescent="0.2">
      <c r="A55" s="260"/>
      <c r="B55" s="261"/>
      <c r="C55" s="262"/>
      <c r="D55" s="261"/>
      <c r="E55" s="261"/>
      <c r="F55" s="261"/>
      <c r="G55" s="26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AG55" t="s">
        <v>164</v>
      </c>
    </row>
    <row r="56" spans="1:60" x14ac:dyDescent="0.2">
      <c r="A56" s="264"/>
      <c r="B56" s="265"/>
      <c r="C56" s="266"/>
      <c r="D56" s="265"/>
      <c r="E56" s="265"/>
      <c r="F56" s="265"/>
      <c r="G56" s="267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</row>
    <row r="57" spans="1:60" x14ac:dyDescent="0.2">
      <c r="A57" s="264"/>
      <c r="B57" s="265"/>
      <c r="C57" s="266"/>
      <c r="D57" s="265"/>
      <c r="E57" s="265"/>
      <c r="F57" s="265"/>
      <c r="G57" s="267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</row>
    <row r="58" spans="1:60" x14ac:dyDescent="0.2">
      <c r="A58" s="264"/>
      <c r="B58" s="265"/>
      <c r="C58" s="266"/>
      <c r="D58" s="265"/>
      <c r="E58" s="265"/>
      <c r="F58" s="265"/>
      <c r="G58" s="267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</row>
    <row r="59" spans="1:60" x14ac:dyDescent="0.2">
      <c r="A59" s="268"/>
      <c r="B59" s="269"/>
      <c r="C59" s="270"/>
      <c r="D59" s="269"/>
      <c r="E59" s="269"/>
      <c r="F59" s="269"/>
      <c r="G59" s="271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</row>
    <row r="60" spans="1:60" x14ac:dyDescent="0.2">
      <c r="A60" s="3"/>
      <c r="B60" s="4"/>
      <c r="C60" s="184"/>
      <c r="D60" s="6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</row>
    <row r="61" spans="1:60" x14ac:dyDescent="0.2">
      <c r="C61" s="186"/>
      <c r="D61" s="10"/>
      <c r="AG61" t="s">
        <v>165</v>
      </c>
    </row>
    <row r="62" spans="1:60" x14ac:dyDescent="0.2">
      <c r="D62" s="10"/>
    </row>
    <row r="63" spans="1:60" x14ac:dyDescent="0.2">
      <c r="D63" s="10"/>
    </row>
    <row r="64" spans="1:60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11">
    <mergeCell ref="A54:C54"/>
    <mergeCell ref="A55:G59"/>
    <mergeCell ref="C17:G17"/>
    <mergeCell ref="C20:G20"/>
    <mergeCell ref="C24:G24"/>
    <mergeCell ref="C26:G26"/>
    <mergeCell ref="C29:G29"/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56918B-7292-4C03-889E-DDDD3835F0EB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7109375" style="123" customWidth="1"/>
    <col min="3" max="3" width="38.28515625" style="123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1" t="s">
        <v>7</v>
      </c>
      <c r="B1" s="251"/>
      <c r="C1" s="251"/>
      <c r="D1" s="251"/>
      <c r="E1" s="251"/>
      <c r="F1" s="251"/>
      <c r="G1" s="251"/>
      <c r="AG1" t="s">
        <v>123</v>
      </c>
    </row>
    <row r="2" spans="1:60" ht="25.15" customHeight="1" x14ac:dyDescent="0.2">
      <c r="A2" s="141" t="s">
        <v>8</v>
      </c>
      <c r="B2" s="49" t="s">
        <v>43</v>
      </c>
      <c r="C2" s="252" t="s">
        <v>44</v>
      </c>
      <c r="D2" s="253"/>
      <c r="E2" s="253"/>
      <c r="F2" s="253"/>
      <c r="G2" s="254"/>
      <c r="AG2" t="s">
        <v>124</v>
      </c>
    </row>
    <row r="3" spans="1:60" ht="25.15" customHeight="1" x14ac:dyDescent="0.2">
      <c r="A3" s="141" t="s">
        <v>9</v>
      </c>
      <c r="B3" s="49" t="s">
        <v>55</v>
      </c>
      <c r="C3" s="252" t="s">
        <v>56</v>
      </c>
      <c r="D3" s="253"/>
      <c r="E3" s="253"/>
      <c r="F3" s="253"/>
      <c r="G3" s="254"/>
      <c r="AC3" s="123" t="s">
        <v>124</v>
      </c>
      <c r="AG3" t="s">
        <v>126</v>
      </c>
    </row>
    <row r="4" spans="1:60" ht="25.15" customHeight="1" x14ac:dyDescent="0.2">
      <c r="A4" s="142" t="s">
        <v>10</v>
      </c>
      <c r="B4" s="143" t="s">
        <v>61</v>
      </c>
      <c r="C4" s="255" t="s">
        <v>62</v>
      </c>
      <c r="D4" s="256"/>
      <c r="E4" s="256"/>
      <c r="F4" s="256"/>
      <c r="G4" s="257"/>
      <c r="AG4" t="s">
        <v>127</v>
      </c>
    </row>
    <row r="5" spans="1:60" x14ac:dyDescent="0.2">
      <c r="D5" s="10"/>
    </row>
    <row r="6" spans="1:60" ht="38.25" x14ac:dyDescent="0.2">
      <c r="A6" s="145" t="s">
        <v>128</v>
      </c>
      <c r="B6" s="147" t="s">
        <v>129</v>
      </c>
      <c r="C6" s="147" t="s">
        <v>130</v>
      </c>
      <c r="D6" s="146" t="s">
        <v>131</v>
      </c>
      <c r="E6" s="145" t="s">
        <v>132</v>
      </c>
      <c r="F6" s="144" t="s">
        <v>133</v>
      </c>
      <c r="G6" s="145" t="s">
        <v>31</v>
      </c>
      <c r="H6" s="148" t="s">
        <v>32</v>
      </c>
      <c r="I6" s="148" t="s">
        <v>134</v>
      </c>
      <c r="J6" s="148" t="s">
        <v>33</v>
      </c>
      <c r="K6" s="148" t="s">
        <v>135</v>
      </c>
      <c r="L6" s="148" t="s">
        <v>136</v>
      </c>
      <c r="M6" s="148" t="s">
        <v>137</v>
      </c>
      <c r="N6" s="148" t="s">
        <v>138</v>
      </c>
      <c r="O6" s="148" t="s">
        <v>139</v>
      </c>
      <c r="P6" s="148" t="s">
        <v>140</v>
      </c>
      <c r="Q6" s="148" t="s">
        <v>141</v>
      </c>
      <c r="R6" s="148" t="s">
        <v>142</v>
      </c>
      <c r="S6" s="148" t="s">
        <v>143</v>
      </c>
      <c r="T6" s="148" t="s">
        <v>144</v>
      </c>
      <c r="U6" s="148" t="s">
        <v>145</v>
      </c>
      <c r="V6" s="148" t="s">
        <v>146</v>
      </c>
      <c r="W6" s="148" t="s">
        <v>147</v>
      </c>
      <c r="X6" s="148" t="s">
        <v>148</v>
      </c>
    </row>
    <row r="7" spans="1:60" hidden="1" x14ac:dyDescent="0.2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</row>
    <row r="8" spans="1:60" ht="25.5" x14ac:dyDescent="0.2">
      <c r="A8" s="162" t="s">
        <v>149</v>
      </c>
      <c r="B8" s="163" t="s">
        <v>111</v>
      </c>
      <c r="C8" s="181" t="s">
        <v>112</v>
      </c>
      <c r="D8" s="164"/>
      <c r="E8" s="165"/>
      <c r="F8" s="166"/>
      <c r="G8" s="167">
        <f>SUMIF(AG9:AG10,"&lt;&gt;NOR",G9:G10)</f>
        <v>0</v>
      </c>
      <c r="H8" s="161"/>
      <c r="I8" s="161">
        <f>SUM(I9:I10)</f>
        <v>0</v>
      </c>
      <c r="J8" s="161"/>
      <c r="K8" s="161">
        <f>SUM(K9:K10)</f>
        <v>0</v>
      </c>
      <c r="L8" s="161"/>
      <c r="M8" s="161">
        <f>SUM(M9:M10)</f>
        <v>0</v>
      </c>
      <c r="N8" s="161"/>
      <c r="O8" s="161">
        <f>SUM(O9:O10)</f>
        <v>0</v>
      </c>
      <c r="P8" s="161"/>
      <c r="Q8" s="161">
        <f>SUM(Q9:Q10)</f>
        <v>0</v>
      </c>
      <c r="R8" s="161"/>
      <c r="S8" s="161"/>
      <c r="T8" s="161"/>
      <c r="U8" s="161"/>
      <c r="V8" s="161">
        <f>SUM(V9:V10)</f>
        <v>0</v>
      </c>
      <c r="W8" s="161"/>
      <c r="X8" s="161"/>
      <c r="AG8" t="s">
        <v>150</v>
      </c>
    </row>
    <row r="9" spans="1:60" ht="22.5" outlineLevel="1" x14ac:dyDescent="0.2">
      <c r="A9" s="168">
        <v>1</v>
      </c>
      <c r="B9" s="169" t="s">
        <v>275</v>
      </c>
      <c r="C9" s="183" t="s">
        <v>276</v>
      </c>
      <c r="D9" s="170" t="s">
        <v>277</v>
      </c>
      <c r="E9" s="171">
        <v>1</v>
      </c>
      <c r="F9" s="172"/>
      <c r="G9" s="173">
        <f>ROUND(E9*F9,2)</f>
        <v>0</v>
      </c>
      <c r="H9" s="160"/>
      <c r="I9" s="159">
        <f>ROUND(E9*H9,2)</f>
        <v>0</v>
      </c>
      <c r="J9" s="160"/>
      <c r="K9" s="159">
        <f>ROUND(E9*J9,2)</f>
        <v>0</v>
      </c>
      <c r="L9" s="159">
        <v>21</v>
      </c>
      <c r="M9" s="159">
        <f>G9*(1+L9/100)</f>
        <v>0</v>
      </c>
      <c r="N9" s="159">
        <v>0</v>
      </c>
      <c r="O9" s="159">
        <f>ROUND(E9*N9,2)</f>
        <v>0</v>
      </c>
      <c r="P9" s="159">
        <v>0</v>
      </c>
      <c r="Q9" s="159">
        <f>ROUND(E9*P9,2)</f>
        <v>0</v>
      </c>
      <c r="R9" s="159"/>
      <c r="S9" s="159" t="s">
        <v>169</v>
      </c>
      <c r="T9" s="159" t="s">
        <v>155</v>
      </c>
      <c r="U9" s="159">
        <v>0</v>
      </c>
      <c r="V9" s="159">
        <f>ROUND(E9*U9,2)</f>
        <v>0</v>
      </c>
      <c r="W9" s="159"/>
      <c r="X9" s="159" t="s">
        <v>170</v>
      </c>
      <c r="Y9" s="149"/>
      <c r="Z9" s="149"/>
      <c r="AA9" s="149"/>
      <c r="AB9" s="149"/>
      <c r="AC9" s="149"/>
      <c r="AD9" s="149"/>
      <c r="AE9" s="149"/>
      <c r="AF9" s="149"/>
      <c r="AG9" s="149" t="s">
        <v>171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outlineLevel="1" x14ac:dyDescent="0.2">
      <c r="A10" s="156"/>
      <c r="B10" s="157"/>
      <c r="C10" s="272" t="s">
        <v>179</v>
      </c>
      <c r="D10" s="273"/>
      <c r="E10" s="273"/>
      <c r="F10" s="273"/>
      <c r="G10" s="273"/>
      <c r="H10" s="159"/>
      <c r="I10" s="159"/>
      <c r="J10" s="159"/>
      <c r="K10" s="159"/>
      <c r="L10" s="159"/>
      <c r="M10" s="159"/>
      <c r="N10" s="159"/>
      <c r="O10" s="159"/>
      <c r="P10" s="159"/>
      <c r="Q10" s="159"/>
      <c r="R10" s="159"/>
      <c r="S10" s="159"/>
      <c r="T10" s="159"/>
      <c r="U10" s="159"/>
      <c r="V10" s="159"/>
      <c r="W10" s="159"/>
      <c r="X10" s="159"/>
      <c r="Y10" s="149"/>
      <c r="Z10" s="149"/>
      <c r="AA10" s="149"/>
      <c r="AB10" s="149"/>
      <c r="AC10" s="149"/>
      <c r="AD10" s="149"/>
      <c r="AE10" s="149"/>
      <c r="AF10" s="149"/>
      <c r="AG10" s="149" t="s">
        <v>180</v>
      </c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x14ac:dyDescent="0.2">
      <c r="A11" s="3"/>
      <c r="B11" s="4"/>
      <c r="C11" s="184"/>
      <c r="D11" s="6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AE11">
        <v>15</v>
      </c>
      <c r="AF11">
        <v>21</v>
      </c>
      <c r="AG11" t="s">
        <v>136</v>
      </c>
    </row>
    <row r="12" spans="1:60" x14ac:dyDescent="0.2">
      <c r="A12" s="152"/>
      <c r="B12" s="153" t="s">
        <v>31</v>
      </c>
      <c r="C12" s="185"/>
      <c r="D12" s="154"/>
      <c r="E12" s="155"/>
      <c r="F12" s="155"/>
      <c r="G12" s="180">
        <f>G8</f>
        <v>0</v>
      </c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AE12">
        <f>SUMIF(L7:L10,AE11,G7:G10)</f>
        <v>0</v>
      </c>
      <c r="AF12">
        <f>SUMIF(L7:L10,AF11,G7:G10)</f>
        <v>0</v>
      </c>
      <c r="AG12" t="s">
        <v>162</v>
      </c>
    </row>
    <row r="13" spans="1:60" x14ac:dyDescent="0.2">
      <c r="A13" s="3"/>
      <c r="B13" s="4"/>
      <c r="C13" s="184"/>
      <c r="D13" s="6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</row>
    <row r="14" spans="1:60" x14ac:dyDescent="0.2">
      <c r="A14" s="3"/>
      <c r="B14" s="4"/>
      <c r="C14" s="184"/>
      <c r="D14" s="6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</row>
    <row r="15" spans="1:60" x14ac:dyDescent="0.2">
      <c r="A15" s="258" t="s">
        <v>163</v>
      </c>
      <c r="B15" s="258"/>
      <c r="C15" s="259"/>
      <c r="D15" s="6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</row>
    <row r="16" spans="1:60" x14ac:dyDescent="0.2">
      <c r="A16" s="260"/>
      <c r="B16" s="261"/>
      <c r="C16" s="262"/>
      <c r="D16" s="261"/>
      <c r="E16" s="261"/>
      <c r="F16" s="261"/>
      <c r="G16" s="26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AG16" t="s">
        <v>164</v>
      </c>
    </row>
    <row r="17" spans="1:33" x14ac:dyDescent="0.2">
      <c r="A17" s="264"/>
      <c r="B17" s="265"/>
      <c r="C17" s="266"/>
      <c r="D17" s="265"/>
      <c r="E17" s="265"/>
      <c r="F17" s="265"/>
      <c r="G17" s="267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  <row r="18" spans="1:33" x14ac:dyDescent="0.2">
      <c r="A18" s="264"/>
      <c r="B18" s="265"/>
      <c r="C18" s="266"/>
      <c r="D18" s="265"/>
      <c r="E18" s="265"/>
      <c r="F18" s="265"/>
      <c r="G18" s="267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</row>
    <row r="19" spans="1:33" x14ac:dyDescent="0.2">
      <c r="A19" s="264"/>
      <c r="B19" s="265"/>
      <c r="C19" s="266"/>
      <c r="D19" s="265"/>
      <c r="E19" s="265"/>
      <c r="F19" s="265"/>
      <c r="G19" s="267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 spans="1:33" x14ac:dyDescent="0.2">
      <c r="A20" s="268"/>
      <c r="B20" s="269"/>
      <c r="C20" s="270"/>
      <c r="D20" s="269"/>
      <c r="E20" s="269"/>
      <c r="F20" s="269"/>
      <c r="G20" s="271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 spans="1:33" x14ac:dyDescent="0.2">
      <c r="A21" s="3"/>
      <c r="B21" s="4"/>
      <c r="C21" s="184"/>
      <c r="D21" s="6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</row>
    <row r="22" spans="1:33" x14ac:dyDescent="0.2">
      <c r="C22" s="186"/>
      <c r="D22" s="10"/>
      <c r="AG22" t="s">
        <v>165</v>
      </c>
    </row>
    <row r="23" spans="1:33" x14ac:dyDescent="0.2">
      <c r="D23" s="10"/>
    </row>
    <row r="24" spans="1:33" x14ac:dyDescent="0.2">
      <c r="D24" s="10"/>
    </row>
    <row r="25" spans="1:33" x14ac:dyDescent="0.2">
      <c r="D25" s="10"/>
    </row>
    <row r="26" spans="1:33" x14ac:dyDescent="0.2">
      <c r="D26" s="10"/>
    </row>
    <row r="27" spans="1:33" x14ac:dyDescent="0.2">
      <c r="D27" s="10"/>
    </row>
    <row r="28" spans="1:33" x14ac:dyDescent="0.2">
      <c r="D28" s="10"/>
    </row>
    <row r="29" spans="1:33" x14ac:dyDescent="0.2">
      <c r="D29" s="10"/>
    </row>
    <row r="30" spans="1:33" x14ac:dyDescent="0.2">
      <c r="D30" s="10"/>
    </row>
    <row r="31" spans="1:33" x14ac:dyDescent="0.2">
      <c r="D31" s="10"/>
    </row>
    <row r="32" spans="1:33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7">
    <mergeCell ref="A16:G20"/>
    <mergeCell ref="C10:G10"/>
    <mergeCell ref="A1:G1"/>
    <mergeCell ref="C2:G2"/>
    <mergeCell ref="C3:G3"/>
    <mergeCell ref="C4:G4"/>
    <mergeCell ref="A15:C15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E6E4FC-7BD4-410A-9E82-BEA838AC102C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7109375" style="123" customWidth="1"/>
    <col min="3" max="3" width="38.28515625" style="123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1" t="s">
        <v>7</v>
      </c>
      <c r="B1" s="251"/>
      <c r="C1" s="251"/>
      <c r="D1" s="251"/>
      <c r="E1" s="251"/>
      <c r="F1" s="251"/>
      <c r="G1" s="251"/>
      <c r="AG1" t="s">
        <v>123</v>
      </c>
    </row>
    <row r="2" spans="1:60" ht="25.15" customHeight="1" x14ac:dyDescent="0.2">
      <c r="A2" s="141" t="s">
        <v>8</v>
      </c>
      <c r="B2" s="49" t="s">
        <v>43</v>
      </c>
      <c r="C2" s="252" t="s">
        <v>44</v>
      </c>
      <c r="D2" s="253"/>
      <c r="E2" s="253"/>
      <c r="F2" s="253"/>
      <c r="G2" s="254"/>
      <c r="AG2" t="s">
        <v>124</v>
      </c>
    </row>
    <row r="3" spans="1:60" ht="25.15" customHeight="1" x14ac:dyDescent="0.2">
      <c r="A3" s="141" t="s">
        <v>9</v>
      </c>
      <c r="B3" s="49" t="s">
        <v>63</v>
      </c>
      <c r="C3" s="252" t="s">
        <v>64</v>
      </c>
      <c r="D3" s="253"/>
      <c r="E3" s="253"/>
      <c r="F3" s="253"/>
      <c r="G3" s="254"/>
      <c r="AC3" s="123" t="s">
        <v>124</v>
      </c>
      <c r="AG3" t="s">
        <v>126</v>
      </c>
    </row>
    <row r="4" spans="1:60" ht="25.15" customHeight="1" x14ac:dyDescent="0.2">
      <c r="A4" s="142" t="s">
        <v>10</v>
      </c>
      <c r="B4" s="143" t="s">
        <v>65</v>
      </c>
      <c r="C4" s="255" t="s">
        <v>66</v>
      </c>
      <c r="D4" s="256"/>
      <c r="E4" s="256"/>
      <c r="F4" s="256"/>
      <c r="G4" s="257"/>
      <c r="AG4" t="s">
        <v>127</v>
      </c>
    </row>
    <row r="5" spans="1:60" x14ac:dyDescent="0.2">
      <c r="D5" s="10"/>
    </row>
    <row r="6" spans="1:60" ht="38.25" x14ac:dyDescent="0.2">
      <c r="A6" s="145" t="s">
        <v>128</v>
      </c>
      <c r="B6" s="147" t="s">
        <v>129</v>
      </c>
      <c r="C6" s="147" t="s">
        <v>130</v>
      </c>
      <c r="D6" s="146" t="s">
        <v>131</v>
      </c>
      <c r="E6" s="145" t="s">
        <v>132</v>
      </c>
      <c r="F6" s="144" t="s">
        <v>133</v>
      </c>
      <c r="G6" s="145" t="s">
        <v>31</v>
      </c>
      <c r="H6" s="148" t="s">
        <v>32</v>
      </c>
      <c r="I6" s="148" t="s">
        <v>134</v>
      </c>
      <c r="J6" s="148" t="s">
        <v>33</v>
      </c>
      <c r="K6" s="148" t="s">
        <v>135</v>
      </c>
      <c r="L6" s="148" t="s">
        <v>136</v>
      </c>
      <c r="M6" s="148" t="s">
        <v>137</v>
      </c>
      <c r="N6" s="148" t="s">
        <v>138</v>
      </c>
      <c r="O6" s="148" t="s">
        <v>139</v>
      </c>
      <c r="P6" s="148" t="s">
        <v>140</v>
      </c>
      <c r="Q6" s="148" t="s">
        <v>141</v>
      </c>
      <c r="R6" s="148" t="s">
        <v>142</v>
      </c>
      <c r="S6" s="148" t="s">
        <v>143</v>
      </c>
      <c r="T6" s="148" t="s">
        <v>144</v>
      </c>
      <c r="U6" s="148" t="s">
        <v>145</v>
      </c>
      <c r="V6" s="148" t="s">
        <v>146</v>
      </c>
      <c r="W6" s="148" t="s">
        <v>147</v>
      </c>
      <c r="X6" s="148" t="s">
        <v>148</v>
      </c>
    </row>
    <row r="7" spans="1:60" hidden="1" x14ac:dyDescent="0.2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</row>
    <row r="8" spans="1:60" x14ac:dyDescent="0.2">
      <c r="A8" s="162" t="s">
        <v>149</v>
      </c>
      <c r="B8" s="163" t="s">
        <v>54</v>
      </c>
      <c r="C8" s="181" t="s">
        <v>102</v>
      </c>
      <c r="D8" s="164"/>
      <c r="E8" s="165"/>
      <c r="F8" s="166"/>
      <c r="G8" s="167">
        <f>SUMIF(AG9:AG12,"&lt;&gt;NOR",G9:G12)</f>
        <v>0</v>
      </c>
      <c r="H8" s="161"/>
      <c r="I8" s="161">
        <f>SUM(I9:I12)</f>
        <v>0</v>
      </c>
      <c r="J8" s="161"/>
      <c r="K8" s="161">
        <f>SUM(K9:K12)</f>
        <v>0</v>
      </c>
      <c r="L8" s="161"/>
      <c r="M8" s="161">
        <f>SUM(M9:M12)</f>
        <v>0</v>
      </c>
      <c r="N8" s="161"/>
      <c r="O8" s="161">
        <f>SUM(O9:O12)</f>
        <v>0</v>
      </c>
      <c r="P8" s="161"/>
      <c r="Q8" s="161">
        <f>SUM(Q9:Q12)</f>
        <v>0</v>
      </c>
      <c r="R8" s="161"/>
      <c r="S8" s="161"/>
      <c r="T8" s="161"/>
      <c r="U8" s="161"/>
      <c r="V8" s="161">
        <f>SUM(V9:V12)</f>
        <v>0</v>
      </c>
      <c r="W8" s="161"/>
      <c r="X8" s="161"/>
      <c r="AG8" t="s">
        <v>150</v>
      </c>
    </row>
    <row r="9" spans="1:60" ht="22.5" outlineLevel="1" x14ac:dyDescent="0.2">
      <c r="A9" s="168">
        <v>1</v>
      </c>
      <c r="B9" s="169" t="s">
        <v>278</v>
      </c>
      <c r="C9" s="183" t="s">
        <v>279</v>
      </c>
      <c r="D9" s="170" t="s">
        <v>247</v>
      </c>
      <c r="E9" s="171">
        <v>8</v>
      </c>
      <c r="F9" s="172"/>
      <c r="G9" s="173">
        <f>ROUND(E9*F9,2)</f>
        <v>0</v>
      </c>
      <c r="H9" s="160"/>
      <c r="I9" s="159">
        <f>ROUND(E9*H9,2)</f>
        <v>0</v>
      </c>
      <c r="J9" s="160"/>
      <c r="K9" s="159">
        <f>ROUND(E9*J9,2)</f>
        <v>0</v>
      </c>
      <c r="L9" s="159">
        <v>21</v>
      </c>
      <c r="M9" s="159">
        <f>G9*(1+L9/100)</f>
        <v>0</v>
      </c>
      <c r="N9" s="159">
        <v>0</v>
      </c>
      <c r="O9" s="159">
        <f>ROUND(E9*N9,2)</f>
        <v>0</v>
      </c>
      <c r="P9" s="159">
        <v>0</v>
      </c>
      <c r="Q9" s="159">
        <f>ROUND(E9*P9,2)</f>
        <v>0</v>
      </c>
      <c r="R9" s="159"/>
      <c r="S9" s="159" t="s">
        <v>154</v>
      </c>
      <c r="T9" s="159" t="s">
        <v>154</v>
      </c>
      <c r="U9" s="159">
        <v>0</v>
      </c>
      <c r="V9" s="159">
        <f>ROUND(E9*U9,2)</f>
        <v>0</v>
      </c>
      <c r="W9" s="159"/>
      <c r="X9" s="159" t="s">
        <v>170</v>
      </c>
      <c r="Y9" s="149"/>
      <c r="Z9" s="149"/>
      <c r="AA9" s="149"/>
      <c r="AB9" s="149"/>
      <c r="AC9" s="149"/>
      <c r="AD9" s="149"/>
      <c r="AE9" s="149"/>
      <c r="AF9" s="149"/>
      <c r="AG9" s="149" t="s">
        <v>171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outlineLevel="1" x14ac:dyDescent="0.2">
      <c r="A10" s="156"/>
      <c r="B10" s="157"/>
      <c r="C10" s="189" t="s">
        <v>280</v>
      </c>
      <c r="D10" s="187"/>
      <c r="E10" s="188">
        <v>8</v>
      </c>
      <c r="F10" s="159"/>
      <c r="G10" s="159"/>
      <c r="H10" s="159"/>
      <c r="I10" s="159"/>
      <c r="J10" s="159"/>
      <c r="K10" s="159"/>
      <c r="L10" s="159"/>
      <c r="M10" s="159"/>
      <c r="N10" s="159"/>
      <c r="O10" s="159"/>
      <c r="P10" s="159"/>
      <c r="Q10" s="159"/>
      <c r="R10" s="159"/>
      <c r="S10" s="159"/>
      <c r="T10" s="159"/>
      <c r="U10" s="159"/>
      <c r="V10" s="159"/>
      <c r="W10" s="159"/>
      <c r="X10" s="159"/>
      <c r="Y10" s="149"/>
      <c r="Z10" s="149"/>
      <c r="AA10" s="149"/>
      <c r="AB10" s="149"/>
      <c r="AC10" s="149"/>
      <c r="AD10" s="149"/>
      <c r="AE10" s="149"/>
      <c r="AF10" s="149"/>
      <c r="AG10" s="149" t="s">
        <v>173</v>
      </c>
      <c r="AH10" s="149">
        <v>0</v>
      </c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outlineLevel="1" x14ac:dyDescent="0.2">
      <c r="A11" s="168">
        <v>2</v>
      </c>
      <c r="B11" s="169" t="s">
        <v>281</v>
      </c>
      <c r="C11" s="183" t="s">
        <v>282</v>
      </c>
      <c r="D11" s="170" t="s">
        <v>247</v>
      </c>
      <c r="E11" s="171">
        <v>8</v>
      </c>
      <c r="F11" s="172"/>
      <c r="G11" s="173">
        <f>ROUND(E11*F11,2)</f>
        <v>0</v>
      </c>
      <c r="H11" s="160"/>
      <c r="I11" s="159">
        <f>ROUND(E11*H11,2)</f>
        <v>0</v>
      </c>
      <c r="J11" s="160"/>
      <c r="K11" s="159">
        <f>ROUND(E11*J11,2)</f>
        <v>0</v>
      </c>
      <c r="L11" s="159">
        <v>21</v>
      </c>
      <c r="M11" s="159">
        <f>G11*(1+L11/100)</f>
        <v>0</v>
      </c>
      <c r="N11" s="159">
        <v>0</v>
      </c>
      <c r="O11" s="159">
        <f>ROUND(E11*N11,2)</f>
        <v>0</v>
      </c>
      <c r="P11" s="159">
        <v>0</v>
      </c>
      <c r="Q11" s="159">
        <f>ROUND(E11*P11,2)</f>
        <v>0</v>
      </c>
      <c r="R11" s="159"/>
      <c r="S11" s="159" t="s">
        <v>154</v>
      </c>
      <c r="T11" s="159" t="s">
        <v>154</v>
      </c>
      <c r="U11" s="159">
        <v>0</v>
      </c>
      <c r="V11" s="159">
        <f>ROUND(E11*U11,2)</f>
        <v>0</v>
      </c>
      <c r="W11" s="159"/>
      <c r="X11" s="159" t="s">
        <v>177</v>
      </c>
      <c r="Y11" s="149"/>
      <c r="Z11" s="149"/>
      <c r="AA11" s="149"/>
      <c r="AB11" s="149"/>
      <c r="AC11" s="149"/>
      <c r="AD11" s="149"/>
      <c r="AE11" s="149"/>
      <c r="AF11" s="149"/>
      <c r="AG11" s="149" t="s">
        <v>178</v>
      </c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outlineLevel="1" x14ac:dyDescent="0.2">
      <c r="A12" s="156"/>
      <c r="B12" s="157"/>
      <c r="C12" s="189" t="s">
        <v>283</v>
      </c>
      <c r="D12" s="187"/>
      <c r="E12" s="188">
        <v>8</v>
      </c>
      <c r="F12" s="159"/>
      <c r="G12" s="159"/>
      <c r="H12" s="159"/>
      <c r="I12" s="159"/>
      <c r="J12" s="159"/>
      <c r="K12" s="159"/>
      <c r="L12" s="159"/>
      <c r="M12" s="159"/>
      <c r="N12" s="159"/>
      <c r="O12" s="159"/>
      <c r="P12" s="159"/>
      <c r="Q12" s="159"/>
      <c r="R12" s="159"/>
      <c r="S12" s="159"/>
      <c r="T12" s="159"/>
      <c r="U12" s="159"/>
      <c r="V12" s="159"/>
      <c r="W12" s="159"/>
      <c r="X12" s="159"/>
      <c r="Y12" s="149"/>
      <c r="Z12" s="149"/>
      <c r="AA12" s="149"/>
      <c r="AB12" s="149"/>
      <c r="AC12" s="149"/>
      <c r="AD12" s="149"/>
      <c r="AE12" s="149"/>
      <c r="AF12" s="149"/>
      <c r="AG12" s="149" t="s">
        <v>173</v>
      </c>
      <c r="AH12" s="149">
        <v>5</v>
      </c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x14ac:dyDescent="0.2">
      <c r="A13" s="162" t="s">
        <v>149</v>
      </c>
      <c r="B13" s="163" t="s">
        <v>103</v>
      </c>
      <c r="C13" s="181" t="s">
        <v>104</v>
      </c>
      <c r="D13" s="164"/>
      <c r="E13" s="165"/>
      <c r="F13" s="166"/>
      <c r="G13" s="167">
        <f>SUMIF(AG14:AG17,"&lt;&gt;NOR",G14:G17)</f>
        <v>0</v>
      </c>
      <c r="H13" s="161"/>
      <c r="I13" s="161">
        <f>SUM(I14:I17)</f>
        <v>0</v>
      </c>
      <c r="J13" s="161"/>
      <c r="K13" s="161">
        <f>SUM(K14:K17)</f>
        <v>0</v>
      </c>
      <c r="L13" s="161"/>
      <c r="M13" s="161">
        <f>SUM(M14:M17)</f>
        <v>0</v>
      </c>
      <c r="N13" s="161"/>
      <c r="O13" s="161">
        <f>SUM(O14:O17)</f>
        <v>14.540000000000001</v>
      </c>
      <c r="P13" s="161"/>
      <c r="Q13" s="161">
        <f>SUM(Q14:Q17)</f>
        <v>0</v>
      </c>
      <c r="R13" s="161"/>
      <c r="S13" s="161"/>
      <c r="T13" s="161"/>
      <c r="U13" s="161"/>
      <c r="V13" s="161">
        <f>SUM(V14:V17)</f>
        <v>0</v>
      </c>
      <c r="W13" s="161"/>
      <c r="X13" s="161"/>
      <c r="AG13" t="s">
        <v>150</v>
      </c>
    </row>
    <row r="14" spans="1:60" outlineLevel="1" x14ac:dyDescent="0.2">
      <c r="A14" s="168">
        <v>3</v>
      </c>
      <c r="B14" s="169" t="s">
        <v>284</v>
      </c>
      <c r="C14" s="183" t="s">
        <v>285</v>
      </c>
      <c r="D14" s="170" t="s">
        <v>168</v>
      </c>
      <c r="E14" s="171">
        <v>48</v>
      </c>
      <c r="F14" s="172"/>
      <c r="G14" s="173">
        <f>ROUND(E14*F14,2)</f>
        <v>0</v>
      </c>
      <c r="H14" s="160"/>
      <c r="I14" s="159">
        <f>ROUND(E14*H14,2)</f>
        <v>0</v>
      </c>
      <c r="J14" s="160"/>
      <c r="K14" s="159">
        <f>ROUND(E14*J14,2)</f>
        <v>0</v>
      </c>
      <c r="L14" s="159">
        <v>21</v>
      </c>
      <c r="M14" s="159">
        <f>G14*(1+L14/100)</f>
        <v>0</v>
      </c>
      <c r="N14" s="159">
        <v>6.0260000000000001E-2</v>
      </c>
      <c r="O14" s="159">
        <f>ROUND(E14*N14,2)</f>
        <v>2.89</v>
      </c>
      <c r="P14" s="159">
        <v>0</v>
      </c>
      <c r="Q14" s="159">
        <f>ROUND(E14*P14,2)</f>
        <v>0</v>
      </c>
      <c r="R14" s="159"/>
      <c r="S14" s="159" t="s">
        <v>169</v>
      </c>
      <c r="T14" s="159" t="s">
        <v>184</v>
      </c>
      <c r="U14" s="159">
        <v>0</v>
      </c>
      <c r="V14" s="159">
        <f>ROUND(E14*U14,2)</f>
        <v>0</v>
      </c>
      <c r="W14" s="159"/>
      <c r="X14" s="159" t="s">
        <v>170</v>
      </c>
      <c r="Y14" s="149"/>
      <c r="Z14" s="149"/>
      <c r="AA14" s="149"/>
      <c r="AB14" s="149"/>
      <c r="AC14" s="149"/>
      <c r="AD14" s="149"/>
      <c r="AE14" s="149"/>
      <c r="AF14" s="149"/>
      <c r="AG14" s="149" t="s">
        <v>171</v>
      </c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outlineLevel="1" x14ac:dyDescent="0.2">
      <c r="A15" s="156"/>
      <c r="B15" s="157"/>
      <c r="C15" s="189" t="s">
        <v>286</v>
      </c>
      <c r="D15" s="187"/>
      <c r="E15" s="188">
        <v>48</v>
      </c>
      <c r="F15" s="159"/>
      <c r="G15" s="159"/>
      <c r="H15" s="159"/>
      <c r="I15" s="159"/>
      <c r="J15" s="159"/>
      <c r="K15" s="159"/>
      <c r="L15" s="159"/>
      <c r="M15" s="159"/>
      <c r="N15" s="159"/>
      <c r="O15" s="159"/>
      <c r="P15" s="159"/>
      <c r="Q15" s="159"/>
      <c r="R15" s="159"/>
      <c r="S15" s="159"/>
      <c r="T15" s="159"/>
      <c r="U15" s="159"/>
      <c r="V15" s="159"/>
      <c r="W15" s="159"/>
      <c r="X15" s="159"/>
      <c r="Y15" s="149"/>
      <c r="Z15" s="149"/>
      <c r="AA15" s="149"/>
      <c r="AB15" s="149"/>
      <c r="AC15" s="149"/>
      <c r="AD15" s="149"/>
      <c r="AE15" s="149"/>
      <c r="AF15" s="149"/>
      <c r="AG15" s="149" t="s">
        <v>173</v>
      </c>
      <c r="AH15" s="149">
        <v>0</v>
      </c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ht="22.5" outlineLevel="1" x14ac:dyDescent="0.2">
      <c r="A16" s="168">
        <v>4</v>
      </c>
      <c r="B16" s="169" t="s">
        <v>287</v>
      </c>
      <c r="C16" s="183" t="s">
        <v>288</v>
      </c>
      <c r="D16" s="170" t="s">
        <v>247</v>
      </c>
      <c r="E16" s="171">
        <v>3.6</v>
      </c>
      <c r="F16" s="172"/>
      <c r="G16" s="173">
        <f>ROUND(E16*F16,2)</f>
        <v>0</v>
      </c>
      <c r="H16" s="160"/>
      <c r="I16" s="159">
        <f>ROUND(E16*H16,2)</f>
        <v>0</v>
      </c>
      <c r="J16" s="160"/>
      <c r="K16" s="159">
        <f>ROUND(E16*J16,2)</f>
        <v>0</v>
      </c>
      <c r="L16" s="159">
        <v>21</v>
      </c>
      <c r="M16" s="159">
        <f>G16*(1+L16/100)</f>
        <v>0</v>
      </c>
      <c r="N16" s="159">
        <v>3.2353499999999999</v>
      </c>
      <c r="O16" s="159">
        <f>ROUND(E16*N16,2)</f>
        <v>11.65</v>
      </c>
      <c r="P16" s="159">
        <v>0</v>
      </c>
      <c r="Q16" s="159">
        <f>ROUND(E16*P16,2)</f>
        <v>0</v>
      </c>
      <c r="R16" s="159"/>
      <c r="S16" s="159" t="s">
        <v>154</v>
      </c>
      <c r="T16" s="159" t="s">
        <v>154</v>
      </c>
      <c r="U16" s="159">
        <v>0</v>
      </c>
      <c r="V16" s="159">
        <f>ROUND(E16*U16,2)</f>
        <v>0</v>
      </c>
      <c r="W16" s="159"/>
      <c r="X16" s="159" t="s">
        <v>170</v>
      </c>
      <c r="Y16" s="149"/>
      <c r="Z16" s="149"/>
      <c r="AA16" s="149"/>
      <c r="AB16" s="149"/>
      <c r="AC16" s="149"/>
      <c r="AD16" s="149"/>
      <c r="AE16" s="149"/>
      <c r="AF16" s="149"/>
      <c r="AG16" s="149" t="s">
        <v>171</v>
      </c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outlineLevel="1" x14ac:dyDescent="0.2">
      <c r="A17" s="156"/>
      <c r="B17" s="157"/>
      <c r="C17" s="189" t="s">
        <v>289</v>
      </c>
      <c r="D17" s="187"/>
      <c r="E17" s="188">
        <v>3.6</v>
      </c>
      <c r="F17" s="159"/>
      <c r="G17" s="159"/>
      <c r="H17" s="159"/>
      <c r="I17" s="159"/>
      <c r="J17" s="159"/>
      <c r="K17" s="159"/>
      <c r="L17" s="159"/>
      <c r="M17" s="159"/>
      <c r="N17" s="159"/>
      <c r="O17" s="159"/>
      <c r="P17" s="159"/>
      <c r="Q17" s="159"/>
      <c r="R17" s="159"/>
      <c r="S17" s="159"/>
      <c r="T17" s="159"/>
      <c r="U17" s="159"/>
      <c r="V17" s="159"/>
      <c r="W17" s="159"/>
      <c r="X17" s="159"/>
      <c r="Y17" s="149"/>
      <c r="Z17" s="149"/>
      <c r="AA17" s="149"/>
      <c r="AB17" s="149"/>
      <c r="AC17" s="149"/>
      <c r="AD17" s="149"/>
      <c r="AE17" s="149"/>
      <c r="AF17" s="149"/>
      <c r="AG17" s="149" t="s">
        <v>173</v>
      </c>
      <c r="AH17" s="149">
        <v>0</v>
      </c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x14ac:dyDescent="0.2">
      <c r="A18" s="162" t="s">
        <v>149</v>
      </c>
      <c r="B18" s="163" t="s">
        <v>119</v>
      </c>
      <c r="C18" s="181" t="s">
        <v>120</v>
      </c>
      <c r="D18" s="164"/>
      <c r="E18" s="165"/>
      <c r="F18" s="166"/>
      <c r="G18" s="167">
        <f>SUMIF(AG19:AG38,"&lt;&gt;NOR",G19:G38)</f>
        <v>0</v>
      </c>
      <c r="H18" s="161"/>
      <c r="I18" s="161">
        <f>SUM(I19:I38)</f>
        <v>0</v>
      </c>
      <c r="J18" s="161"/>
      <c r="K18" s="161">
        <f>SUM(K19:K38)</f>
        <v>0</v>
      </c>
      <c r="L18" s="161"/>
      <c r="M18" s="161">
        <f>SUM(M19:M38)</f>
        <v>0</v>
      </c>
      <c r="N18" s="161"/>
      <c r="O18" s="161">
        <f>SUM(O19:O38)</f>
        <v>2.38</v>
      </c>
      <c r="P18" s="161"/>
      <c r="Q18" s="161">
        <f>SUM(Q19:Q38)</f>
        <v>0</v>
      </c>
      <c r="R18" s="161"/>
      <c r="S18" s="161"/>
      <c r="T18" s="161"/>
      <c r="U18" s="161"/>
      <c r="V18" s="161">
        <f>SUM(V19:V38)</f>
        <v>5.75</v>
      </c>
      <c r="W18" s="161"/>
      <c r="X18" s="161"/>
      <c r="AG18" t="s">
        <v>150</v>
      </c>
    </row>
    <row r="19" spans="1:60" outlineLevel="1" x14ac:dyDescent="0.2">
      <c r="A19" s="168">
        <v>5</v>
      </c>
      <c r="B19" s="169" t="s">
        <v>260</v>
      </c>
      <c r="C19" s="183" t="s">
        <v>261</v>
      </c>
      <c r="D19" s="170" t="s">
        <v>189</v>
      </c>
      <c r="E19" s="171">
        <v>15.45</v>
      </c>
      <c r="F19" s="172"/>
      <c r="G19" s="173">
        <f>ROUND(E19*F19,2)</f>
        <v>0</v>
      </c>
      <c r="H19" s="160"/>
      <c r="I19" s="159">
        <f>ROUND(E19*H19,2)</f>
        <v>0</v>
      </c>
      <c r="J19" s="160"/>
      <c r="K19" s="159">
        <f>ROUND(E19*J19,2)</f>
        <v>0</v>
      </c>
      <c r="L19" s="159">
        <v>21</v>
      </c>
      <c r="M19" s="159">
        <f>G19*(1+L19/100)</f>
        <v>0</v>
      </c>
      <c r="N19" s="159">
        <v>2.7300000000000001E-2</v>
      </c>
      <c r="O19" s="159">
        <f>ROUND(E19*N19,2)</f>
        <v>0.42</v>
      </c>
      <c r="P19" s="159">
        <v>0</v>
      </c>
      <c r="Q19" s="159">
        <f>ROUND(E19*P19,2)</f>
        <v>0</v>
      </c>
      <c r="R19" s="159"/>
      <c r="S19" s="159" t="s">
        <v>169</v>
      </c>
      <c r="T19" s="159" t="s">
        <v>155</v>
      </c>
      <c r="U19" s="159">
        <v>0.22</v>
      </c>
      <c r="V19" s="159">
        <f>ROUND(E19*U19,2)</f>
        <v>3.4</v>
      </c>
      <c r="W19" s="159"/>
      <c r="X19" s="159" t="s">
        <v>177</v>
      </c>
      <c r="Y19" s="149"/>
      <c r="Z19" s="149"/>
      <c r="AA19" s="149"/>
      <c r="AB19" s="149"/>
      <c r="AC19" s="149"/>
      <c r="AD19" s="149"/>
      <c r="AE19" s="149"/>
      <c r="AF19" s="149"/>
      <c r="AG19" s="149" t="s">
        <v>178</v>
      </c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outlineLevel="1" x14ac:dyDescent="0.2">
      <c r="A20" s="156"/>
      <c r="B20" s="157"/>
      <c r="C20" s="272" t="s">
        <v>179</v>
      </c>
      <c r="D20" s="273"/>
      <c r="E20" s="273"/>
      <c r="F20" s="273"/>
      <c r="G20" s="273"/>
      <c r="H20" s="159"/>
      <c r="I20" s="159"/>
      <c r="J20" s="159"/>
      <c r="K20" s="159"/>
      <c r="L20" s="159"/>
      <c r="M20" s="159"/>
      <c r="N20" s="159"/>
      <c r="O20" s="159"/>
      <c r="P20" s="159"/>
      <c r="Q20" s="159"/>
      <c r="R20" s="159"/>
      <c r="S20" s="159"/>
      <c r="T20" s="159"/>
      <c r="U20" s="159"/>
      <c r="V20" s="159"/>
      <c r="W20" s="159"/>
      <c r="X20" s="159"/>
      <c r="Y20" s="149"/>
      <c r="Z20" s="149"/>
      <c r="AA20" s="149"/>
      <c r="AB20" s="149"/>
      <c r="AC20" s="149"/>
      <c r="AD20" s="149"/>
      <c r="AE20" s="149"/>
      <c r="AF20" s="149"/>
      <c r="AG20" s="149" t="s">
        <v>180</v>
      </c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outlineLevel="1" x14ac:dyDescent="0.2">
      <c r="A21" s="156"/>
      <c r="B21" s="157"/>
      <c r="C21" s="189" t="s">
        <v>290</v>
      </c>
      <c r="D21" s="187"/>
      <c r="E21" s="188">
        <v>15.45</v>
      </c>
      <c r="F21" s="159"/>
      <c r="G21" s="159"/>
      <c r="H21" s="159"/>
      <c r="I21" s="159"/>
      <c r="J21" s="159"/>
      <c r="K21" s="159"/>
      <c r="L21" s="159"/>
      <c r="M21" s="159"/>
      <c r="N21" s="159"/>
      <c r="O21" s="159"/>
      <c r="P21" s="159"/>
      <c r="Q21" s="159"/>
      <c r="R21" s="159"/>
      <c r="S21" s="159"/>
      <c r="T21" s="159"/>
      <c r="U21" s="159"/>
      <c r="V21" s="159"/>
      <c r="W21" s="159"/>
      <c r="X21" s="159"/>
      <c r="Y21" s="149"/>
      <c r="Z21" s="149"/>
      <c r="AA21" s="149"/>
      <c r="AB21" s="149"/>
      <c r="AC21" s="149"/>
      <c r="AD21" s="149"/>
      <c r="AE21" s="149"/>
      <c r="AF21" s="149"/>
      <c r="AG21" s="149" t="s">
        <v>173</v>
      </c>
      <c r="AH21" s="149">
        <v>0</v>
      </c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outlineLevel="1" x14ac:dyDescent="0.2">
      <c r="A22" s="168">
        <v>6</v>
      </c>
      <c r="B22" s="169" t="s">
        <v>291</v>
      </c>
      <c r="C22" s="183" t="s">
        <v>292</v>
      </c>
      <c r="D22" s="170" t="s">
        <v>189</v>
      </c>
      <c r="E22" s="171">
        <v>10.68</v>
      </c>
      <c r="F22" s="172"/>
      <c r="G22" s="173">
        <f>ROUND(E22*F22,2)</f>
        <v>0</v>
      </c>
      <c r="H22" s="160"/>
      <c r="I22" s="159">
        <f>ROUND(E22*H22,2)</f>
        <v>0</v>
      </c>
      <c r="J22" s="160"/>
      <c r="K22" s="159">
        <f>ROUND(E22*J22,2)</f>
        <v>0</v>
      </c>
      <c r="L22" s="159">
        <v>21</v>
      </c>
      <c r="M22" s="159">
        <f>G22*(1+L22/100)</f>
        <v>0</v>
      </c>
      <c r="N22" s="159">
        <v>2.7300000000000001E-2</v>
      </c>
      <c r="O22" s="159">
        <f>ROUND(E22*N22,2)</f>
        <v>0.28999999999999998</v>
      </c>
      <c r="P22" s="159">
        <v>0</v>
      </c>
      <c r="Q22" s="159">
        <f>ROUND(E22*P22,2)</f>
        <v>0</v>
      </c>
      <c r="R22" s="159"/>
      <c r="S22" s="159" t="s">
        <v>169</v>
      </c>
      <c r="T22" s="159" t="s">
        <v>155</v>
      </c>
      <c r="U22" s="159">
        <v>0.22</v>
      </c>
      <c r="V22" s="159">
        <f>ROUND(E22*U22,2)</f>
        <v>2.35</v>
      </c>
      <c r="W22" s="159"/>
      <c r="X22" s="159" t="s">
        <v>177</v>
      </c>
      <c r="Y22" s="149"/>
      <c r="Z22" s="149"/>
      <c r="AA22" s="149"/>
      <c r="AB22" s="149"/>
      <c r="AC22" s="149"/>
      <c r="AD22" s="149"/>
      <c r="AE22" s="149"/>
      <c r="AF22" s="149"/>
      <c r="AG22" s="149" t="s">
        <v>178</v>
      </c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outlineLevel="1" x14ac:dyDescent="0.2">
      <c r="A23" s="156"/>
      <c r="B23" s="157"/>
      <c r="C23" s="272" t="s">
        <v>179</v>
      </c>
      <c r="D23" s="273"/>
      <c r="E23" s="273"/>
      <c r="F23" s="273"/>
      <c r="G23" s="273"/>
      <c r="H23" s="159"/>
      <c r="I23" s="159"/>
      <c r="J23" s="159"/>
      <c r="K23" s="159"/>
      <c r="L23" s="159"/>
      <c r="M23" s="159"/>
      <c r="N23" s="159"/>
      <c r="O23" s="159"/>
      <c r="P23" s="159"/>
      <c r="Q23" s="159"/>
      <c r="R23" s="159"/>
      <c r="S23" s="159"/>
      <c r="T23" s="159"/>
      <c r="U23" s="159"/>
      <c r="V23" s="159"/>
      <c r="W23" s="159"/>
      <c r="X23" s="159"/>
      <c r="Y23" s="149"/>
      <c r="Z23" s="149"/>
      <c r="AA23" s="149"/>
      <c r="AB23" s="149"/>
      <c r="AC23" s="149"/>
      <c r="AD23" s="149"/>
      <c r="AE23" s="149"/>
      <c r="AF23" s="149"/>
      <c r="AG23" s="149" t="s">
        <v>180</v>
      </c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outlineLevel="1" x14ac:dyDescent="0.2">
      <c r="A24" s="156"/>
      <c r="B24" s="157"/>
      <c r="C24" s="189" t="s">
        <v>293</v>
      </c>
      <c r="D24" s="187"/>
      <c r="E24" s="188">
        <v>10.68</v>
      </c>
      <c r="F24" s="159"/>
      <c r="G24" s="159"/>
      <c r="H24" s="159"/>
      <c r="I24" s="159"/>
      <c r="J24" s="159"/>
      <c r="K24" s="159"/>
      <c r="L24" s="159"/>
      <c r="M24" s="159"/>
      <c r="N24" s="159"/>
      <c r="O24" s="159"/>
      <c r="P24" s="159"/>
      <c r="Q24" s="159"/>
      <c r="R24" s="159"/>
      <c r="S24" s="159"/>
      <c r="T24" s="159"/>
      <c r="U24" s="159"/>
      <c r="V24" s="159"/>
      <c r="W24" s="159"/>
      <c r="X24" s="159"/>
      <c r="Y24" s="149"/>
      <c r="Z24" s="149"/>
      <c r="AA24" s="149"/>
      <c r="AB24" s="149"/>
      <c r="AC24" s="149"/>
      <c r="AD24" s="149"/>
      <c r="AE24" s="149"/>
      <c r="AF24" s="149"/>
      <c r="AG24" s="149" t="s">
        <v>173</v>
      </c>
      <c r="AH24" s="149">
        <v>0</v>
      </c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</row>
    <row r="25" spans="1:60" outlineLevel="1" x14ac:dyDescent="0.2">
      <c r="A25" s="168">
        <v>7</v>
      </c>
      <c r="B25" s="169" t="s">
        <v>264</v>
      </c>
      <c r="C25" s="183" t="s">
        <v>265</v>
      </c>
      <c r="D25" s="170" t="s">
        <v>203</v>
      </c>
      <c r="E25" s="171">
        <v>4.5199999999999996</v>
      </c>
      <c r="F25" s="172"/>
      <c r="G25" s="173">
        <f>ROUND(E25*F25,2)</f>
        <v>0</v>
      </c>
      <c r="H25" s="160"/>
      <c r="I25" s="159">
        <f>ROUND(E25*H25,2)</f>
        <v>0</v>
      </c>
      <c r="J25" s="160"/>
      <c r="K25" s="159">
        <f>ROUND(E25*J25,2)</f>
        <v>0</v>
      </c>
      <c r="L25" s="159">
        <v>21</v>
      </c>
      <c r="M25" s="159">
        <f>G25*(1+L25/100)</f>
        <v>0</v>
      </c>
      <c r="N25" s="159">
        <v>1.06E-3</v>
      </c>
      <c r="O25" s="159">
        <f>ROUND(E25*N25,2)</f>
        <v>0</v>
      </c>
      <c r="P25" s="159">
        <v>0</v>
      </c>
      <c r="Q25" s="159">
        <f>ROUND(E25*P25,2)</f>
        <v>0</v>
      </c>
      <c r="R25" s="159"/>
      <c r="S25" s="159" t="s">
        <v>154</v>
      </c>
      <c r="T25" s="159" t="s">
        <v>184</v>
      </c>
      <c r="U25" s="159">
        <v>0</v>
      </c>
      <c r="V25" s="159">
        <f>ROUND(E25*U25,2)</f>
        <v>0</v>
      </c>
      <c r="W25" s="159"/>
      <c r="X25" s="159" t="s">
        <v>170</v>
      </c>
      <c r="Y25" s="149"/>
      <c r="Z25" s="149"/>
      <c r="AA25" s="149"/>
      <c r="AB25" s="149"/>
      <c r="AC25" s="149"/>
      <c r="AD25" s="149"/>
      <c r="AE25" s="149"/>
      <c r="AF25" s="149"/>
      <c r="AG25" s="149" t="s">
        <v>171</v>
      </c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outlineLevel="1" x14ac:dyDescent="0.2">
      <c r="A26" s="156"/>
      <c r="B26" s="157"/>
      <c r="C26" s="189" t="s">
        <v>294</v>
      </c>
      <c r="D26" s="187"/>
      <c r="E26" s="188">
        <v>4.5199999999999996</v>
      </c>
      <c r="F26" s="159"/>
      <c r="G26" s="159"/>
      <c r="H26" s="159"/>
      <c r="I26" s="159"/>
      <c r="J26" s="159"/>
      <c r="K26" s="159"/>
      <c r="L26" s="159"/>
      <c r="M26" s="159"/>
      <c r="N26" s="159"/>
      <c r="O26" s="159"/>
      <c r="P26" s="159"/>
      <c r="Q26" s="159"/>
      <c r="R26" s="159"/>
      <c r="S26" s="159"/>
      <c r="T26" s="159"/>
      <c r="U26" s="159"/>
      <c r="V26" s="159"/>
      <c r="W26" s="159"/>
      <c r="X26" s="159"/>
      <c r="Y26" s="149"/>
      <c r="Z26" s="149"/>
      <c r="AA26" s="149"/>
      <c r="AB26" s="149"/>
      <c r="AC26" s="149"/>
      <c r="AD26" s="149"/>
      <c r="AE26" s="149"/>
      <c r="AF26" s="149"/>
      <c r="AG26" s="149" t="s">
        <v>173</v>
      </c>
      <c r="AH26" s="149">
        <v>0</v>
      </c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</row>
    <row r="27" spans="1:60" outlineLevel="1" x14ac:dyDescent="0.2">
      <c r="A27" s="168">
        <v>8</v>
      </c>
      <c r="B27" s="169" t="s">
        <v>201</v>
      </c>
      <c r="C27" s="183" t="s">
        <v>202</v>
      </c>
      <c r="D27" s="170" t="s">
        <v>203</v>
      </c>
      <c r="E27" s="171">
        <v>187</v>
      </c>
      <c r="F27" s="172"/>
      <c r="G27" s="173">
        <f>ROUND(E27*F27,2)</f>
        <v>0</v>
      </c>
      <c r="H27" s="160"/>
      <c r="I27" s="159">
        <f>ROUND(E27*H27,2)</f>
        <v>0</v>
      </c>
      <c r="J27" s="160"/>
      <c r="K27" s="159">
        <f>ROUND(E27*J27,2)</f>
        <v>0</v>
      </c>
      <c r="L27" s="159">
        <v>21</v>
      </c>
      <c r="M27" s="159">
        <f>G27*(1+L27/100)</f>
        <v>0</v>
      </c>
      <c r="N27" s="159">
        <v>1.06E-3</v>
      </c>
      <c r="O27" s="159">
        <f>ROUND(E27*N27,2)</f>
        <v>0.2</v>
      </c>
      <c r="P27" s="159">
        <v>0</v>
      </c>
      <c r="Q27" s="159">
        <f>ROUND(E27*P27,2)</f>
        <v>0</v>
      </c>
      <c r="R27" s="159"/>
      <c r="S27" s="159" t="s">
        <v>154</v>
      </c>
      <c r="T27" s="159" t="s">
        <v>184</v>
      </c>
      <c r="U27" s="159">
        <v>0</v>
      </c>
      <c r="V27" s="159">
        <f>ROUND(E27*U27,2)</f>
        <v>0</v>
      </c>
      <c r="W27" s="159"/>
      <c r="X27" s="159" t="s">
        <v>170</v>
      </c>
      <c r="Y27" s="149"/>
      <c r="Z27" s="149"/>
      <c r="AA27" s="149"/>
      <c r="AB27" s="149"/>
      <c r="AC27" s="149"/>
      <c r="AD27" s="149"/>
      <c r="AE27" s="149"/>
      <c r="AF27" s="149"/>
      <c r="AG27" s="149" t="s">
        <v>171</v>
      </c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outlineLevel="1" x14ac:dyDescent="0.2">
      <c r="A28" s="156"/>
      <c r="B28" s="157"/>
      <c r="C28" s="189" t="s">
        <v>295</v>
      </c>
      <c r="D28" s="187"/>
      <c r="E28" s="188">
        <v>187</v>
      </c>
      <c r="F28" s="159"/>
      <c r="G28" s="159"/>
      <c r="H28" s="159"/>
      <c r="I28" s="159"/>
      <c r="J28" s="159"/>
      <c r="K28" s="159"/>
      <c r="L28" s="159"/>
      <c r="M28" s="159"/>
      <c r="N28" s="159"/>
      <c r="O28" s="159"/>
      <c r="P28" s="159"/>
      <c r="Q28" s="159"/>
      <c r="R28" s="159"/>
      <c r="S28" s="159"/>
      <c r="T28" s="159"/>
      <c r="U28" s="159"/>
      <c r="V28" s="159"/>
      <c r="W28" s="159"/>
      <c r="X28" s="159"/>
      <c r="Y28" s="149"/>
      <c r="Z28" s="149"/>
      <c r="AA28" s="149"/>
      <c r="AB28" s="149"/>
      <c r="AC28" s="149"/>
      <c r="AD28" s="149"/>
      <c r="AE28" s="149"/>
      <c r="AF28" s="149"/>
      <c r="AG28" s="149" t="s">
        <v>173</v>
      </c>
      <c r="AH28" s="149">
        <v>0</v>
      </c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</row>
    <row r="29" spans="1:60" outlineLevel="1" x14ac:dyDescent="0.2">
      <c r="A29" s="168">
        <v>9</v>
      </c>
      <c r="B29" s="169" t="s">
        <v>213</v>
      </c>
      <c r="C29" s="183" t="s">
        <v>214</v>
      </c>
      <c r="D29" s="170" t="s">
        <v>203</v>
      </c>
      <c r="E29" s="171">
        <v>1400</v>
      </c>
      <c r="F29" s="172"/>
      <c r="G29" s="173">
        <f>ROUND(E29*F29,2)</f>
        <v>0</v>
      </c>
      <c r="H29" s="160"/>
      <c r="I29" s="159">
        <f>ROUND(E29*H29,2)</f>
        <v>0</v>
      </c>
      <c r="J29" s="160"/>
      <c r="K29" s="159">
        <f>ROUND(E29*J29,2)</f>
        <v>0</v>
      </c>
      <c r="L29" s="159">
        <v>21</v>
      </c>
      <c r="M29" s="159">
        <f>G29*(1+L29/100)</f>
        <v>0</v>
      </c>
      <c r="N29" s="159">
        <v>1.0499999999999999E-3</v>
      </c>
      <c r="O29" s="159">
        <f>ROUND(E29*N29,2)</f>
        <v>1.47</v>
      </c>
      <c r="P29" s="159">
        <v>0</v>
      </c>
      <c r="Q29" s="159">
        <f>ROUND(E29*P29,2)</f>
        <v>0</v>
      </c>
      <c r="R29" s="159"/>
      <c r="S29" s="159" t="s">
        <v>154</v>
      </c>
      <c r="T29" s="159" t="s">
        <v>184</v>
      </c>
      <c r="U29" s="159">
        <v>0</v>
      </c>
      <c r="V29" s="159">
        <f>ROUND(E29*U29,2)</f>
        <v>0</v>
      </c>
      <c r="W29" s="159"/>
      <c r="X29" s="159" t="s">
        <v>170</v>
      </c>
      <c r="Y29" s="149"/>
      <c r="Z29" s="149"/>
      <c r="AA29" s="149"/>
      <c r="AB29" s="149"/>
      <c r="AC29" s="149"/>
      <c r="AD29" s="149"/>
      <c r="AE29" s="149"/>
      <c r="AF29" s="149"/>
      <c r="AG29" s="149" t="s">
        <v>171</v>
      </c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</row>
    <row r="30" spans="1:60" outlineLevel="1" x14ac:dyDescent="0.2">
      <c r="A30" s="156"/>
      <c r="B30" s="157"/>
      <c r="C30" s="189" t="s">
        <v>296</v>
      </c>
      <c r="D30" s="187"/>
      <c r="E30" s="188">
        <v>396</v>
      </c>
      <c r="F30" s="159"/>
      <c r="G30" s="159"/>
      <c r="H30" s="159"/>
      <c r="I30" s="159"/>
      <c r="J30" s="159"/>
      <c r="K30" s="159"/>
      <c r="L30" s="159"/>
      <c r="M30" s="159"/>
      <c r="N30" s="159"/>
      <c r="O30" s="159"/>
      <c r="P30" s="159"/>
      <c r="Q30" s="159"/>
      <c r="R30" s="159"/>
      <c r="S30" s="159"/>
      <c r="T30" s="159"/>
      <c r="U30" s="159"/>
      <c r="V30" s="159"/>
      <c r="W30" s="159"/>
      <c r="X30" s="159"/>
      <c r="Y30" s="149"/>
      <c r="Z30" s="149"/>
      <c r="AA30" s="149"/>
      <c r="AB30" s="149"/>
      <c r="AC30" s="149"/>
      <c r="AD30" s="149"/>
      <c r="AE30" s="149"/>
      <c r="AF30" s="149"/>
      <c r="AG30" s="149" t="s">
        <v>173</v>
      </c>
      <c r="AH30" s="149">
        <v>0</v>
      </c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</row>
    <row r="31" spans="1:60" outlineLevel="1" x14ac:dyDescent="0.2">
      <c r="A31" s="156"/>
      <c r="B31" s="157"/>
      <c r="C31" s="189" t="s">
        <v>297</v>
      </c>
      <c r="D31" s="187"/>
      <c r="E31" s="188">
        <v>240</v>
      </c>
      <c r="F31" s="159"/>
      <c r="G31" s="159"/>
      <c r="H31" s="159"/>
      <c r="I31" s="159"/>
      <c r="J31" s="159"/>
      <c r="K31" s="159"/>
      <c r="L31" s="159"/>
      <c r="M31" s="159"/>
      <c r="N31" s="159"/>
      <c r="O31" s="159"/>
      <c r="P31" s="159"/>
      <c r="Q31" s="159"/>
      <c r="R31" s="159"/>
      <c r="S31" s="159"/>
      <c r="T31" s="159"/>
      <c r="U31" s="159"/>
      <c r="V31" s="159"/>
      <c r="W31" s="159"/>
      <c r="X31" s="159"/>
      <c r="Y31" s="149"/>
      <c r="Z31" s="149"/>
      <c r="AA31" s="149"/>
      <c r="AB31" s="149"/>
      <c r="AC31" s="149"/>
      <c r="AD31" s="149"/>
      <c r="AE31" s="149"/>
      <c r="AF31" s="149"/>
      <c r="AG31" s="149" t="s">
        <v>173</v>
      </c>
      <c r="AH31" s="149">
        <v>0</v>
      </c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</row>
    <row r="32" spans="1:60" outlineLevel="1" x14ac:dyDescent="0.2">
      <c r="A32" s="156"/>
      <c r="B32" s="157"/>
      <c r="C32" s="189" t="s">
        <v>298</v>
      </c>
      <c r="D32" s="187"/>
      <c r="E32" s="188">
        <v>204</v>
      </c>
      <c r="F32" s="159"/>
      <c r="G32" s="159"/>
      <c r="H32" s="159"/>
      <c r="I32" s="159"/>
      <c r="J32" s="159"/>
      <c r="K32" s="159"/>
      <c r="L32" s="159"/>
      <c r="M32" s="159"/>
      <c r="N32" s="159"/>
      <c r="O32" s="159"/>
      <c r="P32" s="159"/>
      <c r="Q32" s="159"/>
      <c r="R32" s="159"/>
      <c r="S32" s="159"/>
      <c r="T32" s="159"/>
      <c r="U32" s="159"/>
      <c r="V32" s="159"/>
      <c r="W32" s="159"/>
      <c r="X32" s="159"/>
      <c r="Y32" s="149"/>
      <c r="Z32" s="149"/>
      <c r="AA32" s="149"/>
      <c r="AB32" s="149"/>
      <c r="AC32" s="149"/>
      <c r="AD32" s="149"/>
      <c r="AE32" s="149"/>
      <c r="AF32" s="149"/>
      <c r="AG32" s="149" t="s">
        <v>173</v>
      </c>
      <c r="AH32" s="149">
        <v>0</v>
      </c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</row>
    <row r="33" spans="1:60" outlineLevel="1" x14ac:dyDescent="0.2">
      <c r="A33" s="156"/>
      <c r="B33" s="157"/>
      <c r="C33" s="189" t="s">
        <v>299</v>
      </c>
      <c r="D33" s="187"/>
      <c r="E33" s="188">
        <v>432</v>
      </c>
      <c r="F33" s="159"/>
      <c r="G33" s="159"/>
      <c r="H33" s="159"/>
      <c r="I33" s="159"/>
      <c r="J33" s="159"/>
      <c r="K33" s="159"/>
      <c r="L33" s="159"/>
      <c r="M33" s="159"/>
      <c r="N33" s="159"/>
      <c r="O33" s="159"/>
      <c r="P33" s="159"/>
      <c r="Q33" s="159"/>
      <c r="R33" s="159"/>
      <c r="S33" s="159"/>
      <c r="T33" s="159"/>
      <c r="U33" s="159"/>
      <c r="V33" s="159"/>
      <c r="W33" s="159"/>
      <c r="X33" s="159"/>
      <c r="Y33" s="149"/>
      <c r="Z33" s="149"/>
      <c r="AA33" s="149"/>
      <c r="AB33" s="149"/>
      <c r="AC33" s="149"/>
      <c r="AD33" s="149"/>
      <c r="AE33" s="149"/>
      <c r="AF33" s="149"/>
      <c r="AG33" s="149" t="s">
        <v>173</v>
      </c>
      <c r="AH33" s="149">
        <v>0</v>
      </c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</row>
    <row r="34" spans="1:60" outlineLevel="1" x14ac:dyDescent="0.2">
      <c r="A34" s="156"/>
      <c r="B34" s="157"/>
      <c r="C34" s="189" t="s">
        <v>300</v>
      </c>
      <c r="D34" s="187"/>
      <c r="E34" s="188">
        <v>128</v>
      </c>
      <c r="F34" s="159"/>
      <c r="G34" s="159"/>
      <c r="H34" s="159"/>
      <c r="I34" s="159"/>
      <c r="J34" s="159"/>
      <c r="K34" s="159"/>
      <c r="L34" s="159"/>
      <c r="M34" s="159"/>
      <c r="N34" s="159"/>
      <c r="O34" s="159"/>
      <c r="P34" s="159"/>
      <c r="Q34" s="159"/>
      <c r="R34" s="159"/>
      <c r="S34" s="159"/>
      <c r="T34" s="159"/>
      <c r="U34" s="159"/>
      <c r="V34" s="159"/>
      <c r="W34" s="159"/>
      <c r="X34" s="159"/>
      <c r="Y34" s="149"/>
      <c r="Z34" s="149"/>
      <c r="AA34" s="149"/>
      <c r="AB34" s="149"/>
      <c r="AC34" s="149"/>
      <c r="AD34" s="149"/>
      <c r="AE34" s="149"/>
      <c r="AF34" s="149"/>
      <c r="AG34" s="149" t="s">
        <v>173</v>
      </c>
      <c r="AH34" s="149">
        <v>0</v>
      </c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</row>
    <row r="35" spans="1:60" outlineLevel="1" x14ac:dyDescent="0.2">
      <c r="A35" s="168">
        <v>10</v>
      </c>
      <c r="B35" s="169" t="s">
        <v>231</v>
      </c>
      <c r="C35" s="183" t="s">
        <v>232</v>
      </c>
      <c r="D35" s="170" t="s">
        <v>203</v>
      </c>
      <c r="E35" s="171">
        <v>1591.52</v>
      </c>
      <c r="F35" s="172"/>
      <c r="G35" s="173">
        <f>ROUND(E35*F35,2)</f>
        <v>0</v>
      </c>
      <c r="H35" s="160"/>
      <c r="I35" s="159">
        <f>ROUND(E35*H35,2)</f>
        <v>0</v>
      </c>
      <c r="J35" s="160"/>
      <c r="K35" s="159">
        <f>ROUND(E35*J35,2)</f>
        <v>0</v>
      </c>
      <c r="L35" s="159">
        <v>21</v>
      </c>
      <c r="M35" s="159">
        <f>G35*(1+L35/100)</f>
        <v>0</v>
      </c>
      <c r="N35" s="159">
        <v>0</v>
      </c>
      <c r="O35" s="159">
        <f>ROUND(E35*N35,2)</f>
        <v>0</v>
      </c>
      <c r="P35" s="159">
        <v>0</v>
      </c>
      <c r="Q35" s="159">
        <f>ROUND(E35*P35,2)</f>
        <v>0</v>
      </c>
      <c r="R35" s="159" t="s">
        <v>233</v>
      </c>
      <c r="S35" s="159" t="s">
        <v>154</v>
      </c>
      <c r="T35" s="159" t="s">
        <v>184</v>
      </c>
      <c r="U35" s="159">
        <v>0</v>
      </c>
      <c r="V35" s="159">
        <f>ROUND(E35*U35,2)</f>
        <v>0</v>
      </c>
      <c r="W35" s="159"/>
      <c r="X35" s="159" t="s">
        <v>234</v>
      </c>
      <c r="Y35" s="149"/>
      <c r="Z35" s="149"/>
      <c r="AA35" s="149"/>
      <c r="AB35" s="149"/>
      <c r="AC35" s="149"/>
      <c r="AD35" s="149"/>
      <c r="AE35" s="149"/>
      <c r="AF35" s="149"/>
      <c r="AG35" s="149" t="s">
        <v>235</v>
      </c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</row>
    <row r="36" spans="1:60" outlineLevel="1" x14ac:dyDescent="0.2">
      <c r="A36" s="156"/>
      <c r="B36" s="157"/>
      <c r="C36" s="189" t="s">
        <v>301</v>
      </c>
      <c r="D36" s="187"/>
      <c r="E36" s="188">
        <v>4.5199999999999996</v>
      </c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59"/>
      <c r="R36" s="159"/>
      <c r="S36" s="159"/>
      <c r="T36" s="159"/>
      <c r="U36" s="159"/>
      <c r="V36" s="159"/>
      <c r="W36" s="159"/>
      <c r="X36" s="159"/>
      <c r="Y36" s="149"/>
      <c r="Z36" s="149"/>
      <c r="AA36" s="149"/>
      <c r="AB36" s="149"/>
      <c r="AC36" s="149"/>
      <c r="AD36" s="149"/>
      <c r="AE36" s="149"/>
      <c r="AF36" s="149"/>
      <c r="AG36" s="149" t="s">
        <v>173</v>
      </c>
      <c r="AH36" s="149">
        <v>5</v>
      </c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</row>
    <row r="37" spans="1:60" outlineLevel="1" x14ac:dyDescent="0.2">
      <c r="A37" s="156"/>
      <c r="B37" s="157"/>
      <c r="C37" s="189" t="s">
        <v>302</v>
      </c>
      <c r="D37" s="187"/>
      <c r="E37" s="188">
        <v>187</v>
      </c>
      <c r="F37" s="159"/>
      <c r="G37" s="159"/>
      <c r="H37" s="159"/>
      <c r="I37" s="159"/>
      <c r="J37" s="159"/>
      <c r="K37" s="159"/>
      <c r="L37" s="159"/>
      <c r="M37" s="159"/>
      <c r="N37" s="159"/>
      <c r="O37" s="159"/>
      <c r="P37" s="159"/>
      <c r="Q37" s="159"/>
      <c r="R37" s="159"/>
      <c r="S37" s="159"/>
      <c r="T37" s="159"/>
      <c r="U37" s="159"/>
      <c r="V37" s="159"/>
      <c r="W37" s="159"/>
      <c r="X37" s="159"/>
      <c r="Y37" s="149"/>
      <c r="Z37" s="149"/>
      <c r="AA37" s="149"/>
      <c r="AB37" s="149"/>
      <c r="AC37" s="149"/>
      <c r="AD37" s="149"/>
      <c r="AE37" s="149"/>
      <c r="AF37" s="149"/>
      <c r="AG37" s="149" t="s">
        <v>173</v>
      </c>
      <c r="AH37" s="149">
        <v>5</v>
      </c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</row>
    <row r="38" spans="1:60" outlineLevel="1" x14ac:dyDescent="0.2">
      <c r="A38" s="156"/>
      <c r="B38" s="157"/>
      <c r="C38" s="189" t="s">
        <v>303</v>
      </c>
      <c r="D38" s="187"/>
      <c r="E38" s="188">
        <v>1400</v>
      </c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  <c r="Q38" s="159"/>
      <c r="R38" s="159"/>
      <c r="S38" s="159"/>
      <c r="T38" s="159"/>
      <c r="U38" s="159"/>
      <c r="V38" s="159"/>
      <c r="W38" s="159"/>
      <c r="X38" s="159"/>
      <c r="Y38" s="149"/>
      <c r="Z38" s="149"/>
      <c r="AA38" s="149"/>
      <c r="AB38" s="149"/>
      <c r="AC38" s="149"/>
      <c r="AD38" s="149"/>
      <c r="AE38" s="149"/>
      <c r="AF38" s="149"/>
      <c r="AG38" s="149" t="s">
        <v>173</v>
      </c>
      <c r="AH38" s="149">
        <v>5</v>
      </c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</row>
    <row r="39" spans="1:60" x14ac:dyDescent="0.2">
      <c r="A39" s="3"/>
      <c r="B39" s="4"/>
      <c r="C39" s="184"/>
      <c r="D39" s="6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AE39">
        <v>15</v>
      </c>
      <c r="AF39">
        <v>21</v>
      </c>
      <c r="AG39" t="s">
        <v>136</v>
      </c>
    </row>
    <row r="40" spans="1:60" x14ac:dyDescent="0.2">
      <c r="A40" s="152"/>
      <c r="B40" s="153" t="s">
        <v>31</v>
      </c>
      <c r="C40" s="185"/>
      <c r="D40" s="154"/>
      <c r="E40" s="155"/>
      <c r="F40" s="155"/>
      <c r="G40" s="180">
        <f>G8+G13+G18</f>
        <v>0</v>
      </c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AE40">
        <f>SUMIF(L7:L38,AE39,G7:G38)</f>
        <v>0</v>
      </c>
      <c r="AF40">
        <f>SUMIF(L7:L38,AF39,G7:G38)</f>
        <v>0</v>
      </c>
      <c r="AG40" t="s">
        <v>162</v>
      </c>
    </row>
    <row r="41" spans="1:60" x14ac:dyDescent="0.2">
      <c r="A41" s="3"/>
      <c r="B41" s="4"/>
      <c r="C41" s="184"/>
      <c r="D41" s="6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</row>
    <row r="42" spans="1:60" x14ac:dyDescent="0.2">
      <c r="A42" s="3"/>
      <c r="B42" s="4"/>
      <c r="C42" s="184"/>
      <c r="D42" s="6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</row>
    <row r="43" spans="1:60" x14ac:dyDescent="0.2">
      <c r="A43" s="258" t="s">
        <v>163</v>
      </c>
      <c r="B43" s="258"/>
      <c r="C43" s="259"/>
      <c r="D43" s="6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</row>
    <row r="44" spans="1:60" x14ac:dyDescent="0.2">
      <c r="A44" s="260"/>
      <c r="B44" s="261"/>
      <c r="C44" s="262"/>
      <c r="D44" s="261"/>
      <c r="E44" s="261"/>
      <c r="F44" s="261"/>
      <c r="G44" s="26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AG44" t="s">
        <v>164</v>
      </c>
    </row>
    <row r="45" spans="1:60" x14ac:dyDescent="0.2">
      <c r="A45" s="264"/>
      <c r="B45" s="265"/>
      <c r="C45" s="266"/>
      <c r="D45" s="265"/>
      <c r="E45" s="265"/>
      <c r="F45" s="265"/>
      <c r="G45" s="267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</row>
    <row r="46" spans="1:60" x14ac:dyDescent="0.2">
      <c r="A46" s="264"/>
      <c r="B46" s="265"/>
      <c r="C46" s="266"/>
      <c r="D46" s="265"/>
      <c r="E46" s="265"/>
      <c r="F46" s="265"/>
      <c r="G46" s="267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</row>
    <row r="47" spans="1:60" x14ac:dyDescent="0.2">
      <c r="A47" s="264"/>
      <c r="B47" s="265"/>
      <c r="C47" s="266"/>
      <c r="D47" s="265"/>
      <c r="E47" s="265"/>
      <c r="F47" s="265"/>
      <c r="G47" s="267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</row>
    <row r="48" spans="1:60" x14ac:dyDescent="0.2">
      <c r="A48" s="268"/>
      <c r="B48" s="269"/>
      <c r="C48" s="270"/>
      <c r="D48" s="269"/>
      <c r="E48" s="269"/>
      <c r="F48" s="269"/>
      <c r="G48" s="271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</row>
    <row r="49" spans="1:33" x14ac:dyDescent="0.2">
      <c r="A49" s="3"/>
      <c r="B49" s="4"/>
      <c r="C49" s="184"/>
      <c r="D49" s="6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 spans="1:33" x14ac:dyDescent="0.2">
      <c r="C50" s="186"/>
      <c r="D50" s="10"/>
      <c r="AG50" t="s">
        <v>165</v>
      </c>
    </row>
    <row r="51" spans="1:33" x14ac:dyDescent="0.2">
      <c r="D51" s="10"/>
    </row>
    <row r="52" spans="1:33" x14ac:dyDescent="0.2">
      <c r="D52" s="10"/>
    </row>
    <row r="53" spans="1:33" x14ac:dyDescent="0.2">
      <c r="D53" s="10"/>
    </row>
    <row r="54" spans="1:33" x14ac:dyDescent="0.2">
      <c r="D54" s="10"/>
    </row>
    <row r="55" spans="1:33" x14ac:dyDescent="0.2">
      <c r="D55" s="10"/>
    </row>
    <row r="56" spans="1:33" x14ac:dyDescent="0.2">
      <c r="D56" s="10"/>
    </row>
    <row r="57" spans="1:33" x14ac:dyDescent="0.2">
      <c r="D57" s="10"/>
    </row>
    <row r="58" spans="1:33" x14ac:dyDescent="0.2">
      <c r="D58" s="10"/>
    </row>
    <row r="59" spans="1:33" x14ac:dyDescent="0.2">
      <c r="D59" s="10"/>
    </row>
    <row r="60" spans="1:33" x14ac:dyDescent="0.2">
      <c r="D60" s="10"/>
    </row>
    <row r="61" spans="1:33" x14ac:dyDescent="0.2">
      <c r="D61" s="10"/>
    </row>
    <row r="62" spans="1:33" x14ac:dyDescent="0.2">
      <c r="D62" s="10"/>
    </row>
    <row r="63" spans="1:33" x14ac:dyDescent="0.2">
      <c r="D63" s="10"/>
    </row>
    <row r="64" spans="1:33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8">
    <mergeCell ref="A44:G48"/>
    <mergeCell ref="C20:G20"/>
    <mergeCell ref="C23:G23"/>
    <mergeCell ref="A1:G1"/>
    <mergeCell ref="C2:G2"/>
    <mergeCell ref="C3:G3"/>
    <mergeCell ref="C4:G4"/>
    <mergeCell ref="A43:C43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7AE587-E405-4964-A504-51ECA642FA97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7109375" style="123" customWidth="1"/>
    <col min="3" max="3" width="38.28515625" style="123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1" t="s">
        <v>7</v>
      </c>
      <c r="B1" s="251"/>
      <c r="C1" s="251"/>
      <c r="D1" s="251"/>
      <c r="E1" s="251"/>
      <c r="F1" s="251"/>
      <c r="G1" s="251"/>
      <c r="AG1" t="s">
        <v>123</v>
      </c>
    </row>
    <row r="2" spans="1:60" ht="25.15" customHeight="1" x14ac:dyDescent="0.2">
      <c r="A2" s="141" t="s">
        <v>8</v>
      </c>
      <c r="B2" s="49" t="s">
        <v>43</v>
      </c>
      <c r="C2" s="252" t="s">
        <v>44</v>
      </c>
      <c r="D2" s="253"/>
      <c r="E2" s="253"/>
      <c r="F2" s="253"/>
      <c r="G2" s="254"/>
      <c r="AG2" t="s">
        <v>124</v>
      </c>
    </row>
    <row r="3" spans="1:60" ht="25.15" customHeight="1" x14ac:dyDescent="0.2">
      <c r="A3" s="141" t="s">
        <v>9</v>
      </c>
      <c r="B3" s="49" t="s">
        <v>67</v>
      </c>
      <c r="C3" s="252" t="s">
        <v>68</v>
      </c>
      <c r="D3" s="253"/>
      <c r="E3" s="253"/>
      <c r="F3" s="253"/>
      <c r="G3" s="254"/>
      <c r="AC3" s="123" t="s">
        <v>124</v>
      </c>
      <c r="AG3" t="s">
        <v>126</v>
      </c>
    </row>
    <row r="4" spans="1:60" ht="25.15" customHeight="1" x14ac:dyDescent="0.2">
      <c r="A4" s="142" t="s">
        <v>10</v>
      </c>
      <c r="B4" s="143" t="s">
        <v>69</v>
      </c>
      <c r="C4" s="255" t="s">
        <v>66</v>
      </c>
      <c r="D4" s="256"/>
      <c r="E4" s="256"/>
      <c r="F4" s="256"/>
      <c r="G4" s="257"/>
      <c r="AG4" t="s">
        <v>127</v>
      </c>
    </row>
    <row r="5" spans="1:60" x14ac:dyDescent="0.2">
      <c r="D5" s="10"/>
    </row>
    <row r="6" spans="1:60" ht="38.25" x14ac:dyDescent="0.2">
      <c r="A6" s="145" t="s">
        <v>128</v>
      </c>
      <c r="B6" s="147" t="s">
        <v>129</v>
      </c>
      <c r="C6" s="147" t="s">
        <v>130</v>
      </c>
      <c r="D6" s="146" t="s">
        <v>131</v>
      </c>
      <c r="E6" s="145" t="s">
        <v>132</v>
      </c>
      <c r="F6" s="144" t="s">
        <v>133</v>
      </c>
      <c r="G6" s="145" t="s">
        <v>31</v>
      </c>
      <c r="H6" s="148" t="s">
        <v>32</v>
      </c>
      <c r="I6" s="148" t="s">
        <v>134</v>
      </c>
      <c r="J6" s="148" t="s">
        <v>33</v>
      </c>
      <c r="K6" s="148" t="s">
        <v>135</v>
      </c>
      <c r="L6" s="148" t="s">
        <v>136</v>
      </c>
      <c r="M6" s="148" t="s">
        <v>137</v>
      </c>
      <c r="N6" s="148" t="s">
        <v>138</v>
      </c>
      <c r="O6" s="148" t="s">
        <v>139</v>
      </c>
      <c r="P6" s="148" t="s">
        <v>140</v>
      </c>
      <c r="Q6" s="148" t="s">
        <v>141</v>
      </c>
      <c r="R6" s="148" t="s">
        <v>142</v>
      </c>
      <c r="S6" s="148" t="s">
        <v>143</v>
      </c>
      <c r="T6" s="148" t="s">
        <v>144</v>
      </c>
      <c r="U6" s="148" t="s">
        <v>145</v>
      </c>
      <c r="V6" s="148" t="s">
        <v>146</v>
      </c>
      <c r="W6" s="148" t="s">
        <v>147</v>
      </c>
      <c r="X6" s="148" t="s">
        <v>148</v>
      </c>
    </row>
    <row r="7" spans="1:60" hidden="1" x14ac:dyDescent="0.2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</row>
    <row r="8" spans="1:60" x14ac:dyDescent="0.2">
      <c r="A8" s="162" t="s">
        <v>149</v>
      </c>
      <c r="B8" s="163" t="s">
        <v>54</v>
      </c>
      <c r="C8" s="181" t="s">
        <v>102</v>
      </c>
      <c r="D8" s="164"/>
      <c r="E8" s="165"/>
      <c r="F8" s="166"/>
      <c r="G8" s="167">
        <f>SUMIF(AG9:AG12,"&lt;&gt;NOR",G9:G12)</f>
        <v>0</v>
      </c>
      <c r="H8" s="161"/>
      <c r="I8" s="161">
        <f>SUM(I9:I12)</f>
        <v>0</v>
      </c>
      <c r="J8" s="161"/>
      <c r="K8" s="161">
        <f>SUM(K9:K12)</f>
        <v>0</v>
      </c>
      <c r="L8" s="161"/>
      <c r="M8" s="161">
        <f>SUM(M9:M12)</f>
        <v>0</v>
      </c>
      <c r="N8" s="161"/>
      <c r="O8" s="161">
        <f>SUM(O9:O12)</f>
        <v>0</v>
      </c>
      <c r="P8" s="161"/>
      <c r="Q8" s="161">
        <f>SUM(Q9:Q12)</f>
        <v>0</v>
      </c>
      <c r="R8" s="161"/>
      <c r="S8" s="161"/>
      <c r="T8" s="161"/>
      <c r="U8" s="161"/>
      <c r="V8" s="161">
        <f>SUM(V9:V12)</f>
        <v>0</v>
      </c>
      <c r="W8" s="161"/>
      <c r="X8" s="161"/>
      <c r="AG8" t="s">
        <v>150</v>
      </c>
    </row>
    <row r="9" spans="1:60" ht="22.5" outlineLevel="1" x14ac:dyDescent="0.2">
      <c r="A9" s="168">
        <v>1</v>
      </c>
      <c r="B9" s="169" t="s">
        <v>278</v>
      </c>
      <c r="C9" s="183" t="s">
        <v>279</v>
      </c>
      <c r="D9" s="170" t="s">
        <v>247</v>
      </c>
      <c r="E9" s="171">
        <v>8</v>
      </c>
      <c r="F9" s="172"/>
      <c r="G9" s="173">
        <f>ROUND(E9*F9,2)</f>
        <v>0</v>
      </c>
      <c r="H9" s="160"/>
      <c r="I9" s="159">
        <f>ROUND(E9*H9,2)</f>
        <v>0</v>
      </c>
      <c r="J9" s="160"/>
      <c r="K9" s="159">
        <f>ROUND(E9*J9,2)</f>
        <v>0</v>
      </c>
      <c r="L9" s="159">
        <v>21</v>
      </c>
      <c r="M9" s="159">
        <f>G9*(1+L9/100)</f>
        <v>0</v>
      </c>
      <c r="N9" s="159">
        <v>0</v>
      </c>
      <c r="O9" s="159">
        <f>ROUND(E9*N9,2)</f>
        <v>0</v>
      </c>
      <c r="P9" s="159">
        <v>0</v>
      </c>
      <c r="Q9" s="159">
        <f>ROUND(E9*P9,2)</f>
        <v>0</v>
      </c>
      <c r="R9" s="159"/>
      <c r="S9" s="159" t="s">
        <v>154</v>
      </c>
      <c r="T9" s="159" t="s">
        <v>154</v>
      </c>
      <c r="U9" s="159">
        <v>0</v>
      </c>
      <c r="V9" s="159">
        <f>ROUND(E9*U9,2)</f>
        <v>0</v>
      </c>
      <c r="W9" s="159"/>
      <c r="X9" s="159" t="s">
        <v>170</v>
      </c>
      <c r="Y9" s="149"/>
      <c r="Z9" s="149"/>
      <c r="AA9" s="149"/>
      <c r="AB9" s="149"/>
      <c r="AC9" s="149"/>
      <c r="AD9" s="149"/>
      <c r="AE9" s="149"/>
      <c r="AF9" s="149"/>
      <c r="AG9" s="149" t="s">
        <v>171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outlineLevel="1" x14ac:dyDescent="0.2">
      <c r="A10" s="156"/>
      <c r="B10" s="157"/>
      <c r="C10" s="189" t="s">
        <v>280</v>
      </c>
      <c r="D10" s="187"/>
      <c r="E10" s="188">
        <v>8</v>
      </c>
      <c r="F10" s="159"/>
      <c r="G10" s="159"/>
      <c r="H10" s="159"/>
      <c r="I10" s="159"/>
      <c r="J10" s="159"/>
      <c r="K10" s="159"/>
      <c r="L10" s="159"/>
      <c r="M10" s="159"/>
      <c r="N10" s="159"/>
      <c r="O10" s="159"/>
      <c r="P10" s="159"/>
      <c r="Q10" s="159"/>
      <c r="R10" s="159"/>
      <c r="S10" s="159"/>
      <c r="T10" s="159"/>
      <c r="U10" s="159"/>
      <c r="V10" s="159"/>
      <c r="W10" s="159"/>
      <c r="X10" s="159"/>
      <c r="Y10" s="149"/>
      <c r="Z10" s="149"/>
      <c r="AA10" s="149"/>
      <c r="AB10" s="149"/>
      <c r="AC10" s="149"/>
      <c r="AD10" s="149"/>
      <c r="AE10" s="149"/>
      <c r="AF10" s="149"/>
      <c r="AG10" s="149" t="s">
        <v>173</v>
      </c>
      <c r="AH10" s="149">
        <v>0</v>
      </c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outlineLevel="1" x14ac:dyDescent="0.2">
      <c r="A11" s="168">
        <v>2</v>
      </c>
      <c r="B11" s="169" t="s">
        <v>281</v>
      </c>
      <c r="C11" s="183" t="s">
        <v>282</v>
      </c>
      <c r="D11" s="170" t="s">
        <v>247</v>
      </c>
      <c r="E11" s="171">
        <v>8</v>
      </c>
      <c r="F11" s="172"/>
      <c r="G11" s="173">
        <f>ROUND(E11*F11,2)</f>
        <v>0</v>
      </c>
      <c r="H11" s="160"/>
      <c r="I11" s="159">
        <f>ROUND(E11*H11,2)</f>
        <v>0</v>
      </c>
      <c r="J11" s="160"/>
      <c r="K11" s="159">
        <f>ROUND(E11*J11,2)</f>
        <v>0</v>
      </c>
      <c r="L11" s="159">
        <v>21</v>
      </c>
      <c r="M11" s="159">
        <f>G11*(1+L11/100)</f>
        <v>0</v>
      </c>
      <c r="N11" s="159">
        <v>0</v>
      </c>
      <c r="O11" s="159">
        <f>ROUND(E11*N11,2)</f>
        <v>0</v>
      </c>
      <c r="P11" s="159">
        <v>0</v>
      </c>
      <c r="Q11" s="159">
        <f>ROUND(E11*P11,2)</f>
        <v>0</v>
      </c>
      <c r="R11" s="159"/>
      <c r="S11" s="159" t="s">
        <v>154</v>
      </c>
      <c r="T11" s="159" t="s">
        <v>154</v>
      </c>
      <c r="U11" s="159">
        <v>0</v>
      </c>
      <c r="V11" s="159">
        <f>ROUND(E11*U11,2)</f>
        <v>0</v>
      </c>
      <c r="W11" s="159"/>
      <c r="X11" s="159" t="s">
        <v>177</v>
      </c>
      <c r="Y11" s="149"/>
      <c r="Z11" s="149"/>
      <c r="AA11" s="149"/>
      <c r="AB11" s="149"/>
      <c r="AC11" s="149"/>
      <c r="AD11" s="149"/>
      <c r="AE11" s="149"/>
      <c r="AF11" s="149"/>
      <c r="AG11" s="149" t="s">
        <v>178</v>
      </c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outlineLevel="1" x14ac:dyDescent="0.2">
      <c r="A12" s="156"/>
      <c r="B12" s="157"/>
      <c r="C12" s="189" t="s">
        <v>283</v>
      </c>
      <c r="D12" s="187"/>
      <c r="E12" s="188">
        <v>8</v>
      </c>
      <c r="F12" s="159"/>
      <c r="G12" s="159"/>
      <c r="H12" s="159"/>
      <c r="I12" s="159"/>
      <c r="J12" s="159"/>
      <c r="K12" s="159"/>
      <c r="L12" s="159"/>
      <c r="M12" s="159"/>
      <c r="N12" s="159"/>
      <c r="O12" s="159"/>
      <c r="P12" s="159"/>
      <c r="Q12" s="159"/>
      <c r="R12" s="159"/>
      <c r="S12" s="159"/>
      <c r="T12" s="159"/>
      <c r="U12" s="159"/>
      <c r="V12" s="159"/>
      <c r="W12" s="159"/>
      <c r="X12" s="159"/>
      <c r="Y12" s="149"/>
      <c r="Z12" s="149"/>
      <c r="AA12" s="149"/>
      <c r="AB12" s="149"/>
      <c r="AC12" s="149"/>
      <c r="AD12" s="149"/>
      <c r="AE12" s="149"/>
      <c r="AF12" s="149"/>
      <c r="AG12" s="149" t="s">
        <v>173</v>
      </c>
      <c r="AH12" s="149">
        <v>5</v>
      </c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x14ac:dyDescent="0.2">
      <c r="A13" s="162" t="s">
        <v>149</v>
      </c>
      <c r="B13" s="163" t="s">
        <v>103</v>
      </c>
      <c r="C13" s="181" t="s">
        <v>104</v>
      </c>
      <c r="D13" s="164"/>
      <c r="E13" s="165"/>
      <c r="F13" s="166"/>
      <c r="G13" s="167">
        <f>SUMIF(AG14:AG17,"&lt;&gt;NOR",G14:G17)</f>
        <v>0</v>
      </c>
      <c r="H13" s="161"/>
      <c r="I13" s="161">
        <f>SUM(I14:I17)</f>
        <v>0</v>
      </c>
      <c r="J13" s="161"/>
      <c r="K13" s="161">
        <f>SUM(K14:K17)</f>
        <v>0</v>
      </c>
      <c r="L13" s="161"/>
      <c r="M13" s="161">
        <f>SUM(M14:M17)</f>
        <v>0</v>
      </c>
      <c r="N13" s="161"/>
      <c r="O13" s="161">
        <f>SUM(O14:O17)</f>
        <v>14.540000000000001</v>
      </c>
      <c r="P13" s="161"/>
      <c r="Q13" s="161">
        <f>SUM(Q14:Q17)</f>
        <v>0</v>
      </c>
      <c r="R13" s="161"/>
      <c r="S13" s="161"/>
      <c r="T13" s="161"/>
      <c r="U13" s="161"/>
      <c r="V13" s="161">
        <f>SUM(V14:V17)</f>
        <v>0</v>
      </c>
      <c r="W13" s="161"/>
      <c r="X13" s="161"/>
      <c r="AG13" t="s">
        <v>150</v>
      </c>
    </row>
    <row r="14" spans="1:60" outlineLevel="1" x14ac:dyDescent="0.2">
      <c r="A14" s="168">
        <v>3</v>
      </c>
      <c r="B14" s="169" t="s">
        <v>284</v>
      </c>
      <c r="C14" s="183" t="s">
        <v>285</v>
      </c>
      <c r="D14" s="170" t="s">
        <v>168</v>
      </c>
      <c r="E14" s="171">
        <v>48</v>
      </c>
      <c r="F14" s="172"/>
      <c r="G14" s="173">
        <f>ROUND(E14*F14,2)</f>
        <v>0</v>
      </c>
      <c r="H14" s="160"/>
      <c r="I14" s="159">
        <f>ROUND(E14*H14,2)</f>
        <v>0</v>
      </c>
      <c r="J14" s="160"/>
      <c r="K14" s="159">
        <f>ROUND(E14*J14,2)</f>
        <v>0</v>
      </c>
      <c r="L14" s="159">
        <v>21</v>
      </c>
      <c r="M14" s="159">
        <f>G14*(1+L14/100)</f>
        <v>0</v>
      </c>
      <c r="N14" s="159">
        <v>6.0260000000000001E-2</v>
      </c>
      <c r="O14" s="159">
        <f>ROUND(E14*N14,2)</f>
        <v>2.89</v>
      </c>
      <c r="P14" s="159">
        <v>0</v>
      </c>
      <c r="Q14" s="159">
        <f>ROUND(E14*P14,2)</f>
        <v>0</v>
      </c>
      <c r="R14" s="159"/>
      <c r="S14" s="159" t="s">
        <v>169</v>
      </c>
      <c r="T14" s="159" t="s">
        <v>184</v>
      </c>
      <c r="U14" s="159">
        <v>0</v>
      </c>
      <c r="V14" s="159">
        <f>ROUND(E14*U14,2)</f>
        <v>0</v>
      </c>
      <c r="W14" s="159"/>
      <c r="X14" s="159" t="s">
        <v>170</v>
      </c>
      <c r="Y14" s="149"/>
      <c r="Z14" s="149"/>
      <c r="AA14" s="149"/>
      <c r="AB14" s="149"/>
      <c r="AC14" s="149"/>
      <c r="AD14" s="149"/>
      <c r="AE14" s="149"/>
      <c r="AF14" s="149"/>
      <c r="AG14" s="149" t="s">
        <v>171</v>
      </c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outlineLevel="1" x14ac:dyDescent="0.2">
      <c r="A15" s="156"/>
      <c r="B15" s="157"/>
      <c r="C15" s="189" t="s">
        <v>286</v>
      </c>
      <c r="D15" s="187"/>
      <c r="E15" s="188">
        <v>48</v>
      </c>
      <c r="F15" s="159"/>
      <c r="G15" s="159"/>
      <c r="H15" s="159"/>
      <c r="I15" s="159"/>
      <c r="J15" s="159"/>
      <c r="K15" s="159"/>
      <c r="L15" s="159"/>
      <c r="M15" s="159"/>
      <c r="N15" s="159"/>
      <c r="O15" s="159"/>
      <c r="P15" s="159"/>
      <c r="Q15" s="159"/>
      <c r="R15" s="159"/>
      <c r="S15" s="159"/>
      <c r="T15" s="159"/>
      <c r="U15" s="159"/>
      <c r="V15" s="159"/>
      <c r="W15" s="159"/>
      <c r="X15" s="159"/>
      <c r="Y15" s="149"/>
      <c r="Z15" s="149"/>
      <c r="AA15" s="149"/>
      <c r="AB15" s="149"/>
      <c r="AC15" s="149"/>
      <c r="AD15" s="149"/>
      <c r="AE15" s="149"/>
      <c r="AF15" s="149"/>
      <c r="AG15" s="149" t="s">
        <v>173</v>
      </c>
      <c r="AH15" s="149">
        <v>0</v>
      </c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ht="22.5" outlineLevel="1" x14ac:dyDescent="0.2">
      <c r="A16" s="168">
        <v>4</v>
      </c>
      <c r="B16" s="169" t="s">
        <v>287</v>
      </c>
      <c r="C16" s="183" t="s">
        <v>288</v>
      </c>
      <c r="D16" s="170" t="s">
        <v>247</v>
      </c>
      <c r="E16" s="171">
        <v>3.6</v>
      </c>
      <c r="F16" s="172"/>
      <c r="G16" s="173">
        <f>ROUND(E16*F16,2)</f>
        <v>0</v>
      </c>
      <c r="H16" s="160"/>
      <c r="I16" s="159">
        <f>ROUND(E16*H16,2)</f>
        <v>0</v>
      </c>
      <c r="J16" s="160"/>
      <c r="K16" s="159">
        <f>ROUND(E16*J16,2)</f>
        <v>0</v>
      </c>
      <c r="L16" s="159">
        <v>21</v>
      </c>
      <c r="M16" s="159">
        <f>G16*(1+L16/100)</f>
        <v>0</v>
      </c>
      <c r="N16" s="159">
        <v>3.2353499999999999</v>
      </c>
      <c r="O16" s="159">
        <f>ROUND(E16*N16,2)</f>
        <v>11.65</v>
      </c>
      <c r="P16" s="159">
        <v>0</v>
      </c>
      <c r="Q16" s="159">
        <f>ROUND(E16*P16,2)</f>
        <v>0</v>
      </c>
      <c r="R16" s="159"/>
      <c r="S16" s="159" t="s">
        <v>154</v>
      </c>
      <c r="T16" s="159" t="s">
        <v>154</v>
      </c>
      <c r="U16" s="159">
        <v>0</v>
      </c>
      <c r="V16" s="159">
        <f>ROUND(E16*U16,2)</f>
        <v>0</v>
      </c>
      <c r="W16" s="159"/>
      <c r="X16" s="159" t="s">
        <v>170</v>
      </c>
      <c r="Y16" s="149"/>
      <c r="Z16" s="149"/>
      <c r="AA16" s="149"/>
      <c r="AB16" s="149"/>
      <c r="AC16" s="149"/>
      <c r="AD16" s="149"/>
      <c r="AE16" s="149"/>
      <c r="AF16" s="149"/>
      <c r="AG16" s="149" t="s">
        <v>171</v>
      </c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outlineLevel="1" x14ac:dyDescent="0.2">
      <c r="A17" s="156"/>
      <c r="B17" s="157"/>
      <c r="C17" s="189" t="s">
        <v>289</v>
      </c>
      <c r="D17" s="187"/>
      <c r="E17" s="188">
        <v>3.6</v>
      </c>
      <c r="F17" s="159"/>
      <c r="G17" s="159"/>
      <c r="H17" s="159"/>
      <c r="I17" s="159"/>
      <c r="J17" s="159"/>
      <c r="K17" s="159"/>
      <c r="L17" s="159"/>
      <c r="M17" s="159"/>
      <c r="N17" s="159"/>
      <c r="O17" s="159"/>
      <c r="P17" s="159"/>
      <c r="Q17" s="159"/>
      <c r="R17" s="159"/>
      <c r="S17" s="159"/>
      <c r="T17" s="159"/>
      <c r="U17" s="159"/>
      <c r="V17" s="159"/>
      <c r="W17" s="159"/>
      <c r="X17" s="159"/>
      <c r="Y17" s="149"/>
      <c r="Z17" s="149"/>
      <c r="AA17" s="149"/>
      <c r="AB17" s="149"/>
      <c r="AC17" s="149"/>
      <c r="AD17" s="149"/>
      <c r="AE17" s="149"/>
      <c r="AF17" s="149"/>
      <c r="AG17" s="149" t="s">
        <v>173</v>
      </c>
      <c r="AH17" s="149">
        <v>0</v>
      </c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x14ac:dyDescent="0.2">
      <c r="A18" s="162" t="s">
        <v>149</v>
      </c>
      <c r="B18" s="163" t="s">
        <v>119</v>
      </c>
      <c r="C18" s="181" t="s">
        <v>120</v>
      </c>
      <c r="D18" s="164"/>
      <c r="E18" s="165"/>
      <c r="F18" s="166"/>
      <c r="G18" s="167">
        <f>SUMIF(AG19:AG38,"&lt;&gt;NOR",G19:G38)</f>
        <v>0</v>
      </c>
      <c r="H18" s="161"/>
      <c r="I18" s="161">
        <f>SUM(I19:I38)</f>
        <v>0</v>
      </c>
      <c r="J18" s="161"/>
      <c r="K18" s="161">
        <f>SUM(K19:K38)</f>
        <v>0</v>
      </c>
      <c r="L18" s="161"/>
      <c r="M18" s="161">
        <f>SUM(M19:M38)</f>
        <v>0</v>
      </c>
      <c r="N18" s="161"/>
      <c r="O18" s="161">
        <f>SUM(O19:O38)</f>
        <v>2.37</v>
      </c>
      <c r="P18" s="161"/>
      <c r="Q18" s="161">
        <f>SUM(Q19:Q38)</f>
        <v>0</v>
      </c>
      <c r="R18" s="161"/>
      <c r="S18" s="161"/>
      <c r="T18" s="161"/>
      <c r="U18" s="161"/>
      <c r="V18" s="161">
        <f>SUM(V19:V38)</f>
        <v>5.67</v>
      </c>
      <c r="W18" s="161"/>
      <c r="X18" s="161"/>
      <c r="AG18" t="s">
        <v>150</v>
      </c>
    </row>
    <row r="19" spans="1:60" outlineLevel="1" x14ac:dyDescent="0.2">
      <c r="A19" s="168">
        <v>5</v>
      </c>
      <c r="B19" s="169" t="s">
        <v>260</v>
      </c>
      <c r="C19" s="183" t="s">
        <v>261</v>
      </c>
      <c r="D19" s="170" t="s">
        <v>189</v>
      </c>
      <c r="E19" s="171">
        <v>15.07</v>
      </c>
      <c r="F19" s="172"/>
      <c r="G19" s="173">
        <f>ROUND(E19*F19,2)</f>
        <v>0</v>
      </c>
      <c r="H19" s="160"/>
      <c r="I19" s="159">
        <f>ROUND(E19*H19,2)</f>
        <v>0</v>
      </c>
      <c r="J19" s="160"/>
      <c r="K19" s="159">
        <f>ROUND(E19*J19,2)</f>
        <v>0</v>
      </c>
      <c r="L19" s="159">
        <v>21</v>
      </c>
      <c r="M19" s="159">
        <f>G19*(1+L19/100)</f>
        <v>0</v>
      </c>
      <c r="N19" s="159">
        <v>2.7300000000000001E-2</v>
      </c>
      <c r="O19" s="159">
        <f>ROUND(E19*N19,2)</f>
        <v>0.41</v>
      </c>
      <c r="P19" s="159">
        <v>0</v>
      </c>
      <c r="Q19" s="159">
        <f>ROUND(E19*P19,2)</f>
        <v>0</v>
      </c>
      <c r="R19" s="159"/>
      <c r="S19" s="159" t="s">
        <v>169</v>
      </c>
      <c r="T19" s="159" t="s">
        <v>155</v>
      </c>
      <c r="U19" s="159">
        <v>0.22</v>
      </c>
      <c r="V19" s="159">
        <f>ROUND(E19*U19,2)</f>
        <v>3.32</v>
      </c>
      <c r="W19" s="159"/>
      <c r="X19" s="159" t="s">
        <v>177</v>
      </c>
      <c r="Y19" s="149"/>
      <c r="Z19" s="149"/>
      <c r="AA19" s="149"/>
      <c r="AB19" s="149"/>
      <c r="AC19" s="149"/>
      <c r="AD19" s="149"/>
      <c r="AE19" s="149"/>
      <c r="AF19" s="149"/>
      <c r="AG19" s="149" t="s">
        <v>178</v>
      </c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outlineLevel="1" x14ac:dyDescent="0.2">
      <c r="A20" s="156"/>
      <c r="B20" s="157"/>
      <c r="C20" s="272" t="s">
        <v>179</v>
      </c>
      <c r="D20" s="273"/>
      <c r="E20" s="273"/>
      <c r="F20" s="273"/>
      <c r="G20" s="273"/>
      <c r="H20" s="159"/>
      <c r="I20" s="159"/>
      <c r="J20" s="159"/>
      <c r="K20" s="159"/>
      <c r="L20" s="159"/>
      <c r="M20" s="159"/>
      <c r="N20" s="159"/>
      <c r="O20" s="159"/>
      <c r="P20" s="159"/>
      <c r="Q20" s="159"/>
      <c r="R20" s="159"/>
      <c r="S20" s="159"/>
      <c r="T20" s="159"/>
      <c r="U20" s="159"/>
      <c r="V20" s="159"/>
      <c r="W20" s="159"/>
      <c r="X20" s="159"/>
      <c r="Y20" s="149"/>
      <c r="Z20" s="149"/>
      <c r="AA20" s="149"/>
      <c r="AB20" s="149"/>
      <c r="AC20" s="149"/>
      <c r="AD20" s="149"/>
      <c r="AE20" s="149"/>
      <c r="AF20" s="149"/>
      <c r="AG20" s="149" t="s">
        <v>180</v>
      </c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outlineLevel="1" x14ac:dyDescent="0.2">
      <c r="A21" s="156"/>
      <c r="B21" s="157"/>
      <c r="C21" s="189" t="s">
        <v>304</v>
      </c>
      <c r="D21" s="187"/>
      <c r="E21" s="188">
        <v>15.07</v>
      </c>
      <c r="F21" s="159"/>
      <c r="G21" s="159"/>
      <c r="H21" s="159"/>
      <c r="I21" s="159"/>
      <c r="J21" s="159"/>
      <c r="K21" s="159"/>
      <c r="L21" s="159"/>
      <c r="M21" s="159"/>
      <c r="N21" s="159"/>
      <c r="O21" s="159"/>
      <c r="P21" s="159"/>
      <c r="Q21" s="159"/>
      <c r="R21" s="159"/>
      <c r="S21" s="159"/>
      <c r="T21" s="159"/>
      <c r="U21" s="159"/>
      <c r="V21" s="159"/>
      <c r="W21" s="159"/>
      <c r="X21" s="159"/>
      <c r="Y21" s="149"/>
      <c r="Z21" s="149"/>
      <c r="AA21" s="149"/>
      <c r="AB21" s="149"/>
      <c r="AC21" s="149"/>
      <c r="AD21" s="149"/>
      <c r="AE21" s="149"/>
      <c r="AF21" s="149"/>
      <c r="AG21" s="149" t="s">
        <v>173</v>
      </c>
      <c r="AH21" s="149">
        <v>0</v>
      </c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outlineLevel="1" x14ac:dyDescent="0.2">
      <c r="A22" s="168">
        <v>6</v>
      </c>
      <c r="B22" s="169" t="s">
        <v>291</v>
      </c>
      <c r="C22" s="183" t="s">
        <v>292</v>
      </c>
      <c r="D22" s="170" t="s">
        <v>189</v>
      </c>
      <c r="E22" s="171">
        <v>10.68</v>
      </c>
      <c r="F22" s="172"/>
      <c r="G22" s="173">
        <f>ROUND(E22*F22,2)</f>
        <v>0</v>
      </c>
      <c r="H22" s="160"/>
      <c r="I22" s="159">
        <f>ROUND(E22*H22,2)</f>
        <v>0</v>
      </c>
      <c r="J22" s="160"/>
      <c r="K22" s="159">
        <f>ROUND(E22*J22,2)</f>
        <v>0</v>
      </c>
      <c r="L22" s="159">
        <v>21</v>
      </c>
      <c r="M22" s="159">
        <f>G22*(1+L22/100)</f>
        <v>0</v>
      </c>
      <c r="N22" s="159">
        <v>2.7300000000000001E-2</v>
      </c>
      <c r="O22" s="159">
        <f>ROUND(E22*N22,2)</f>
        <v>0.28999999999999998</v>
      </c>
      <c r="P22" s="159">
        <v>0</v>
      </c>
      <c r="Q22" s="159">
        <f>ROUND(E22*P22,2)</f>
        <v>0</v>
      </c>
      <c r="R22" s="159"/>
      <c r="S22" s="159" t="s">
        <v>169</v>
      </c>
      <c r="T22" s="159" t="s">
        <v>155</v>
      </c>
      <c r="U22" s="159">
        <v>0.22</v>
      </c>
      <c r="V22" s="159">
        <f>ROUND(E22*U22,2)</f>
        <v>2.35</v>
      </c>
      <c r="W22" s="159"/>
      <c r="X22" s="159" t="s">
        <v>177</v>
      </c>
      <c r="Y22" s="149"/>
      <c r="Z22" s="149"/>
      <c r="AA22" s="149"/>
      <c r="AB22" s="149"/>
      <c r="AC22" s="149"/>
      <c r="AD22" s="149"/>
      <c r="AE22" s="149"/>
      <c r="AF22" s="149"/>
      <c r="AG22" s="149" t="s">
        <v>178</v>
      </c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outlineLevel="1" x14ac:dyDescent="0.2">
      <c r="A23" s="156"/>
      <c r="B23" s="157"/>
      <c r="C23" s="272" t="s">
        <v>179</v>
      </c>
      <c r="D23" s="273"/>
      <c r="E23" s="273"/>
      <c r="F23" s="273"/>
      <c r="G23" s="273"/>
      <c r="H23" s="159"/>
      <c r="I23" s="159"/>
      <c r="J23" s="159"/>
      <c r="K23" s="159"/>
      <c r="L23" s="159"/>
      <c r="M23" s="159"/>
      <c r="N23" s="159"/>
      <c r="O23" s="159"/>
      <c r="P23" s="159"/>
      <c r="Q23" s="159"/>
      <c r="R23" s="159"/>
      <c r="S23" s="159"/>
      <c r="T23" s="159"/>
      <c r="U23" s="159"/>
      <c r="V23" s="159"/>
      <c r="W23" s="159"/>
      <c r="X23" s="159"/>
      <c r="Y23" s="149"/>
      <c r="Z23" s="149"/>
      <c r="AA23" s="149"/>
      <c r="AB23" s="149"/>
      <c r="AC23" s="149"/>
      <c r="AD23" s="149"/>
      <c r="AE23" s="149"/>
      <c r="AF23" s="149"/>
      <c r="AG23" s="149" t="s">
        <v>180</v>
      </c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outlineLevel="1" x14ac:dyDescent="0.2">
      <c r="A24" s="156"/>
      <c r="B24" s="157"/>
      <c r="C24" s="189" t="s">
        <v>305</v>
      </c>
      <c r="D24" s="187"/>
      <c r="E24" s="188">
        <v>10.68</v>
      </c>
      <c r="F24" s="159"/>
      <c r="G24" s="159"/>
      <c r="H24" s="159"/>
      <c r="I24" s="159"/>
      <c r="J24" s="159"/>
      <c r="K24" s="159"/>
      <c r="L24" s="159"/>
      <c r="M24" s="159"/>
      <c r="N24" s="159"/>
      <c r="O24" s="159"/>
      <c r="P24" s="159"/>
      <c r="Q24" s="159"/>
      <c r="R24" s="159"/>
      <c r="S24" s="159"/>
      <c r="T24" s="159"/>
      <c r="U24" s="159"/>
      <c r="V24" s="159"/>
      <c r="W24" s="159"/>
      <c r="X24" s="159"/>
      <c r="Y24" s="149"/>
      <c r="Z24" s="149"/>
      <c r="AA24" s="149"/>
      <c r="AB24" s="149"/>
      <c r="AC24" s="149"/>
      <c r="AD24" s="149"/>
      <c r="AE24" s="149"/>
      <c r="AF24" s="149"/>
      <c r="AG24" s="149" t="s">
        <v>173</v>
      </c>
      <c r="AH24" s="149">
        <v>0</v>
      </c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</row>
    <row r="25" spans="1:60" outlineLevel="1" x14ac:dyDescent="0.2">
      <c r="A25" s="168">
        <v>7</v>
      </c>
      <c r="B25" s="169" t="s">
        <v>264</v>
      </c>
      <c r="C25" s="183" t="s">
        <v>265</v>
      </c>
      <c r="D25" s="170" t="s">
        <v>203</v>
      </c>
      <c r="E25" s="171">
        <v>4.5199999999999996</v>
      </c>
      <c r="F25" s="172"/>
      <c r="G25" s="173">
        <f>ROUND(E25*F25,2)</f>
        <v>0</v>
      </c>
      <c r="H25" s="160"/>
      <c r="I25" s="159">
        <f>ROUND(E25*H25,2)</f>
        <v>0</v>
      </c>
      <c r="J25" s="160"/>
      <c r="K25" s="159">
        <f>ROUND(E25*J25,2)</f>
        <v>0</v>
      </c>
      <c r="L25" s="159">
        <v>21</v>
      </c>
      <c r="M25" s="159">
        <f>G25*(1+L25/100)</f>
        <v>0</v>
      </c>
      <c r="N25" s="159">
        <v>1.06E-3</v>
      </c>
      <c r="O25" s="159">
        <f>ROUND(E25*N25,2)</f>
        <v>0</v>
      </c>
      <c r="P25" s="159">
        <v>0</v>
      </c>
      <c r="Q25" s="159">
        <f>ROUND(E25*P25,2)</f>
        <v>0</v>
      </c>
      <c r="R25" s="159"/>
      <c r="S25" s="159" t="s">
        <v>154</v>
      </c>
      <c r="T25" s="159" t="s">
        <v>184</v>
      </c>
      <c r="U25" s="159">
        <v>0</v>
      </c>
      <c r="V25" s="159">
        <f>ROUND(E25*U25,2)</f>
        <v>0</v>
      </c>
      <c r="W25" s="159"/>
      <c r="X25" s="159" t="s">
        <v>170</v>
      </c>
      <c r="Y25" s="149"/>
      <c r="Z25" s="149"/>
      <c r="AA25" s="149"/>
      <c r="AB25" s="149"/>
      <c r="AC25" s="149"/>
      <c r="AD25" s="149"/>
      <c r="AE25" s="149"/>
      <c r="AF25" s="149"/>
      <c r="AG25" s="149" t="s">
        <v>171</v>
      </c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outlineLevel="1" x14ac:dyDescent="0.2">
      <c r="A26" s="156"/>
      <c r="B26" s="157"/>
      <c r="C26" s="189" t="s">
        <v>294</v>
      </c>
      <c r="D26" s="187"/>
      <c r="E26" s="188">
        <v>4.5199999999999996</v>
      </c>
      <c r="F26" s="159"/>
      <c r="G26" s="159"/>
      <c r="H26" s="159"/>
      <c r="I26" s="159"/>
      <c r="J26" s="159"/>
      <c r="K26" s="159"/>
      <c r="L26" s="159"/>
      <c r="M26" s="159"/>
      <c r="N26" s="159"/>
      <c r="O26" s="159"/>
      <c r="P26" s="159"/>
      <c r="Q26" s="159"/>
      <c r="R26" s="159"/>
      <c r="S26" s="159"/>
      <c r="T26" s="159"/>
      <c r="U26" s="159"/>
      <c r="V26" s="159"/>
      <c r="W26" s="159"/>
      <c r="X26" s="159"/>
      <c r="Y26" s="149"/>
      <c r="Z26" s="149"/>
      <c r="AA26" s="149"/>
      <c r="AB26" s="149"/>
      <c r="AC26" s="149"/>
      <c r="AD26" s="149"/>
      <c r="AE26" s="149"/>
      <c r="AF26" s="149"/>
      <c r="AG26" s="149" t="s">
        <v>173</v>
      </c>
      <c r="AH26" s="149">
        <v>0</v>
      </c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</row>
    <row r="27" spans="1:60" outlineLevel="1" x14ac:dyDescent="0.2">
      <c r="A27" s="168">
        <v>8</v>
      </c>
      <c r="B27" s="169" t="s">
        <v>201</v>
      </c>
      <c r="C27" s="183" t="s">
        <v>202</v>
      </c>
      <c r="D27" s="170" t="s">
        <v>203</v>
      </c>
      <c r="E27" s="171">
        <v>187</v>
      </c>
      <c r="F27" s="172"/>
      <c r="G27" s="173">
        <f>ROUND(E27*F27,2)</f>
        <v>0</v>
      </c>
      <c r="H27" s="160"/>
      <c r="I27" s="159">
        <f>ROUND(E27*H27,2)</f>
        <v>0</v>
      </c>
      <c r="J27" s="160"/>
      <c r="K27" s="159">
        <f>ROUND(E27*J27,2)</f>
        <v>0</v>
      </c>
      <c r="L27" s="159">
        <v>21</v>
      </c>
      <c r="M27" s="159">
        <f>G27*(1+L27/100)</f>
        <v>0</v>
      </c>
      <c r="N27" s="159">
        <v>1.06E-3</v>
      </c>
      <c r="O27" s="159">
        <f>ROUND(E27*N27,2)</f>
        <v>0.2</v>
      </c>
      <c r="P27" s="159">
        <v>0</v>
      </c>
      <c r="Q27" s="159">
        <f>ROUND(E27*P27,2)</f>
        <v>0</v>
      </c>
      <c r="R27" s="159"/>
      <c r="S27" s="159" t="s">
        <v>154</v>
      </c>
      <c r="T27" s="159" t="s">
        <v>184</v>
      </c>
      <c r="U27" s="159">
        <v>0</v>
      </c>
      <c r="V27" s="159">
        <f>ROUND(E27*U27,2)</f>
        <v>0</v>
      </c>
      <c r="W27" s="159"/>
      <c r="X27" s="159" t="s">
        <v>170</v>
      </c>
      <c r="Y27" s="149"/>
      <c r="Z27" s="149"/>
      <c r="AA27" s="149"/>
      <c r="AB27" s="149"/>
      <c r="AC27" s="149"/>
      <c r="AD27" s="149"/>
      <c r="AE27" s="149"/>
      <c r="AF27" s="149"/>
      <c r="AG27" s="149" t="s">
        <v>171</v>
      </c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outlineLevel="1" x14ac:dyDescent="0.2">
      <c r="A28" s="156"/>
      <c r="B28" s="157"/>
      <c r="C28" s="189" t="s">
        <v>295</v>
      </c>
      <c r="D28" s="187"/>
      <c r="E28" s="188">
        <v>187</v>
      </c>
      <c r="F28" s="159"/>
      <c r="G28" s="159"/>
      <c r="H28" s="159"/>
      <c r="I28" s="159"/>
      <c r="J28" s="159"/>
      <c r="K28" s="159"/>
      <c r="L28" s="159"/>
      <c r="M28" s="159"/>
      <c r="N28" s="159"/>
      <c r="O28" s="159"/>
      <c r="P28" s="159"/>
      <c r="Q28" s="159"/>
      <c r="R28" s="159"/>
      <c r="S28" s="159"/>
      <c r="T28" s="159"/>
      <c r="U28" s="159"/>
      <c r="V28" s="159"/>
      <c r="W28" s="159"/>
      <c r="X28" s="159"/>
      <c r="Y28" s="149"/>
      <c r="Z28" s="149"/>
      <c r="AA28" s="149"/>
      <c r="AB28" s="149"/>
      <c r="AC28" s="149"/>
      <c r="AD28" s="149"/>
      <c r="AE28" s="149"/>
      <c r="AF28" s="149"/>
      <c r="AG28" s="149" t="s">
        <v>173</v>
      </c>
      <c r="AH28" s="149">
        <v>0</v>
      </c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</row>
    <row r="29" spans="1:60" outlineLevel="1" x14ac:dyDescent="0.2">
      <c r="A29" s="168">
        <v>9</v>
      </c>
      <c r="B29" s="169" t="s">
        <v>213</v>
      </c>
      <c r="C29" s="183" t="s">
        <v>214</v>
      </c>
      <c r="D29" s="170" t="s">
        <v>203</v>
      </c>
      <c r="E29" s="171">
        <v>1400</v>
      </c>
      <c r="F29" s="172"/>
      <c r="G29" s="173">
        <f>ROUND(E29*F29,2)</f>
        <v>0</v>
      </c>
      <c r="H29" s="160"/>
      <c r="I29" s="159">
        <f>ROUND(E29*H29,2)</f>
        <v>0</v>
      </c>
      <c r="J29" s="160"/>
      <c r="K29" s="159">
        <f>ROUND(E29*J29,2)</f>
        <v>0</v>
      </c>
      <c r="L29" s="159">
        <v>21</v>
      </c>
      <c r="M29" s="159">
        <f>G29*(1+L29/100)</f>
        <v>0</v>
      </c>
      <c r="N29" s="159">
        <v>1.0499999999999999E-3</v>
      </c>
      <c r="O29" s="159">
        <f>ROUND(E29*N29,2)</f>
        <v>1.47</v>
      </c>
      <c r="P29" s="159">
        <v>0</v>
      </c>
      <c r="Q29" s="159">
        <f>ROUND(E29*P29,2)</f>
        <v>0</v>
      </c>
      <c r="R29" s="159"/>
      <c r="S29" s="159" t="s">
        <v>154</v>
      </c>
      <c r="T29" s="159" t="s">
        <v>184</v>
      </c>
      <c r="U29" s="159">
        <v>0</v>
      </c>
      <c r="V29" s="159">
        <f>ROUND(E29*U29,2)</f>
        <v>0</v>
      </c>
      <c r="W29" s="159"/>
      <c r="X29" s="159" t="s">
        <v>170</v>
      </c>
      <c r="Y29" s="149"/>
      <c r="Z29" s="149"/>
      <c r="AA29" s="149"/>
      <c r="AB29" s="149"/>
      <c r="AC29" s="149"/>
      <c r="AD29" s="149"/>
      <c r="AE29" s="149"/>
      <c r="AF29" s="149"/>
      <c r="AG29" s="149" t="s">
        <v>171</v>
      </c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</row>
    <row r="30" spans="1:60" outlineLevel="1" x14ac:dyDescent="0.2">
      <c r="A30" s="156"/>
      <c r="B30" s="157"/>
      <c r="C30" s="189" t="s">
        <v>296</v>
      </c>
      <c r="D30" s="187"/>
      <c r="E30" s="188">
        <v>396</v>
      </c>
      <c r="F30" s="159"/>
      <c r="G30" s="159"/>
      <c r="H30" s="159"/>
      <c r="I30" s="159"/>
      <c r="J30" s="159"/>
      <c r="K30" s="159"/>
      <c r="L30" s="159"/>
      <c r="M30" s="159"/>
      <c r="N30" s="159"/>
      <c r="O30" s="159"/>
      <c r="P30" s="159"/>
      <c r="Q30" s="159"/>
      <c r="R30" s="159"/>
      <c r="S30" s="159"/>
      <c r="T30" s="159"/>
      <c r="U30" s="159"/>
      <c r="V30" s="159"/>
      <c r="W30" s="159"/>
      <c r="X30" s="159"/>
      <c r="Y30" s="149"/>
      <c r="Z30" s="149"/>
      <c r="AA30" s="149"/>
      <c r="AB30" s="149"/>
      <c r="AC30" s="149"/>
      <c r="AD30" s="149"/>
      <c r="AE30" s="149"/>
      <c r="AF30" s="149"/>
      <c r="AG30" s="149" t="s">
        <v>173</v>
      </c>
      <c r="AH30" s="149">
        <v>0</v>
      </c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</row>
    <row r="31" spans="1:60" outlineLevel="1" x14ac:dyDescent="0.2">
      <c r="A31" s="156"/>
      <c r="B31" s="157"/>
      <c r="C31" s="189" t="s">
        <v>297</v>
      </c>
      <c r="D31" s="187"/>
      <c r="E31" s="188">
        <v>240</v>
      </c>
      <c r="F31" s="159"/>
      <c r="G31" s="159"/>
      <c r="H31" s="159"/>
      <c r="I31" s="159"/>
      <c r="J31" s="159"/>
      <c r="K31" s="159"/>
      <c r="L31" s="159"/>
      <c r="M31" s="159"/>
      <c r="N31" s="159"/>
      <c r="O31" s="159"/>
      <c r="P31" s="159"/>
      <c r="Q31" s="159"/>
      <c r="R31" s="159"/>
      <c r="S31" s="159"/>
      <c r="T31" s="159"/>
      <c r="U31" s="159"/>
      <c r="V31" s="159"/>
      <c r="W31" s="159"/>
      <c r="X31" s="159"/>
      <c r="Y31" s="149"/>
      <c r="Z31" s="149"/>
      <c r="AA31" s="149"/>
      <c r="AB31" s="149"/>
      <c r="AC31" s="149"/>
      <c r="AD31" s="149"/>
      <c r="AE31" s="149"/>
      <c r="AF31" s="149"/>
      <c r="AG31" s="149" t="s">
        <v>173</v>
      </c>
      <c r="AH31" s="149">
        <v>0</v>
      </c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</row>
    <row r="32" spans="1:60" outlineLevel="1" x14ac:dyDescent="0.2">
      <c r="A32" s="156"/>
      <c r="B32" s="157"/>
      <c r="C32" s="189" t="s">
        <v>298</v>
      </c>
      <c r="D32" s="187"/>
      <c r="E32" s="188">
        <v>204</v>
      </c>
      <c r="F32" s="159"/>
      <c r="G32" s="159"/>
      <c r="H32" s="159"/>
      <c r="I32" s="159"/>
      <c r="J32" s="159"/>
      <c r="K32" s="159"/>
      <c r="L32" s="159"/>
      <c r="M32" s="159"/>
      <c r="N32" s="159"/>
      <c r="O32" s="159"/>
      <c r="P32" s="159"/>
      <c r="Q32" s="159"/>
      <c r="R32" s="159"/>
      <c r="S32" s="159"/>
      <c r="T32" s="159"/>
      <c r="U32" s="159"/>
      <c r="V32" s="159"/>
      <c r="W32" s="159"/>
      <c r="X32" s="159"/>
      <c r="Y32" s="149"/>
      <c r="Z32" s="149"/>
      <c r="AA32" s="149"/>
      <c r="AB32" s="149"/>
      <c r="AC32" s="149"/>
      <c r="AD32" s="149"/>
      <c r="AE32" s="149"/>
      <c r="AF32" s="149"/>
      <c r="AG32" s="149" t="s">
        <v>173</v>
      </c>
      <c r="AH32" s="149">
        <v>0</v>
      </c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</row>
    <row r="33" spans="1:60" outlineLevel="1" x14ac:dyDescent="0.2">
      <c r="A33" s="156"/>
      <c r="B33" s="157"/>
      <c r="C33" s="189" t="s">
        <v>299</v>
      </c>
      <c r="D33" s="187"/>
      <c r="E33" s="188">
        <v>432</v>
      </c>
      <c r="F33" s="159"/>
      <c r="G33" s="159"/>
      <c r="H33" s="159"/>
      <c r="I33" s="159"/>
      <c r="J33" s="159"/>
      <c r="K33" s="159"/>
      <c r="L33" s="159"/>
      <c r="M33" s="159"/>
      <c r="N33" s="159"/>
      <c r="O33" s="159"/>
      <c r="P33" s="159"/>
      <c r="Q33" s="159"/>
      <c r="R33" s="159"/>
      <c r="S33" s="159"/>
      <c r="T33" s="159"/>
      <c r="U33" s="159"/>
      <c r="V33" s="159"/>
      <c r="W33" s="159"/>
      <c r="X33" s="159"/>
      <c r="Y33" s="149"/>
      <c r="Z33" s="149"/>
      <c r="AA33" s="149"/>
      <c r="AB33" s="149"/>
      <c r="AC33" s="149"/>
      <c r="AD33" s="149"/>
      <c r="AE33" s="149"/>
      <c r="AF33" s="149"/>
      <c r="AG33" s="149" t="s">
        <v>173</v>
      </c>
      <c r="AH33" s="149">
        <v>0</v>
      </c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</row>
    <row r="34" spans="1:60" outlineLevel="1" x14ac:dyDescent="0.2">
      <c r="A34" s="156"/>
      <c r="B34" s="157"/>
      <c r="C34" s="189" t="s">
        <v>300</v>
      </c>
      <c r="D34" s="187"/>
      <c r="E34" s="188">
        <v>128</v>
      </c>
      <c r="F34" s="159"/>
      <c r="G34" s="159"/>
      <c r="H34" s="159"/>
      <c r="I34" s="159"/>
      <c r="J34" s="159"/>
      <c r="K34" s="159"/>
      <c r="L34" s="159"/>
      <c r="M34" s="159"/>
      <c r="N34" s="159"/>
      <c r="O34" s="159"/>
      <c r="P34" s="159"/>
      <c r="Q34" s="159"/>
      <c r="R34" s="159"/>
      <c r="S34" s="159"/>
      <c r="T34" s="159"/>
      <c r="U34" s="159"/>
      <c r="V34" s="159"/>
      <c r="W34" s="159"/>
      <c r="X34" s="159"/>
      <c r="Y34" s="149"/>
      <c r="Z34" s="149"/>
      <c r="AA34" s="149"/>
      <c r="AB34" s="149"/>
      <c r="AC34" s="149"/>
      <c r="AD34" s="149"/>
      <c r="AE34" s="149"/>
      <c r="AF34" s="149"/>
      <c r="AG34" s="149" t="s">
        <v>173</v>
      </c>
      <c r="AH34" s="149">
        <v>0</v>
      </c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</row>
    <row r="35" spans="1:60" outlineLevel="1" x14ac:dyDescent="0.2">
      <c r="A35" s="168">
        <v>10</v>
      </c>
      <c r="B35" s="169" t="s">
        <v>231</v>
      </c>
      <c r="C35" s="183" t="s">
        <v>232</v>
      </c>
      <c r="D35" s="170" t="s">
        <v>203</v>
      </c>
      <c r="E35" s="171">
        <v>1591.52</v>
      </c>
      <c r="F35" s="172"/>
      <c r="G35" s="173">
        <f>ROUND(E35*F35,2)</f>
        <v>0</v>
      </c>
      <c r="H35" s="160"/>
      <c r="I35" s="159">
        <f>ROUND(E35*H35,2)</f>
        <v>0</v>
      </c>
      <c r="J35" s="160"/>
      <c r="K35" s="159">
        <f>ROUND(E35*J35,2)</f>
        <v>0</v>
      </c>
      <c r="L35" s="159">
        <v>21</v>
      </c>
      <c r="M35" s="159">
        <f>G35*(1+L35/100)</f>
        <v>0</v>
      </c>
      <c r="N35" s="159">
        <v>0</v>
      </c>
      <c r="O35" s="159">
        <f>ROUND(E35*N35,2)</f>
        <v>0</v>
      </c>
      <c r="P35" s="159">
        <v>0</v>
      </c>
      <c r="Q35" s="159">
        <f>ROUND(E35*P35,2)</f>
        <v>0</v>
      </c>
      <c r="R35" s="159" t="s">
        <v>233</v>
      </c>
      <c r="S35" s="159" t="s">
        <v>154</v>
      </c>
      <c r="T35" s="159" t="s">
        <v>184</v>
      </c>
      <c r="U35" s="159">
        <v>0</v>
      </c>
      <c r="V35" s="159">
        <f>ROUND(E35*U35,2)</f>
        <v>0</v>
      </c>
      <c r="W35" s="159"/>
      <c r="X35" s="159" t="s">
        <v>234</v>
      </c>
      <c r="Y35" s="149"/>
      <c r="Z35" s="149"/>
      <c r="AA35" s="149"/>
      <c r="AB35" s="149"/>
      <c r="AC35" s="149"/>
      <c r="AD35" s="149"/>
      <c r="AE35" s="149"/>
      <c r="AF35" s="149"/>
      <c r="AG35" s="149" t="s">
        <v>235</v>
      </c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</row>
    <row r="36" spans="1:60" outlineLevel="1" x14ac:dyDescent="0.2">
      <c r="A36" s="156"/>
      <c r="B36" s="157"/>
      <c r="C36" s="189" t="s">
        <v>301</v>
      </c>
      <c r="D36" s="187"/>
      <c r="E36" s="188">
        <v>4.5199999999999996</v>
      </c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59"/>
      <c r="R36" s="159"/>
      <c r="S36" s="159"/>
      <c r="T36" s="159"/>
      <c r="U36" s="159"/>
      <c r="V36" s="159"/>
      <c r="W36" s="159"/>
      <c r="X36" s="159"/>
      <c r="Y36" s="149"/>
      <c r="Z36" s="149"/>
      <c r="AA36" s="149"/>
      <c r="AB36" s="149"/>
      <c r="AC36" s="149"/>
      <c r="AD36" s="149"/>
      <c r="AE36" s="149"/>
      <c r="AF36" s="149"/>
      <c r="AG36" s="149" t="s">
        <v>173</v>
      </c>
      <c r="AH36" s="149">
        <v>5</v>
      </c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</row>
    <row r="37" spans="1:60" outlineLevel="1" x14ac:dyDescent="0.2">
      <c r="A37" s="156"/>
      <c r="B37" s="157"/>
      <c r="C37" s="189" t="s">
        <v>302</v>
      </c>
      <c r="D37" s="187"/>
      <c r="E37" s="188">
        <v>187</v>
      </c>
      <c r="F37" s="159"/>
      <c r="G37" s="159"/>
      <c r="H37" s="159"/>
      <c r="I37" s="159"/>
      <c r="J37" s="159"/>
      <c r="K37" s="159"/>
      <c r="L37" s="159"/>
      <c r="M37" s="159"/>
      <c r="N37" s="159"/>
      <c r="O37" s="159"/>
      <c r="P37" s="159"/>
      <c r="Q37" s="159"/>
      <c r="R37" s="159"/>
      <c r="S37" s="159"/>
      <c r="T37" s="159"/>
      <c r="U37" s="159"/>
      <c r="V37" s="159"/>
      <c r="W37" s="159"/>
      <c r="X37" s="159"/>
      <c r="Y37" s="149"/>
      <c r="Z37" s="149"/>
      <c r="AA37" s="149"/>
      <c r="AB37" s="149"/>
      <c r="AC37" s="149"/>
      <c r="AD37" s="149"/>
      <c r="AE37" s="149"/>
      <c r="AF37" s="149"/>
      <c r="AG37" s="149" t="s">
        <v>173</v>
      </c>
      <c r="AH37" s="149">
        <v>5</v>
      </c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</row>
    <row r="38" spans="1:60" outlineLevel="1" x14ac:dyDescent="0.2">
      <c r="A38" s="156"/>
      <c r="B38" s="157"/>
      <c r="C38" s="189" t="s">
        <v>303</v>
      </c>
      <c r="D38" s="187"/>
      <c r="E38" s="188">
        <v>1400</v>
      </c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  <c r="Q38" s="159"/>
      <c r="R38" s="159"/>
      <c r="S38" s="159"/>
      <c r="T38" s="159"/>
      <c r="U38" s="159"/>
      <c r="V38" s="159"/>
      <c r="W38" s="159"/>
      <c r="X38" s="159"/>
      <c r="Y38" s="149"/>
      <c r="Z38" s="149"/>
      <c r="AA38" s="149"/>
      <c r="AB38" s="149"/>
      <c r="AC38" s="149"/>
      <c r="AD38" s="149"/>
      <c r="AE38" s="149"/>
      <c r="AF38" s="149"/>
      <c r="AG38" s="149" t="s">
        <v>173</v>
      </c>
      <c r="AH38" s="149">
        <v>5</v>
      </c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</row>
    <row r="39" spans="1:60" x14ac:dyDescent="0.2">
      <c r="A39" s="3"/>
      <c r="B39" s="4"/>
      <c r="C39" s="184"/>
      <c r="D39" s="6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AE39">
        <v>15</v>
      </c>
      <c r="AF39">
        <v>21</v>
      </c>
      <c r="AG39" t="s">
        <v>136</v>
      </c>
    </row>
    <row r="40" spans="1:60" x14ac:dyDescent="0.2">
      <c r="A40" s="152"/>
      <c r="B40" s="153" t="s">
        <v>31</v>
      </c>
      <c r="C40" s="185"/>
      <c r="D40" s="154"/>
      <c r="E40" s="155"/>
      <c r="F40" s="155"/>
      <c r="G40" s="180">
        <f>G8+G13+G18</f>
        <v>0</v>
      </c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AE40">
        <f>SUMIF(L7:L38,AE39,G7:G38)</f>
        <v>0</v>
      </c>
      <c r="AF40">
        <f>SUMIF(L7:L38,AF39,G7:G38)</f>
        <v>0</v>
      </c>
      <c r="AG40" t="s">
        <v>162</v>
      </c>
    </row>
    <row r="41" spans="1:60" x14ac:dyDescent="0.2">
      <c r="A41" s="3"/>
      <c r="B41" s="4"/>
      <c r="C41" s="184"/>
      <c r="D41" s="6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</row>
    <row r="42" spans="1:60" x14ac:dyDescent="0.2">
      <c r="A42" s="3"/>
      <c r="B42" s="4"/>
      <c r="C42" s="184"/>
      <c r="D42" s="6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</row>
    <row r="43" spans="1:60" x14ac:dyDescent="0.2">
      <c r="A43" s="258" t="s">
        <v>163</v>
      </c>
      <c r="B43" s="258"/>
      <c r="C43" s="259"/>
      <c r="D43" s="6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</row>
    <row r="44" spans="1:60" x14ac:dyDescent="0.2">
      <c r="A44" s="260"/>
      <c r="B44" s="261"/>
      <c r="C44" s="262"/>
      <c r="D44" s="261"/>
      <c r="E44" s="261"/>
      <c r="F44" s="261"/>
      <c r="G44" s="26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AG44" t="s">
        <v>164</v>
      </c>
    </row>
    <row r="45" spans="1:60" x14ac:dyDescent="0.2">
      <c r="A45" s="264"/>
      <c r="B45" s="265"/>
      <c r="C45" s="266"/>
      <c r="D45" s="265"/>
      <c r="E45" s="265"/>
      <c r="F45" s="265"/>
      <c r="G45" s="267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</row>
    <row r="46" spans="1:60" x14ac:dyDescent="0.2">
      <c r="A46" s="264"/>
      <c r="B46" s="265"/>
      <c r="C46" s="266"/>
      <c r="D46" s="265"/>
      <c r="E46" s="265"/>
      <c r="F46" s="265"/>
      <c r="G46" s="267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</row>
    <row r="47" spans="1:60" x14ac:dyDescent="0.2">
      <c r="A47" s="264"/>
      <c r="B47" s="265"/>
      <c r="C47" s="266"/>
      <c r="D47" s="265"/>
      <c r="E47" s="265"/>
      <c r="F47" s="265"/>
      <c r="G47" s="267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</row>
    <row r="48" spans="1:60" x14ac:dyDescent="0.2">
      <c r="A48" s="268"/>
      <c r="B48" s="269"/>
      <c r="C48" s="270"/>
      <c r="D48" s="269"/>
      <c r="E48" s="269"/>
      <c r="F48" s="269"/>
      <c r="G48" s="271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</row>
    <row r="49" spans="1:33" x14ac:dyDescent="0.2">
      <c r="A49" s="3"/>
      <c r="B49" s="4"/>
      <c r="C49" s="184"/>
      <c r="D49" s="6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 spans="1:33" x14ac:dyDescent="0.2">
      <c r="C50" s="186"/>
      <c r="D50" s="10"/>
      <c r="AG50" t="s">
        <v>165</v>
      </c>
    </row>
    <row r="51" spans="1:33" x14ac:dyDescent="0.2">
      <c r="D51" s="10"/>
    </row>
    <row r="52" spans="1:33" x14ac:dyDescent="0.2">
      <c r="D52" s="10"/>
    </row>
    <row r="53" spans="1:33" x14ac:dyDescent="0.2">
      <c r="D53" s="10"/>
    </row>
    <row r="54" spans="1:33" x14ac:dyDescent="0.2">
      <c r="D54" s="10"/>
    </row>
    <row r="55" spans="1:33" x14ac:dyDescent="0.2">
      <c r="D55" s="10"/>
    </row>
    <row r="56" spans="1:33" x14ac:dyDescent="0.2">
      <c r="D56" s="10"/>
    </row>
    <row r="57" spans="1:33" x14ac:dyDescent="0.2">
      <c r="D57" s="10"/>
    </row>
    <row r="58" spans="1:33" x14ac:dyDescent="0.2">
      <c r="D58" s="10"/>
    </row>
    <row r="59" spans="1:33" x14ac:dyDescent="0.2">
      <c r="D59" s="10"/>
    </row>
    <row r="60" spans="1:33" x14ac:dyDescent="0.2">
      <c r="D60" s="10"/>
    </row>
    <row r="61" spans="1:33" x14ac:dyDescent="0.2">
      <c r="D61" s="10"/>
    </row>
    <row r="62" spans="1:33" x14ac:dyDescent="0.2">
      <c r="D62" s="10"/>
    </row>
    <row r="63" spans="1:33" x14ac:dyDescent="0.2">
      <c r="D63" s="10"/>
    </row>
    <row r="64" spans="1:33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8">
    <mergeCell ref="A44:G48"/>
    <mergeCell ref="C20:G20"/>
    <mergeCell ref="C23:G23"/>
    <mergeCell ref="A1:G1"/>
    <mergeCell ref="C2:G2"/>
    <mergeCell ref="C3:G3"/>
    <mergeCell ref="C4:G4"/>
    <mergeCell ref="A43:C43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0FBC4D-838B-415A-8AD2-8448358CE46D}">
  <sheetPr>
    <outlinePr summaryBelow="0"/>
  </sheetPr>
  <dimension ref="A1:BH5000"/>
  <sheetViews>
    <sheetView tabSelected="1"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7109375" style="123" customWidth="1"/>
    <col min="3" max="3" width="38.28515625" style="123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1" t="s">
        <v>7</v>
      </c>
      <c r="B1" s="251"/>
      <c r="C1" s="251"/>
      <c r="D1" s="251"/>
      <c r="E1" s="251"/>
      <c r="F1" s="251"/>
      <c r="G1" s="251"/>
      <c r="AG1" t="s">
        <v>123</v>
      </c>
    </row>
    <row r="2" spans="1:60" ht="25.15" customHeight="1" x14ac:dyDescent="0.2">
      <c r="A2" s="141" t="s">
        <v>8</v>
      </c>
      <c r="B2" s="49" t="s">
        <v>43</v>
      </c>
      <c r="C2" s="252" t="s">
        <v>44</v>
      </c>
      <c r="D2" s="253"/>
      <c r="E2" s="253"/>
      <c r="F2" s="253"/>
      <c r="G2" s="254"/>
      <c r="AG2" t="s">
        <v>124</v>
      </c>
    </row>
    <row r="3" spans="1:60" ht="25.15" customHeight="1" x14ac:dyDescent="0.2">
      <c r="A3" s="141" t="s">
        <v>9</v>
      </c>
      <c r="B3" s="49" t="s">
        <v>70</v>
      </c>
      <c r="C3" s="252" t="s">
        <v>71</v>
      </c>
      <c r="D3" s="253"/>
      <c r="E3" s="253"/>
      <c r="F3" s="253"/>
      <c r="G3" s="254"/>
      <c r="AC3" s="123" t="s">
        <v>124</v>
      </c>
      <c r="AG3" t="s">
        <v>126</v>
      </c>
    </row>
    <row r="4" spans="1:60" ht="25.15" customHeight="1" x14ac:dyDescent="0.2">
      <c r="A4" s="142" t="s">
        <v>10</v>
      </c>
      <c r="B4" s="143" t="s">
        <v>72</v>
      </c>
      <c r="C4" s="255" t="s">
        <v>73</v>
      </c>
      <c r="D4" s="256"/>
      <c r="E4" s="256"/>
      <c r="F4" s="256"/>
      <c r="G4" s="257"/>
      <c r="AG4" t="s">
        <v>127</v>
      </c>
    </row>
    <row r="5" spans="1:60" x14ac:dyDescent="0.2">
      <c r="D5" s="10"/>
    </row>
    <row r="6" spans="1:60" ht="38.25" x14ac:dyDescent="0.2">
      <c r="A6" s="145" t="s">
        <v>128</v>
      </c>
      <c r="B6" s="147" t="s">
        <v>129</v>
      </c>
      <c r="C6" s="147" t="s">
        <v>130</v>
      </c>
      <c r="D6" s="146" t="s">
        <v>131</v>
      </c>
      <c r="E6" s="145" t="s">
        <v>132</v>
      </c>
      <c r="F6" s="144" t="s">
        <v>133</v>
      </c>
      <c r="G6" s="145" t="s">
        <v>31</v>
      </c>
      <c r="H6" s="148" t="s">
        <v>32</v>
      </c>
      <c r="I6" s="148" t="s">
        <v>134</v>
      </c>
      <c r="J6" s="148" t="s">
        <v>33</v>
      </c>
      <c r="K6" s="148" t="s">
        <v>135</v>
      </c>
      <c r="L6" s="148" t="s">
        <v>136</v>
      </c>
      <c r="M6" s="148" t="s">
        <v>137</v>
      </c>
      <c r="N6" s="148" t="s">
        <v>138</v>
      </c>
      <c r="O6" s="148" t="s">
        <v>139</v>
      </c>
      <c r="P6" s="148" t="s">
        <v>140</v>
      </c>
      <c r="Q6" s="148" t="s">
        <v>141</v>
      </c>
      <c r="R6" s="148" t="s">
        <v>142</v>
      </c>
      <c r="S6" s="148" t="s">
        <v>143</v>
      </c>
      <c r="T6" s="148" t="s">
        <v>144</v>
      </c>
      <c r="U6" s="148" t="s">
        <v>145</v>
      </c>
      <c r="V6" s="148" t="s">
        <v>146</v>
      </c>
      <c r="W6" s="148" t="s">
        <v>147</v>
      </c>
      <c r="X6" s="148" t="s">
        <v>148</v>
      </c>
    </row>
    <row r="7" spans="1:60" hidden="1" x14ac:dyDescent="0.2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</row>
    <row r="8" spans="1:60" x14ac:dyDescent="0.2">
      <c r="A8" s="162" t="s">
        <v>149</v>
      </c>
      <c r="B8" s="163" t="s">
        <v>54</v>
      </c>
      <c r="C8" s="181" t="s">
        <v>102</v>
      </c>
      <c r="D8" s="164"/>
      <c r="E8" s="165"/>
      <c r="F8" s="166"/>
      <c r="G8" s="167">
        <f>SUMIF(AG9:AG14,"&lt;&gt;NOR",G9:G14)</f>
        <v>0</v>
      </c>
      <c r="H8" s="161"/>
      <c r="I8" s="161">
        <f>SUM(I9:I14)</f>
        <v>0</v>
      </c>
      <c r="J8" s="161"/>
      <c r="K8" s="161">
        <f>SUM(K9:K14)</f>
        <v>0</v>
      </c>
      <c r="L8" s="161"/>
      <c r="M8" s="161">
        <f>SUM(M9:M14)</f>
        <v>0</v>
      </c>
      <c r="N8" s="161"/>
      <c r="O8" s="161">
        <f>SUM(O9:O14)</f>
        <v>0</v>
      </c>
      <c r="P8" s="161"/>
      <c r="Q8" s="161">
        <f>SUM(Q9:Q14)</f>
        <v>0</v>
      </c>
      <c r="R8" s="161"/>
      <c r="S8" s="161"/>
      <c r="T8" s="161"/>
      <c r="U8" s="161"/>
      <c r="V8" s="161">
        <f>SUM(V9:V14)</f>
        <v>6.46</v>
      </c>
      <c r="W8" s="161"/>
      <c r="X8" s="161"/>
      <c r="AG8" t="s">
        <v>150</v>
      </c>
    </row>
    <row r="9" spans="1:60" ht="22.5" outlineLevel="1" x14ac:dyDescent="0.2">
      <c r="A9" s="168">
        <v>1</v>
      </c>
      <c r="B9" s="169" t="s">
        <v>278</v>
      </c>
      <c r="C9" s="183" t="s">
        <v>279</v>
      </c>
      <c r="D9" s="170" t="s">
        <v>247</v>
      </c>
      <c r="E9" s="171">
        <v>6.7281000000000004</v>
      </c>
      <c r="F9" s="172"/>
      <c r="G9" s="173">
        <f>ROUND(E9*F9,2)</f>
        <v>0</v>
      </c>
      <c r="H9" s="160"/>
      <c r="I9" s="159">
        <f>ROUND(E9*H9,2)</f>
        <v>0</v>
      </c>
      <c r="J9" s="160"/>
      <c r="K9" s="159">
        <f>ROUND(E9*J9,2)</f>
        <v>0</v>
      </c>
      <c r="L9" s="159">
        <v>21</v>
      </c>
      <c r="M9" s="159">
        <f>G9*(1+L9/100)</f>
        <v>0</v>
      </c>
      <c r="N9" s="159">
        <v>0</v>
      </c>
      <c r="O9" s="159">
        <f>ROUND(E9*N9,2)</f>
        <v>0</v>
      </c>
      <c r="P9" s="159">
        <v>0</v>
      </c>
      <c r="Q9" s="159">
        <f>ROUND(E9*P9,2)</f>
        <v>0</v>
      </c>
      <c r="R9" s="159"/>
      <c r="S9" s="159" t="s">
        <v>154</v>
      </c>
      <c r="T9" s="159" t="s">
        <v>154</v>
      </c>
      <c r="U9" s="159">
        <v>0</v>
      </c>
      <c r="V9" s="159">
        <f>ROUND(E9*U9,2)</f>
        <v>0</v>
      </c>
      <c r="W9" s="159"/>
      <c r="X9" s="159" t="s">
        <v>170</v>
      </c>
      <c r="Y9" s="149"/>
      <c r="Z9" s="149"/>
      <c r="AA9" s="149"/>
      <c r="AB9" s="149"/>
      <c r="AC9" s="149"/>
      <c r="AD9" s="149"/>
      <c r="AE9" s="149"/>
      <c r="AF9" s="149"/>
      <c r="AG9" s="149" t="s">
        <v>171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outlineLevel="1" x14ac:dyDescent="0.2">
      <c r="A10" s="156"/>
      <c r="B10" s="157"/>
      <c r="C10" s="189" t="s">
        <v>306</v>
      </c>
      <c r="D10" s="187"/>
      <c r="E10" s="188">
        <v>6.7281000000000004</v>
      </c>
      <c r="F10" s="159"/>
      <c r="G10" s="159"/>
      <c r="H10" s="159"/>
      <c r="I10" s="159"/>
      <c r="J10" s="159"/>
      <c r="K10" s="159"/>
      <c r="L10" s="159"/>
      <c r="M10" s="159"/>
      <c r="N10" s="159"/>
      <c r="O10" s="159"/>
      <c r="P10" s="159"/>
      <c r="Q10" s="159"/>
      <c r="R10" s="159"/>
      <c r="S10" s="159"/>
      <c r="T10" s="159"/>
      <c r="U10" s="159"/>
      <c r="V10" s="159"/>
      <c r="W10" s="159"/>
      <c r="X10" s="159"/>
      <c r="Y10" s="149"/>
      <c r="Z10" s="149"/>
      <c r="AA10" s="149"/>
      <c r="AB10" s="149"/>
      <c r="AC10" s="149"/>
      <c r="AD10" s="149"/>
      <c r="AE10" s="149"/>
      <c r="AF10" s="149"/>
      <c r="AG10" s="149" t="s">
        <v>173</v>
      </c>
      <c r="AH10" s="149">
        <v>0</v>
      </c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outlineLevel="1" x14ac:dyDescent="0.2">
      <c r="A11" s="168">
        <v>2</v>
      </c>
      <c r="B11" s="169" t="s">
        <v>281</v>
      </c>
      <c r="C11" s="183" t="s">
        <v>282</v>
      </c>
      <c r="D11" s="170" t="s">
        <v>247</v>
      </c>
      <c r="E11" s="171">
        <v>6.7281000000000004</v>
      </c>
      <c r="F11" s="172"/>
      <c r="G11" s="173">
        <f>ROUND(E11*F11,2)</f>
        <v>0</v>
      </c>
      <c r="H11" s="160"/>
      <c r="I11" s="159">
        <f>ROUND(E11*H11,2)</f>
        <v>0</v>
      </c>
      <c r="J11" s="160"/>
      <c r="K11" s="159">
        <f>ROUND(E11*J11,2)</f>
        <v>0</v>
      </c>
      <c r="L11" s="159">
        <v>21</v>
      </c>
      <c r="M11" s="159">
        <f>G11*(1+L11/100)</f>
        <v>0</v>
      </c>
      <c r="N11" s="159">
        <v>0</v>
      </c>
      <c r="O11" s="159">
        <f>ROUND(E11*N11,2)</f>
        <v>0</v>
      </c>
      <c r="P11" s="159">
        <v>0</v>
      </c>
      <c r="Q11" s="159">
        <f>ROUND(E11*P11,2)</f>
        <v>0</v>
      </c>
      <c r="R11" s="159"/>
      <c r="S11" s="159" t="s">
        <v>154</v>
      </c>
      <c r="T11" s="159" t="s">
        <v>154</v>
      </c>
      <c r="U11" s="159">
        <v>0</v>
      </c>
      <c r="V11" s="159">
        <f>ROUND(E11*U11,2)</f>
        <v>0</v>
      </c>
      <c r="W11" s="159"/>
      <c r="X11" s="159" t="s">
        <v>177</v>
      </c>
      <c r="Y11" s="149"/>
      <c r="Z11" s="149"/>
      <c r="AA11" s="149"/>
      <c r="AB11" s="149"/>
      <c r="AC11" s="149"/>
      <c r="AD11" s="149"/>
      <c r="AE11" s="149"/>
      <c r="AF11" s="149"/>
      <c r="AG11" s="149" t="s">
        <v>178</v>
      </c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outlineLevel="1" x14ac:dyDescent="0.2">
      <c r="A12" s="156"/>
      <c r="B12" s="157"/>
      <c r="C12" s="189" t="s">
        <v>307</v>
      </c>
      <c r="D12" s="187"/>
      <c r="E12" s="188">
        <v>6.7281000000000004</v>
      </c>
      <c r="F12" s="159"/>
      <c r="G12" s="159"/>
      <c r="H12" s="159"/>
      <c r="I12" s="159"/>
      <c r="J12" s="159"/>
      <c r="K12" s="159"/>
      <c r="L12" s="159"/>
      <c r="M12" s="159"/>
      <c r="N12" s="159"/>
      <c r="O12" s="159"/>
      <c r="P12" s="159"/>
      <c r="Q12" s="159"/>
      <c r="R12" s="159"/>
      <c r="S12" s="159"/>
      <c r="T12" s="159"/>
      <c r="U12" s="159"/>
      <c r="V12" s="159"/>
      <c r="W12" s="159"/>
      <c r="X12" s="159"/>
      <c r="Y12" s="149"/>
      <c r="Z12" s="149"/>
      <c r="AA12" s="149"/>
      <c r="AB12" s="149"/>
      <c r="AC12" s="149"/>
      <c r="AD12" s="149"/>
      <c r="AE12" s="149"/>
      <c r="AF12" s="149"/>
      <c r="AG12" s="149" t="s">
        <v>173</v>
      </c>
      <c r="AH12" s="149">
        <v>5</v>
      </c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outlineLevel="1" x14ac:dyDescent="0.2">
      <c r="A13" s="168">
        <v>3</v>
      </c>
      <c r="B13" s="169" t="s">
        <v>308</v>
      </c>
      <c r="C13" s="183" t="s">
        <v>309</v>
      </c>
      <c r="D13" s="170" t="s">
        <v>189</v>
      </c>
      <c r="E13" s="171">
        <v>67.281000000000006</v>
      </c>
      <c r="F13" s="172"/>
      <c r="G13" s="173">
        <f>ROUND(E13*F13,2)</f>
        <v>0</v>
      </c>
      <c r="H13" s="160"/>
      <c r="I13" s="159">
        <f>ROUND(E13*H13,2)</f>
        <v>0</v>
      </c>
      <c r="J13" s="160"/>
      <c r="K13" s="159">
        <f>ROUND(E13*J13,2)</f>
        <v>0</v>
      </c>
      <c r="L13" s="159">
        <v>21</v>
      </c>
      <c r="M13" s="159">
        <f>G13*(1+L13/100)</f>
        <v>0</v>
      </c>
      <c r="N13" s="159">
        <v>0</v>
      </c>
      <c r="O13" s="159">
        <f>ROUND(E13*N13,2)</f>
        <v>0</v>
      </c>
      <c r="P13" s="159">
        <v>0</v>
      </c>
      <c r="Q13" s="159">
        <f>ROUND(E13*P13,2)</f>
        <v>0</v>
      </c>
      <c r="R13" s="159"/>
      <c r="S13" s="159" t="s">
        <v>154</v>
      </c>
      <c r="T13" s="159" t="s">
        <v>154</v>
      </c>
      <c r="U13" s="159">
        <v>9.6000000000000002E-2</v>
      </c>
      <c r="V13" s="159">
        <f>ROUND(E13*U13,2)</f>
        <v>6.46</v>
      </c>
      <c r="W13" s="159"/>
      <c r="X13" s="159" t="s">
        <v>177</v>
      </c>
      <c r="Y13" s="149"/>
      <c r="Z13" s="149"/>
      <c r="AA13" s="149"/>
      <c r="AB13" s="149"/>
      <c r="AC13" s="149"/>
      <c r="AD13" s="149"/>
      <c r="AE13" s="149"/>
      <c r="AF13" s="149"/>
      <c r="AG13" s="149" t="s">
        <v>178</v>
      </c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outlineLevel="1" x14ac:dyDescent="0.2">
      <c r="A14" s="156"/>
      <c r="B14" s="157"/>
      <c r="C14" s="189" t="s">
        <v>310</v>
      </c>
      <c r="D14" s="187"/>
      <c r="E14" s="188">
        <v>67.281000000000006</v>
      </c>
      <c r="F14" s="159"/>
      <c r="G14" s="159"/>
      <c r="H14" s="159"/>
      <c r="I14" s="159"/>
      <c r="J14" s="159"/>
      <c r="K14" s="159"/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59"/>
      <c r="X14" s="159"/>
      <c r="Y14" s="149"/>
      <c r="Z14" s="149"/>
      <c r="AA14" s="149"/>
      <c r="AB14" s="149"/>
      <c r="AC14" s="149"/>
      <c r="AD14" s="149"/>
      <c r="AE14" s="149"/>
      <c r="AF14" s="149"/>
      <c r="AG14" s="149" t="s">
        <v>173</v>
      </c>
      <c r="AH14" s="149">
        <v>5</v>
      </c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x14ac:dyDescent="0.2">
      <c r="A15" s="162" t="s">
        <v>149</v>
      </c>
      <c r="B15" s="163" t="s">
        <v>109</v>
      </c>
      <c r="C15" s="181" t="s">
        <v>110</v>
      </c>
      <c r="D15" s="164"/>
      <c r="E15" s="165"/>
      <c r="F15" s="166"/>
      <c r="G15" s="167">
        <f>SUMIF(AG16:AG25,"&lt;&gt;NOR",G16:G25)</f>
        <v>0</v>
      </c>
      <c r="H15" s="161"/>
      <c r="I15" s="161">
        <f>SUM(I16:I25)</f>
        <v>0</v>
      </c>
      <c r="J15" s="161"/>
      <c r="K15" s="161">
        <f>SUM(K16:K25)</f>
        <v>0</v>
      </c>
      <c r="L15" s="161"/>
      <c r="M15" s="161">
        <f>SUM(M16:M25)</f>
        <v>0</v>
      </c>
      <c r="N15" s="161"/>
      <c r="O15" s="161">
        <f>SUM(O16:O25)</f>
        <v>7.54</v>
      </c>
      <c r="P15" s="161"/>
      <c r="Q15" s="161">
        <f>SUM(Q16:Q25)</f>
        <v>0</v>
      </c>
      <c r="R15" s="161"/>
      <c r="S15" s="161"/>
      <c r="T15" s="161"/>
      <c r="U15" s="161"/>
      <c r="V15" s="161">
        <f>SUM(V16:V25)</f>
        <v>28.76</v>
      </c>
      <c r="W15" s="161"/>
      <c r="X15" s="161"/>
      <c r="AG15" t="s">
        <v>150</v>
      </c>
    </row>
    <row r="16" spans="1:60" outlineLevel="1" x14ac:dyDescent="0.2">
      <c r="A16" s="168">
        <v>4</v>
      </c>
      <c r="B16" s="169" t="s">
        <v>311</v>
      </c>
      <c r="C16" s="183" t="s">
        <v>312</v>
      </c>
      <c r="D16" s="170" t="s">
        <v>189</v>
      </c>
      <c r="E16" s="171">
        <v>67.281000000000006</v>
      </c>
      <c r="F16" s="172"/>
      <c r="G16" s="173">
        <f>ROUND(E16*F16,2)</f>
        <v>0</v>
      </c>
      <c r="H16" s="160"/>
      <c r="I16" s="159">
        <f>ROUND(E16*H16,2)</f>
        <v>0</v>
      </c>
      <c r="J16" s="160"/>
      <c r="K16" s="159">
        <f>ROUND(E16*J16,2)</f>
        <v>0</v>
      </c>
      <c r="L16" s="159">
        <v>21</v>
      </c>
      <c r="M16" s="159">
        <f>G16*(1+L16/100)</f>
        <v>0</v>
      </c>
      <c r="N16" s="159">
        <v>3.15E-2</v>
      </c>
      <c r="O16" s="159">
        <f>ROUND(E16*N16,2)</f>
        <v>2.12</v>
      </c>
      <c r="P16" s="159">
        <v>0</v>
      </c>
      <c r="Q16" s="159">
        <f>ROUND(E16*P16,2)</f>
        <v>0</v>
      </c>
      <c r="R16" s="159"/>
      <c r="S16" s="159" t="s">
        <v>154</v>
      </c>
      <c r="T16" s="159" t="s">
        <v>154</v>
      </c>
      <c r="U16" s="159">
        <v>0.3075</v>
      </c>
      <c r="V16" s="159">
        <f>ROUND(E16*U16,2)</f>
        <v>20.69</v>
      </c>
      <c r="W16" s="159"/>
      <c r="X16" s="159" t="s">
        <v>177</v>
      </c>
      <c r="Y16" s="149"/>
      <c r="Z16" s="149"/>
      <c r="AA16" s="149"/>
      <c r="AB16" s="149"/>
      <c r="AC16" s="149"/>
      <c r="AD16" s="149"/>
      <c r="AE16" s="149"/>
      <c r="AF16" s="149"/>
      <c r="AG16" s="149" t="s">
        <v>178</v>
      </c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outlineLevel="1" x14ac:dyDescent="0.2">
      <c r="A17" s="156"/>
      <c r="B17" s="157"/>
      <c r="C17" s="189" t="s">
        <v>313</v>
      </c>
      <c r="D17" s="187"/>
      <c r="E17" s="188">
        <v>67.281000000000006</v>
      </c>
      <c r="F17" s="159"/>
      <c r="G17" s="159"/>
      <c r="H17" s="159"/>
      <c r="I17" s="159"/>
      <c r="J17" s="159"/>
      <c r="K17" s="159"/>
      <c r="L17" s="159"/>
      <c r="M17" s="159"/>
      <c r="N17" s="159"/>
      <c r="O17" s="159"/>
      <c r="P17" s="159"/>
      <c r="Q17" s="159"/>
      <c r="R17" s="159"/>
      <c r="S17" s="159"/>
      <c r="T17" s="159"/>
      <c r="U17" s="159"/>
      <c r="V17" s="159"/>
      <c r="W17" s="159"/>
      <c r="X17" s="159"/>
      <c r="Y17" s="149"/>
      <c r="Z17" s="149"/>
      <c r="AA17" s="149"/>
      <c r="AB17" s="149"/>
      <c r="AC17" s="149"/>
      <c r="AD17" s="149"/>
      <c r="AE17" s="149"/>
      <c r="AF17" s="149"/>
      <c r="AG17" s="149" t="s">
        <v>173</v>
      </c>
      <c r="AH17" s="149">
        <v>0</v>
      </c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outlineLevel="1" x14ac:dyDescent="0.2">
      <c r="A18" s="168">
        <v>5</v>
      </c>
      <c r="B18" s="169" t="s">
        <v>314</v>
      </c>
      <c r="C18" s="183" t="s">
        <v>315</v>
      </c>
      <c r="D18" s="170" t="s">
        <v>247</v>
      </c>
      <c r="E18" s="171">
        <v>2.6912400000000001</v>
      </c>
      <c r="F18" s="172"/>
      <c r="G18" s="173">
        <f>ROUND(E18*F18,2)</f>
        <v>0</v>
      </c>
      <c r="H18" s="160"/>
      <c r="I18" s="159">
        <f>ROUND(E18*H18,2)</f>
        <v>0</v>
      </c>
      <c r="J18" s="160"/>
      <c r="K18" s="159">
        <f>ROUND(E18*J18,2)</f>
        <v>0</v>
      </c>
      <c r="L18" s="159">
        <v>21</v>
      </c>
      <c r="M18" s="159">
        <f>G18*(1+L18/100)</f>
        <v>0</v>
      </c>
      <c r="N18" s="159">
        <v>0</v>
      </c>
      <c r="O18" s="159">
        <f>ROUND(E18*N18,2)</f>
        <v>0</v>
      </c>
      <c r="P18" s="159">
        <v>0</v>
      </c>
      <c r="Q18" s="159">
        <f>ROUND(E18*P18,2)</f>
        <v>0</v>
      </c>
      <c r="R18" s="159"/>
      <c r="S18" s="159" t="s">
        <v>154</v>
      </c>
      <c r="T18" s="159" t="s">
        <v>154</v>
      </c>
      <c r="U18" s="159">
        <v>3</v>
      </c>
      <c r="V18" s="159">
        <f>ROUND(E18*U18,2)</f>
        <v>8.07</v>
      </c>
      <c r="W18" s="159"/>
      <c r="X18" s="159" t="s">
        <v>177</v>
      </c>
      <c r="Y18" s="149"/>
      <c r="Z18" s="149"/>
      <c r="AA18" s="149"/>
      <c r="AB18" s="149"/>
      <c r="AC18" s="149"/>
      <c r="AD18" s="149"/>
      <c r="AE18" s="149"/>
      <c r="AF18" s="149"/>
      <c r="AG18" s="149" t="s">
        <v>178</v>
      </c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outlineLevel="1" x14ac:dyDescent="0.2">
      <c r="A19" s="156"/>
      <c r="B19" s="157"/>
      <c r="C19" s="189" t="s">
        <v>316</v>
      </c>
      <c r="D19" s="187"/>
      <c r="E19" s="188">
        <v>2.6912400000000001</v>
      </c>
      <c r="F19" s="159"/>
      <c r="G19" s="159"/>
      <c r="H19" s="159"/>
      <c r="I19" s="159"/>
      <c r="J19" s="159"/>
      <c r="K19" s="159"/>
      <c r="L19" s="159"/>
      <c r="M19" s="159"/>
      <c r="N19" s="159"/>
      <c r="O19" s="159"/>
      <c r="P19" s="159"/>
      <c r="Q19" s="159"/>
      <c r="R19" s="159"/>
      <c r="S19" s="159"/>
      <c r="T19" s="159"/>
      <c r="U19" s="159"/>
      <c r="V19" s="159"/>
      <c r="W19" s="159"/>
      <c r="X19" s="159"/>
      <c r="Y19" s="149"/>
      <c r="Z19" s="149"/>
      <c r="AA19" s="149"/>
      <c r="AB19" s="149"/>
      <c r="AC19" s="149"/>
      <c r="AD19" s="149"/>
      <c r="AE19" s="149"/>
      <c r="AF19" s="149"/>
      <c r="AG19" s="149" t="s">
        <v>173</v>
      </c>
      <c r="AH19" s="149">
        <v>0</v>
      </c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outlineLevel="1" x14ac:dyDescent="0.2">
      <c r="A20" s="168">
        <v>6</v>
      </c>
      <c r="B20" s="169" t="s">
        <v>317</v>
      </c>
      <c r="C20" s="183" t="s">
        <v>318</v>
      </c>
      <c r="D20" s="170" t="s">
        <v>183</v>
      </c>
      <c r="E20" s="171">
        <v>4.8442299999999996</v>
      </c>
      <c r="F20" s="172"/>
      <c r="G20" s="173">
        <f>ROUND(E20*F20,2)</f>
        <v>0</v>
      </c>
      <c r="H20" s="160"/>
      <c r="I20" s="159">
        <f>ROUND(E20*H20,2)</f>
        <v>0</v>
      </c>
      <c r="J20" s="160"/>
      <c r="K20" s="159">
        <f>ROUND(E20*J20,2)</f>
        <v>0</v>
      </c>
      <c r="L20" s="159">
        <v>21</v>
      </c>
      <c r="M20" s="159">
        <f>G20*(1+L20/100)</f>
        <v>0</v>
      </c>
      <c r="N20" s="159">
        <v>1</v>
      </c>
      <c r="O20" s="159">
        <f>ROUND(E20*N20,2)</f>
        <v>4.84</v>
      </c>
      <c r="P20" s="159">
        <v>0</v>
      </c>
      <c r="Q20" s="159">
        <f>ROUND(E20*P20,2)</f>
        <v>0</v>
      </c>
      <c r="R20" s="159" t="s">
        <v>233</v>
      </c>
      <c r="S20" s="159" t="s">
        <v>154</v>
      </c>
      <c r="T20" s="159" t="s">
        <v>154</v>
      </c>
      <c r="U20" s="159">
        <v>0</v>
      </c>
      <c r="V20" s="159">
        <f>ROUND(E20*U20,2)</f>
        <v>0</v>
      </c>
      <c r="W20" s="159"/>
      <c r="X20" s="159" t="s">
        <v>234</v>
      </c>
      <c r="Y20" s="149"/>
      <c r="Z20" s="149"/>
      <c r="AA20" s="149"/>
      <c r="AB20" s="149"/>
      <c r="AC20" s="149"/>
      <c r="AD20" s="149"/>
      <c r="AE20" s="149"/>
      <c r="AF20" s="149"/>
      <c r="AG20" s="149" t="s">
        <v>235</v>
      </c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outlineLevel="1" x14ac:dyDescent="0.2">
      <c r="A21" s="156"/>
      <c r="B21" s="157"/>
      <c r="C21" s="189" t="s">
        <v>319</v>
      </c>
      <c r="D21" s="187"/>
      <c r="E21" s="188">
        <v>4.8442299999999996</v>
      </c>
      <c r="F21" s="159"/>
      <c r="G21" s="159"/>
      <c r="H21" s="159"/>
      <c r="I21" s="159"/>
      <c r="J21" s="159"/>
      <c r="K21" s="159"/>
      <c r="L21" s="159"/>
      <c r="M21" s="159"/>
      <c r="N21" s="159"/>
      <c r="O21" s="159"/>
      <c r="P21" s="159"/>
      <c r="Q21" s="159"/>
      <c r="R21" s="159"/>
      <c r="S21" s="159"/>
      <c r="T21" s="159"/>
      <c r="U21" s="159"/>
      <c r="V21" s="159"/>
      <c r="W21" s="159"/>
      <c r="X21" s="159"/>
      <c r="Y21" s="149"/>
      <c r="Z21" s="149"/>
      <c r="AA21" s="149"/>
      <c r="AB21" s="149"/>
      <c r="AC21" s="149"/>
      <c r="AD21" s="149"/>
      <c r="AE21" s="149"/>
      <c r="AF21" s="149"/>
      <c r="AG21" s="149" t="s">
        <v>173</v>
      </c>
      <c r="AH21" s="149">
        <v>5</v>
      </c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ht="22.5" outlineLevel="1" x14ac:dyDescent="0.2">
      <c r="A22" s="168">
        <v>7</v>
      </c>
      <c r="B22" s="169" t="s">
        <v>320</v>
      </c>
      <c r="C22" s="183" t="s">
        <v>321</v>
      </c>
      <c r="D22" s="170" t="s">
        <v>176</v>
      </c>
      <c r="E22" s="171">
        <v>269.12400000000002</v>
      </c>
      <c r="F22" s="172"/>
      <c r="G22" s="173">
        <f>ROUND(E22*F22,2)</f>
        <v>0</v>
      </c>
      <c r="H22" s="160"/>
      <c r="I22" s="159">
        <f>ROUND(E22*H22,2)</f>
        <v>0</v>
      </c>
      <c r="J22" s="160"/>
      <c r="K22" s="159">
        <f>ROUND(E22*J22,2)</f>
        <v>0</v>
      </c>
      <c r="L22" s="159">
        <v>21</v>
      </c>
      <c r="M22" s="159">
        <f>G22*(1+L22/100)</f>
        <v>0</v>
      </c>
      <c r="N22" s="159">
        <v>6.6E-4</v>
      </c>
      <c r="O22" s="159">
        <f>ROUND(E22*N22,2)</f>
        <v>0.18</v>
      </c>
      <c r="P22" s="159">
        <v>0</v>
      </c>
      <c r="Q22" s="159">
        <f>ROUND(E22*P22,2)</f>
        <v>0</v>
      </c>
      <c r="R22" s="159"/>
      <c r="S22" s="159" t="s">
        <v>169</v>
      </c>
      <c r="T22" s="159" t="s">
        <v>155</v>
      </c>
      <c r="U22" s="159">
        <v>0</v>
      </c>
      <c r="V22" s="159">
        <f>ROUND(E22*U22,2)</f>
        <v>0</v>
      </c>
      <c r="W22" s="159"/>
      <c r="X22" s="159" t="s">
        <v>177</v>
      </c>
      <c r="Y22" s="149"/>
      <c r="Z22" s="149"/>
      <c r="AA22" s="149"/>
      <c r="AB22" s="149"/>
      <c r="AC22" s="149"/>
      <c r="AD22" s="149"/>
      <c r="AE22" s="149"/>
      <c r="AF22" s="149"/>
      <c r="AG22" s="149" t="s">
        <v>178</v>
      </c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outlineLevel="1" x14ac:dyDescent="0.2">
      <c r="A23" s="156"/>
      <c r="B23" s="157"/>
      <c r="C23" s="189" t="s">
        <v>322</v>
      </c>
      <c r="D23" s="187"/>
      <c r="E23" s="188">
        <v>269.12400000000002</v>
      </c>
      <c r="F23" s="159"/>
      <c r="G23" s="159"/>
      <c r="H23" s="159"/>
      <c r="I23" s="159"/>
      <c r="J23" s="159"/>
      <c r="K23" s="159"/>
      <c r="L23" s="159"/>
      <c r="M23" s="159"/>
      <c r="N23" s="159"/>
      <c r="O23" s="159"/>
      <c r="P23" s="159"/>
      <c r="Q23" s="159"/>
      <c r="R23" s="159"/>
      <c r="S23" s="159"/>
      <c r="T23" s="159"/>
      <c r="U23" s="159"/>
      <c r="V23" s="159"/>
      <c r="W23" s="159"/>
      <c r="X23" s="159"/>
      <c r="Y23" s="149"/>
      <c r="Z23" s="149"/>
      <c r="AA23" s="149"/>
      <c r="AB23" s="149"/>
      <c r="AC23" s="149"/>
      <c r="AD23" s="149"/>
      <c r="AE23" s="149"/>
      <c r="AF23" s="149"/>
      <c r="AG23" s="149" t="s">
        <v>173</v>
      </c>
      <c r="AH23" s="149">
        <v>0</v>
      </c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outlineLevel="1" x14ac:dyDescent="0.2">
      <c r="A24" s="168">
        <v>8</v>
      </c>
      <c r="B24" s="169" t="s">
        <v>323</v>
      </c>
      <c r="C24" s="183" t="s">
        <v>324</v>
      </c>
      <c r="D24" s="170" t="s">
        <v>189</v>
      </c>
      <c r="E24" s="171">
        <v>70.645049999999998</v>
      </c>
      <c r="F24" s="172"/>
      <c r="G24" s="173">
        <f>ROUND(E24*F24,2)</f>
        <v>0</v>
      </c>
      <c r="H24" s="160"/>
      <c r="I24" s="159">
        <f>ROUND(E24*H24,2)</f>
        <v>0</v>
      </c>
      <c r="J24" s="160"/>
      <c r="K24" s="159">
        <f>ROUND(E24*J24,2)</f>
        <v>0</v>
      </c>
      <c r="L24" s="159">
        <v>21</v>
      </c>
      <c r="M24" s="159">
        <f>G24*(1+L24/100)</f>
        <v>0</v>
      </c>
      <c r="N24" s="159">
        <v>5.5999999999999999E-3</v>
      </c>
      <c r="O24" s="159">
        <f>ROUND(E24*N24,2)</f>
        <v>0.4</v>
      </c>
      <c r="P24" s="159">
        <v>0</v>
      </c>
      <c r="Q24" s="159">
        <f>ROUND(E24*P24,2)</f>
        <v>0</v>
      </c>
      <c r="R24" s="159" t="s">
        <v>233</v>
      </c>
      <c r="S24" s="159" t="s">
        <v>154</v>
      </c>
      <c r="T24" s="159" t="s">
        <v>154</v>
      </c>
      <c r="U24" s="159">
        <v>0</v>
      </c>
      <c r="V24" s="159">
        <f>ROUND(E24*U24,2)</f>
        <v>0</v>
      </c>
      <c r="W24" s="159"/>
      <c r="X24" s="159" t="s">
        <v>234</v>
      </c>
      <c r="Y24" s="149"/>
      <c r="Z24" s="149"/>
      <c r="AA24" s="149"/>
      <c r="AB24" s="149"/>
      <c r="AC24" s="149"/>
      <c r="AD24" s="149"/>
      <c r="AE24" s="149"/>
      <c r="AF24" s="149"/>
      <c r="AG24" s="149" t="s">
        <v>235</v>
      </c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</row>
    <row r="25" spans="1:60" outlineLevel="1" x14ac:dyDescent="0.2">
      <c r="A25" s="156"/>
      <c r="B25" s="157"/>
      <c r="C25" s="189" t="s">
        <v>325</v>
      </c>
      <c r="D25" s="187"/>
      <c r="E25" s="188">
        <v>70.645049999999998</v>
      </c>
      <c r="F25" s="159"/>
      <c r="G25" s="159"/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  <c r="W25" s="159"/>
      <c r="X25" s="159"/>
      <c r="Y25" s="149"/>
      <c r="Z25" s="149"/>
      <c r="AA25" s="149"/>
      <c r="AB25" s="149"/>
      <c r="AC25" s="149"/>
      <c r="AD25" s="149"/>
      <c r="AE25" s="149"/>
      <c r="AF25" s="149"/>
      <c r="AG25" s="149" t="s">
        <v>173</v>
      </c>
      <c r="AH25" s="149">
        <v>5</v>
      </c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x14ac:dyDescent="0.2">
      <c r="A26" s="162" t="s">
        <v>149</v>
      </c>
      <c r="B26" s="163" t="s">
        <v>113</v>
      </c>
      <c r="C26" s="181" t="s">
        <v>114</v>
      </c>
      <c r="D26" s="164"/>
      <c r="E26" s="165"/>
      <c r="F26" s="166"/>
      <c r="G26" s="167">
        <f>SUMIF(AG27:AG27,"&lt;&gt;NOR",G27:G27)</f>
        <v>0</v>
      </c>
      <c r="H26" s="161"/>
      <c r="I26" s="161">
        <f>SUM(I27:I27)</f>
        <v>0</v>
      </c>
      <c r="J26" s="161"/>
      <c r="K26" s="161">
        <f>SUM(K27:K27)</f>
        <v>0</v>
      </c>
      <c r="L26" s="161"/>
      <c r="M26" s="161">
        <f>SUM(M27:M27)</f>
        <v>0</v>
      </c>
      <c r="N26" s="161"/>
      <c r="O26" s="161">
        <f>SUM(O27:O27)</f>
        <v>0</v>
      </c>
      <c r="P26" s="161"/>
      <c r="Q26" s="161">
        <f>SUM(Q27:Q27)</f>
        <v>0</v>
      </c>
      <c r="R26" s="161"/>
      <c r="S26" s="161"/>
      <c r="T26" s="161"/>
      <c r="U26" s="161"/>
      <c r="V26" s="161">
        <f>SUM(V27:V27)</f>
        <v>2.94</v>
      </c>
      <c r="W26" s="161"/>
      <c r="X26" s="161"/>
      <c r="AG26" t="s">
        <v>150</v>
      </c>
    </row>
    <row r="27" spans="1:60" outlineLevel="1" x14ac:dyDescent="0.2">
      <c r="A27" s="168">
        <v>9</v>
      </c>
      <c r="B27" s="169" t="s">
        <v>326</v>
      </c>
      <c r="C27" s="183" t="s">
        <v>327</v>
      </c>
      <c r="D27" s="170" t="s">
        <v>183</v>
      </c>
      <c r="E27" s="171">
        <v>7.5368199999999996</v>
      </c>
      <c r="F27" s="172"/>
      <c r="G27" s="173">
        <f>ROUND(E27*F27,2)</f>
        <v>0</v>
      </c>
      <c r="H27" s="160"/>
      <c r="I27" s="159">
        <f>ROUND(E27*H27,2)</f>
        <v>0</v>
      </c>
      <c r="J27" s="160"/>
      <c r="K27" s="159">
        <f>ROUND(E27*J27,2)</f>
        <v>0</v>
      </c>
      <c r="L27" s="159">
        <v>21</v>
      </c>
      <c r="M27" s="159">
        <f>G27*(1+L27/100)</f>
        <v>0</v>
      </c>
      <c r="N27" s="159">
        <v>0</v>
      </c>
      <c r="O27" s="159">
        <f>ROUND(E27*N27,2)</f>
        <v>0</v>
      </c>
      <c r="P27" s="159">
        <v>0</v>
      </c>
      <c r="Q27" s="159">
        <f>ROUND(E27*P27,2)</f>
        <v>0</v>
      </c>
      <c r="R27" s="159"/>
      <c r="S27" s="159" t="s">
        <v>154</v>
      </c>
      <c r="T27" s="159" t="s">
        <v>154</v>
      </c>
      <c r="U27" s="159">
        <v>0.39</v>
      </c>
      <c r="V27" s="159">
        <f>ROUND(E27*U27,2)</f>
        <v>2.94</v>
      </c>
      <c r="W27" s="159"/>
      <c r="X27" s="159" t="s">
        <v>185</v>
      </c>
      <c r="Y27" s="149"/>
      <c r="Z27" s="149"/>
      <c r="AA27" s="149"/>
      <c r="AB27" s="149"/>
      <c r="AC27" s="149"/>
      <c r="AD27" s="149"/>
      <c r="AE27" s="149"/>
      <c r="AF27" s="149"/>
      <c r="AG27" s="149" t="s">
        <v>186</v>
      </c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x14ac:dyDescent="0.2">
      <c r="A28" s="3"/>
      <c r="B28" s="4"/>
      <c r="C28" s="184"/>
      <c r="D28" s="6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AE28">
        <v>15</v>
      </c>
      <c r="AF28">
        <v>21</v>
      </c>
      <c r="AG28" t="s">
        <v>136</v>
      </c>
    </row>
    <row r="29" spans="1:60" x14ac:dyDescent="0.2">
      <c r="A29" s="152"/>
      <c r="B29" s="153" t="s">
        <v>31</v>
      </c>
      <c r="C29" s="185"/>
      <c r="D29" s="154"/>
      <c r="E29" s="155"/>
      <c r="F29" s="155"/>
      <c r="G29" s="180">
        <f>G8+G15+G26</f>
        <v>0</v>
      </c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AE29">
        <f>SUMIF(L7:L27,AE28,G7:G27)</f>
        <v>0</v>
      </c>
      <c r="AF29">
        <f>SUMIF(L7:L27,AF28,G7:G27)</f>
        <v>0</v>
      </c>
      <c r="AG29" t="s">
        <v>162</v>
      </c>
    </row>
    <row r="30" spans="1:60" x14ac:dyDescent="0.2">
      <c r="A30" s="3"/>
      <c r="B30" s="4"/>
      <c r="C30" s="184"/>
      <c r="D30" s="6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</row>
    <row r="31" spans="1:60" x14ac:dyDescent="0.2">
      <c r="A31" s="3"/>
      <c r="B31" s="4"/>
      <c r="C31" s="184"/>
      <c r="D31" s="6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 spans="1:60" x14ac:dyDescent="0.2">
      <c r="A32" s="258" t="s">
        <v>163</v>
      </c>
      <c r="B32" s="258"/>
      <c r="C32" s="259"/>
      <c r="D32" s="6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 spans="1:33" x14ac:dyDescent="0.2">
      <c r="A33" s="260"/>
      <c r="B33" s="261"/>
      <c r="C33" s="262"/>
      <c r="D33" s="261"/>
      <c r="E33" s="261"/>
      <c r="F33" s="261"/>
      <c r="G33" s="26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AG33" t="s">
        <v>164</v>
      </c>
    </row>
    <row r="34" spans="1:33" x14ac:dyDescent="0.2">
      <c r="A34" s="264"/>
      <c r="B34" s="265"/>
      <c r="C34" s="266"/>
      <c r="D34" s="265"/>
      <c r="E34" s="265"/>
      <c r="F34" s="265"/>
      <c r="G34" s="267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  <row r="35" spans="1:33" x14ac:dyDescent="0.2">
      <c r="A35" s="264"/>
      <c r="B35" s="265"/>
      <c r="C35" s="266"/>
      <c r="D35" s="265"/>
      <c r="E35" s="265"/>
      <c r="F35" s="265"/>
      <c r="G35" s="267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</row>
    <row r="36" spans="1:33" x14ac:dyDescent="0.2">
      <c r="A36" s="264"/>
      <c r="B36" s="265"/>
      <c r="C36" s="266"/>
      <c r="D36" s="265"/>
      <c r="E36" s="265"/>
      <c r="F36" s="265"/>
      <c r="G36" s="267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</row>
    <row r="37" spans="1:33" x14ac:dyDescent="0.2">
      <c r="A37" s="268"/>
      <c r="B37" s="269"/>
      <c r="C37" s="270"/>
      <c r="D37" s="269"/>
      <c r="E37" s="269"/>
      <c r="F37" s="269"/>
      <c r="G37" s="271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</row>
    <row r="38" spans="1:33" x14ac:dyDescent="0.2">
      <c r="A38" s="3"/>
      <c r="B38" s="4"/>
      <c r="C38" s="184"/>
      <c r="D38" s="6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</row>
    <row r="39" spans="1:33" x14ac:dyDescent="0.2">
      <c r="C39" s="186"/>
      <c r="D39" s="10"/>
      <c r="AG39" t="s">
        <v>165</v>
      </c>
    </row>
    <row r="40" spans="1:33" x14ac:dyDescent="0.2">
      <c r="D40" s="10"/>
    </row>
    <row r="41" spans="1:33" x14ac:dyDescent="0.2">
      <c r="D41" s="10"/>
    </row>
    <row r="42" spans="1:33" x14ac:dyDescent="0.2">
      <c r="D42" s="10"/>
    </row>
    <row r="43" spans="1:33" x14ac:dyDescent="0.2">
      <c r="D43" s="10"/>
    </row>
    <row r="44" spans="1:33" x14ac:dyDescent="0.2">
      <c r="D44" s="10"/>
    </row>
    <row r="45" spans="1:33" x14ac:dyDescent="0.2">
      <c r="D45" s="10"/>
    </row>
    <row r="46" spans="1:33" x14ac:dyDescent="0.2">
      <c r="D46" s="10"/>
    </row>
    <row r="47" spans="1:33" x14ac:dyDescent="0.2">
      <c r="D47" s="10"/>
    </row>
    <row r="48" spans="1:33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33:G37"/>
    <mergeCell ref="A1:G1"/>
    <mergeCell ref="C2:G2"/>
    <mergeCell ref="C3:G3"/>
    <mergeCell ref="C4:G4"/>
    <mergeCell ref="A32:C32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18A686-F01A-45D8-998C-B7826E9D0FED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7109375" style="123" customWidth="1"/>
    <col min="3" max="3" width="38.28515625" style="123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1" t="s">
        <v>7</v>
      </c>
      <c r="B1" s="251"/>
      <c r="C1" s="251"/>
      <c r="D1" s="251"/>
      <c r="E1" s="251"/>
      <c r="F1" s="251"/>
      <c r="G1" s="251"/>
      <c r="AG1" t="s">
        <v>123</v>
      </c>
    </row>
    <row r="2" spans="1:60" ht="25.15" customHeight="1" x14ac:dyDescent="0.2">
      <c r="A2" s="141" t="s">
        <v>8</v>
      </c>
      <c r="B2" s="49" t="s">
        <v>43</v>
      </c>
      <c r="C2" s="252" t="s">
        <v>44</v>
      </c>
      <c r="D2" s="253"/>
      <c r="E2" s="253"/>
      <c r="F2" s="253"/>
      <c r="G2" s="254"/>
      <c r="AG2" t="s">
        <v>124</v>
      </c>
    </row>
    <row r="3" spans="1:60" ht="25.15" customHeight="1" x14ac:dyDescent="0.2">
      <c r="A3" s="141" t="s">
        <v>9</v>
      </c>
      <c r="B3" s="49" t="s">
        <v>74</v>
      </c>
      <c r="C3" s="252" t="s">
        <v>75</v>
      </c>
      <c r="D3" s="253"/>
      <c r="E3" s="253"/>
      <c r="F3" s="253"/>
      <c r="G3" s="254"/>
      <c r="AC3" s="123" t="s">
        <v>124</v>
      </c>
      <c r="AG3" t="s">
        <v>126</v>
      </c>
    </row>
    <row r="4" spans="1:60" ht="25.15" customHeight="1" x14ac:dyDescent="0.2">
      <c r="A4" s="142" t="s">
        <v>10</v>
      </c>
      <c r="B4" s="143" t="s">
        <v>76</v>
      </c>
      <c r="C4" s="255" t="s">
        <v>77</v>
      </c>
      <c r="D4" s="256"/>
      <c r="E4" s="256"/>
      <c r="F4" s="256"/>
      <c r="G4" s="257"/>
      <c r="AG4" t="s">
        <v>127</v>
      </c>
    </row>
    <row r="5" spans="1:60" x14ac:dyDescent="0.2">
      <c r="D5" s="10"/>
    </row>
    <row r="6" spans="1:60" ht="38.25" x14ac:dyDescent="0.2">
      <c r="A6" s="145" t="s">
        <v>128</v>
      </c>
      <c r="B6" s="147" t="s">
        <v>129</v>
      </c>
      <c r="C6" s="147" t="s">
        <v>130</v>
      </c>
      <c r="D6" s="146" t="s">
        <v>131</v>
      </c>
      <c r="E6" s="145" t="s">
        <v>132</v>
      </c>
      <c r="F6" s="144" t="s">
        <v>133</v>
      </c>
      <c r="G6" s="145" t="s">
        <v>31</v>
      </c>
      <c r="H6" s="148" t="s">
        <v>32</v>
      </c>
      <c r="I6" s="148" t="s">
        <v>134</v>
      </c>
      <c r="J6" s="148" t="s">
        <v>33</v>
      </c>
      <c r="K6" s="148" t="s">
        <v>135</v>
      </c>
      <c r="L6" s="148" t="s">
        <v>136</v>
      </c>
      <c r="M6" s="148" t="s">
        <v>137</v>
      </c>
      <c r="N6" s="148" t="s">
        <v>138</v>
      </c>
      <c r="O6" s="148" t="s">
        <v>139</v>
      </c>
      <c r="P6" s="148" t="s">
        <v>140</v>
      </c>
      <c r="Q6" s="148" t="s">
        <v>141</v>
      </c>
      <c r="R6" s="148" t="s">
        <v>142</v>
      </c>
      <c r="S6" s="148" t="s">
        <v>143</v>
      </c>
      <c r="T6" s="148" t="s">
        <v>144</v>
      </c>
      <c r="U6" s="148" t="s">
        <v>145</v>
      </c>
      <c r="V6" s="148" t="s">
        <v>146</v>
      </c>
      <c r="W6" s="148" t="s">
        <v>147</v>
      </c>
      <c r="X6" s="148" t="s">
        <v>148</v>
      </c>
    </row>
    <row r="7" spans="1:60" hidden="1" x14ac:dyDescent="0.2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</row>
    <row r="8" spans="1:60" x14ac:dyDescent="0.2">
      <c r="A8" s="162" t="s">
        <v>149</v>
      </c>
      <c r="B8" s="163" t="s">
        <v>103</v>
      </c>
      <c r="C8" s="181" t="s">
        <v>104</v>
      </c>
      <c r="D8" s="164"/>
      <c r="E8" s="165"/>
      <c r="F8" s="166"/>
      <c r="G8" s="167">
        <f>SUMIF(AG9:AG13,"&lt;&gt;NOR",G9:G13)</f>
        <v>0</v>
      </c>
      <c r="H8" s="161"/>
      <c r="I8" s="161">
        <f>SUM(I9:I13)</f>
        <v>0</v>
      </c>
      <c r="J8" s="161"/>
      <c r="K8" s="161">
        <f>SUM(K9:K13)</f>
        <v>0</v>
      </c>
      <c r="L8" s="161"/>
      <c r="M8" s="161">
        <f>SUM(M9:M13)</f>
        <v>0</v>
      </c>
      <c r="N8" s="161"/>
      <c r="O8" s="161">
        <f>SUM(O9:O13)</f>
        <v>3.6100000000000003</v>
      </c>
      <c r="P8" s="161"/>
      <c r="Q8" s="161">
        <f>SUM(Q9:Q13)</f>
        <v>0</v>
      </c>
      <c r="R8" s="161"/>
      <c r="S8" s="161"/>
      <c r="T8" s="161"/>
      <c r="U8" s="161"/>
      <c r="V8" s="161">
        <f>SUM(V9:V13)</f>
        <v>35.200000000000003</v>
      </c>
      <c r="W8" s="161"/>
      <c r="X8" s="161"/>
      <c r="AG8" t="s">
        <v>150</v>
      </c>
    </row>
    <row r="9" spans="1:60" outlineLevel="1" x14ac:dyDescent="0.2">
      <c r="A9" s="168">
        <v>1</v>
      </c>
      <c r="B9" s="169" t="s">
        <v>328</v>
      </c>
      <c r="C9" s="183" t="s">
        <v>329</v>
      </c>
      <c r="D9" s="170" t="s">
        <v>168</v>
      </c>
      <c r="E9" s="171">
        <v>40</v>
      </c>
      <c r="F9" s="172"/>
      <c r="G9" s="173">
        <f>ROUND(E9*F9,2)</f>
        <v>0</v>
      </c>
      <c r="H9" s="160"/>
      <c r="I9" s="159">
        <f>ROUND(E9*H9,2)</f>
        <v>0</v>
      </c>
      <c r="J9" s="160"/>
      <c r="K9" s="159">
        <f>ROUND(E9*J9,2)</f>
        <v>0</v>
      </c>
      <c r="L9" s="159">
        <v>21</v>
      </c>
      <c r="M9" s="159">
        <f>G9*(1+L9/100)</f>
        <v>0</v>
      </c>
      <c r="N9" s="159">
        <v>4.4979999999999999E-2</v>
      </c>
      <c r="O9" s="159">
        <f>ROUND(E9*N9,2)</f>
        <v>1.8</v>
      </c>
      <c r="P9" s="159">
        <v>0</v>
      </c>
      <c r="Q9" s="159">
        <f>ROUND(E9*P9,2)</f>
        <v>0</v>
      </c>
      <c r="R9" s="159"/>
      <c r="S9" s="159" t="s">
        <v>169</v>
      </c>
      <c r="T9" s="159" t="s">
        <v>155</v>
      </c>
      <c r="U9" s="159">
        <v>0.88</v>
      </c>
      <c r="V9" s="159">
        <f>ROUND(E9*U9,2)</f>
        <v>35.200000000000003</v>
      </c>
      <c r="W9" s="159"/>
      <c r="X9" s="159" t="s">
        <v>177</v>
      </c>
      <c r="Y9" s="149"/>
      <c r="Z9" s="149"/>
      <c r="AA9" s="149"/>
      <c r="AB9" s="149"/>
      <c r="AC9" s="149"/>
      <c r="AD9" s="149"/>
      <c r="AE9" s="149"/>
      <c r="AF9" s="149"/>
      <c r="AG9" s="149" t="s">
        <v>178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outlineLevel="1" x14ac:dyDescent="0.2">
      <c r="A10" s="156"/>
      <c r="B10" s="157"/>
      <c r="C10" s="272" t="s">
        <v>330</v>
      </c>
      <c r="D10" s="273"/>
      <c r="E10" s="273"/>
      <c r="F10" s="273"/>
      <c r="G10" s="273"/>
      <c r="H10" s="159"/>
      <c r="I10" s="159"/>
      <c r="J10" s="159"/>
      <c r="K10" s="159"/>
      <c r="L10" s="159"/>
      <c r="M10" s="159"/>
      <c r="N10" s="159"/>
      <c r="O10" s="159"/>
      <c r="P10" s="159"/>
      <c r="Q10" s="159"/>
      <c r="R10" s="159"/>
      <c r="S10" s="159"/>
      <c r="T10" s="159"/>
      <c r="U10" s="159"/>
      <c r="V10" s="159"/>
      <c r="W10" s="159"/>
      <c r="X10" s="159"/>
      <c r="Y10" s="149"/>
      <c r="Z10" s="149"/>
      <c r="AA10" s="149"/>
      <c r="AB10" s="149"/>
      <c r="AC10" s="149"/>
      <c r="AD10" s="149"/>
      <c r="AE10" s="149"/>
      <c r="AF10" s="149"/>
      <c r="AG10" s="149" t="s">
        <v>180</v>
      </c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outlineLevel="1" x14ac:dyDescent="0.2">
      <c r="A11" s="156"/>
      <c r="B11" s="157"/>
      <c r="C11" s="189" t="s">
        <v>331</v>
      </c>
      <c r="D11" s="187"/>
      <c r="E11" s="188">
        <v>40</v>
      </c>
      <c r="F11" s="159"/>
      <c r="G11" s="159"/>
      <c r="H11" s="159"/>
      <c r="I11" s="159"/>
      <c r="J11" s="159"/>
      <c r="K11" s="159"/>
      <c r="L11" s="159"/>
      <c r="M11" s="159"/>
      <c r="N11" s="159"/>
      <c r="O11" s="159"/>
      <c r="P11" s="159"/>
      <c r="Q11" s="159"/>
      <c r="R11" s="159"/>
      <c r="S11" s="159"/>
      <c r="T11" s="159"/>
      <c r="U11" s="159"/>
      <c r="V11" s="159"/>
      <c r="W11" s="159"/>
      <c r="X11" s="159"/>
      <c r="Y11" s="149"/>
      <c r="Z11" s="149"/>
      <c r="AA11" s="149"/>
      <c r="AB11" s="149"/>
      <c r="AC11" s="149"/>
      <c r="AD11" s="149"/>
      <c r="AE11" s="149"/>
      <c r="AF11" s="149"/>
      <c r="AG11" s="149" t="s">
        <v>173</v>
      </c>
      <c r="AH11" s="149">
        <v>0</v>
      </c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outlineLevel="1" x14ac:dyDescent="0.2">
      <c r="A12" s="168">
        <v>2</v>
      </c>
      <c r="B12" s="169" t="s">
        <v>284</v>
      </c>
      <c r="C12" s="183" t="s">
        <v>285</v>
      </c>
      <c r="D12" s="170" t="s">
        <v>168</v>
      </c>
      <c r="E12" s="171">
        <v>30</v>
      </c>
      <c r="F12" s="172"/>
      <c r="G12" s="173">
        <f>ROUND(E12*F12,2)</f>
        <v>0</v>
      </c>
      <c r="H12" s="160"/>
      <c r="I12" s="159">
        <f>ROUND(E12*H12,2)</f>
        <v>0</v>
      </c>
      <c r="J12" s="160"/>
      <c r="K12" s="159">
        <f>ROUND(E12*J12,2)</f>
        <v>0</v>
      </c>
      <c r="L12" s="159">
        <v>21</v>
      </c>
      <c r="M12" s="159">
        <f>G12*(1+L12/100)</f>
        <v>0</v>
      </c>
      <c r="N12" s="159">
        <v>6.0260000000000001E-2</v>
      </c>
      <c r="O12" s="159">
        <f>ROUND(E12*N12,2)</f>
        <v>1.81</v>
      </c>
      <c r="P12" s="159">
        <v>0</v>
      </c>
      <c r="Q12" s="159">
        <f>ROUND(E12*P12,2)</f>
        <v>0</v>
      </c>
      <c r="R12" s="159"/>
      <c r="S12" s="159" t="s">
        <v>169</v>
      </c>
      <c r="T12" s="159" t="s">
        <v>184</v>
      </c>
      <c r="U12" s="159">
        <v>0</v>
      </c>
      <c r="V12" s="159">
        <f>ROUND(E12*U12,2)</f>
        <v>0</v>
      </c>
      <c r="W12" s="159"/>
      <c r="X12" s="159" t="s">
        <v>170</v>
      </c>
      <c r="Y12" s="149"/>
      <c r="Z12" s="149"/>
      <c r="AA12" s="149"/>
      <c r="AB12" s="149"/>
      <c r="AC12" s="149"/>
      <c r="AD12" s="149"/>
      <c r="AE12" s="149"/>
      <c r="AF12" s="149"/>
      <c r="AG12" s="149" t="s">
        <v>171</v>
      </c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outlineLevel="1" x14ac:dyDescent="0.2">
      <c r="A13" s="156"/>
      <c r="B13" s="157"/>
      <c r="C13" s="189" t="s">
        <v>332</v>
      </c>
      <c r="D13" s="187"/>
      <c r="E13" s="188">
        <v>30</v>
      </c>
      <c r="F13" s="159"/>
      <c r="G13" s="159"/>
      <c r="H13" s="159"/>
      <c r="I13" s="159"/>
      <c r="J13" s="159"/>
      <c r="K13" s="159"/>
      <c r="L13" s="159"/>
      <c r="M13" s="159"/>
      <c r="N13" s="159"/>
      <c r="O13" s="159"/>
      <c r="P13" s="159"/>
      <c r="Q13" s="159"/>
      <c r="R13" s="159"/>
      <c r="S13" s="159"/>
      <c r="T13" s="159"/>
      <c r="U13" s="159"/>
      <c r="V13" s="159"/>
      <c r="W13" s="159"/>
      <c r="X13" s="159"/>
      <c r="Y13" s="149"/>
      <c r="Z13" s="149"/>
      <c r="AA13" s="149"/>
      <c r="AB13" s="149"/>
      <c r="AC13" s="149"/>
      <c r="AD13" s="149"/>
      <c r="AE13" s="149"/>
      <c r="AF13" s="149"/>
      <c r="AG13" s="149" t="s">
        <v>173</v>
      </c>
      <c r="AH13" s="149">
        <v>0</v>
      </c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x14ac:dyDescent="0.2">
      <c r="A14" s="162" t="s">
        <v>149</v>
      </c>
      <c r="B14" s="163" t="s">
        <v>117</v>
      </c>
      <c r="C14" s="181" t="s">
        <v>118</v>
      </c>
      <c r="D14" s="164"/>
      <c r="E14" s="165"/>
      <c r="F14" s="166"/>
      <c r="G14" s="167">
        <f>SUMIF(AG15:AG20,"&lt;&gt;NOR",G15:G20)</f>
        <v>0</v>
      </c>
      <c r="H14" s="161"/>
      <c r="I14" s="161">
        <f>SUM(I15:I20)</f>
        <v>0</v>
      </c>
      <c r="J14" s="161"/>
      <c r="K14" s="161">
        <f>SUM(K15:K20)</f>
        <v>0</v>
      </c>
      <c r="L14" s="161"/>
      <c r="M14" s="161">
        <f>SUM(M15:M20)</f>
        <v>0</v>
      </c>
      <c r="N14" s="161"/>
      <c r="O14" s="161">
        <f>SUM(O15:O20)</f>
        <v>0.01</v>
      </c>
      <c r="P14" s="161"/>
      <c r="Q14" s="161">
        <f>SUM(Q15:Q20)</f>
        <v>0</v>
      </c>
      <c r="R14" s="161"/>
      <c r="S14" s="161"/>
      <c r="T14" s="161"/>
      <c r="U14" s="161"/>
      <c r="V14" s="161">
        <f>SUM(V15:V20)</f>
        <v>46.86</v>
      </c>
      <c r="W14" s="161"/>
      <c r="X14" s="161"/>
      <c r="AG14" t="s">
        <v>150</v>
      </c>
    </row>
    <row r="15" spans="1:60" outlineLevel="1" x14ac:dyDescent="0.2">
      <c r="A15" s="168">
        <v>3</v>
      </c>
      <c r="B15" s="169" t="s">
        <v>187</v>
      </c>
      <c r="C15" s="183" t="s">
        <v>188</v>
      </c>
      <c r="D15" s="170" t="s">
        <v>189</v>
      </c>
      <c r="E15" s="171">
        <v>13.5</v>
      </c>
      <c r="F15" s="172"/>
      <c r="G15" s="173">
        <f>ROUND(E15*F15,2)</f>
        <v>0</v>
      </c>
      <c r="H15" s="160"/>
      <c r="I15" s="159">
        <f>ROUND(E15*H15,2)</f>
        <v>0</v>
      </c>
      <c r="J15" s="160"/>
      <c r="K15" s="159">
        <f>ROUND(E15*J15,2)</f>
        <v>0</v>
      </c>
      <c r="L15" s="159">
        <v>21</v>
      </c>
      <c r="M15" s="159">
        <f>G15*(1+L15/100)</f>
        <v>0</v>
      </c>
      <c r="N15" s="159">
        <v>2.5000000000000001E-4</v>
      </c>
      <c r="O15" s="159">
        <f>ROUND(E15*N15,2)</f>
        <v>0</v>
      </c>
      <c r="P15" s="159">
        <v>0</v>
      </c>
      <c r="Q15" s="159">
        <f>ROUND(E15*P15,2)</f>
        <v>0</v>
      </c>
      <c r="R15" s="159"/>
      <c r="S15" s="159" t="s">
        <v>169</v>
      </c>
      <c r="T15" s="159" t="s">
        <v>155</v>
      </c>
      <c r="U15" s="159">
        <v>1.32</v>
      </c>
      <c r="V15" s="159">
        <f>ROUND(E15*U15,2)</f>
        <v>17.82</v>
      </c>
      <c r="W15" s="159"/>
      <c r="X15" s="159" t="s">
        <v>177</v>
      </c>
      <c r="Y15" s="149"/>
      <c r="Z15" s="149"/>
      <c r="AA15" s="149"/>
      <c r="AB15" s="149"/>
      <c r="AC15" s="149"/>
      <c r="AD15" s="149"/>
      <c r="AE15" s="149"/>
      <c r="AF15" s="149"/>
      <c r="AG15" s="149" t="s">
        <v>178</v>
      </c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outlineLevel="1" x14ac:dyDescent="0.2">
      <c r="A16" s="156"/>
      <c r="B16" s="157"/>
      <c r="C16" s="272" t="s">
        <v>179</v>
      </c>
      <c r="D16" s="273"/>
      <c r="E16" s="273"/>
      <c r="F16" s="273"/>
      <c r="G16" s="273"/>
      <c r="H16" s="159"/>
      <c r="I16" s="159"/>
      <c r="J16" s="159"/>
      <c r="K16" s="159"/>
      <c r="L16" s="159"/>
      <c r="M16" s="159"/>
      <c r="N16" s="159"/>
      <c r="O16" s="159"/>
      <c r="P16" s="159"/>
      <c r="Q16" s="159"/>
      <c r="R16" s="159"/>
      <c r="S16" s="159"/>
      <c r="T16" s="159"/>
      <c r="U16" s="159"/>
      <c r="V16" s="159"/>
      <c r="W16" s="159"/>
      <c r="X16" s="159"/>
      <c r="Y16" s="149"/>
      <c r="Z16" s="149"/>
      <c r="AA16" s="149"/>
      <c r="AB16" s="149"/>
      <c r="AC16" s="149"/>
      <c r="AD16" s="149"/>
      <c r="AE16" s="149"/>
      <c r="AF16" s="149"/>
      <c r="AG16" s="149" t="s">
        <v>180</v>
      </c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outlineLevel="1" x14ac:dyDescent="0.2">
      <c r="A17" s="156"/>
      <c r="B17" s="157"/>
      <c r="C17" s="189" t="s">
        <v>333</v>
      </c>
      <c r="D17" s="187"/>
      <c r="E17" s="188">
        <v>13.5</v>
      </c>
      <c r="F17" s="159"/>
      <c r="G17" s="159"/>
      <c r="H17" s="159"/>
      <c r="I17" s="159"/>
      <c r="J17" s="159"/>
      <c r="K17" s="159"/>
      <c r="L17" s="159"/>
      <c r="M17" s="159"/>
      <c r="N17" s="159"/>
      <c r="O17" s="159"/>
      <c r="P17" s="159"/>
      <c r="Q17" s="159"/>
      <c r="R17" s="159"/>
      <c r="S17" s="159"/>
      <c r="T17" s="159"/>
      <c r="U17" s="159"/>
      <c r="V17" s="159"/>
      <c r="W17" s="159"/>
      <c r="X17" s="159"/>
      <c r="Y17" s="149"/>
      <c r="Z17" s="149"/>
      <c r="AA17" s="149"/>
      <c r="AB17" s="149"/>
      <c r="AC17" s="149"/>
      <c r="AD17" s="149"/>
      <c r="AE17" s="149"/>
      <c r="AF17" s="149"/>
      <c r="AG17" s="149" t="s">
        <v>173</v>
      </c>
      <c r="AH17" s="149">
        <v>0</v>
      </c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outlineLevel="1" x14ac:dyDescent="0.2">
      <c r="A18" s="168">
        <v>4</v>
      </c>
      <c r="B18" s="169" t="s">
        <v>191</v>
      </c>
      <c r="C18" s="183" t="s">
        <v>192</v>
      </c>
      <c r="D18" s="170" t="s">
        <v>168</v>
      </c>
      <c r="E18" s="171">
        <v>22</v>
      </c>
      <c r="F18" s="172"/>
      <c r="G18" s="173">
        <f>ROUND(E18*F18,2)</f>
        <v>0</v>
      </c>
      <c r="H18" s="160"/>
      <c r="I18" s="159">
        <f>ROUND(E18*H18,2)</f>
        <v>0</v>
      </c>
      <c r="J18" s="160"/>
      <c r="K18" s="159">
        <f>ROUND(E18*J18,2)</f>
        <v>0</v>
      </c>
      <c r="L18" s="159">
        <v>21</v>
      </c>
      <c r="M18" s="159">
        <f>G18*(1+L18/100)</f>
        <v>0</v>
      </c>
      <c r="N18" s="159">
        <v>2.5000000000000001E-4</v>
      </c>
      <c r="O18" s="159">
        <f>ROUND(E18*N18,2)</f>
        <v>0.01</v>
      </c>
      <c r="P18" s="159">
        <v>0</v>
      </c>
      <c r="Q18" s="159">
        <f>ROUND(E18*P18,2)</f>
        <v>0</v>
      </c>
      <c r="R18" s="159"/>
      <c r="S18" s="159" t="s">
        <v>169</v>
      </c>
      <c r="T18" s="159" t="s">
        <v>155</v>
      </c>
      <c r="U18" s="159">
        <v>1.32</v>
      </c>
      <c r="V18" s="159">
        <f>ROUND(E18*U18,2)</f>
        <v>29.04</v>
      </c>
      <c r="W18" s="159"/>
      <c r="X18" s="159" t="s">
        <v>177</v>
      </c>
      <c r="Y18" s="149"/>
      <c r="Z18" s="149"/>
      <c r="AA18" s="149"/>
      <c r="AB18" s="149"/>
      <c r="AC18" s="149"/>
      <c r="AD18" s="149"/>
      <c r="AE18" s="149"/>
      <c r="AF18" s="149"/>
      <c r="AG18" s="149" t="s">
        <v>178</v>
      </c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outlineLevel="1" x14ac:dyDescent="0.2">
      <c r="A19" s="156"/>
      <c r="B19" s="157"/>
      <c r="C19" s="272" t="s">
        <v>179</v>
      </c>
      <c r="D19" s="273"/>
      <c r="E19" s="273"/>
      <c r="F19" s="273"/>
      <c r="G19" s="273"/>
      <c r="H19" s="159"/>
      <c r="I19" s="159"/>
      <c r="J19" s="159"/>
      <c r="K19" s="159"/>
      <c r="L19" s="159"/>
      <c r="M19" s="159"/>
      <c r="N19" s="159"/>
      <c r="O19" s="159"/>
      <c r="P19" s="159"/>
      <c r="Q19" s="159"/>
      <c r="R19" s="159"/>
      <c r="S19" s="159"/>
      <c r="T19" s="159"/>
      <c r="U19" s="159"/>
      <c r="V19" s="159"/>
      <c r="W19" s="159"/>
      <c r="X19" s="159"/>
      <c r="Y19" s="149"/>
      <c r="Z19" s="149"/>
      <c r="AA19" s="149"/>
      <c r="AB19" s="149"/>
      <c r="AC19" s="149"/>
      <c r="AD19" s="149"/>
      <c r="AE19" s="149"/>
      <c r="AF19" s="149"/>
      <c r="AG19" s="149" t="s">
        <v>180</v>
      </c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outlineLevel="1" x14ac:dyDescent="0.2">
      <c r="A20" s="156"/>
      <c r="B20" s="157"/>
      <c r="C20" s="189" t="s">
        <v>334</v>
      </c>
      <c r="D20" s="187"/>
      <c r="E20" s="188">
        <v>22</v>
      </c>
      <c r="F20" s="159"/>
      <c r="G20" s="159"/>
      <c r="H20" s="159"/>
      <c r="I20" s="159"/>
      <c r="J20" s="159"/>
      <c r="K20" s="159"/>
      <c r="L20" s="159"/>
      <c r="M20" s="159"/>
      <c r="N20" s="159"/>
      <c r="O20" s="159"/>
      <c r="P20" s="159"/>
      <c r="Q20" s="159"/>
      <c r="R20" s="159"/>
      <c r="S20" s="159"/>
      <c r="T20" s="159"/>
      <c r="U20" s="159"/>
      <c r="V20" s="159"/>
      <c r="W20" s="159"/>
      <c r="X20" s="159"/>
      <c r="Y20" s="149"/>
      <c r="Z20" s="149"/>
      <c r="AA20" s="149"/>
      <c r="AB20" s="149"/>
      <c r="AC20" s="149"/>
      <c r="AD20" s="149"/>
      <c r="AE20" s="149"/>
      <c r="AF20" s="149"/>
      <c r="AG20" s="149" t="s">
        <v>173</v>
      </c>
      <c r="AH20" s="149">
        <v>0</v>
      </c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x14ac:dyDescent="0.2">
      <c r="A21" s="162" t="s">
        <v>149</v>
      </c>
      <c r="B21" s="163" t="s">
        <v>119</v>
      </c>
      <c r="C21" s="181" t="s">
        <v>120</v>
      </c>
      <c r="D21" s="164"/>
      <c r="E21" s="165"/>
      <c r="F21" s="166"/>
      <c r="G21" s="167">
        <f>SUMIF(AG22:AG46,"&lt;&gt;NOR",G22:G46)</f>
        <v>0</v>
      </c>
      <c r="H21" s="161"/>
      <c r="I21" s="161">
        <f>SUM(I22:I46)</f>
        <v>0</v>
      </c>
      <c r="J21" s="161"/>
      <c r="K21" s="161">
        <f>SUM(K22:K46)</f>
        <v>0</v>
      </c>
      <c r="L21" s="161"/>
      <c r="M21" s="161">
        <f>SUM(M22:M46)</f>
        <v>0</v>
      </c>
      <c r="N21" s="161"/>
      <c r="O21" s="161">
        <f>SUM(O22:O46)</f>
        <v>2.15</v>
      </c>
      <c r="P21" s="161"/>
      <c r="Q21" s="161">
        <f>SUM(Q22:Q46)</f>
        <v>0</v>
      </c>
      <c r="R21" s="161"/>
      <c r="S21" s="161"/>
      <c r="T21" s="161"/>
      <c r="U21" s="161"/>
      <c r="V21" s="161">
        <f>SUM(V22:V46)</f>
        <v>4.53</v>
      </c>
      <c r="W21" s="161"/>
      <c r="X21" s="161"/>
      <c r="AG21" t="s">
        <v>150</v>
      </c>
    </row>
    <row r="22" spans="1:60" outlineLevel="1" x14ac:dyDescent="0.2">
      <c r="A22" s="168">
        <v>5</v>
      </c>
      <c r="B22" s="169" t="s">
        <v>260</v>
      </c>
      <c r="C22" s="183" t="s">
        <v>261</v>
      </c>
      <c r="D22" s="170" t="s">
        <v>189</v>
      </c>
      <c r="E22" s="171">
        <v>20.59</v>
      </c>
      <c r="F22" s="172"/>
      <c r="G22" s="173">
        <f>ROUND(E22*F22,2)</f>
        <v>0</v>
      </c>
      <c r="H22" s="160"/>
      <c r="I22" s="159">
        <f>ROUND(E22*H22,2)</f>
        <v>0</v>
      </c>
      <c r="J22" s="160"/>
      <c r="K22" s="159">
        <f>ROUND(E22*J22,2)</f>
        <v>0</v>
      </c>
      <c r="L22" s="159">
        <v>21</v>
      </c>
      <c r="M22" s="159">
        <f>G22*(1+L22/100)</f>
        <v>0</v>
      </c>
      <c r="N22" s="159">
        <v>2.7300000000000001E-2</v>
      </c>
      <c r="O22" s="159">
        <f>ROUND(E22*N22,2)</f>
        <v>0.56000000000000005</v>
      </c>
      <c r="P22" s="159">
        <v>0</v>
      </c>
      <c r="Q22" s="159">
        <f>ROUND(E22*P22,2)</f>
        <v>0</v>
      </c>
      <c r="R22" s="159"/>
      <c r="S22" s="159" t="s">
        <v>169</v>
      </c>
      <c r="T22" s="159" t="s">
        <v>155</v>
      </c>
      <c r="U22" s="159">
        <v>0.22</v>
      </c>
      <c r="V22" s="159">
        <f>ROUND(E22*U22,2)</f>
        <v>4.53</v>
      </c>
      <c r="W22" s="159"/>
      <c r="X22" s="159" t="s">
        <v>177</v>
      </c>
      <c r="Y22" s="149"/>
      <c r="Z22" s="149"/>
      <c r="AA22" s="149"/>
      <c r="AB22" s="149"/>
      <c r="AC22" s="149"/>
      <c r="AD22" s="149"/>
      <c r="AE22" s="149"/>
      <c r="AF22" s="149"/>
      <c r="AG22" s="149" t="s">
        <v>178</v>
      </c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outlineLevel="1" x14ac:dyDescent="0.2">
      <c r="A23" s="156"/>
      <c r="B23" s="157"/>
      <c r="C23" s="272" t="s">
        <v>179</v>
      </c>
      <c r="D23" s="273"/>
      <c r="E23" s="273"/>
      <c r="F23" s="273"/>
      <c r="G23" s="273"/>
      <c r="H23" s="159"/>
      <c r="I23" s="159"/>
      <c r="J23" s="159"/>
      <c r="K23" s="159"/>
      <c r="L23" s="159"/>
      <c r="M23" s="159"/>
      <c r="N23" s="159"/>
      <c r="O23" s="159"/>
      <c r="P23" s="159"/>
      <c r="Q23" s="159"/>
      <c r="R23" s="159"/>
      <c r="S23" s="159"/>
      <c r="T23" s="159"/>
      <c r="U23" s="159"/>
      <c r="V23" s="159"/>
      <c r="W23" s="159"/>
      <c r="X23" s="159"/>
      <c r="Y23" s="149"/>
      <c r="Z23" s="149"/>
      <c r="AA23" s="149"/>
      <c r="AB23" s="149"/>
      <c r="AC23" s="149"/>
      <c r="AD23" s="149"/>
      <c r="AE23" s="149"/>
      <c r="AF23" s="149"/>
      <c r="AG23" s="149" t="s">
        <v>180</v>
      </c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outlineLevel="1" x14ac:dyDescent="0.2">
      <c r="A24" s="156"/>
      <c r="B24" s="157"/>
      <c r="C24" s="189" t="s">
        <v>335</v>
      </c>
      <c r="D24" s="187"/>
      <c r="E24" s="188">
        <v>20.59</v>
      </c>
      <c r="F24" s="159"/>
      <c r="G24" s="159"/>
      <c r="H24" s="159"/>
      <c r="I24" s="159"/>
      <c r="J24" s="159"/>
      <c r="K24" s="159"/>
      <c r="L24" s="159"/>
      <c r="M24" s="159"/>
      <c r="N24" s="159"/>
      <c r="O24" s="159"/>
      <c r="P24" s="159"/>
      <c r="Q24" s="159"/>
      <c r="R24" s="159"/>
      <c r="S24" s="159"/>
      <c r="T24" s="159"/>
      <c r="U24" s="159"/>
      <c r="V24" s="159"/>
      <c r="W24" s="159"/>
      <c r="X24" s="159"/>
      <c r="Y24" s="149"/>
      <c r="Z24" s="149"/>
      <c r="AA24" s="149"/>
      <c r="AB24" s="149"/>
      <c r="AC24" s="149"/>
      <c r="AD24" s="149"/>
      <c r="AE24" s="149"/>
      <c r="AF24" s="149"/>
      <c r="AG24" s="149" t="s">
        <v>173</v>
      </c>
      <c r="AH24" s="149">
        <v>0</v>
      </c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</row>
    <row r="25" spans="1:60" outlineLevel="1" x14ac:dyDescent="0.2">
      <c r="A25" s="168">
        <v>6</v>
      </c>
      <c r="B25" s="169" t="s">
        <v>264</v>
      </c>
      <c r="C25" s="183" t="s">
        <v>265</v>
      </c>
      <c r="D25" s="170" t="s">
        <v>203</v>
      </c>
      <c r="E25" s="171">
        <v>58.3</v>
      </c>
      <c r="F25" s="172"/>
      <c r="G25" s="173">
        <f>ROUND(E25*F25,2)</f>
        <v>0</v>
      </c>
      <c r="H25" s="160"/>
      <c r="I25" s="159">
        <f>ROUND(E25*H25,2)</f>
        <v>0</v>
      </c>
      <c r="J25" s="160"/>
      <c r="K25" s="159">
        <f>ROUND(E25*J25,2)</f>
        <v>0</v>
      </c>
      <c r="L25" s="159">
        <v>21</v>
      </c>
      <c r="M25" s="159">
        <f>G25*(1+L25/100)</f>
        <v>0</v>
      </c>
      <c r="N25" s="159">
        <v>1.06E-3</v>
      </c>
      <c r="O25" s="159">
        <f>ROUND(E25*N25,2)</f>
        <v>0.06</v>
      </c>
      <c r="P25" s="159">
        <v>0</v>
      </c>
      <c r="Q25" s="159">
        <f>ROUND(E25*P25,2)</f>
        <v>0</v>
      </c>
      <c r="R25" s="159"/>
      <c r="S25" s="159" t="s">
        <v>154</v>
      </c>
      <c r="T25" s="159" t="s">
        <v>184</v>
      </c>
      <c r="U25" s="159">
        <v>0</v>
      </c>
      <c r="V25" s="159">
        <f>ROUND(E25*U25,2)</f>
        <v>0</v>
      </c>
      <c r="W25" s="159"/>
      <c r="X25" s="159" t="s">
        <v>170</v>
      </c>
      <c r="Y25" s="149"/>
      <c r="Z25" s="149"/>
      <c r="AA25" s="149"/>
      <c r="AB25" s="149"/>
      <c r="AC25" s="149"/>
      <c r="AD25" s="149"/>
      <c r="AE25" s="149"/>
      <c r="AF25" s="149"/>
      <c r="AG25" s="149" t="s">
        <v>171</v>
      </c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outlineLevel="1" x14ac:dyDescent="0.2">
      <c r="A26" s="156"/>
      <c r="B26" s="157"/>
      <c r="C26" s="189" t="s">
        <v>204</v>
      </c>
      <c r="D26" s="187"/>
      <c r="E26" s="188"/>
      <c r="F26" s="159"/>
      <c r="G26" s="159"/>
      <c r="H26" s="159"/>
      <c r="I26" s="159"/>
      <c r="J26" s="159"/>
      <c r="K26" s="159"/>
      <c r="L26" s="159"/>
      <c r="M26" s="159"/>
      <c r="N26" s="159"/>
      <c r="O26" s="159"/>
      <c r="P26" s="159"/>
      <c r="Q26" s="159"/>
      <c r="R26" s="159"/>
      <c r="S26" s="159"/>
      <c r="T26" s="159"/>
      <c r="U26" s="159"/>
      <c r="V26" s="159"/>
      <c r="W26" s="159"/>
      <c r="X26" s="159"/>
      <c r="Y26" s="149"/>
      <c r="Z26" s="149"/>
      <c r="AA26" s="149"/>
      <c r="AB26" s="149"/>
      <c r="AC26" s="149"/>
      <c r="AD26" s="149"/>
      <c r="AE26" s="149"/>
      <c r="AF26" s="149"/>
      <c r="AG26" s="149" t="s">
        <v>173</v>
      </c>
      <c r="AH26" s="149">
        <v>0</v>
      </c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</row>
    <row r="27" spans="1:60" outlineLevel="1" x14ac:dyDescent="0.2">
      <c r="A27" s="156"/>
      <c r="B27" s="157"/>
      <c r="C27" s="189" t="s">
        <v>336</v>
      </c>
      <c r="D27" s="187"/>
      <c r="E27" s="188">
        <v>54.9</v>
      </c>
      <c r="F27" s="159"/>
      <c r="G27" s="159"/>
      <c r="H27" s="159"/>
      <c r="I27" s="159"/>
      <c r="J27" s="159"/>
      <c r="K27" s="159"/>
      <c r="L27" s="159"/>
      <c r="M27" s="159"/>
      <c r="N27" s="159"/>
      <c r="O27" s="159"/>
      <c r="P27" s="159"/>
      <c r="Q27" s="159"/>
      <c r="R27" s="159"/>
      <c r="S27" s="159"/>
      <c r="T27" s="159"/>
      <c r="U27" s="159"/>
      <c r="V27" s="159"/>
      <c r="W27" s="159"/>
      <c r="X27" s="159"/>
      <c r="Y27" s="149"/>
      <c r="Z27" s="149"/>
      <c r="AA27" s="149"/>
      <c r="AB27" s="149"/>
      <c r="AC27" s="149"/>
      <c r="AD27" s="149"/>
      <c r="AE27" s="149"/>
      <c r="AF27" s="149"/>
      <c r="AG27" s="149" t="s">
        <v>173</v>
      </c>
      <c r="AH27" s="149">
        <v>0</v>
      </c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outlineLevel="1" x14ac:dyDescent="0.2">
      <c r="A28" s="156"/>
      <c r="B28" s="157"/>
      <c r="C28" s="189" t="s">
        <v>337</v>
      </c>
      <c r="D28" s="187"/>
      <c r="E28" s="188">
        <v>1.1000000000000001</v>
      </c>
      <c r="F28" s="159"/>
      <c r="G28" s="159"/>
      <c r="H28" s="159"/>
      <c r="I28" s="159"/>
      <c r="J28" s="159"/>
      <c r="K28" s="159"/>
      <c r="L28" s="159"/>
      <c r="M28" s="159"/>
      <c r="N28" s="159"/>
      <c r="O28" s="159"/>
      <c r="P28" s="159"/>
      <c r="Q28" s="159"/>
      <c r="R28" s="159"/>
      <c r="S28" s="159"/>
      <c r="T28" s="159"/>
      <c r="U28" s="159"/>
      <c r="V28" s="159"/>
      <c r="W28" s="159"/>
      <c r="X28" s="159"/>
      <c r="Y28" s="149"/>
      <c r="Z28" s="149"/>
      <c r="AA28" s="149"/>
      <c r="AB28" s="149"/>
      <c r="AC28" s="149"/>
      <c r="AD28" s="149"/>
      <c r="AE28" s="149"/>
      <c r="AF28" s="149"/>
      <c r="AG28" s="149" t="s">
        <v>173</v>
      </c>
      <c r="AH28" s="149">
        <v>0</v>
      </c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</row>
    <row r="29" spans="1:60" outlineLevel="1" x14ac:dyDescent="0.2">
      <c r="A29" s="156"/>
      <c r="B29" s="157"/>
      <c r="C29" s="189" t="s">
        <v>338</v>
      </c>
      <c r="D29" s="187"/>
      <c r="E29" s="188">
        <v>1.2</v>
      </c>
      <c r="F29" s="159"/>
      <c r="G29" s="159"/>
      <c r="H29" s="159"/>
      <c r="I29" s="159"/>
      <c r="J29" s="159"/>
      <c r="K29" s="159"/>
      <c r="L29" s="159"/>
      <c r="M29" s="159"/>
      <c r="N29" s="159"/>
      <c r="O29" s="159"/>
      <c r="P29" s="159"/>
      <c r="Q29" s="159"/>
      <c r="R29" s="159"/>
      <c r="S29" s="159"/>
      <c r="T29" s="159"/>
      <c r="U29" s="159"/>
      <c r="V29" s="159"/>
      <c r="W29" s="159"/>
      <c r="X29" s="159"/>
      <c r="Y29" s="149"/>
      <c r="Z29" s="149"/>
      <c r="AA29" s="149"/>
      <c r="AB29" s="149"/>
      <c r="AC29" s="149"/>
      <c r="AD29" s="149"/>
      <c r="AE29" s="149"/>
      <c r="AF29" s="149"/>
      <c r="AG29" s="149" t="s">
        <v>173</v>
      </c>
      <c r="AH29" s="149">
        <v>0</v>
      </c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</row>
    <row r="30" spans="1:60" outlineLevel="1" x14ac:dyDescent="0.2">
      <c r="A30" s="156"/>
      <c r="B30" s="157"/>
      <c r="C30" s="189" t="s">
        <v>339</v>
      </c>
      <c r="D30" s="187"/>
      <c r="E30" s="188">
        <v>0.5</v>
      </c>
      <c r="F30" s="159"/>
      <c r="G30" s="159"/>
      <c r="H30" s="159"/>
      <c r="I30" s="159"/>
      <c r="J30" s="159"/>
      <c r="K30" s="159"/>
      <c r="L30" s="159"/>
      <c r="M30" s="159"/>
      <c r="N30" s="159"/>
      <c r="O30" s="159"/>
      <c r="P30" s="159"/>
      <c r="Q30" s="159"/>
      <c r="R30" s="159"/>
      <c r="S30" s="159"/>
      <c r="T30" s="159"/>
      <c r="U30" s="159"/>
      <c r="V30" s="159"/>
      <c r="W30" s="159"/>
      <c r="X30" s="159"/>
      <c r="Y30" s="149"/>
      <c r="Z30" s="149"/>
      <c r="AA30" s="149"/>
      <c r="AB30" s="149"/>
      <c r="AC30" s="149"/>
      <c r="AD30" s="149"/>
      <c r="AE30" s="149"/>
      <c r="AF30" s="149"/>
      <c r="AG30" s="149" t="s">
        <v>173</v>
      </c>
      <c r="AH30" s="149">
        <v>0</v>
      </c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</row>
    <row r="31" spans="1:60" outlineLevel="1" x14ac:dyDescent="0.2">
      <c r="A31" s="156"/>
      <c r="B31" s="157"/>
      <c r="C31" s="189" t="s">
        <v>340</v>
      </c>
      <c r="D31" s="187"/>
      <c r="E31" s="188">
        <v>0.6</v>
      </c>
      <c r="F31" s="159"/>
      <c r="G31" s="159"/>
      <c r="H31" s="159"/>
      <c r="I31" s="159"/>
      <c r="J31" s="159"/>
      <c r="K31" s="159"/>
      <c r="L31" s="159"/>
      <c r="M31" s="159"/>
      <c r="N31" s="159"/>
      <c r="O31" s="159"/>
      <c r="P31" s="159"/>
      <c r="Q31" s="159"/>
      <c r="R31" s="159"/>
      <c r="S31" s="159"/>
      <c r="T31" s="159"/>
      <c r="U31" s="159"/>
      <c r="V31" s="159"/>
      <c r="W31" s="159"/>
      <c r="X31" s="159"/>
      <c r="Y31" s="149"/>
      <c r="Z31" s="149"/>
      <c r="AA31" s="149"/>
      <c r="AB31" s="149"/>
      <c r="AC31" s="149"/>
      <c r="AD31" s="149"/>
      <c r="AE31" s="149"/>
      <c r="AF31" s="149"/>
      <c r="AG31" s="149" t="s">
        <v>173</v>
      </c>
      <c r="AH31" s="149">
        <v>0</v>
      </c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</row>
    <row r="32" spans="1:60" outlineLevel="1" x14ac:dyDescent="0.2">
      <c r="A32" s="168">
        <v>7</v>
      </c>
      <c r="B32" s="169" t="s">
        <v>201</v>
      </c>
      <c r="C32" s="183" t="s">
        <v>202</v>
      </c>
      <c r="D32" s="170" t="s">
        <v>203</v>
      </c>
      <c r="E32" s="171">
        <v>340.61</v>
      </c>
      <c r="F32" s="172"/>
      <c r="G32" s="173">
        <f>ROUND(E32*F32,2)</f>
        <v>0</v>
      </c>
      <c r="H32" s="160"/>
      <c r="I32" s="159">
        <f>ROUND(E32*H32,2)</f>
        <v>0</v>
      </c>
      <c r="J32" s="160"/>
      <c r="K32" s="159">
        <f>ROUND(E32*J32,2)</f>
        <v>0</v>
      </c>
      <c r="L32" s="159">
        <v>21</v>
      </c>
      <c r="M32" s="159">
        <f>G32*(1+L32/100)</f>
        <v>0</v>
      </c>
      <c r="N32" s="159">
        <v>1.06E-3</v>
      </c>
      <c r="O32" s="159">
        <f>ROUND(E32*N32,2)</f>
        <v>0.36</v>
      </c>
      <c r="P32" s="159">
        <v>0</v>
      </c>
      <c r="Q32" s="159">
        <f>ROUND(E32*P32,2)</f>
        <v>0</v>
      </c>
      <c r="R32" s="159"/>
      <c r="S32" s="159" t="s">
        <v>154</v>
      </c>
      <c r="T32" s="159" t="s">
        <v>184</v>
      </c>
      <c r="U32" s="159">
        <v>0</v>
      </c>
      <c r="V32" s="159">
        <f>ROUND(E32*U32,2)</f>
        <v>0</v>
      </c>
      <c r="W32" s="159"/>
      <c r="X32" s="159" t="s">
        <v>170</v>
      </c>
      <c r="Y32" s="149"/>
      <c r="Z32" s="149"/>
      <c r="AA32" s="149"/>
      <c r="AB32" s="149"/>
      <c r="AC32" s="149"/>
      <c r="AD32" s="149"/>
      <c r="AE32" s="149"/>
      <c r="AF32" s="149"/>
      <c r="AG32" s="149" t="s">
        <v>171</v>
      </c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</row>
    <row r="33" spans="1:60" outlineLevel="1" x14ac:dyDescent="0.2">
      <c r="A33" s="156"/>
      <c r="B33" s="157"/>
      <c r="C33" s="189" t="s">
        <v>204</v>
      </c>
      <c r="D33" s="187"/>
      <c r="E33" s="188"/>
      <c r="F33" s="159"/>
      <c r="G33" s="159"/>
      <c r="H33" s="159"/>
      <c r="I33" s="159"/>
      <c r="J33" s="159"/>
      <c r="K33" s="159"/>
      <c r="L33" s="159"/>
      <c r="M33" s="159"/>
      <c r="N33" s="159"/>
      <c r="O33" s="159"/>
      <c r="P33" s="159"/>
      <c r="Q33" s="159"/>
      <c r="R33" s="159"/>
      <c r="S33" s="159"/>
      <c r="T33" s="159"/>
      <c r="U33" s="159"/>
      <c r="V33" s="159"/>
      <c r="W33" s="159"/>
      <c r="X33" s="159"/>
      <c r="Y33" s="149"/>
      <c r="Z33" s="149"/>
      <c r="AA33" s="149"/>
      <c r="AB33" s="149"/>
      <c r="AC33" s="149"/>
      <c r="AD33" s="149"/>
      <c r="AE33" s="149"/>
      <c r="AF33" s="149"/>
      <c r="AG33" s="149" t="s">
        <v>173</v>
      </c>
      <c r="AH33" s="149">
        <v>0</v>
      </c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</row>
    <row r="34" spans="1:60" ht="22.5" outlineLevel="1" x14ac:dyDescent="0.2">
      <c r="A34" s="156"/>
      <c r="B34" s="157"/>
      <c r="C34" s="189" t="s">
        <v>341</v>
      </c>
      <c r="D34" s="187"/>
      <c r="E34" s="188">
        <v>125.9</v>
      </c>
      <c r="F34" s="159"/>
      <c r="G34" s="159"/>
      <c r="H34" s="159"/>
      <c r="I34" s="159"/>
      <c r="J34" s="159"/>
      <c r="K34" s="159"/>
      <c r="L34" s="159"/>
      <c r="M34" s="159"/>
      <c r="N34" s="159"/>
      <c r="O34" s="159"/>
      <c r="P34" s="159"/>
      <c r="Q34" s="159"/>
      <c r="R34" s="159"/>
      <c r="S34" s="159"/>
      <c r="T34" s="159"/>
      <c r="U34" s="159"/>
      <c r="V34" s="159"/>
      <c r="W34" s="159"/>
      <c r="X34" s="159"/>
      <c r="Y34" s="149"/>
      <c r="Z34" s="149"/>
      <c r="AA34" s="149"/>
      <c r="AB34" s="149"/>
      <c r="AC34" s="149"/>
      <c r="AD34" s="149"/>
      <c r="AE34" s="149"/>
      <c r="AF34" s="149"/>
      <c r="AG34" s="149" t="s">
        <v>173</v>
      </c>
      <c r="AH34" s="149">
        <v>0</v>
      </c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</row>
    <row r="35" spans="1:60" outlineLevel="1" x14ac:dyDescent="0.2">
      <c r="A35" s="156"/>
      <c r="B35" s="157"/>
      <c r="C35" s="189" t="s">
        <v>342</v>
      </c>
      <c r="D35" s="187"/>
      <c r="E35" s="188">
        <v>7.2</v>
      </c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S35" s="159"/>
      <c r="T35" s="159"/>
      <c r="U35" s="159"/>
      <c r="V35" s="159"/>
      <c r="W35" s="159"/>
      <c r="X35" s="159"/>
      <c r="Y35" s="149"/>
      <c r="Z35" s="149"/>
      <c r="AA35" s="149"/>
      <c r="AB35" s="149"/>
      <c r="AC35" s="149"/>
      <c r="AD35" s="149"/>
      <c r="AE35" s="149"/>
      <c r="AF35" s="149"/>
      <c r="AG35" s="149" t="s">
        <v>173</v>
      </c>
      <c r="AH35" s="149">
        <v>0</v>
      </c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</row>
    <row r="36" spans="1:60" outlineLevel="1" x14ac:dyDescent="0.2">
      <c r="A36" s="156"/>
      <c r="B36" s="157"/>
      <c r="C36" s="189" t="s">
        <v>343</v>
      </c>
      <c r="D36" s="187"/>
      <c r="E36" s="188">
        <v>9.6999999999999993</v>
      </c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59"/>
      <c r="R36" s="159"/>
      <c r="S36" s="159"/>
      <c r="T36" s="159"/>
      <c r="U36" s="159"/>
      <c r="V36" s="159"/>
      <c r="W36" s="159"/>
      <c r="X36" s="159"/>
      <c r="Y36" s="149"/>
      <c r="Z36" s="149"/>
      <c r="AA36" s="149"/>
      <c r="AB36" s="149"/>
      <c r="AC36" s="149"/>
      <c r="AD36" s="149"/>
      <c r="AE36" s="149"/>
      <c r="AF36" s="149"/>
      <c r="AG36" s="149" t="s">
        <v>173</v>
      </c>
      <c r="AH36" s="149">
        <v>0</v>
      </c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</row>
    <row r="37" spans="1:60" outlineLevel="1" x14ac:dyDescent="0.2">
      <c r="A37" s="156"/>
      <c r="B37" s="157"/>
      <c r="C37" s="189" t="s">
        <v>344</v>
      </c>
      <c r="D37" s="187"/>
      <c r="E37" s="188">
        <v>197.81</v>
      </c>
      <c r="F37" s="159"/>
      <c r="G37" s="159"/>
      <c r="H37" s="159"/>
      <c r="I37" s="159"/>
      <c r="J37" s="159"/>
      <c r="K37" s="159"/>
      <c r="L37" s="159"/>
      <c r="M37" s="159"/>
      <c r="N37" s="159"/>
      <c r="O37" s="159"/>
      <c r="P37" s="159"/>
      <c r="Q37" s="159"/>
      <c r="R37" s="159"/>
      <c r="S37" s="159"/>
      <c r="T37" s="159"/>
      <c r="U37" s="159"/>
      <c r="V37" s="159"/>
      <c r="W37" s="159"/>
      <c r="X37" s="159"/>
      <c r="Y37" s="149"/>
      <c r="Z37" s="149"/>
      <c r="AA37" s="149"/>
      <c r="AB37" s="149"/>
      <c r="AC37" s="149"/>
      <c r="AD37" s="149"/>
      <c r="AE37" s="149"/>
      <c r="AF37" s="149"/>
      <c r="AG37" s="149" t="s">
        <v>173</v>
      </c>
      <c r="AH37" s="149">
        <v>0</v>
      </c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</row>
    <row r="38" spans="1:60" outlineLevel="1" x14ac:dyDescent="0.2">
      <c r="A38" s="168">
        <v>8</v>
      </c>
      <c r="B38" s="169" t="s">
        <v>213</v>
      </c>
      <c r="C38" s="183" t="s">
        <v>214</v>
      </c>
      <c r="D38" s="170" t="s">
        <v>203</v>
      </c>
      <c r="E38" s="171">
        <v>1117.8</v>
      </c>
      <c r="F38" s="172"/>
      <c r="G38" s="173">
        <f>ROUND(E38*F38,2)</f>
        <v>0</v>
      </c>
      <c r="H38" s="160"/>
      <c r="I38" s="159">
        <f>ROUND(E38*H38,2)</f>
        <v>0</v>
      </c>
      <c r="J38" s="160"/>
      <c r="K38" s="159">
        <f>ROUND(E38*J38,2)</f>
        <v>0</v>
      </c>
      <c r="L38" s="159">
        <v>21</v>
      </c>
      <c r="M38" s="159">
        <f>G38*(1+L38/100)</f>
        <v>0</v>
      </c>
      <c r="N38" s="159">
        <v>1.0499999999999999E-3</v>
      </c>
      <c r="O38" s="159">
        <f>ROUND(E38*N38,2)</f>
        <v>1.17</v>
      </c>
      <c r="P38" s="159">
        <v>0</v>
      </c>
      <c r="Q38" s="159">
        <f>ROUND(E38*P38,2)</f>
        <v>0</v>
      </c>
      <c r="R38" s="159"/>
      <c r="S38" s="159" t="s">
        <v>154</v>
      </c>
      <c r="T38" s="159" t="s">
        <v>184</v>
      </c>
      <c r="U38" s="159">
        <v>0</v>
      </c>
      <c r="V38" s="159">
        <f>ROUND(E38*U38,2)</f>
        <v>0</v>
      </c>
      <c r="W38" s="159"/>
      <c r="X38" s="159" t="s">
        <v>170</v>
      </c>
      <c r="Y38" s="149"/>
      <c r="Z38" s="149"/>
      <c r="AA38" s="149"/>
      <c r="AB38" s="149"/>
      <c r="AC38" s="149"/>
      <c r="AD38" s="149"/>
      <c r="AE38" s="149"/>
      <c r="AF38" s="149"/>
      <c r="AG38" s="149" t="s">
        <v>171</v>
      </c>
      <c r="AH38" s="149"/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</row>
    <row r="39" spans="1:60" outlineLevel="1" x14ac:dyDescent="0.2">
      <c r="A39" s="156"/>
      <c r="B39" s="157"/>
      <c r="C39" s="189" t="s">
        <v>204</v>
      </c>
      <c r="D39" s="187"/>
      <c r="E39" s="188"/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  <c r="Q39" s="159"/>
      <c r="R39" s="159"/>
      <c r="S39" s="159"/>
      <c r="T39" s="159"/>
      <c r="U39" s="159"/>
      <c r="V39" s="159"/>
      <c r="W39" s="159"/>
      <c r="X39" s="159"/>
      <c r="Y39" s="149"/>
      <c r="Z39" s="149"/>
      <c r="AA39" s="149"/>
      <c r="AB39" s="149"/>
      <c r="AC39" s="149"/>
      <c r="AD39" s="149"/>
      <c r="AE39" s="149"/>
      <c r="AF39" s="149"/>
      <c r="AG39" s="149" t="s">
        <v>173</v>
      </c>
      <c r="AH39" s="149">
        <v>0</v>
      </c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</row>
    <row r="40" spans="1:60" ht="22.5" outlineLevel="1" x14ac:dyDescent="0.2">
      <c r="A40" s="156"/>
      <c r="B40" s="157"/>
      <c r="C40" s="189" t="s">
        <v>345</v>
      </c>
      <c r="D40" s="187"/>
      <c r="E40" s="188">
        <v>468.3</v>
      </c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  <c r="Q40" s="159"/>
      <c r="R40" s="159"/>
      <c r="S40" s="159"/>
      <c r="T40" s="159"/>
      <c r="U40" s="159"/>
      <c r="V40" s="159"/>
      <c r="W40" s="159"/>
      <c r="X40" s="159"/>
      <c r="Y40" s="149"/>
      <c r="Z40" s="149"/>
      <c r="AA40" s="149"/>
      <c r="AB40" s="149"/>
      <c r="AC40" s="149"/>
      <c r="AD40" s="149"/>
      <c r="AE40" s="149"/>
      <c r="AF40" s="149"/>
      <c r="AG40" s="149" t="s">
        <v>173</v>
      </c>
      <c r="AH40" s="149">
        <v>0</v>
      </c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</row>
    <row r="41" spans="1:60" ht="56.25" outlineLevel="1" x14ac:dyDescent="0.2">
      <c r="A41" s="156"/>
      <c r="B41" s="157"/>
      <c r="C41" s="189" t="s">
        <v>346</v>
      </c>
      <c r="D41" s="187"/>
      <c r="E41" s="188">
        <v>435</v>
      </c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  <c r="Q41" s="159"/>
      <c r="R41" s="159"/>
      <c r="S41" s="159"/>
      <c r="T41" s="159"/>
      <c r="U41" s="159"/>
      <c r="V41" s="159"/>
      <c r="W41" s="159"/>
      <c r="X41" s="159"/>
      <c r="Y41" s="149"/>
      <c r="Z41" s="149"/>
      <c r="AA41" s="149"/>
      <c r="AB41" s="149"/>
      <c r="AC41" s="149"/>
      <c r="AD41" s="149"/>
      <c r="AE41" s="149"/>
      <c r="AF41" s="149"/>
      <c r="AG41" s="149" t="s">
        <v>173</v>
      </c>
      <c r="AH41" s="149">
        <v>0</v>
      </c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</row>
    <row r="42" spans="1:60" ht="45" outlineLevel="1" x14ac:dyDescent="0.2">
      <c r="A42" s="156"/>
      <c r="B42" s="157"/>
      <c r="C42" s="189" t="s">
        <v>347</v>
      </c>
      <c r="D42" s="187"/>
      <c r="E42" s="188">
        <v>214.5</v>
      </c>
      <c r="F42" s="159"/>
      <c r="G42" s="159"/>
      <c r="H42" s="159"/>
      <c r="I42" s="159"/>
      <c r="J42" s="159"/>
      <c r="K42" s="159"/>
      <c r="L42" s="159"/>
      <c r="M42" s="159"/>
      <c r="N42" s="159"/>
      <c r="O42" s="159"/>
      <c r="P42" s="159"/>
      <c r="Q42" s="159"/>
      <c r="R42" s="159"/>
      <c r="S42" s="159"/>
      <c r="T42" s="159"/>
      <c r="U42" s="159"/>
      <c r="V42" s="159"/>
      <c r="W42" s="159"/>
      <c r="X42" s="159"/>
      <c r="Y42" s="149"/>
      <c r="Z42" s="149"/>
      <c r="AA42" s="149"/>
      <c r="AB42" s="149"/>
      <c r="AC42" s="149"/>
      <c r="AD42" s="149"/>
      <c r="AE42" s="149"/>
      <c r="AF42" s="149"/>
      <c r="AG42" s="149" t="s">
        <v>173</v>
      </c>
      <c r="AH42" s="149">
        <v>0</v>
      </c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</row>
    <row r="43" spans="1:60" outlineLevel="1" x14ac:dyDescent="0.2">
      <c r="A43" s="168">
        <v>9</v>
      </c>
      <c r="B43" s="169" t="s">
        <v>231</v>
      </c>
      <c r="C43" s="183" t="s">
        <v>232</v>
      </c>
      <c r="D43" s="170" t="s">
        <v>203</v>
      </c>
      <c r="E43" s="171">
        <v>1516.71</v>
      </c>
      <c r="F43" s="172"/>
      <c r="G43" s="173">
        <f>ROUND(E43*F43,2)</f>
        <v>0</v>
      </c>
      <c r="H43" s="160"/>
      <c r="I43" s="159">
        <f>ROUND(E43*H43,2)</f>
        <v>0</v>
      </c>
      <c r="J43" s="160"/>
      <c r="K43" s="159">
        <f>ROUND(E43*J43,2)</f>
        <v>0</v>
      </c>
      <c r="L43" s="159">
        <v>21</v>
      </c>
      <c r="M43" s="159">
        <f>G43*(1+L43/100)</f>
        <v>0</v>
      </c>
      <c r="N43" s="159">
        <v>0</v>
      </c>
      <c r="O43" s="159">
        <f>ROUND(E43*N43,2)</f>
        <v>0</v>
      </c>
      <c r="P43" s="159">
        <v>0</v>
      </c>
      <c r="Q43" s="159">
        <f>ROUND(E43*P43,2)</f>
        <v>0</v>
      </c>
      <c r="R43" s="159" t="s">
        <v>233</v>
      </c>
      <c r="S43" s="159" t="s">
        <v>154</v>
      </c>
      <c r="T43" s="159" t="s">
        <v>184</v>
      </c>
      <c r="U43" s="159">
        <v>0</v>
      </c>
      <c r="V43" s="159">
        <f>ROUND(E43*U43,2)</f>
        <v>0</v>
      </c>
      <c r="W43" s="159"/>
      <c r="X43" s="159" t="s">
        <v>234</v>
      </c>
      <c r="Y43" s="149"/>
      <c r="Z43" s="149"/>
      <c r="AA43" s="149"/>
      <c r="AB43" s="149"/>
      <c r="AC43" s="149"/>
      <c r="AD43" s="149"/>
      <c r="AE43" s="149"/>
      <c r="AF43" s="149"/>
      <c r="AG43" s="149" t="s">
        <v>235</v>
      </c>
      <c r="AH43" s="149"/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</row>
    <row r="44" spans="1:60" outlineLevel="1" x14ac:dyDescent="0.2">
      <c r="A44" s="156"/>
      <c r="B44" s="157"/>
      <c r="C44" s="189" t="s">
        <v>348</v>
      </c>
      <c r="D44" s="187"/>
      <c r="E44" s="188">
        <v>58.3</v>
      </c>
      <c r="F44" s="159"/>
      <c r="G44" s="159"/>
      <c r="H44" s="159"/>
      <c r="I44" s="159"/>
      <c r="J44" s="159"/>
      <c r="K44" s="159"/>
      <c r="L44" s="159"/>
      <c r="M44" s="159"/>
      <c r="N44" s="159"/>
      <c r="O44" s="159"/>
      <c r="P44" s="159"/>
      <c r="Q44" s="159"/>
      <c r="R44" s="159"/>
      <c r="S44" s="159"/>
      <c r="T44" s="159"/>
      <c r="U44" s="159"/>
      <c r="V44" s="159"/>
      <c r="W44" s="159"/>
      <c r="X44" s="159"/>
      <c r="Y44" s="149"/>
      <c r="Z44" s="149"/>
      <c r="AA44" s="149"/>
      <c r="AB44" s="149"/>
      <c r="AC44" s="149"/>
      <c r="AD44" s="149"/>
      <c r="AE44" s="149"/>
      <c r="AF44" s="149"/>
      <c r="AG44" s="149" t="s">
        <v>173</v>
      </c>
      <c r="AH44" s="149">
        <v>5</v>
      </c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</row>
    <row r="45" spans="1:60" outlineLevel="1" x14ac:dyDescent="0.2">
      <c r="A45" s="156"/>
      <c r="B45" s="157"/>
      <c r="C45" s="189" t="s">
        <v>349</v>
      </c>
      <c r="D45" s="187"/>
      <c r="E45" s="188">
        <v>340.61</v>
      </c>
      <c r="F45" s="159"/>
      <c r="G45" s="159"/>
      <c r="H45" s="159"/>
      <c r="I45" s="159"/>
      <c r="J45" s="159"/>
      <c r="K45" s="159"/>
      <c r="L45" s="159"/>
      <c r="M45" s="159"/>
      <c r="N45" s="159"/>
      <c r="O45" s="159"/>
      <c r="P45" s="159"/>
      <c r="Q45" s="159"/>
      <c r="R45" s="159"/>
      <c r="S45" s="159"/>
      <c r="T45" s="159"/>
      <c r="U45" s="159"/>
      <c r="V45" s="159"/>
      <c r="W45" s="159"/>
      <c r="X45" s="159"/>
      <c r="Y45" s="149"/>
      <c r="Z45" s="149"/>
      <c r="AA45" s="149"/>
      <c r="AB45" s="149"/>
      <c r="AC45" s="149"/>
      <c r="AD45" s="149"/>
      <c r="AE45" s="149"/>
      <c r="AF45" s="149"/>
      <c r="AG45" s="149" t="s">
        <v>173</v>
      </c>
      <c r="AH45" s="149">
        <v>5</v>
      </c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  <c r="BH45" s="149"/>
    </row>
    <row r="46" spans="1:60" outlineLevel="1" x14ac:dyDescent="0.2">
      <c r="A46" s="156"/>
      <c r="B46" s="157"/>
      <c r="C46" s="189" t="s">
        <v>350</v>
      </c>
      <c r="D46" s="187"/>
      <c r="E46" s="188">
        <v>1117.8</v>
      </c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59"/>
      <c r="V46" s="159"/>
      <c r="W46" s="159"/>
      <c r="X46" s="159"/>
      <c r="Y46" s="149"/>
      <c r="Z46" s="149"/>
      <c r="AA46" s="149"/>
      <c r="AB46" s="149"/>
      <c r="AC46" s="149"/>
      <c r="AD46" s="149"/>
      <c r="AE46" s="149"/>
      <c r="AF46" s="149"/>
      <c r="AG46" s="149" t="s">
        <v>173</v>
      </c>
      <c r="AH46" s="149">
        <v>5</v>
      </c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49"/>
      <c r="BB46" s="149"/>
      <c r="BC46" s="149"/>
      <c r="BD46" s="149"/>
      <c r="BE46" s="149"/>
      <c r="BF46" s="149"/>
      <c r="BG46" s="149"/>
      <c r="BH46" s="149"/>
    </row>
    <row r="47" spans="1:60" x14ac:dyDescent="0.2">
      <c r="A47" s="3"/>
      <c r="B47" s="4"/>
      <c r="C47" s="184"/>
      <c r="D47" s="6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AE47">
        <v>15</v>
      </c>
      <c r="AF47">
        <v>21</v>
      </c>
      <c r="AG47" t="s">
        <v>136</v>
      </c>
    </row>
    <row r="48" spans="1:60" x14ac:dyDescent="0.2">
      <c r="A48" s="152"/>
      <c r="B48" s="153" t="s">
        <v>31</v>
      </c>
      <c r="C48" s="185"/>
      <c r="D48" s="154"/>
      <c r="E48" s="155"/>
      <c r="F48" s="155"/>
      <c r="G48" s="180">
        <f>G8+G14+G21</f>
        <v>0</v>
      </c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AE48">
        <f>SUMIF(L7:L46,AE47,G7:G46)</f>
        <v>0</v>
      </c>
      <c r="AF48">
        <f>SUMIF(L7:L46,AF47,G7:G46)</f>
        <v>0</v>
      </c>
      <c r="AG48" t="s">
        <v>162</v>
      </c>
    </row>
    <row r="49" spans="1:33" x14ac:dyDescent="0.2">
      <c r="A49" s="3"/>
      <c r="B49" s="4"/>
      <c r="C49" s="184"/>
      <c r="D49" s="6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 spans="1:33" x14ac:dyDescent="0.2">
      <c r="A50" s="3"/>
      <c r="B50" s="4"/>
      <c r="C50" s="184"/>
      <c r="D50" s="6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</row>
    <row r="51" spans="1:33" x14ac:dyDescent="0.2">
      <c r="A51" s="258" t="s">
        <v>163</v>
      </c>
      <c r="B51" s="258"/>
      <c r="C51" s="259"/>
      <c r="D51" s="6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</row>
    <row r="52" spans="1:33" x14ac:dyDescent="0.2">
      <c r="A52" s="260"/>
      <c r="B52" s="261"/>
      <c r="C52" s="262"/>
      <c r="D52" s="261"/>
      <c r="E52" s="261"/>
      <c r="F52" s="261"/>
      <c r="G52" s="26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AG52" t="s">
        <v>164</v>
      </c>
    </row>
    <row r="53" spans="1:33" x14ac:dyDescent="0.2">
      <c r="A53" s="264"/>
      <c r="B53" s="265"/>
      <c r="C53" s="266"/>
      <c r="D53" s="265"/>
      <c r="E53" s="265"/>
      <c r="F53" s="265"/>
      <c r="G53" s="267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</row>
    <row r="54" spans="1:33" x14ac:dyDescent="0.2">
      <c r="A54" s="264"/>
      <c r="B54" s="265"/>
      <c r="C54" s="266"/>
      <c r="D54" s="265"/>
      <c r="E54" s="265"/>
      <c r="F54" s="265"/>
      <c r="G54" s="267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</row>
    <row r="55" spans="1:33" x14ac:dyDescent="0.2">
      <c r="A55" s="264"/>
      <c r="B55" s="265"/>
      <c r="C55" s="266"/>
      <c r="D55" s="265"/>
      <c r="E55" s="265"/>
      <c r="F55" s="265"/>
      <c r="G55" s="267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</row>
    <row r="56" spans="1:33" x14ac:dyDescent="0.2">
      <c r="A56" s="268"/>
      <c r="B56" s="269"/>
      <c r="C56" s="270"/>
      <c r="D56" s="269"/>
      <c r="E56" s="269"/>
      <c r="F56" s="269"/>
      <c r="G56" s="271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</row>
    <row r="57" spans="1:33" x14ac:dyDescent="0.2">
      <c r="A57" s="3"/>
      <c r="B57" s="4"/>
      <c r="C57" s="184"/>
      <c r="D57" s="6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</row>
    <row r="58" spans="1:33" x14ac:dyDescent="0.2">
      <c r="C58" s="186"/>
      <c r="D58" s="10"/>
      <c r="AG58" t="s">
        <v>165</v>
      </c>
    </row>
    <row r="59" spans="1:33" x14ac:dyDescent="0.2">
      <c r="D59" s="10"/>
    </row>
    <row r="60" spans="1:33" x14ac:dyDescent="0.2">
      <c r="D60" s="10"/>
    </row>
    <row r="61" spans="1:33" x14ac:dyDescent="0.2">
      <c r="D61" s="10"/>
    </row>
    <row r="62" spans="1:33" x14ac:dyDescent="0.2">
      <c r="D62" s="10"/>
    </row>
    <row r="63" spans="1:33" x14ac:dyDescent="0.2">
      <c r="D63" s="10"/>
    </row>
    <row r="64" spans="1:33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10">
    <mergeCell ref="A52:G56"/>
    <mergeCell ref="C10:G10"/>
    <mergeCell ref="C16:G16"/>
    <mergeCell ref="C19:G19"/>
    <mergeCell ref="C23:G23"/>
    <mergeCell ref="A1:G1"/>
    <mergeCell ref="C2:G2"/>
    <mergeCell ref="C3:G3"/>
    <mergeCell ref="C4:G4"/>
    <mergeCell ref="A51:C51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AB129A-3FDA-4D87-9177-43C3478EBA2A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7109375" style="123" customWidth="1"/>
    <col min="3" max="3" width="38.28515625" style="123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1" t="s">
        <v>7</v>
      </c>
      <c r="B1" s="251"/>
      <c r="C1" s="251"/>
      <c r="D1" s="251"/>
      <c r="E1" s="251"/>
      <c r="F1" s="251"/>
      <c r="G1" s="251"/>
      <c r="AG1" t="s">
        <v>123</v>
      </c>
    </row>
    <row r="2" spans="1:60" ht="25.15" customHeight="1" x14ac:dyDescent="0.2">
      <c r="A2" s="141" t="s">
        <v>8</v>
      </c>
      <c r="B2" s="49" t="s">
        <v>43</v>
      </c>
      <c r="C2" s="252" t="s">
        <v>44</v>
      </c>
      <c r="D2" s="253"/>
      <c r="E2" s="253"/>
      <c r="F2" s="253"/>
      <c r="G2" s="254"/>
      <c r="AG2" t="s">
        <v>124</v>
      </c>
    </row>
    <row r="3" spans="1:60" ht="25.15" customHeight="1" x14ac:dyDescent="0.2">
      <c r="A3" s="141" t="s">
        <v>9</v>
      </c>
      <c r="B3" s="49" t="s">
        <v>78</v>
      </c>
      <c r="C3" s="252" t="s">
        <v>79</v>
      </c>
      <c r="D3" s="253"/>
      <c r="E3" s="253"/>
      <c r="F3" s="253"/>
      <c r="G3" s="254"/>
      <c r="AC3" s="123" t="s">
        <v>124</v>
      </c>
      <c r="AG3" t="s">
        <v>126</v>
      </c>
    </row>
    <row r="4" spans="1:60" ht="25.15" customHeight="1" x14ac:dyDescent="0.2">
      <c r="A4" s="142" t="s">
        <v>10</v>
      </c>
      <c r="B4" s="143" t="s">
        <v>80</v>
      </c>
      <c r="C4" s="255" t="s">
        <v>81</v>
      </c>
      <c r="D4" s="256"/>
      <c r="E4" s="256"/>
      <c r="F4" s="256"/>
      <c r="G4" s="257"/>
      <c r="AG4" t="s">
        <v>127</v>
      </c>
    </row>
    <row r="5" spans="1:60" x14ac:dyDescent="0.2">
      <c r="D5" s="10"/>
    </row>
    <row r="6" spans="1:60" ht="38.25" x14ac:dyDescent="0.2">
      <c r="A6" s="145" t="s">
        <v>128</v>
      </c>
      <c r="B6" s="147" t="s">
        <v>129</v>
      </c>
      <c r="C6" s="147" t="s">
        <v>130</v>
      </c>
      <c r="D6" s="146" t="s">
        <v>131</v>
      </c>
      <c r="E6" s="145" t="s">
        <v>132</v>
      </c>
      <c r="F6" s="144" t="s">
        <v>133</v>
      </c>
      <c r="G6" s="145" t="s">
        <v>31</v>
      </c>
      <c r="H6" s="148" t="s">
        <v>32</v>
      </c>
      <c r="I6" s="148" t="s">
        <v>134</v>
      </c>
      <c r="J6" s="148" t="s">
        <v>33</v>
      </c>
      <c r="K6" s="148" t="s">
        <v>135</v>
      </c>
      <c r="L6" s="148" t="s">
        <v>136</v>
      </c>
      <c r="M6" s="148" t="s">
        <v>137</v>
      </c>
      <c r="N6" s="148" t="s">
        <v>138</v>
      </c>
      <c r="O6" s="148" t="s">
        <v>139</v>
      </c>
      <c r="P6" s="148" t="s">
        <v>140</v>
      </c>
      <c r="Q6" s="148" t="s">
        <v>141</v>
      </c>
      <c r="R6" s="148" t="s">
        <v>142</v>
      </c>
      <c r="S6" s="148" t="s">
        <v>143</v>
      </c>
      <c r="T6" s="148" t="s">
        <v>144</v>
      </c>
      <c r="U6" s="148" t="s">
        <v>145</v>
      </c>
      <c r="V6" s="148" t="s">
        <v>146</v>
      </c>
      <c r="W6" s="148" t="s">
        <v>147</v>
      </c>
      <c r="X6" s="148" t="s">
        <v>148</v>
      </c>
    </row>
    <row r="7" spans="1:60" hidden="1" x14ac:dyDescent="0.2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</row>
    <row r="8" spans="1:60" x14ac:dyDescent="0.2">
      <c r="A8" s="162" t="s">
        <v>149</v>
      </c>
      <c r="B8" s="163" t="s">
        <v>103</v>
      </c>
      <c r="C8" s="181" t="s">
        <v>104</v>
      </c>
      <c r="D8" s="164"/>
      <c r="E8" s="165"/>
      <c r="F8" s="166"/>
      <c r="G8" s="167">
        <f>SUMIF(AG9:AG14,"&lt;&gt;NOR",G9:G14)</f>
        <v>0</v>
      </c>
      <c r="H8" s="161"/>
      <c r="I8" s="161">
        <f>SUM(I9:I14)</f>
        <v>0</v>
      </c>
      <c r="J8" s="161"/>
      <c r="K8" s="161">
        <f>SUM(K9:K14)</f>
        <v>0</v>
      </c>
      <c r="L8" s="161"/>
      <c r="M8" s="161">
        <f>SUM(M9:M14)</f>
        <v>0</v>
      </c>
      <c r="N8" s="161"/>
      <c r="O8" s="161">
        <f>SUM(O9:O14)</f>
        <v>11.290000000000001</v>
      </c>
      <c r="P8" s="161"/>
      <c r="Q8" s="161">
        <f>SUM(Q9:Q14)</f>
        <v>0</v>
      </c>
      <c r="R8" s="161"/>
      <c r="S8" s="161"/>
      <c r="T8" s="161"/>
      <c r="U8" s="161"/>
      <c r="V8" s="161">
        <f>SUM(V9:V14)</f>
        <v>6.25</v>
      </c>
      <c r="W8" s="161"/>
      <c r="X8" s="161"/>
      <c r="AG8" t="s">
        <v>150</v>
      </c>
    </row>
    <row r="9" spans="1:60" outlineLevel="1" x14ac:dyDescent="0.2">
      <c r="A9" s="168">
        <v>1</v>
      </c>
      <c r="B9" s="169" t="s">
        <v>351</v>
      </c>
      <c r="C9" s="183" t="s">
        <v>352</v>
      </c>
      <c r="D9" s="170" t="s">
        <v>247</v>
      </c>
      <c r="E9" s="171">
        <v>3.5171100000000002</v>
      </c>
      <c r="F9" s="172"/>
      <c r="G9" s="173">
        <f>ROUND(E9*F9,2)</f>
        <v>0</v>
      </c>
      <c r="H9" s="160"/>
      <c r="I9" s="159">
        <f>ROUND(E9*H9,2)</f>
        <v>0</v>
      </c>
      <c r="J9" s="160"/>
      <c r="K9" s="159">
        <f>ROUND(E9*J9,2)</f>
        <v>0</v>
      </c>
      <c r="L9" s="159">
        <v>21</v>
      </c>
      <c r="M9" s="159">
        <f>G9*(1+L9/100)</f>
        <v>0</v>
      </c>
      <c r="N9" s="159">
        <v>2.5249999999999999</v>
      </c>
      <c r="O9" s="159">
        <f>ROUND(E9*N9,2)</f>
        <v>8.8800000000000008</v>
      </c>
      <c r="P9" s="159">
        <v>0</v>
      </c>
      <c r="Q9" s="159">
        <f>ROUND(E9*P9,2)</f>
        <v>0</v>
      </c>
      <c r="R9" s="159"/>
      <c r="S9" s="159" t="s">
        <v>154</v>
      </c>
      <c r="T9" s="159" t="s">
        <v>184</v>
      </c>
      <c r="U9" s="159">
        <v>0.47699999999999998</v>
      </c>
      <c r="V9" s="159">
        <f>ROUND(E9*U9,2)</f>
        <v>1.68</v>
      </c>
      <c r="W9" s="159"/>
      <c r="X9" s="159" t="s">
        <v>177</v>
      </c>
      <c r="Y9" s="149"/>
      <c r="Z9" s="149"/>
      <c r="AA9" s="149"/>
      <c r="AB9" s="149"/>
      <c r="AC9" s="149"/>
      <c r="AD9" s="149"/>
      <c r="AE9" s="149"/>
      <c r="AF9" s="149"/>
      <c r="AG9" s="149" t="s">
        <v>178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outlineLevel="1" x14ac:dyDescent="0.2">
      <c r="A10" s="156"/>
      <c r="B10" s="157"/>
      <c r="C10" s="189" t="s">
        <v>353</v>
      </c>
      <c r="D10" s="187"/>
      <c r="E10" s="188">
        <v>3.5171100000000002</v>
      </c>
      <c r="F10" s="159"/>
      <c r="G10" s="159"/>
      <c r="H10" s="159"/>
      <c r="I10" s="159"/>
      <c r="J10" s="159"/>
      <c r="K10" s="159"/>
      <c r="L10" s="159"/>
      <c r="M10" s="159"/>
      <c r="N10" s="159"/>
      <c r="O10" s="159"/>
      <c r="P10" s="159"/>
      <c r="Q10" s="159"/>
      <c r="R10" s="159"/>
      <c r="S10" s="159"/>
      <c r="T10" s="159"/>
      <c r="U10" s="159"/>
      <c r="V10" s="159"/>
      <c r="W10" s="159"/>
      <c r="X10" s="159"/>
      <c r="Y10" s="149"/>
      <c r="Z10" s="149"/>
      <c r="AA10" s="149"/>
      <c r="AB10" s="149"/>
      <c r="AC10" s="149"/>
      <c r="AD10" s="149"/>
      <c r="AE10" s="149"/>
      <c r="AF10" s="149"/>
      <c r="AG10" s="149" t="s">
        <v>173</v>
      </c>
      <c r="AH10" s="149">
        <v>0</v>
      </c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outlineLevel="1" x14ac:dyDescent="0.2">
      <c r="A11" s="168">
        <v>2</v>
      </c>
      <c r="B11" s="169" t="s">
        <v>354</v>
      </c>
      <c r="C11" s="183" t="s">
        <v>355</v>
      </c>
      <c r="D11" s="170" t="s">
        <v>189</v>
      </c>
      <c r="E11" s="171">
        <v>35.171129999999998</v>
      </c>
      <c r="F11" s="172"/>
      <c r="G11" s="173">
        <f>ROUND(E11*F11,2)</f>
        <v>0</v>
      </c>
      <c r="H11" s="160"/>
      <c r="I11" s="159">
        <f>ROUND(E11*H11,2)</f>
        <v>0</v>
      </c>
      <c r="J11" s="160"/>
      <c r="K11" s="159">
        <f>ROUND(E11*J11,2)</f>
        <v>0</v>
      </c>
      <c r="L11" s="159">
        <v>21</v>
      </c>
      <c r="M11" s="159">
        <f>G11*(1+L11/100)</f>
        <v>0</v>
      </c>
      <c r="N11" s="159">
        <v>0</v>
      </c>
      <c r="O11" s="159">
        <f>ROUND(E11*N11,2)</f>
        <v>0</v>
      </c>
      <c r="P11" s="159">
        <v>0</v>
      </c>
      <c r="Q11" s="159">
        <f>ROUND(E11*P11,2)</f>
        <v>0</v>
      </c>
      <c r="R11" s="159"/>
      <c r="S11" s="159" t="s">
        <v>154</v>
      </c>
      <c r="T11" s="159" t="s">
        <v>184</v>
      </c>
      <c r="U11" s="159">
        <v>0.13</v>
      </c>
      <c r="V11" s="159">
        <f>ROUND(E11*U11,2)</f>
        <v>4.57</v>
      </c>
      <c r="W11" s="159"/>
      <c r="X11" s="159" t="s">
        <v>177</v>
      </c>
      <c r="Y11" s="149"/>
      <c r="Z11" s="149"/>
      <c r="AA11" s="149"/>
      <c r="AB11" s="149"/>
      <c r="AC11" s="149"/>
      <c r="AD11" s="149"/>
      <c r="AE11" s="149"/>
      <c r="AF11" s="149"/>
      <c r="AG11" s="149" t="s">
        <v>178</v>
      </c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outlineLevel="1" x14ac:dyDescent="0.2">
      <c r="A12" s="156"/>
      <c r="B12" s="157"/>
      <c r="C12" s="189" t="s">
        <v>356</v>
      </c>
      <c r="D12" s="187"/>
      <c r="E12" s="188">
        <v>35.171129999999998</v>
      </c>
      <c r="F12" s="159"/>
      <c r="G12" s="159"/>
      <c r="H12" s="159"/>
      <c r="I12" s="159"/>
      <c r="J12" s="159"/>
      <c r="K12" s="159"/>
      <c r="L12" s="159"/>
      <c r="M12" s="159"/>
      <c r="N12" s="159"/>
      <c r="O12" s="159"/>
      <c r="P12" s="159"/>
      <c r="Q12" s="159"/>
      <c r="R12" s="159"/>
      <c r="S12" s="159"/>
      <c r="T12" s="159"/>
      <c r="U12" s="159"/>
      <c r="V12" s="159"/>
      <c r="W12" s="159"/>
      <c r="X12" s="159"/>
      <c r="Y12" s="149"/>
      <c r="Z12" s="149"/>
      <c r="AA12" s="149"/>
      <c r="AB12" s="149"/>
      <c r="AC12" s="149"/>
      <c r="AD12" s="149"/>
      <c r="AE12" s="149"/>
      <c r="AF12" s="149"/>
      <c r="AG12" s="149" t="s">
        <v>173</v>
      </c>
      <c r="AH12" s="149">
        <v>0</v>
      </c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outlineLevel="1" x14ac:dyDescent="0.2">
      <c r="A13" s="168">
        <v>3</v>
      </c>
      <c r="B13" s="169" t="s">
        <v>284</v>
      </c>
      <c r="C13" s="183" t="s">
        <v>285</v>
      </c>
      <c r="D13" s="170" t="s">
        <v>168</v>
      </c>
      <c r="E13" s="171">
        <v>40</v>
      </c>
      <c r="F13" s="172"/>
      <c r="G13" s="173">
        <f>ROUND(E13*F13,2)</f>
        <v>0</v>
      </c>
      <c r="H13" s="160"/>
      <c r="I13" s="159">
        <f>ROUND(E13*H13,2)</f>
        <v>0</v>
      </c>
      <c r="J13" s="160"/>
      <c r="K13" s="159">
        <f>ROUND(E13*J13,2)</f>
        <v>0</v>
      </c>
      <c r="L13" s="159">
        <v>21</v>
      </c>
      <c r="M13" s="159">
        <f>G13*(1+L13/100)</f>
        <v>0</v>
      </c>
      <c r="N13" s="159">
        <v>6.0260000000000001E-2</v>
      </c>
      <c r="O13" s="159">
        <f>ROUND(E13*N13,2)</f>
        <v>2.41</v>
      </c>
      <c r="P13" s="159">
        <v>0</v>
      </c>
      <c r="Q13" s="159">
        <f>ROUND(E13*P13,2)</f>
        <v>0</v>
      </c>
      <c r="R13" s="159"/>
      <c r="S13" s="159" t="s">
        <v>169</v>
      </c>
      <c r="T13" s="159" t="s">
        <v>184</v>
      </c>
      <c r="U13" s="159">
        <v>0</v>
      </c>
      <c r="V13" s="159">
        <f>ROUND(E13*U13,2)</f>
        <v>0</v>
      </c>
      <c r="W13" s="159"/>
      <c r="X13" s="159" t="s">
        <v>170</v>
      </c>
      <c r="Y13" s="149"/>
      <c r="Z13" s="149"/>
      <c r="AA13" s="149"/>
      <c r="AB13" s="149"/>
      <c r="AC13" s="149"/>
      <c r="AD13" s="149"/>
      <c r="AE13" s="149"/>
      <c r="AF13" s="149"/>
      <c r="AG13" s="149" t="s">
        <v>171</v>
      </c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outlineLevel="1" x14ac:dyDescent="0.2">
      <c r="A14" s="156"/>
      <c r="B14" s="157"/>
      <c r="C14" s="189" t="s">
        <v>357</v>
      </c>
      <c r="D14" s="187"/>
      <c r="E14" s="188">
        <v>40</v>
      </c>
      <c r="F14" s="159"/>
      <c r="G14" s="159"/>
      <c r="H14" s="159"/>
      <c r="I14" s="159"/>
      <c r="J14" s="159"/>
      <c r="K14" s="159"/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59"/>
      <c r="X14" s="159"/>
      <c r="Y14" s="149"/>
      <c r="Z14" s="149"/>
      <c r="AA14" s="149"/>
      <c r="AB14" s="149"/>
      <c r="AC14" s="149"/>
      <c r="AD14" s="149"/>
      <c r="AE14" s="149"/>
      <c r="AF14" s="149"/>
      <c r="AG14" s="149" t="s">
        <v>173</v>
      </c>
      <c r="AH14" s="149">
        <v>0</v>
      </c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x14ac:dyDescent="0.2">
      <c r="A15" s="162" t="s">
        <v>149</v>
      </c>
      <c r="B15" s="163" t="s">
        <v>107</v>
      </c>
      <c r="C15" s="181" t="s">
        <v>108</v>
      </c>
      <c r="D15" s="164"/>
      <c r="E15" s="165"/>
      <c r="F15" s="166"/>
      <c r="G15" s="167">
        <f>SUMIF(AG16:AG17,"&lt;&gt;NOR",G16:G17)</f>
        <v>0</v>
      </c>
      <c r="H15" s="161"/>
      <c r="I15" s="161">
        <f>SUM(I16:I17)</f>
        <v>0</v>
      </c>
      <c r="J15" s="161"/>
      <c r="K15" s="161">
        <f>SUM(K16:K17)</f>
        <v>0</v>
      </c>
      <c r="L15" s="161"/>
      <c r="M15" s="161">
        <f>SUM(M16:M17)</f>
        <v>0</v>
      </c>
      <c r="N15" s="161"/>
      <c r="O15" s="161">
        <f>SUM(O16:O17)</f>
        <v>11.54</v>
      </c>
      <c r="P15" s="161"/>
      <c r="Q15" s="161">
        <f>SUM(Q16:Q17)</f>
        <v>0</v>
      </c>
      <c r="R15" s="161"/>
      <c r="S15" s="161"/>
      <c r="T15" s="161"/>
      <c r="U15" s="161"/>
      <c r="V15" s="161">
        <f>SUM(V16:V17)</f>
        <v>8.24</v>
      </c>
      <c r="W15" s="161"/>
      <c r="X15" s="161"/>
      <c r="AG15" t="s">
        <v>150</v>
      </c>
    </row>
    <row r="16" spans="1:60" ht="22.5" outlineLevel="1" x14ac:dyDescent="0.2">
      <c r="A16" s="168">
        <v>4</v>
      </c>
      <c r="B16" s="169" t="s">
        <v>358</v>
      </c>
      <c r="C16" s="183" t="s">
        <v>359</v>
      </c>
      <c r="D16" s="170" t="s">
        <v>247</v>
      </c>
      <c r="E16" s="171">
        <v>5.76</v>
      </c>
      <c r="F16" s="172"/>
      <c r="G16" s="173">
        <f>ROUND(E16*F16,2)</f>
        <v>0</v>
      </c>
      <c r="H16" s="160"/>
      <c r="I16" s="159">
        <f>ROUND(E16*H16,2)</f>
        <v>0</v>
      </c>
      <c r="J16" s="160"/>
      <c r="K16" s="159">
        <f>ROUND(E16*J16,2)</f>
        <v>0</v>
      </c>
      <c r="L16" s="159">
        <v>21</v>
      </c>
      <c r="M16" s="159">
        <f>G16*(1+L16/100)</f>
        <v>0</v>
      </c>
      <c r="N16" s="159">
        <v>2.0032199999999998</v>
      </c>
      <c r="O16" s="159">
        <f>ROUND(E16*N16,2)</f>
        <v>11.54</v>
      </c>
      <c r="P16" s="159">
        <v>0</v>
      </c>
      <c r="Q16" s="159">
        <f>ROUND(E16*P16,2)</f>
        <v>0</v>
      </c>
      <c r="R16" s="159"/>
      <c r="S16" s="159" t="s">
        <v>154</v>
      </c>
      <c r="T16" s="159" t="s">
        <v>184</v>
      </c>
      <c r="U16" s="159">
        <v>1.43</v>
      </c>
      <c r="V16" s="159">
        <f>ROUND(E16*U16,2)</f>
        <v>8.24</v>
      </c>
      <c r="W16" s="159"/>
      <c r="X16" s="159" t="s">
        <v>177</v>
      </c>
      <c r="Y16" s="149"/>
      <c r="Z16" s="149"/>
      <c r="AA16" s="149"/>
      <c r="AB16" s="149"/>
      <c r="AC16" s="149"/>
      <c r="AD16" s="149"/>
      <c r="AE16" s="149"/>
      <c r="AF16" s="149"/>
      <c r="AG16" s="149" t="s">
        <v>178</v>
      </c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outlineLevel="1" x14ac:dyDescent="0.2">
      <c r="A17" s="156"/>
      <c r="B17" s="157"/>
      <c r="C17" s="189" t="s">
        <v>360</v>
      </c>
      <c r="D17" s="187"/>
      <c r="E17" s="188">
        <v>5.76</v>
      </c>
      <c r="F17" s="159"/>
      <c r="G17" s="159"/>
      <c r="H17" s="159"/>
      <c r="I17" s="159"/>
      <c r="J17" s="159"/>
      <c r="K17" s="159"/>
      <c r="L17" s="159"/>
      <c r="M17" s="159"/>
      <c r="N17" s="159"/>
      <c r="O17" s="159"/>
      <c r="P17" s="159"/>
      <c r="Q17" s="159"/>
      <c r="R17" s="159"/>
      <c r="S17" s="159"/>
      <c r="T17" s="159"/>
      <c r="U17" s="159"/>
      <c r="V17" s="159"/>
      <c r="W17" s="159"/>
      <c r="X17" s="159"/>
      <c r="Y17" s="149"/>
      <c r="Z17" s="149"/>
      <c r="AA17" s="149"/>
      <c r="AB17" s="149"/>
      <c r="AC17" s="149"/>
      <c r="AD17" s="149"/>
      <c r="AE17" s="149"/>
      <c r="AF17" s="149"/>
      <c r="AG17" s="149" t="s">
        <v>173</v>
      </c>
      <c r="AH17" s="149">
        <v>0</v>
      </c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x14ac:dyDescent="0.2">
      <c r="A18" s="162" t="s">
        <v>149</v>
      </c>
      <c r="B18" s="163" t="s">
        <v>117</v>
      </c>
      <c r="C18" s="181" t="s">
        <v>118</v>
      </c>
      <c r="D18" s="164"/>
      <c r="E18" s="165"/>
      <c r="F18" s="166"/>
      <c r="G18" s="167">
        <f>SUMIF(AG19:AG24,"&lt;&gt;NOR",G19:G24)</f>
        <v>0</v>
      </c>
      <c r="H18" s="161"/>
      <c r="I18" s="161">
        <f>SUM(I19:I24)</f>
        <v>0</v>
      </c>
      <c r="J18" s="161"/>
      <c r="K18" s="161">
        <f>SUM(K19:K24)</f>
        <v>0</v>
      </c>
      <c r="L18" s="161"/>
      <c r="M18" s="161">
        <f>SUM(M19:M24)</f>
        <v>0</v>
      </c>
      <c r="N18" s="161"/>
      <c r="O18" s="161">
        <f>SUM(O19:O24)</f>
        <v>0.02</v>
      </c>
      <c r="P18" s="161"/>
      <c r="Q18" s="161">
        <f>SUM(Q19:Q24)</f>
        <v>0</v>
      </c>
      <c r="R18" s="161"/>
      <c r="S18" s="161"/>
      <c r="T18" s="161"/>
      <c r="U18" s="161"/>
      <c r="V18" s="161">
        <f>SUM(V19:V24)</f>
        <v>64.150000000000006</v>
      </c>
      <c r="W18" s="161"/>
      <c r="X18" s="161"/>
      <c r="AG18" t="s">
        <v>150</v>
      </c>
    </row>
    <row r="19" spans="1:60" outlineLevel="1" x14ac:dyDescent="0.2">
      <c r="A19" s="168">
        <v>5</v>
      </c>
      <c r="B19" s="169" t="s">
        <v>187</v>
      </c>
      <c r="C19" s="183" t="s">
        <v>188</v>
      </c>
      <c r="D19" s="170" t="s">
        <v>189</v>
      </c>
      <c r="E19" s="171">
        <v>21.1</v>
      </c>
      <c r="F19" s="172"/>
      <c r="G19" s="173">
        <f>ROUND(E19*F19,2)</f>
        <v>0</v>
      </c>
      <c r="H19" s="160"/>
      <c r="I19" s="159">
        <f>ROUND(E19*H19,2)</f>
        <v>0</v>
      </c>
      <c r="J19" s="160"/>
      <c r="K19" s="159">
        <f>ROUND(E19*J19,2)</f>
        <v>0</v>
      </c>
      <c r="L19" s="159">
        <v>21</v>
      </c>
      <c r="M19" s="159">
        <f>G19*(1+L19/100)</f>
        <v>0</v>
      </c>
      <c r="N19" s="159">
        <v>2.5000000000000001E-4</v>
      </c>
      <c r="O19" s="159">
        <f>ROUND(E19*N19,2)</f>
        <v>0.01</v>
      </c>
      <c r="P19" s="159">
        <v>0</v>
      </c>
      <c r="Q19" s="159">
        <f>ROUND(E19*P19,2)</f>
        <v>0</v>
      </c>
      <c r="R19" s="159"/>
      <c r="S19" s="159" t="s">
        <v>169</v>
      </c>
      <c r="T19" s="159" t="s">
        <v>155</v>
      </c>
      <c r="U19" s="159">
        <v>1.32</v>
      </c>
      <c r="V19" s="159">
        <f>ROUND(E19*U19,2)</f>
        <v>27.85</v>
      </c>
      <c r="W19" s="159"/>
      <c r="X19" s="159" t="s">
        <v>177</v>
      </c>
      <c r="Y19" s="149"/>
      <c r="Z19" s="149"/>
      <c r="AA19" s="149"/>
      <c r="AB19" s="149"/>
      <c r="AC19" s="149"/>
      <c r="AD19" s="149"/>
      <c r="AE19" s="149"/>
      <c r="AF19" s="149"/>
      <c r="AG19" s="149" t="s">
        <v>178</v>
      </c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outlineLevel="1" x14ac:dyDescent="0.2">
      <c r="A20" s="156"/>
      <c r="B20" s="157"/>
      <c r="C20" s="272" t="s">
        <v>179</v>
      </c>
      <c r="D20" s="273"/>
      <c r="E20" s="273"/>
      <c r="F20" s="273"/>
      <c r="G20" s="273"/>
      <c r="H20" s="159"/>
      <c r="I20" s="159"/>
      <c r="J20" s="159"/>
      <c r="K20" s="159"/>
      <c r="L20" s="159"/>
      <c r="M20" s="159"/>
      <c r="N20" s="159"/>
      <c r="O20" s="159"/>
      <c r="P20" s="159"/>
      <c r="Q20" s="159"/>
      <c r="R20" s="159"/>
      <c r="S20" s="159"/>
      <c r="T20" s="159"/>
      <c r="U20" s="159"/>
      <c r="V20" s="159"/>
      <c r="W20" s="159"/>
      <c r="X20" s="159"/>
      <c r="Y20" s="149"/>
      <c r="Z20" s="149"/>
      <c r="AA20" s="149"/>
      <c r="AB20" s="149"/>
      <c r="AC20" s="149"/>
      <c r="AD20" s="149"/>
      <c r="AE20" s="149"/>
      <c r="AF20" s="149"/>
      <c r="AG20" s="149" t="s">
        <v>180</v>
      </c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outlineLevel="1" x14ac:dyDescent="0.2">
      <c r="A21" s="156"/>
      <c r="B21" s="157"/>
      <c r="C21" s="189" t="s">
        <v>361</v>
      </c>
      <c r="D21" s="187"/>
      <c r="E21" s="188">
        <v>21.1</v>
      </c>
      <c r="F21" s="159"/>
      <c r="G21" s="159"/>
      <c r="H21" s="159"/>
      <c r="I21" s="159"/>
      <c r="J21" s="159"/>
      <c r="K21" s="159"/>
      <c r="L21" s="159"/>
      <c r="M21" s="159"/>
      <c r="N21" s="159"/>
      <c r="O21" s="159"/>
      <c r="P21" s="159"/>
      <c r="Q21" s="159"/>
      <c r="R21" s="159"/>
      <c r="S21" s="159"/>
      <c r="T21" s="159"/>
      <c r="U21" s="159"/>
      <c r="V21" s="159"/>
      <c r="W21" s="159"/>
      <c r="X21" s="159"/>
      <c r="Y21" s="149"/>
      <c r="Z21" s="149"/>
      <c r="AA21" s="149"/>
      <c r="AB21" s="149"/>
      <c r="AC21" s="149"/>
      <c r="AD21" s="149"/>
      <c r="AE21" s="149"/>
      <c r="AF21" s="149"/>
      <c r="AG21" s="149" t="s">
        <v>173</v>
      </c>
      <c r="AH21" s="149">
        <v>0</v>
      </c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outlineLevel="1" x14ac:dyDescent="0.2">
      <c r="A22" s="168">
        <v>6</v>
      </c>
      <c r="B22" s="169" t="s">
        <v>191</v>
      </c>
      <c r="C22" s="183" t="s">
        <v>362</v>
      </c>
      <c r="D22" s="170" t="s">
        <v>168</v>
      </c>
      <c r="E22" s="171">
        <v>27.5</v>
      </c>
      <c r="F22" s="172"/>
      <c r="G22" s="173">
        <f>ROUND(E22*F22,2)</f>
        <v>0</v>
      </c>
      <c r="H22" s="160"/>
      <c r="I22" s="159">
        <f>ROUND(E22*H22,2)</f>
        <v>0</v>
      </c>
      <c r="J22" s="160"/>
      <c r="K22" s="159">
        <f>ROUND(E22*J22,2)</f>
        <v>0</v>
      </c>
      <c r="L22" s="159">
        <v>21</v>
      </c>
      <c r="M22" s="159">
        <f>G22*(1+L22/100)</f>
        <v>0</v>
      </c>
      <c r="N22" s="159">
        <v>2.5000000000000001E-4</v>
      </c>
      <c r="O22" s="159">
        <f>ROUND(E22*N22,2)</f>
        <v>0.01</v>
      </c>
      <c r="P22" s="159">
        <v>0</v>
      </c>
      <c r="Q22" s="159">
        <f>ROUND(E22*P22,2)</f>
        <v>0</v>
      </c>
      <c r="R22" s="159"/>
      <c r="S22" s="159" t="s">
        <v>169</v>
      </c>
      <c r="T22" s="159" t="s">
        <v>155</v>
      </c>
      <c r="U22" s="159">
        <v>1.32</v>
      </c>
      <c r="V22" s="159">
        <f>ROUND(E22*U22,2)</f>
        <v>36.299999999999997</v>
      </c>
      <c r="W22" s="159"/>
      <c r="X22" s="159" t="s">
        <v>177</v>
      </c>
      <c r="Y22" s="149"/>
      <c r="Z22" s="149"/>
      <c r="AA22" s="149"/>
      <c r="AB22" s="149"/>
      <c r="AC22" s="149"/>
      <c r="AD22" s="149"/>
      <c r="AE22" s="149"/>
      <c r="AF22" s="149"/>
      <c r="AG22" s="149" t="s">
        <v>178</v>
      </c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outlineLevel="1" x14ac:dyDescent="0.2">
      <c r="A23" s="156"/>
      <c r="B23" s="157"/>
      <c r="C23" s="272" t="s">
        <v>179</v>
      </c>
      <c r="D23" s="273"/>
      <c r="E23" s="273"/>
      <c r="F23" s="273"/>
      <c r="G23" s="273"/>
      <c r="H23" s="159"/>
      <c r="I23" s="159"/>
      <c r="J23" s="159"/>
      <c r="K23" s="159"/>
      <c r="L23" s="159"/>
      <c r="M23" s="159"/>
      <c r="N23" s="159"/>
      <c r="O23" s="159"/>
      <c r="P23" s="159"/>
      <c r="Q23" s="159"/>
      <c r="R23" s="159"/>
      <c r="S23" s="159"/>
      <c r="T23" s="159"/>
      <c r="U23" s="159"/>
      <c r="V23" s="159"/>
      <c r="W23" s="159"/>
      <c r="X23" s="159"/>
      <c r="Y23" s="149"/>
      <c r="Z23" s="149"/>
      <c r="AA23" s="149"/>
      <c r="AB23" s="149"/>
      <c r="AC23" s="149"/>
      <c r="AD23" s="149"/>
      <c r="AE23" s="149"/>
      <c r="AF23" s="149"/>
      <c r="AG23" s="149" t="s">
        <v>180</v>
      </c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outlineLevel="1" x14ac:dyDescent="0.2">
      <c r="A24" s="156"/>
      <c r="B24" s="157"/>
      <c r="C24" s="189" t="s">
        <v>363</v>
      </c>
      <c r="D24" s="187"/>
      <c r="E24" s="188">
        <v>27.5</v>
      </c>
      <c r="F24" s="159"/>
      <c r="G24" s="159"/>
      <c r="H24" s="159"/>
      <c r="I24" s="159"/>
      <c r="J24" s="159"/>
      <c r="K24" s="159"/>
      <c r="L24" s="159"/>
      <c r="M24" s="159"/>
      <c r="N24" s="159"/>
      <c r="O24" s="159"/>
      <c r="P24" s="159"/>
      <c r="Q24" s="159"/>
      <c r="R24" s="159"/>
      <c r="S24" s="159"/>
      <c r="T24" s="159"/>
      <c r="U24" s="159"/>
      <c r="V24" s="159"/>
      <c r="W24" s="159"/>
      <c r="X24" s="159"/>
      <c r="Y24" s="149"/>
      <c r="Z24" s="149"/>
      <c r="AA24" s="149"/>
      <c r="AB24" s="149"/>
      <c r="AC24" s="149"/>
      <c r="AD24" s="149"/>
      <c r="AE24" s="149"/>
      <c r="AF24" s="149"/>
      <c r="AG24" s="149" t="s">
        <v>173</v>
      </c>
      <c r="AH24" s="149">
        <v>0</v>
      </c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</row>
    <row r="25" spans="1:60" x14ac:dyDescent="0.2">
      <c r="A25" s="162" t="s">
        <v>149</v>
      </c>
      <c r="B25" s="163" t="s">
        <v>119</v>
      </c>
      <c r="C25" s="181" t="s">
        <v>120</v>
      </c>
      <c r="D25" s="164"/>
      <c r="E25" s="165"/>
      <c r="F25" s="166"/>
      <c r="G25" s="167">
        <f>SUMIF(AG26:AG53,"&lt;&gt;NOR",G26:G53)</f>
        <v>0</v>
      </c>
      <c r="H25" s="161"/>
      <c r="I25" s="161">
        <f>SUM(I26:I53)</f>
        <v>0</v>
      </c>
      <c r="J25" s="161"/>
      <c r="K25" s="161">
        <f>SUM(K26:K53)</f>
        <v>0</v>
      </c>
      <c r="L25" s="161"/>
      <c r="M25" s="161">
        <f>SUM(M26:M53)</f>
        <v>0</v>
      </c>
      <c r="N25" s="161"/>
      <c r="O25" s="161">
        <f>SUM(O26:O53)</f>
        <v>3.14</v>
      </c>
      <c r="P25" s="161"/>
      <c r="Q25" s="161">
        <f>SUM(Q26:Q53)</f>
        <v>0</v>
      </c>
      <c r="R25" s="161"/>
      <c r="S25" s="161"/>
      <c r="T25" s="161"/>
      <c r="U25" s="161"/>
      <c r="V25" s="161">
        <f>SUM(V26:V53)</f>
        <v>3.72</v>
      </c>
      <c r="W25" s="161"/>
      <c r="X25" s="161"/>
      <c r="AG25" t="s">
        <v>150</v>
      </c>
    </row>
    <row r="26" spans="1:60" outlineLevel="1" x14ac:dyDescent="0.2">
      <c r="A26" s="168">
        <v>7</v>
      </c>
      <c r="B26" s="169" t="s">
        <v>260</v>
      </c>
      <c r="C26" s="183" t="s">
        <v>261</v>
      </c>
      <c r="D26" s="170" t="s">
        <v>189</v>
      </c>
      <c r="E26" s="171">
        <v>16.91</v>
      </c>
      <c r="F26" s="172"/>
      <c r="G26" s="173">
        <f>ROUND(E26*F26,2)</f>
        <v>0</v>
      </c>
      <c r="H26" s="160"/>
      <c r="I26" s="159">
        <f>ROUND(E26*H26,2)</f>
        <v>0</v>
      </c>
      <c r="J26" s="160"/>
      <c r="K26" s="159">
        <f>ROUND(E26*J26,2)</f>
        <v>0</v>
      </c>
      <c r="L26" s="159">
        <v>21</v>
      </c>
      <c r="M26" s="159">
        <f>G26*(1+L26/100)</f>
        <v>0</v>
      </c>
      <c r="N26" s="159">
        <v>2.7300000000000001E-2</v>
      </c>
      <c r="O26" s="159">
        <f>ROUND(E26*N26,2)</f>
        <v>0.46</v>
      </c>
      <c r="P26" s="159">
        <v>0</v>
      </c>
      <c r="Q26" s="159">
        <f>ROUND(E26*P26,2)</f>
        <v>0</v>
      </c>
      <c r="R26" s="159"/>
      <c r="S26" s="159" t="s">
        <v>169</v>
      </c>
      <c r="T26" s="159" t="s">
        <v>155</v>
      </c>
      <c r="U26" s="159">
        <v>0.22</v>
      </c>
      <c r="V26" s="159">
        <f>ROUND(E26*U26,2)</f>
        <v>3.72</v>
      </c>
      <c r="W26" s="159"/>
      <c r="X26" s="159" t="s">
        <v>177</v>
      </c>
      <c r="Y26" s="149"/>
      <c r="Z26" s="149"/>
      <c r="AA26" s="149"/>
      <c r="AB26" s="149"/>
      <c r="AC26" s="149"/>
      <c r="AD26" s="149"/>
      <c r="AE26" s="149"/>
      <c r="AF26" s="149"/>
      <c r="AG26" s="149" t="s">
        <v>178</v>
      </c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</row>
    <row r="27" spans="1:60" outlineLevel="1" x14ac:dyDescent="0.2">
      <c r="A27" s="156"/>
      <c r="B27" s="157"/>
      <c r="C27" s="272" t="s">
        <v>179</v>
      </c>
      <c r="D27" s="273"/>
      <c r="E27" s="273"/>
      <c r="F27" s="273"/>
      <c r="G27" s="273"/>
      <c r="H27" s="159"/>
      <c r="I27" s="159"/>
      <c r="J27" s="159"/>
      <c r="K27" s="159"/>
      <c r="L27" s="159"/>
      <c r="M27" s="159"/>
      <c r="N27" s="159"/>
      <c r="O27" s="159"/>
      <c r="P27" s="159"/>
      <c r="Q27" s="159"/>
      <c r="R27" s="159"/>
      <c r="S27" s="159"/>
      <c r="T27" s="159"/>
      <c r="U27" s="159"/>
      <c r="V27" s="159"/>
      <c r="W27" s="159"/>
      <c r="X27" s="159"/>
      <c r="Y27" s="149"/>
      <c r="Z27" s="149"/>
      <c r="AA27" s="149"/>
      <c r="AB27" s="149"/>
      <c r="AC27" s="149"/>
      <c r="AD27" s="149"/>
      <c r="AE27" s="149"/>
      <c r="AF27" s="149"/>
      <c r="AG27" s="149" t="s">
        <v>180</v>
      </c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outlineLevel="1" x14ac:dyDescent="0.2">
      <c r="A28" s="156"/>
      <c r="B28" s="157"/>
      <c r="C28" s="189" t="s">
        <v>364</v>
      </c>
      <c r="D28" s="187"/>
      <c r="E28" s="188">
        <v>16.91</v>
      </c>
      <c r="F28" s="159"/>
      <c r="G28" s="159"/>
      <c r="H28" s="159"/>
      <c r="I28" s="159"/>
      <c r="J28" s="159"/>
      <c r="K28" s="159"/>
      <c r="L28" s="159"/>
      <c r="M28" s="159"/>
      <c r="N28" s="159"/>
      <c r="O28" s="159"/>
      <c r="P28" s="159"/>
      <c r="Q28" s="159"/>
      <c r="R28" s="159"/>
      <c r="S28" s="159"/>
      <c r="T28" s="159"/>
      <c r="U28" s="159"/>
      <c r="V28" s="159"/>
      <c r="W28" s="159"/>
      <c r="X28" s="159"/>
      <c r="Y28" s="149"/>
      <c r="Z28" s="149"/>
      <c r="AA28" s="149"/>
      <c r="AB28" s="149"/>
      <c r="AC28" s="149"/>
      <c r="AD28" s="149"/>
      <c r="AE28" s="149"/>
      <c r="AF28" s="149"/>
      <c r="AG28" s="149" t="s">
        <v>173</v>
      </c>
      <c r="AH28" s="149">
        <v>0</v>
      </c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</row>
    <row r="29" spans="1:60" outlineLevel="1" x14ac:dyDescent="0.2">
      <c r="A29" s="168">
        <v>8</v>
      </c>
      <c r="B29" s="169" t="s">
        <v>264</v>
      </c>
      <c r="C29" s="183" t="s">
        <v>265</v>
      </c>
      <c r="D29" s="170" t="s">
        <v>203</v>
      </c>
      <c r="E29" s="171">
        <v>80.8</v>
      </c>
      <c r="F29" s="172"/>
      <c r="G29" s="173">
        <f>ROUND(E29*F29,2)</f>
        <v>0</v>
      </c>
      <c r="H29" s="160"/>
      <c r="I29" s="159">
        <f>ROUND(E29*H29,2)</f>
        <v>0</v>
      </c>
      <c r="J29" s="160"/>
      <c r="K29" s="159">
        <f>ROUND(E29*J29,2)</f>
        <v>0</v>
      </c>
      <c r="L29" s="159">
        <v>21</v>
      </c>
      <c r="M29" s="159">
        <f>G29*(1+L29/100)</f>
        <v>0</v>
      </c>
      <c r="N29" s="159">
        <v>1.06E-3</v>
      </c>
      <c r="O29" s="159">
        <f>ROUND(E29*N29,2)</f>
        <v>0.09</v>
      </c>
      <c r="P29" s="159">
        <v>0</v>
      </c>
      <c r="Q29" s="159">
        <f>ROUND(E29*P29,2)</f>
        <v>0</v>
      </c>
      <c r="R29" s="159"/>
      <c r="S29" s="159" t="s">
        <v>154</v>
      </c>
      <c r="T29" s="159" t="s">
        <v>184</v>
      </c>
      <c r="U29" s="159">
        <v>0</v>
      </c>
      <c r="V29" s="159">
        <f>ROUND(E29*U29,2)</f>
        <v>0</v>
      </c>
      <c r="W29" s="159"/>
      <c r="X29" s="159" t="s">
        <v>170</v>
      </c>
      <c r="Y29" s="149"/>
      <c r="Z29" s="149"/>
      <c r="AA29" s="149"/>
      <c r="AB29" s="149"/>
      <c r="AC29" s="149"/>
      <c r="AD29" s="149"/>
      <c r="AE29" s="149"/>
      <c r="AF29" s="149"/>
      <c r="AG29" s="149" t="s">
        <v>171</v>
      </c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</row>
    <row r="30" spans="1:60" outlineLevel="1" x14ac:dyDescent="0.2">
      <c r="A30" s="156"/>
      <c r="B30" s="157"/>
      <c r="C30" s="189" t="s">
        <v>204</v>
      </c>
      <c r="D30" s="187"/>
      <c r="E30" s="188"/>
      <c r="F30" s="159"/>
      <c r="G30" s="159"/>
      <c r="H30" s="159"/>
      <c r="I30" s="159"/>
      <c r="J30" s="159"/>
      <c r="K30" s="159"/>
      <c r="L30" s="159"/>
      <c r="M30" s="159"/>
      <c r="N30" s="159"/>
      <c r="O30" s="159"/>
      <c r="P30" s="159"/>
      <c r="Q30" s="159"/>
      <c r="R30" s="159"/>
      <c r="S30" s="159"/>
      <c r="T30" s="159"/>
      <c r="U30" s="159"/>
      <c r="V30" s="159"/>
      <c r="W30" s="159"/>
      <c r="X30" s="159"/>
      <c r="Y30" s="149"/>
      <c r="Z30" s="149"/>
      <c r="AA30" s="149"/>
      <c r="AB30" s="149"/>
      <c r="AC30" s="149"/>
      <c r="AD30" s="149"/>
      <c r="AE30" s="149"/>
      <c r="AF30" s="149"/>
      <c r="AG30" s="149" t="s">
        <v>173</v>
      </c>
      <c r="AH30" s="149">
        <v>0</v>
      </c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</row>
    <row r="31" spans="1:60" outlineLevel="1" x14ac:dyDescent="0.2">
      <c r="A31" s="156"/>
      <c r="B31" s="157"/>
      <c r="C31" s="189" t="s">
        <v>365</v>
      </c>
      <c r="D31" s="187"/>
      <c r="E31" s="188">
        <v>4</v>
      </c>
      <c r="F31" s="159"/>
      <c r="G31" s="159"/>
      <c r="H31" s="159"/>
      <c r="I31" s="159"/>
      <c r="J31" s="159"/>
      <c r="K31" s="159"/>
      <c r="L31" s="159"/>
      <c r="M31" s="159"/>
      <c r="N31" s="159"/>
      <c r="O31" s="159"/>
      <c r="P31" s="159"/>
      <c r="Q31" s="159"/>
      <c r="R31" s="159"/>
      <c r="S31" s="159"/>
      <c r="T31" s="159"/>
      <c r="U31" s="159"/>
      <c r="V31" s="159"/>
      <c r="W31" s="159"/>
      <c r="X31" s="159"/>
      <c r="Y31" s="149"/>
      <c r="Z31" s="149"/>
      <c r="AA31" s="149"/>
      <c r="AB31" s="149"/>
      <c r="AC31" s="149"/>
      <c r="AD31" s="149"/>
      <c r="AE31" s="149"/>
      <c r="AF31" s="149"/>
      <c r="AG31" s="149" t="s">
        <v>173</v>
      </c>
      <c r="AH31" s="149">
        <v>0</v>
      </c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</row>
    <row r="32" spans="1:60" outlineLevel="1" x14ac:dyDescent="0.2">
      <c r="A32" s="156"/>
      <c r="B32" s="157"/>
      <c r="C32" s="189" t="s">
        <v>366</v>
      </c>
      <c r="D32" s="187"/>
      <c r="E32" s="188">
        <v>76.8</v>
      </c>
      <c r="F32" s="159"/>
      <c r="G32" s="159"/>
      <c r="H32" s="159"/>
      <c r="I32" s="159"/>
      <c r="J32" s="159"/>
      <c r="K32" s="159"/>
      <c r="L32" s="159"/>
      <c r="M32" s="159"/>
      <c r="N32" s="159"/>
      <c r="O32" s="159"/>
      <c r="P32" s="159"/>
      <c r="Q32" s="159"/>
      <c r="R32" s="159"/>
      <c r="S32" s="159"/>
      <c r="T32" s="159"/>
      <c r="U32" s="159"/>
      <c r="V32" s="159"/>
      <c r="W32" s="159"/>
      <c r="X32" s="159"/>
      <c r="Y32" s="149"/>
      <c r="Z32" s="149"/>
      <c r="AA32" s="149"/>
      <c r="AB32" s="149"/>
      <c r="AC32" s="149"/>
      <c r="AD32" s="149"/>
      <c r="AE32" s="149"/>
      <c r="AF32" s="149"/>
      <c r="AG32" s="149" t="s">
        <v>173</v>
      </c>
      <c r="AH32" s="149">
        <v>0</v>
      </c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</row>
    <row r="33" spans="1:60" outlineLevel="1" x14ac:dyDescent="0.2">
      <c r="A33" s="168">
        <v>9</v>
      </c>
      <c r="B33" s="169" t="s">
        <v>201</v>
      </c>
      <c r="C33" s="183" t="s">
        <v>202</v>
      </c>
      <c r="D33" s="170" t="s">
        <v>203</v>
      </c>
      <c r="E33" s="171">
        <v>342.63</v>
      </c>
      <c r="F33" s="172"/>
      <c r="G33" s="173">
        <f>ROUND(E33*F33,2)</f>
        <v>0</v>
      </c>
      <c r="H33" s="160"/>
      <c r="I33" s="159">
        <f>ROUND(E33*H33,2)</f>
        <v>0</v>
      </c>
      <c r="J33" s="160"/>
      <c r="K33" s="159">
        <f>ROUND(E33*J33,2)</f>
        <v>0</v>
      </c>
      <c r="L33" s="159">
        <v>21</v>
      </c>
      <c r="M33" s="159">
        <f>G33*(1+L33/100)</f>
        <v>0</v>
      </c>
      <c r="N33" s="159">
        <v>1.06E-3</v>
      </c>
      <c r="O33" s="159">
        <f>ROUND(E33*N33,2)</f>
        <v>0.36</v>
      </c>
      <c r="P33" s="159">
        <v>0</v>
      </c>
      <c r="Q33" s="159">
        <f>ROUND(E33*P33,2)</f>
        <v>0</v>
      </c>
      <c r="R33" s="159"/>
      <c r="S33" s="159" t="s">
        <v>154</v>
      </c>
      <c r="T33" s="159" t="s">
        <v>184</v>
      </c>
      <c r="U33" s="159">
        <v>0</v>
      </c>
      <c r="V33" s="159">
        <f>ROUND(E33*U33,2)</f>
        <v>0</v>
      </c>
      <c r="W33" s="159"/>
      <c r="X33" s="159" t="s">
        <v>170</v>
      </c>
      <c r="Y33" s="149"/>
      <c r="Z33" s="149"/>
      <c r="AA33" s="149"/>
      <c r="AB33" s="149"/>
      <c r="AC33" s="149"/>
      <c r="AD33" s="149"/>
      <c r="AE33" s="149"/>
      <c r="AF33" s="149"/>
      <c r="AG33" s="149" t="s">
        <v>171</v>
      </c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</row>
    <row r="34" spans="1:60" outlineLevel="1" x14ac:dyDescent="0.2">
      <c r="A34" s="156"/>
      <c r="B34" s="157"/>
      <c r="C34" s="189" t="s">
        <v>204</v>
      </c>
      <c r="D34" s="187"/>
      <c r="E34" s="188"/>
      <c r="F34" s="159"/>
      <c r="G34" s="159"/>
      <c r="H34" s="159"/>
      <c r="I34" s="159"/>
      <c r="J34" s="159"/>
      <c r="K34" s="159"/>
      <c r="L34" s="159"/>
      <c r="M34" s="159"/>
      <c r="N34" s="159"/>
      <c r="O34" s="159"/>
      <c r="P34" s="159"/>
      <c r="Q34" s="159"/>
      <c r="R34" s="159"/>
      <c r="S34" s="159"/>
      <c r="T34" s="159"/>
      <c r="U34" s="159"/>
      <c r="V34" s="159"/>
      <c r="W34" s="159"/>
      <c r="X34" s="159"/>
      <c r="Y34" s="149"/>
      <c r="Z34" s="149"/>
      <c r="AA34" s="149"/>
      <c r="AB34" s="149"/>
      <c r="AC34" s="149"/>
      <c r="AD34" s="149"/>
      <c r="AE34" s="149"/>
      <c r="AF34" s="149"/>
      <c r="AG34" s="149" t="s">
        <v>173</v>
      </c>
      <c r="AH34" s="149">
        <v>0</v>
      </c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</row>
    <row r="35" spans="1:60" outlineLevel="1" x14ac:dyDescent="0.2">
      <c r="A35" s="156"/>
      <c r="B35" s="157"/>
      <c r="C35" s="189" t="s">
        <v>367</v>
      </c>
      <c r="D35" s="187"/>
      <c r="E35" s="188">
        <v>14.9</v>
      </c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S35" s="159"/>
      <c r="T35" s="159"/>
      <c r="U35" s="159"/>
      <c r="V35" s="159"/>
      <c r="W35" s="159"/>
      <c r="X35" s="159"/>
      <c r="Y35" s="149"/>
      <c r="Z35" s="149"/>
      <c r="AA35" s="149"/>
      <c r="AB35" s="149"/>
      <c r="AC35" s="149"/>
      <c r="AD35" s="149"/>
      <c r="AE35" s="149"/>
      <c r="AF35" s="149"/>
      <c r="AG35" s="149" t="s">
        <v>173</v>
      </c>
      <c r="AH35" s="149">
        <v>0</v>
      </c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</row>
    <row r="36" spans="1:60" outlineLevel="1" x14ac:dyDescent="0.2">
      <c r="A36" s="156"/>
      <c r="B36" s="157"/>
      <c r="C36" s="189" t="s">
        <v>368</v>
      </c>
      <c r="D36" s="187"/>
      <c r="E36" s="188">
        <v>5.3</v>
      </c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59"/>
      <c r="R36" s="159"/>
      <c r="S36" s="159"/>
      <c r="T36" s="159"/>
      <c r="U36" s="159"/>
      <c r="V36" s="159"/>
      <c r="W36" s="159"/>
      <c r="X36" s="159"/>
      <c r="Y36" s="149"/>
      <c r="Z36" s="149"/>
      <c r="AA36" s="149"/>
      <c r="AB36" s="149"/>
      <c r="AC36" s="149"/>
      <c r="AD36" s="149"/>
      <c r="AE36" s="149"/>
      <c r="AF36" s="149"/>
      <c r="AG36" s="149" t="s">
        <v>173</v>
      </c>
      <c r="AH36" s="149">
        <v>0</v>
      </c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</row>
    <row r="37" spans="1:60" outlineLevel="1" x14ac:dyDescent="0.2">
      <c r="A37" s="156"/>
      <c r="B37" s="157"/>
      <c r="C37" s="189" t="s">
        <v>369</v>
      </c>
      <c r="D37" s="187"/>
      <c r="E37" s="188">
        <v>322.43</v>
      </c>
      <c r="F37" s="159"/>
      <c r="G37" s="159"/>
      <c r="H37" s="159"/>
      <c r="I37" s="159"/>
      <c r="J37" s="159"/>
      <c r="K37" s="159"/>
      <c r="L37" s="159"/>
      <c r="M37" s="159"/>
      <c r="N37" s="159"/>
      <c r="O37" s="159"/>
      <c r="P37" s="159"/>
      <c r="Q37" s="159"/>
      <c r="R37" s="159"/>
      <c r="S37" s="159"/>
      <c r="T37" s="159"/>
      <c r="U37" s="159"/>
      <c r="V37" s="159"/>
      <c r="W37" s="159"/>
      <c r="X37" s="159"/>
      <c r="Y37" s="149"/>
      <c r="Z37" s="149"/>
      <c r="AA37" s="149"/>
      <c r="AB37" s="149"/>
      <c r="AC37" s="149"/>
      <c r="AD37" s="149"/>
      <c r="AE37" s="149"/>
      <c r="AF37" s="149"/>
      <c r="AG37" s="149" t="s">
        <v>173</v>
      </c>
      <c r="AH37" s="149">
        <v>0</v>
      </c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</row>
    <row r="38" spans="1:60" outlineLevel="1" x14ac:dyDescent="0.2">
      <c r="A38" s="168">
        <v>10</v>
      </c>
      <c r="B38" s="169" t="s">
        <v>213</v>
      </c>
      <c r="C38" s="183" t="s">
        <v>214</v>
      </c>
      <c r="D38" s="170" t="s">
        <v>203</v>
      </c>
      <c r="E38" s="171">
        <v>1663.6</v>
      </c>
      <c r="F38" s="172"/>
      <c r="G38" s="173">
        <f>ROUND(E38*F38,2)</f>
        <v>0</v>
      </c>
      <c r="H38" s="160"/>
      <c r="I38" s="159">
        <f>ROUND(E38*H38,2)</f>
        <v>0</v>
      </c>
      <c r="J38" s="160"/>
      <c r="K38" s="159">
        <f>ROUND(E38*J38,2)</f>
        <v>0</v>
      </c>
      <c r="L38" s="159">
        <v>21</v>
      </c>
      <c r="M38" s="159">
        <f>G38*(1+L38/100)</f>
        <v>0</v>
      </c>
      <c r="N38" s="159">
        <v>1.0499999999999999E-3</v>
      </c>
      <c r="O38" s="159">
        <f>ROUND(E38*N38,2)</f>
        <v>1.75</v>
      </c>
      <c r="P38" s="159">
        <v>0</v>
      </c>
      <c r="Q38" s="159">
        <f>ROUND(E38*P38,2)</f>
        <v>0</v>
      </c>
      <c r="R38" s="159"/>
      <c r="S38" s="159" t="s">
        <v>154</v>
      </c>
      <c r="T38" s="159" t="s">
        <v>184</v>
      </c>
      <c r="U38" s="159">
        <v>0</v>
      </c>
      <c r="V38" s="159">
        <f>ROUND(E38*U38,2)</f>
        <v>0</v>
      </c>
      <c r="W38" s="159"/>
      <c r="X38" s="159" t="s">
        <v>170</v>
      </c>
      <c r="Y38" s="149"/>
      <c r="Z38" s="149"/>
      <c r="AA38" s="149"/>
      <c r="AB38" s="149"/>
      <c r="AC38" s="149"/>
      <c r="AD38" s="149"/>
      <c r="AE38" s="149"/>
      <c r="AF38" s="149"/>
      <c r="AG38" s="149" t="s">
        <v>171</v>
      </c>
      <c r="AH38" s="149"/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</row>
    <row r="39" spans="1:60" outlineLevel="1" x14ac:dyDescent="0.2">
      <c r="A39" s="156"/>
      <c r="B39" s="157"/>
      <c r="C39" s="189" t="s">
        <v>204</v>
      </c>
      <c r="D39" s="187"/>
      <c r="E39" s="188"/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  <c r="Q39" s="159"/>
      <c r="R39" s="159"/>
      <c r="S39" s="159"/>
      <c r="T39" s="159"/>
      <c r="U39" s="159"/>
      <c r="V39" s="159"/>
      <c r="W39" s="159"/>
      <c r="X39" s="159"/>
      <c r="Y39" s="149"/>
      <c r="Z39" s="149"/>
      <c r="AA39" s="149"/>
      <c r="AB39" s="149"/>
      <c r="AC39" s="149"/>
      <c r="AD39" s="149"/>
      <c r="AE39" s="149"/>
      <c r="AF39" s="149"/>
      <c r="AG39" s="149" t="s">
        <v>173</v>
      </c>
      <c r="AH39" s="149">
        <v>0</v>
      </c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</row>
    <row r="40" spans="1:60" outlineLevel="1" x14ac:dyDescent="0.2">
      <c r="A40" s="156"/>
      <c r="B40" s="157"/>
      <c r="C40" s="189" t="s">
        <v>370</v>
      </c>
      <c r="D40" s="187"/>
      <c r="E40" s="188">
        <v>166.5</v>
      </c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  <c r="Q40" s="159"/>
      <c r="R40" s="159"/>
      <c r="S40" s="159"/>
      <c r="T40" s="159"/>
      <c r="U40" s="159"/>
      <c r="V40" s="159"/>
      <c r="W40" s="159"/>
      <c r="X40" s="159"/>
      <c r="Y40" s="149"/>
      <c r="Z40" s="149"/>
      <c r="AA40" s="149"/>
      <c r="AB40" s="149"/>
      <c r="AC40" s="149"/>
      <c r="AD40" s="149"/>
      <c r="AE40" s="149"/>
      <c r="AF40" s="149"/>
      <c r="AG40" s="149" t="s">
        <v>173</v>
      </c>
      <c r="AH40" s="149">
        <v>0</v>
      </c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</row>
    <row r="41" spans="1:60" ht="45" outlineLevel="1" x14ac:dyDescent="0.2">
      <c r="A41" s="156"/>
      <c r="B41" s="157"/>
      <c r="C41" s="189" t="s">
        <v>371</v>
      </c>
      <c r="D41" s="187"/>
      <c r="E41" s="188">
        <v>1080</v>
      </c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  <c r="Q41" s="159"/>
      <c r="R41" s="159"/>
      <c r="S41" s="159"/>
      <c r="T41" s="159"/>
      <c r="U41" s="159"/>
      <c r="V41" s="159"/>
      <c r="W41" s="159"/>
      <c r="X41" s="159"/>
      <c r="Y41" s="149"/>
      <c r="Z41" s="149"/>
      <c r="AA41" s="149"/>
      <c r="AB41" s="149"/>
      <c r="AC41" s="149"/>
      <c r="AD41" s="149"/>
      <c r="AE41" s="149"/>
      <c r="AF41" s="149"/>
      <c r="AG41" s="149" t="s">
        <v>173</v>
      </c>
      <c r="AH41" s="149">
        <v>0</v>
      </c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</row>
    <row r="42" spans="1:60" ht="22.5" outlineLevel="1" x14ac:dyDescent="0.2">
      <c r="A42" s="156"/>
      <c r="B42" s="157"/>
      <c r="C42" s="189" t="s">
        <v>372</v>
      </c>
      <c r="D42" s="187"/>
      <c r="E42" s="188">
        <v>279.5</v>
      </c>
      <c r="F42" s="159"/>
      <c r="G42" s="159"/>
      <c r="H42" s="159"/>
      <c r="I42" s="159"/>
      <c r="J42" s="159"/>
      <c r="K42" s="159"/>
      <c r="L42" s="159"/>
      <c r="M42" s="159"/>
      <c r="N42" s="159"/>
      <c r="O42" s="159"/>
      <c r="P42" s="159"/>
      <c r="Q42" s="159"/>
      <c r="R42" s="159"/>
      <c r="S42" s="159"/>
      <c r="T42" s="159"/>
      <c r="U42" s="159"/>
      <c r="V42" s="159"/>
      <c r="W42" s="159"/>
      <c r="X42" s="159"/>
      <c r="Y42" s="149"/>
      <c r="Z42" s="149"/>
      <c r="AA42" s="149"/>
      <c r="AB42" s="149"/>
      <c r="AC42" s="149"/>
      <c r="AD42" s="149"/>
      <c r="AE42" s="149"/>
      <c r="AF42" s="149"/>
      <c r="AG42" s="149" t="s">
        <v>173</v>
      </c>
      <c r="AH42" s="149">
        <v>0</v>
      </c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</row>
    <row r="43" spans="1:60" outlineLevel="1" x14ac:dyDescent="0.2">
      <c r="A43" s="156"/>
      <c r="B43" s="157"/>
      <c r="C43" s="189" t="s">
        <v>373</v>
      </c>
      <c r="D43" s="187"/>
      <c r="E43" s="188">
        <v>67.900000000000006</v>
      </c>
      <c r="F43" s="159"/>
      <c r="G43" s="159"/>
      <c r="H43" s="159"/>
      <c r="I43" s="159"/>
      <c r="J43" s="159"/>
      <c r="K43" s="159"/>
      <c r="L43" s="159"/>
      <c r="M43" s="159"/>
      <c r="N43" s="159"/>
      <c r="O43" s="159"/>
      <c r="P43" s="159"/>
      <c r="Q43" s="159"/>
      <c r="R43" s="159"/>
      <c r="S43" s="159"/>
      <c r="T43" s="159"/>
      <c r="U43" s="159"/>
      <c r="V43" s="159"/>
      <c r="W43" s="159"/>
      <c r="X43" s="159"/>
      <c r="Y43" s="149"/>
      <c r="Z43" s="149"/>
      <c r="AA43" s="149"/>
      <c r="AB43" s="149"/>
      <c r="AC43" s="149"/>
      <c r="AD43" s="149"/>
      <c r="AE43" s="149"/>
      <c r="AF43" s="149"/>
      <c r="AG43" s="149" t="s">
        <v>173</v>
      </c>
      <c r="AH43" s="149">
        <v>0</v>
      </c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</row>
    <row r="44" spans="1:60" outlineLevel="1" x14ac:dyDescent="0.2">
      <c r="A44" s="156"/>
      <c r="B44" s="157"/>
      <c r="C44" s="189" t="s">
        <v>374</v>
      </c>
      <c r="D44" s="187"/>
      <c r="E44" s="188">
        <v>69.7</v>
      </c>
      <c r="F44" s="159"/>
      <c r="G44" s="159"/>
      <c r="H44" s="159"/>
      <c r="I44" s="159"/>
      <c r="J44" s="159"/>
      <c r="K44" s="159"/>
      <c r="L44" s="159"/>
      <c r="M44" s="159"/>
      <c r="N44" s="159"/>
      <c r="O44" s="159"/>
      <c r="P44" s="159"/>
      <c r="Q44" s="159"/>
      <c r="R44" s="159"/>
      <c r="S44" s="159"/>
      <c r="T44" s="159"/>
      <c r="U44" s="159"/>
      <c r="V44" s="159"/>
      <c r="W44" s="159"/>
      <c r="X44" s="159"/>
      <c r="Y44" s="149"/>
      <c r="Z44" s="149"/>
      <c r="AA44" s="149"/>
      <c r="AB44" s="149"/>
      <c r="AC44" s="149"/>
      <c r="AD44" s="149"/>
      <c r="AE44" s="149"/>
      <c r="AF44" s="149"/>
      <c r="AG44" s="149" t="s">
        <v>173</v>
      </c>
      <c r="AH44" s="149">
        <v>0</v>
      </c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</row>
    <row r="45" spans="1:60" outlineLevel="1" x14ac:dyDescent="0.2">
      <c r="A45" s="168">
        <v>11</v>
      </c>
      <c r="B45" s="169" t="s">
        <v>219</v>
      </c>
      <c r="C45" s="183" t="s">
        <v>220</v>
      </c>
      <c r="D45" s="170" t="s">
        <v>203</v>
      </c>
      <c r="E45" s="171">
        <v>452.8</v>
      </c>
      <c r="F45" s="172"/>
      <c r="G45" s="173">
        <f>ROUND(E45*F45,2)</f>
        <v>0</v>
      </c>
      <c r="H45" s="160"/>
      <c r="I45" s="159">
        <f>ROUND(E45*H45,2)</f>
        <v>0</v>
      </c>
      <c r="J45" s="160"/>
      <c r="K45" s="159">
        <f>ROUND(E45*J45,2)</f>
        <v>0</v>
      </c>
      <c r="L45" s="159">
        <v>21</v>
      </c>
      <c r="M45" s="159">
        <f>G45*(1+L45/100)</f>
        <v>0</v>
      </c>
      <c r="N45" s="159">
        <v>1.0499999999999999E-3</v>
      </c>
      <c r="O45" s="159">
        <f>ROUND(E45*N45,2)</f>
        <v>0.48</v>
      </c>
      <c r="P45" s="159">
        <v>0</v>
      </c>
      <c r="Q45" s="159">
        <f>ROUND(E45*P45,2)</f>
        <v>0</v>
      </c>
      <c r="R45" s="159"/>
      <c r="S45" s="159" t="s">
        <v>154</v>
      </c>
      <c r="T45" s="159" t="s">
        <v>184</v>
      </c>
      <c r="U45" s="159">
        <v>0</v>
      </c>
      <c r="V45" s="159">
        <f>ROUND(E45*U45,2)</f>
        <v>0</v>
      </c>
      <c r="W45" s="159"/>
      <c r="X45" s="159" t="s">
        <v>170</v>
      </c>
      <c r="Y45" s="149"/>
      <c r="Z45" s="149"/>
      <c r="AA45" s="149"/>
      <c r="AB45" s="149"/>
      <c r="AC45" s="149"/>
      <c r="AD45" s="149"/>
      <c r="AE45" s="149"/>
      <c r="AF45" s="149"/>
      <c r="AG45" s="149" t="s">
        <v>171</v>
      </c>
      <c r="AH45" s="149"/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  <c r="BH45" s="149"/>
    </row>
    <row r="46" spans="1:60" outlineLevel="1" x14ac:dyDescent="0.2">
      <c r="A46" s="156"/>
      <c r="B46" s="157"/>
      <c r="C46" s="189" t="s">
        <v>204</v>
      </c>
      <c r="D46" s="187"/>
      <c r="E46" s="188"/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59"/>
      <c r="V46" s="159"/>
      <c r="W46" s="159"/>
      <c r="X46" s="159"/>
      <c r="Y46" s="149"/>
      <c r="Z46" s="149"/>
      <c r="AA46" s="149"/>
      <c r="AB46" s="149"/>
      <c r="AC46" s="149"/>
      <c r="AD46" s="149"/>
      <c r="AE46" s="149"/>
      <c r="AF46" s="149"/>
      <c r="AG46" s="149" t="s">
        <v>173</v>
      </c>
      <c r="AH46" s="149">
        <v>0</v>
      </c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49"/>
      <c r="BB46" s="149"/>
      <c r="BC46" s="149"/>
      <c r="BD46" s="149"/>
      <c r="BE46" s="149"/>
      <c r="BF46" s="149"/>
      <c r="BG46" s="149"/>
      <c r="BH46" s="149"/>
    </row>
    <row r="47" spans="1:60" outlineLevel="1" x14ac:dyDescent="0.2">
      <c r="A47" s="156"/>
      <c r="B47" s="157"/>
      <c r="C47" s="189" t="s">
        <v>375</v>
      </c>
      <c r="D47" s="187"/>
      <c r="E47" s="188">
        <v>452.8</v>
      </c>
      <c r="F47" s="159"/>
      <c r="G47" s="159"/>
      <c r="H47" s="159"/>
      <c r="I47" s="159"/>
      <c r="J47" s="159"/>
      <c r="K47" s="159"/>
      <c r="L47" s="159"/>
      <c r="M47" s="159"/>
      <c r="N47" s="159"/>
      <c r="O47" s="159"/>
      <c r="P47" s="159"/>
      <c r="Q47" s="159"/>
      <c r="R47" s="159"/>
      <c r="S47" s="159"/>
      <c r="T47" s="159"/>
      <c r="U47" s="159"/>
      <c r="V47" s="159"/>
      <c r="W47" s="159"/>
      <c r="X47" s="159"/>
      <c r="Y47" s="149"/>
      <c r="Z47" s="149"/>
      <c r="AA47" s="149"/>
      <c r="AB47" s="149"/>
      <c r="AC47" s="149"/>
      <c r="AD47" s="149"/>
      <c r="AE47" s="149"/>
      <c r="AF47" s="149"/>
      <c r="AG47" s="149" t="s">
        <v>173</v>
      </c>
      <c r="AH47" s="149">
        <v>0</v>
      </c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49"/>
      <c r="BF47" s="149"/>
      <c r="BG47" s="149"/>
      <c r="BH47" s="149"/>
    </row>
    <row r="48" spans="1:60" outlineLevel="1" x14ac:dyDescent="0.2">
      <c r="A48" s="168">
        <v>12</v>
      </c>
      <c r="B48" s="169" t="s">
        <v>231</v>
      </c>
      <c r="C48" s="183" t="s">
        <v>232</v>
      </c>
      <c r="D48" s="170" t="s">
        <v>203</v>
      </c>
      <c r="E48" s="171">
        <v>2087.0300000000002</v>
      </c>
      <c r="F48" s="172"/>
      <c r="G48" s="173">
        <f>ROUND(E48*F48,2)</f>
        <v>0</v>
      </c>
      <c r="H48" s="160"/>
      <c r="I48" s="159">
        <f>ROUND(E48*H48,2)</f>
        <v>0</v>
      </c>
      <c r="J48" s="160"/>
      <c r="K48" s="159">
        <f>ROUND(E48*J48,2)</f>
        <v>0</v>
      </c>
      <c r="L48" s="159">
        <v>21</v>
      </c>
      <c r="M48" s="159">
        <f>G48*(1+L48/100)</f>
        <v>0</v>
      </c>
      <c r="N48" s="159">
        <v>0</v>
      </c>
      <c r="O48" s="159">
        <f>ROUND(E48*N48,2)</f>
        <v>0</v>
      </c>
      <c r="P48" s="159">
        <v>0</v>
      </c>
      <c r="Q48" s="159">
        <f>ROUND(E48*P48,2)</f>
        <v>0</v>
      </c>
      <c r="R48" s="159" t="s">
        <v>233</v>
      </c>
      <c r="S48" s="159" t="s">
        <v>154</v>
      </c>
      <c r="T48" s="159" t="s">
        <v>184</v>
      </c>
      <c r="U48" s="159">
        <v>0</v>
      </c>
      <c r="V48" s="159">
        <f>ROUND(E48*U48,2)</f>
        <v>0</v>
      </c>
      <c r="W48" s="159"/>
      <c r="X48" s="159" t="s">
        <v>234</v>
      </c>
      <c r="Y48" s="149"/>
      <c r="Z48" s="149"/>
      <c r="AA48" s="149"/>
      <c r="AB48" s="149"/>
      <c r="AC48" s="149"/>
      <c r="AD48" s="149"/>
      <c r="AE48" s="149"/>
      <c r="AF48" s="149"/>
      <c r="AG48" s="149" t="s">
        <v>235</v>
      </c>
      <c r="AH48" s="149"/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</row>
    <row r="49" spans="1:60" outlineLevel="1" x14ac:dyDescent="0.2">
      <c r="A49" s="156"/>
      <c r="B49" s="157"/>
      <c r="C49" s="189" t="s">
        <v>376</v>
      </c>
      <c r="D49" s="187"/>
      <c r="E49" s="188">
        <v>80.8</v>
      </c>
      <c r="F49" s="159"/>
      <c r="G49" s="159"/>
      <c r="H49" s="159"/>
      <c r="I49" s="159"/>
      <c r="J49" s="159"/>
      <c r="K49" s="159"/>
      <c r="L49" s="159"/>
      <c r="M49" s="159"/>
      <c r="N49" s="159"/>
      <c r="O49" s="159"/>
      <c r="P49" s="159"/>
      <c r="Q49" s="159"/>
      <c r="R49" s="159"/>
      <c r="S49" s="159"/>
      <c r="T49" s="159"/>
      <c r="U49" s="159"/>
      <c r="V49" s="159"/>
      <c r="W49" s="159"/>
      <c r="X49" s="159"/>
      <c r="Y49" s="149"/>
      <c r="Z49" s="149"/>
      <c r="AA49" s="149"/>
      <c r="AB49" s="149"/>
      <c r="AC49" s="149"/>
      <c r="AD49" s="149"/>
      <c r="AE49" s="149"/>
      <c r="AF49" s="149"/>
      <c r="AG49" s="149" t="s">
        <v>173</v>
      </c>
      <c r="AH49" s="149">
        <v>5</v>
      </c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</row>
    <row r="50" spans="1:60" outlineLevel="1" x14ac:dyDescent="0.2">
      <c r="A50" s="156"/>
      <c r="B50" s="157"/>
      <c r="C50" s="189" t="s">
        <v>377</v>
      </c>
      <c r="D50" s="187"/>
      <c r="E50" s="188">
        <v>342.63</v>
      </c>
      <c r="F50" s="159"/>
      <c r="G50" s="159"/>
      <c r="H50" s="159"/>
      <c r="I50" s="159"/>
      <c r="J50" s="159"/>
      <c r="K50" s="159"/>
      <c r="L50" s="159"/>
      <c r="M50" s="159"/>
      <c r="N50" s="159"/>
      <c r="O50" s="159"/>
      <c r="P50" s="159"/>
      <c r="Q50" s="159"/>
      <c r="R50" s="159"/>
      <c r="S50" s="159"/>
      <c r="T50" s="159"/>
      <c r="U50" s="159"/>
      <c r="V50" s="159"/>
      <c r="W50" s="159"/>
      <c r="X50" s="159"/>
      <c r="Y50" s="149"/>
      <c r="Z50" s="149"/>
      <c r="AA50" s="149"/>
      <c r="AB50" s="149"/>
      <c r="AC50" s="149"/>
      <c r="AD50" s="149"/>
      <c r="AE50" s="149"/>
      <c r="AF50" s="149"/>
      <c r="AG50" s="149" t="s">
        <v>173</v>
      </c>
      <c r="AH50" s="149">
        <v>5</v>
      </c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  <c r="BA50" s="149"/>
      <c r="BB50" s="149"/>
      <c r="BC50" s="149"/>
      <c r="BD50" s="149"/>
      <c r="BE50" s="149"/>
      <c r="BF50" s="149"/>
      <c r="BG50" s="149"/>
      <c r="BH50" s="149"/>
    </row>
    <row r="51" spans="1:60" outlineLevel="1" x14ac:dyDescent="0.2">
      <c r="A51" s="156"/>
      <c r="B51" s="157"/>
      <c r="C51" s="189" t="s">
        <v>378</v>
      </c>
      <c r="D51" s="187"/>
      <c r="E51" s="188">
        <v>1663.6</v>
      </c>
      <c r="F51" s="159"/>
      <c r="G51" s="159"/>
      <c r="H51" s="159"/>
      <c r="I51" s="159"/>
      <c r="J51" s="159"/>
      <c r="K51" s="159"/>
      <c r="L51" s="159"/>
      <c r="M51" s="159"/>
      <c r="N51" s="159"/>
      <c r="O51" s="159"/>
      <c r="P51" s="159"/>
      <c r="Q51" s="159"/>
      <c r="R51" s="159"/>
      <c r="S51" s="159"/>
      <c r="T51" s="159"/>
      <c r="U51" s="159"/>
      <c r="V51" s="159"/>
      <c r="W51" s="159"/>
      <c r="X51" s="159"/>
      <c r="Y51" s="149"/>
      <c r="Z51" s="149"/>
      <c r="AA51" s="149"/>
      <c r="AB51" s="149"/>
      <c r="AC51" s="149"/>
      <c r="AD51" s="149"/>
      <c r="AE51" s="149"/>
      <c r="AF51" s="149"/>
      <c r="AG51" s="149" t="s">
        <v>173</v>
      </c>
      <c r="AH51" s="149">
        <v>5</v>
      </c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</row>
    <row r="52" spans="1:60" outlineLevel="1" x14ac:dyDescent="0.2">
      <c r="A52" s="168">
        <v>13</v>
      </c>
      <c r="B52" s="169" t="s">
        <v>238</v>
      </c>
      <c r="C52" s="183" t="s">
        <v>239</v>
      </c>
      <c r="D52" s="170" t="s">
        <v>203</v>
      </c>
      <c r="E52" s="171">
        <v>452.8</v>
      </c>
      <c r="F52" s="172"/>
      <c r="G52" s="173">
        <f>ROUND(E52*F52,2)</f>
        <v>0</v>
      </c>
      <c r="H52" s="160"/>
      <c r="I52" s="159">
        <f>ROUND(E52*H52,2)</f>
        <v>0</v>
      </c>
      <c r="J52" s="160"/>
      <c r="K52" s="159">
        <f>ROUND(E52*J52,2)</f>
        <v>0</v>
      </c>
      <c r="L52" s="159">
        <v>21</v>
      </c>
      <c r="M52" s="159">
        <f>G52*(1+L52/100)</f>
        <v>0</v>
      </c>
      <c r="N52" s="159">
        <v>0</v>
      </c>
      <c r="O52" s="159">
        <f>ROUND(E52*N52,2)</f>
        <v>0</v>
      </c>
      <c r="P52" s="159">
        <v>0</v>
      </c>
      <c r="Q52" s="159">
        <f>ROUND(E52*P52,2)</f>
        <v>0</v>
      </c>
      <c r="R52" s="159" t="s">
        <v>233</v>
      </c>
      <c r="S52" s="159" t="s">
        <v>154</v>
      </c>
      <c r="T52" s="159" t="s">
        <v>184</v>
      </c>
      <c r="U52" s="159">
        <v>0</v>
      </c>
      <c r="V52" s="159">
        <f>ROUND(E52*U52,2)</f>
        <v>0</v>
      </c>
      <c r="W52" s="159"/>
      <c r="X52" s="159" t="s">
        <v>234</v>
      </c>
      <c r="Y52" s="149"/>
      <c r="Z52" s="149"/>
      <c r="AA52" s="149"/>
      <c r="AB52" s="149"/>
      <c r="AC52" s="149"/>
      <c r="AD52" s="149"/>
      <c r="AE52" s="149"/>
      <c r="AF52" s="149"/>
      <c r="AG52" s="149" t="s">
        <v>235</v>
      </c>
      <c r="AH52" s="149"/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  <c r="BA52" s="149"/>
      <c r="BB52" s="149"/>
      <c r="BC52" s="149"/>
      <c r="BD52" s="149"/>
      <c r="BE52" s="149"/>
      <c r="BF52" s="149"/>
      <c r="BG52" s="149"/>
      <c r="BH52" s="149"/>
    </row>
    <row r="53" spans="1:60" outlineLevel="1" x14ac:dyDescent="0.2">
      <c r="A53" s="156"/>
      <c r="B53" s="157"/>
      <c r="C53" s="189" t="s">
        <v>379</v>
      </c>
      <c r="D53" s="187"/>
      <c r="E53" s="188">
        <v>452.8</v>
      </c>
      <c r="F53" s="159"/>
      <c r="G53" s="159"/>
      <c r="H53" s="159"/>
      <c r="I53" s="159"/>
      <c r="J53" s="159"/>
      <c r="K53" s="159"/>
      <c r="L53" s="159"/>
      <c r="M53" s="159"/>
      <c r="N53" s="159"/>
      <c r="O53" s="159"/>
      <c r="P53" s="159"/>
      <c r="Q53" s="159"/>
      <c r="R53" s="159"/>
      <c r="S53" s="159"/>
      <c r="T53" s="159"/>
      <c r="U53" s="159"/>
      <c r="V53" s="159"/>
      <c r="W53" s="159"/>
      <c r="X53" s="159"/>
      <c r="Y53" s="149"/>
      <c r="Z53" s="149"/>
      <c r="AA53" s="149"/>
      <c r="AB53" s="149"/>
      <c r="AC53" s="149"/>
      <c r="AD53" s="149"/>
      <c r="AE53" s="149"/>
      <c r="AF53" s="149"/>
      <c r="AG53" s="149" t="s">
        <v>173</v>
      </c>
      <c r="AH53" s="149">
        <v>5</v>
      </c>
      <c r="AI53" s="149"/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  <c r="BA53" s="149"/>
      <c r="BB53" s="149"/>
      <c r="BC53" s="149"/>
      <c r="BD53" s="149"/>
      <c r="BE53" s="149"/>
      <c r="BF53" s="149"/>
      <c r="BG53" s="149"/>
      <c r="BH53" s="149"/>
    </row>
    <row r="54" spans="1:60" x14ac:dyDescent="0.2">
      <c r="A54" s="3"/>
      <c r="B54" s="4"/>
      <c r="C54" s="184"/>
      <c r="D54" s="6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AE54">
        <v>15</v>
      </c>
      <c r="AF54">
        <v>21</v>
      </c>
      <c r="AG54" t="s">
        <v>136</v>
      </c>
    </row>
    <row r="55" spans="1:60" x14ac:dyDescent="0.2">
      <c r="A55" s="152"/>
      <c r="B55" s="153" t="s">
        <v>31</v>
      </c>
      <c r="C55" s="185"/>
      <c r="D55" s="154"/>
      <c r="E55" s="155"/>
      <c r="F55" s="155"/>
      <c r="G55" s="180">
        <f>G8+G15+G18+G25</f>
        <v>0</v>
      </c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AE55">
        <f>SUMIF(L7:L53,AE54,G7:G53)</f>
        <v>0</v>
      </c>
      <c r="AF55">
        <f>SUMIF(L7:L53,AF54,G7:G53)</f>
        <v>0</v>
      </c>
      <c r="AG55" t="s">
        <v>162</v>
      </c>
    </row>
    <row r="56" spans="1:60" x14ac:dyDescent="0.2">
      <c r="A56" s="3"/>
      <c r="B56" s="4"/>
      <c r="C56" s="184"/>
      <c r="D56" s="6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</row>
    <row r="57" spans="1:60" x14ac:dyDescent="0.2">
      <c r="A57" s="3"/>
      <c r="B57" s="4"/>
      <c r="C57" s="184"/>
      <c r="D57" s="6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</row>
    <row r="58" spans="1:60" x14ac:dyDescent="0.2">
      <c r="A58" s="258" t="s">
        <v>163</v>
      </c>
      <c r="B58" s="258"/>
      <c r="C58" s="259"/>
      <c r="D58" s="6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</row>
    <row r="59" spans="1:60" x14ac:dyDescent="0.2">
      <c r="A59" s="260"/>
      <c r="B59" s="261"/>
      <c r="C59" s="262"/>
      <c r="D59" s="261"/>
      <c r="E59" s="261"/>
      <c r="F59" s="261"/>
      <c r="G59" s="26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AG59" t="s">
        <v>164</v>
      </c>
    </row>
    <row r="60" spans="1:60" x14ac:dyDescent="0.2">
      <c r="A60" s="264"/>
      <c r="B60" s="265"/>
      <c r="C60" s="266"/>
      <c r="D60" s="265"/>
      <c r="E60" s="265"/>
      <c r="F60" s="265"/>
      <c r="G60" s="267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</row>
    <row r="61" spans="1:60" x14ac:dyDescent="0.2">
      <c r="A61" s="264"/>
      <c r="B61" s="265"/>
      <c r="C61" s="266"/>
      <c r="D61" s="265"/>
      <c r="E61" s="265"/>
      <c r="F61" s="265"/>
      <c r="G61" s="267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</row>
    <row r="62" spans="1:60" x14ac:dyDescent="0.2">
      <c r="A62" s="264"/>
      <c r="B62" s="265"/>
      <c r="C62" s="266"/>
      <c r="D62" s="265"/>
      <c r="E62" s="265"/>
      <c r="F62" s="265"/>
      <c r="G62" s="267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</row>
    <row r="63" spans="1:60" x14ac:dyDescent="0.2">
      <c r="A63" s="268"/>
      <c r="B63" s="269"/>
      <c r="C63" s="270"/>
      <c r="D63" s="269"/>
      <c r="E63" s="269"/>
      <c r="F63" s="269"/>
      <c r="G63" s="271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</row>
    <row r="64" spans="1:60" x14ac:dyDescent="0.2">
      <c r="A64" s="3"/>
      <c r="B64" s="4"/>
      <c r="C64" s="184"/>
      <c r="D64" s="6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</row>
    <row r="65" spans="3:33" x14ac:dyDescent="0.2">
      <c r="C65" s="186"/>
      <c r="D65" s="10"/>
      <c r="AG65" t="s">
        <v>165</v>
      </c>
    </row>
    <row r="66" spans="3:33" x14ac:dyDescent="0.2">
      <c r="D66" s="10"/>
    </row>
    <row r="67" spans="3:33" x14ac:dyDescent="0.2">
      <c r="D67" s="10"/>
    </row>
    <row r="68" spans="3:33" x14ac:dyDescent="0.2">
      <c r="D68" s="10"/>
    </row>
    <row r="69" spans="3:33" x14ac:dyDescent="0.2">
      <c r="D69" s="10"/>
    </row>
    <row r="70" spans="3:33" x14ac:dyDescent="0.2">
      <c r="D70" s="10"/>
    </row>
    <row r="71" spans="3:33" x14ac:dyDescent="0.2">
      <c r="D71" s="10"/>
    </row>
    <row r="72" spans="3:33" x14ac:dyDescent="0.2">
      <c r="D72" s="10"/>
    </row>
    <row r="73" spans="3:33" x14ac:dyDescent="0.2">
      <c r="D73" s="10"/>
    </row>
    <row r="74" spans="3:33" x14ac:dyDescent="0.2">
      <c r="D74" s="10"/>
    </row>
    <row r="75" spans="3:33" x14ac:dyDescent="0.2">
      <c r="D75" s="10"/>
    </row>
    <row r="76" spans="3:33" x14ac:dyDescent="0.2">
      <c r="D76" s="10"/>
    </row>
    <row r="77" spans="3:33" x14ac:dyDescent="0.2">
      <c r="D77" s="10"/>
    </row>
    <row r="78" spans="3:33" x14ac:dyDescent="0.2">
      <c r="D78" s="10"/>
    </row>
    <row r="79" spans="3:33" x14ac:dyDescent="0.2">
      <c r="D79" s="10"/>
    </row>
    <row r="80" spans="3:33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9">
    <mergeCell ref="A59:G63"/>
    <mergeCell ref="C20:G20"/>
    <mergeCell ref="C23:G23"/>
    <mergeCell ref="C27:G27"/>
    <mergeCell ref="A1:G1"/>
    <mergeCell ref="C2:G2"/>
    <mergeCell ref="C3:G3"/>
    <mergeCell ref="C4:G4"/>
    <mergeCell ref="A58:C58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77CF96-26CC-4784-95FB-5305AA9FE283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7109375" style="123" customWidth="1"/>
    <col min="3" max="3" width="38.28515625" style="123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1" t="s">
        <v>7</v>
      </c>
      <c r="B1" s="251"/>
      <c r="C1" s="251"/>
      <c r="D1" s="251"/>
      <c r="E1" s="251"/>
      <c r="F1" s="251"/>
      <c r="G1" s="251"/>
      <c r="AG1" t="s">
        <v>123</v>
      </c>
    </row>
    <row r="2" spans="1:60" ht="25.15" customHeight="1" x14ac:dyDescent="0.2">
      <c r="A2" s="141" t="s">
        <v>8</v>
      </c>
      <c r="B2" s="49" t="s">
        <v>43</v>
      </c>
      <c r="C2" s="252" t="s">
        <v>44</v>
      </c>
      <c r="D2" s="253"/>
      <c r="E2" s="253"/>
      <c r="F2" s="253"/>
      <c r="G2" s="254"/>
      <c r="AG2" t="s">
        <v>124</v>
      </c>
    </row>
    <row r="3" spans="1:60" ht="25.15" customHeight="1" x14ac:dyDescent="0.2">
      <c r="A3" s="141" t="s">
        <v>9</v>
      </c>
      <c r="B3" s="49" t="s">
        <v>82</v>
      </c>
      <c r="C3" s="252" t="s">
        <v>83</v>
      </c>
      <c r="D3" s="253"/>
      <c r="E3" s="253"/>
      <c r="F3" s="253"/>
      <c r="G3" s="254"/>
      <c r="AC3" s="123" t="s">
        <v>124</v>
      </c>
      <c r="AG3" t="s">
        <v>126</v>
      </c>
    </row>
    <row r="4" spans="1:60" ht="25.15" customHeight="1" x14ac:dyDescent="0.2">
      <c r="A4" s="142" t="s">
        <v>10</v>
      </c>
      <c r="B4" s="143" t="s">
        <v>84</v>
      </c>
      <c r="C4" s="255" t="s">
        <v>85</v>
      </c>
      <c r="D4" s="256"/>
      <c r="E4" s="256"/>
      <c r="F4" s="256"/>
      <c r="G4" s="257"/>
      <c r="AG4" t="s">
        <v>127</v>
      </c>
    </row>
    <row r="5" spans="1:60" x14ac:dyDescent="0.2">
      <c r="D5" s="10"/>
    </row>
    <row r="6" spans="1:60" ht="38.25" x14ac:dyDescent="0.2">
      <c r="A6" s="145" t="s">
        <v>128</v>
      </c>
      <c r="B6" s="147" t="s">
        <v>129</v>
      </c>
      <c r="C6" s="147" t="s">
        <v>130</v>
      </c>
      <c r="D6" s="146" t="s">
        <v>131</v>
      </c>
      <c r="E6" s="145" t="s">
        <v>132</v>
      </c>
      <c r="F6" s="144" t="s">
        <v>133</v>
      </c>
      <c r="G6" s="145" t="s">
        <v>31</v>
      </c>
      <c r="H6" s="148" t="s">
        <v>32</v>
      </c>
      <c r="I6" s="148" t="s">
        <v>134</v>
      </c>
      <c r="J6" s="148" t="s">
        <v>33</v>
      </c>
      <c r="K6" s="148" t="s">
        <v>135</v>
      </c>
      <c r="L6" s="148" t="s">
        <v>136</v>
      </c>
      <c r="M6" s="148" t="s">
        <v>137</v>
      </c>
      <c r="N6" s="148" t="s">
        <v>138</v>
      </c>
      <c r="O6" s="148" t="s">
        <v>139</v>
      </c>
      <c r="P6" s="148" t="s">
        <v>140</v>
      </c>
      <c r="Q6" s="148" t="s">
        <v>141</v>
      </c>
      <c r="R6" s="148" t="s">
        <v>142</v>
      </c>
      <c r="S6" s="148" t="s">
        <v>143</v>
      </c>
      <c r="T6" s="148" t="s">
        <v>144</v>
      </c>
      <c r="U6" s="148" t="s">
        <v>145</v>
      </c>
      <c r="V6" s="148" t="s">
        <v>146</v>
      </c>
      <c r="W6" s="148" t="s">
        <v>147</v>
      </c>
      <c r="X6" s="148" t="s">
        <v>148</v>
      </c>
    </row>
    <row r="7" spans="1:60" hidden="1" x14ac:dyDescent="0.2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</row>
    <row r="8" spans="1:60" x14ac:dyDescent="0.2">
      <c r="A8" s="162" t="s">
        <v>149</v>
      </c>
      <c r="B8" s="163" t="s">
        <v>103</v>
      </c>
      <c r="C8" s="181" t="s">
        <v>104</v>
      </c>
      <c r="D8" s="164"/>
      <c r="E8" s="165"/>
      <c r="F8" s="166"/>
      <c r="G8" s="167">
        <f>SUMIF(AG9:AG14,"&lt;&gt;NOR",G9:G14)</f>
        <v>0</v>
      </c>
      <c r="H8" s="161"/>
      <c r="I8" s="161">
        <f>SUM(I9:I14)</f>
        <v>0</v>
      </c>
      <c r="J8" s="161"/>
      <c r="K8" s="161">
        <f>SUM(K9:K14)</f>
        <v>0</v>
      </c>
      <c r="L8" s="161"/>
      <c r="M8" s="161">
        <f>SUM(M9:M14)</f>
        <v>0</v>
      </c>
      <c r="N8" s="161"/>
      <c r="O8" s="161">
        <f>SUM(O9:O14)</f>
        <v>4.0200000000000005</v>
      </c>
      <c r="P8" s="161"/>
      <c r="Q8" s="161">
        <f>SUM(Q9:Q14)</f>
        <v>0</v>
      </c>
      <c r="R8" s="161"/>
      <c r="S8" s="161"/>
      <c r="T8" s="161"/>
      <c r="U8" s="161"/>
      <c r="V8" s="161">
        <f>SUM(V9:V14)</f>
        <v>1.37</v>
      </c>
      <c r="W8" s="161"/>
      <c r="X8" s="161"/>
      <c r="AG8" t="s">
        <v>150</v>
      </c>
    </row>
    <row r="9" spans="1:60" outlineLevel="1" x14ac:dyDescent="0.2">
      <c r="A9" s="168">
        <v>1</v>
      </c>
      <c r="B9" s="169" t="s">
        <v>354</v>
      </c>
      <c r="C9" s="183" t="s">
        <v>355</v>
      </c>
      <c r="D9" s="170" t="s">
        <v>189</v>
      </c>
      <c r="E9" s="171">
        <v>10.5</v>
      </c>
      <c r="F9" s="172"/>
      <c r="G9" s="173">
        <f>ROUND(E9*F9,2)</f>
        <v>0</v>
      </c>
      <c r="H9" s="160"/>
      <c r="I9" s="159">
        <f>ROUND(E9*H9,2)</f>
        <v>0</v>
      </c>
      <c r="J9" s="160"/>
      <c r="K9" s="159">
        <f>ROUND(E9*J9,2)</f>
        <v>0</v>
      </c>
      <c r="L9" s="159">
        <v>21</v>
      </c>
      <c r="M9" s="159">
        <f>G9*(1+L9/100)</f>
        <v>0</v>
      </c>
      <c r="N9" s="159">
        <v>0</v>
      </c>
      <c r="O9" s="159">
        <f>ROUND(E9*N9,2)</f>
        <v>0</v>
      </c>
      <c r="P9" s="159">
        <v>0</v>
      </c>
      <c r="Q9" s="159">
        <f>ROUND(E9*P9,2)</f>
        <v>0</v>
      </c>
      <c r="R9" s="159"/>
      <c r="S9" s="159" t="s">
        <v>154</v>
      </c>
      <c r="T9" s="159" t="s">
        <v>184</v>
      </c>
      <c r="U9" s="159">
        <v>0.13</v>
      </c>
      <c r="V9" s="159">
        <f>ROUND(E9*U9,2)</f>
        <v>1.37</v>
      </c>
      <c r="W9" s="159"/>
      <c r="X9" s="159" t="s">
        <v>177</v>
      </c>
      <c r="Y9" s="149"/>
      <c r="Z9" s="149"/>
      <c r="AA9" s="149"/>
      <c r="AB9" s="149"/>
      <c r="AC9" s="149"/>
      <c r="AD9" s="149"/>
      <c r="AE9" s="149"/>
      <c r="AF9" s="149"/>
      <c r="AG9" s="149" t="s">
        <v>178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outlineLevel="1" x14ac:dyDescent="0.2">
      <c r="A10" s="156"/>
      <c r="B10" s="157"/>
      <c r="C10" s="189" t="s">
        <v>380</v>
      </c>
      <c r="D10" s="187"/>
      <c r="E10" s="188">
        <v>10.5</v>
      </c>
      <c r="F10" s="159"/>
      <c r="G10" s="159"/>
      <c r="H10" s="159"/>
      <c r="I10" s="159"/>
      <c r="J10" s="159"/>
      <c r="K10" s="159"/>
      <c r="L10" s="159"/>
      <c r="M10" s="159"/>
      <c r="N10" s="159"/>
      <c r="O10" s="159"/>
      <c r="P10" s="159"/>
      <c r="Q10" s="159"/>
      <c r="R10" s="159"/>
      <c r="S10" s="159"/>
      <c r="T10" s="159"/>
      <c r="U10" s="159"/>
      <c r="V10" s="159"/>
      <c r="W10" s="159"/>
      <c r="X10" s="159"/>
      <c r="Y10" s="149"/>
      <c r="Z10" s="149"/>
      <c r="AA10" s="149"/>
      <c r="AB10" s="149"/>
      <c r="AC10" s="149"/>
      <c r="AD10" s="149"/>
      <c r="AE10" s="149"/>
      <c r="AF10" s="149"/>
      <c r="AG10" s="149" t="s">
        <v>173</v>
      </c>
      <c r="AH10" s="149">
        <v>0</v>
      </c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outlineLevel="1" x14ac:dyDescent="0.2">
      <c r="A11" s="168">
        <v>2</v>
      </c>
      <c r="B11" s="169" t="s">
        <v>381</v>
      </c>
      <c r="C11" s="183" t="s">
        <v>382</v>
      </c>
      <c r="D11" s="170" t="s">
        <v>247</v>
      </c>
      <c r="E11" s="171">
        <v>0.52500000000000002</v>
      </c>
      <c r="F11" s="172"/>
      <c r="G11" s="173">
        <f>ROUND(E11*F11,2)</f>
        <v>0</v>
      </c>
      <c r="H11" s="160"/>
      <c r="I11" s="159">
        <f>ROUND(E11*H11,2)</f>
        <v>0</v>
      </c>
      <c r="J11" s="160"/>
      <c r="K11" s="159">
        <f>ROUND(E11*J11,2)</f>
        <v>0</v>
      </c>
      <c r="L11" s="159">
        <v>21</v>
      </c>
      <c r="M11" s="159">
        <f>G11*(1+L11/100)</f>
        <v>0</v>
      </c>
      <c r="N11" s="159">
        <v>3.0664600000000002</v>
      </c>
      <c r="O11" s="159">
        <f>ROUND(E11*N11,2)</f>
        <v>1.61</v>
      </c>
      <c r="P11" s="159">
        <v>0</v>
      </c>
      <c r="Q11" s="159">
        <f>ROUND(E11*P11,2)</f>
        <v>0</v>
      </c>
      <c r="R11" s="159"/>
      <c r="S11" s="159" t="s">
        <v>154</v>
      </c>
      <c r="T11" s="159" t="s">
        <v>184</v>
      </c>
      <c r="U11" s="159">
        <v>0</v>
      </c>
      <c r="V11" s="159">
        <f>ROUND(E11*U11,2)</f>
        <v>0</v>
      </c>
      <c r="W11" s="159"/>
      <c r="X11" s="159" t="s">
        <v>170</v>
      </c>
      <c r="Y11" s="149"/>
      <c r="Z11" s="149"/>
      <c r="AA11" s="149"/>
      <c r="AB11" s="149"/>
      <c r="AC11" s="149"/>
      <c r="AD11" s="149"/>
      <c r="AE11" s="149"/>
      <c r="AF11" s="149"/>
      <c r="AG11" s="149" t="s">
        <v>171</v>
      </c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outlineLevel="1" x14ac:dyDescent="0.2">
      <c r="A12" s="156"/>
      <c r="B12" s="157"/>
      <c r="C12" s="189" t="s">
        <v>383</v>
      </c>
      <c r="D12" s="187"/>
      <c r="E12" s="188">
        <v>0.52500000000000002</v>
      </c>
      <c r="F12" s="159"/>
      <c r="G12" s="159"/>
      <c r="H12" s="159"/>
      <c r="I12" s="159"/>
      <c r="J12" s="159"/>
      <c r="K12" s="159"/>
      <c r="L12" s="159"/>
      <c r="M12" s="159"/>
      <c r="N12" s="159"/>
      <c r="O12" s="159"/>
      <c r="P12" s="159"/>
      <c r="Q12" s="159"/>
      <c r="R12" s="159"/>
      <c r="S12" s="159"/>
      <c r="T12" s="159"/>
      <c r="U12" s="159"/>
      <c r="V12" s="159"/>
      <c r="W12" s="159"/>
      <c r="X12" s="159"/>
      <c r="Y12" s="149"/>
      <c r="Z12" s="149"/>
      <c r="AA12" s="149"/>
      <c r="AB12" s="149"/>
      <c r="AC12" s="149"/>
      <c r="AD12" s="149"/>
      <c r="AE12" s="149"/>
      <c r="AF12" s="149"/>
      <c r="AG12" s="149" t="s">
        <v>173</v>
      </c>
      <c r="AH12" s="149">
        <v>0</v>
      </c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outlineLevel="1" x14ac:dyDescent="0.2">
      <c r="A13" s="168">
        <v>3</v>
      </c>
      <c r="B13" s="169" t="s">
        <v>284</v>
      </c>
      <c r="C13" s="183" t="s">
        <v>285</v>
      </c>
      <c r="D13" s="170" t="s">
        <v>168</v>
      </c>
      <c r="E13" s="171">
        <v>40</v>
      </c>
      <c r="F13" s="172"/>
      <c r="G13" s="173">
        <f>ROUND(E13*F13,2)</f>
        <v>0</v>
      </c>
      <c r="H13" s="160"/>
      <c r="I13" s="159">
        <f>ROUND(E13*H13,2)</f>
        <v>0</v>
      </c>
      <c r="J13" s="160"/>
      <c r="K13" s="159">
        <f>ROUND(E13*J13,2)</f>
        <v>0</v>
      </c>
      <c r="L13" s="159">
        <v>21</v>
      </c>
      <c r="M13" s="159">
        <f>G13*(1+L13/100)</f>
        <v>0</v>
      </c>
      <c r="N13" s="159">
        <v>6.0260000000000001E-2</v>
      </c>
      <c r="O13" s="159">
        <f>ROUND(E13*N13,2)</f>
        <v>2.41</v>
      </c>
      <c r="P13" s="159">
        <v>0</v>
      </c>
      <c r="Q13" s="159">
        <f>ROUND(E13*P13,2)</f>
        <v>0</v>
      </c>
      <c r="R13" s="159"/>
      <c r="S13" s="159" t="s">
        <v>169</v>
      </c>
      <c r="T13" s="159" t="s">
        <v>184</v>
      </c>
      <c r="U13" s="159">
        <v>0</v>
      </c>
      <c r="V13" s="159">
        <f>ROUND(E13*U13,2)</f>
        <v>0</v>
      </c>
      <c r="W13" s="159"/>
      <c r="X13" s="159" t="s">
        <v>170</v>
      </c>
      <c r="Y13" s="149"/>
      <c r="Z13" s="149"/>
      <c r="AA13" s="149"/>
      <c r="AB13" s="149"/>
      <c r="AC13" s="149"/>
      <c r="AD13" s="149"/>
      <c r="AE13" s="149"/>
      <c r="AF13" s="149"/>
      <c r="AG13" s="149" t="s">
        <v>171</v>
      </c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outlineLevel="1" x14ac:dyDescent="0.2">
      <c r="A14" s="156"/>
      <c r="B14" s="157"/>
      <c r="C14" s="189" t="s">
        <v>384</v>
      </c>
      <c r="D14" s="187"/>
      <c r="E14" s="188">
        <v>40</v>
      </c>
      <c r="F14" s="159"/>
      <c r="G14" s="159"/>
      <c r="H14" s="159"/>
      <c r="I14" s="159"/>
      <c r="J14" s="159"/>
      <c r="K14" s="159"/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59"/>
      <c r="X14" s="159"/>
      <c r="Y14" s="149"/>
      <c r="Z14" s="149"/>
      <c r="AA14" s="149"/>
      <c r="AB14" s="149"/>
      <c r="AC14" s="149"/>
      <c r="AD14" s="149"/>
      <c r="AE14" s="149"/>
      <c r="AF14" s="149"/>
      <c r="AG14" s="149" t="s">
        <v>173</v>
      </c>
      <c r="AH14" s="149">
        <v>0</v>
      </c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x14ac:dyDescent="0.2">
      <c r="A15" s="162" t="s">
        <v>149</v>
      </c>
      <c r="B15" s="163" t="s">
        <v>107</v>
      </c>
      <c r="C15" s="181" t="s">
        <v>108</v>
      </c>
      <c r="D15" s="164"/>
      <c r="E15" s="165"/>
      <c r="F15" s="166"/>
      <c r="G15" s="167">
        <f>SUMIF(AG16:AG17,"&lt;&gt;NOR",G16:G17)</f>
        <v>0</v>
      </c>
      <c r="H15" s="161"/>
      <c r="I15" s="161">
        <f>SUM(I16:I17)</f>
        <v>0</v>
      </c>
      <c r="J15" s="161"/>
      <c r="K15" s="161">
        <f>SUM(K16:K17)</f>
        <v>0</v>
      </c>
      <c r="L15" s="161"/>
      <c r="M15" s="161">
        <f>SUM(M16:M17)</f>
        <v>0</v>
      </c>
      <c r="N15" s="161"/>
      <c r="O15" s="161">
        <f>SUM(O16:O17)</f>
        <v>8.91</v>
      </c>
      <c r="P15" s="161"/>
      <c r="Q15" s="161">
        <f>SUM(Q16:Q17)</f>
        <v>0</v>
      </c>
      <c r="R15" s="161"/>
      <c r="S15" s="161"/>
      <c r="T15" s="161"/>
      <c r="U15" s="161"/>
      <c r="V15" s="161">
        <f>SUM(V16:V17)</f>
        <v>4.4800000000000004</v>
      </c>
      <c r="W15" s="161"/>
      <c r="X15" s="161"/>
      <c r="AG15" t="s">
        <v>150</v>
      </c>
    </row>
    <row r="16" spans="1:60" outlineLevel="1" x14ac:dyDescent="0.2">
      <c r="A16" s="168">
        <v>4</v>
      </c>
      <c r="B16" s="169" t="s">
        <v>385</v>
      </c>
      <c r="C16" s="183" t="s">
        <v>386</v>
      </c>
      <c r="D16" s="170" t="s">
        <v>387</v>
      </c>
      <c r="E16" s="171">
        <v>4.2</v>
      </c>
      <c r="F16" s="172"/>
      <c r="G16" s="173">
        <f>ROUND(E16*F16,2)</f>
        <v>0</v>
      </c>
      <c r="H16" s="160"/>
      <c r="I16" s="159">
        <f>ROUND(E16*H16,2)</f>
        <v>0</v>
      </c>
      <c r="J16" s="160"/>
      <c r="K16" s="159">
        <f>ROUND(E16*J16,2)</f>
        <v>0</v>
      </c>
      <c r="L16" s="159">
        <v>21</v>
      </c>
      <c r="M16" s="159">
        <f>G16*(1+L16/100)</f>
        <v>0</v>
      </c>
      <c r="N16" s="159">
        <v>2.1215999999999999</v>
      </c>
      <c r="O16" s="159">
        <f>ROUND(E16*N16,2)</f>
        <v>8.91</v>
      </c>
      <c r="P16" s="159">
        <v>0</v>
      </c>
      <c r="Q16" s="159">
        <f>ROUND(E16*P16,2)</f>
        <v>0</v>
      </c>
      <c r="R16" s="159"/>
      <c r="S16" s="159" t="s">
        <v>169</v>
      </c>
      <c r="T16" s="159" t="s">
        <v>184</v>
      </c>
      <c r="U16" s="159">
        <v>1.06721</v>
      </c>
      <c r="V16" s="159">
        <f>ROUND(E16*U16,2)</f>
        <v>4.4800000000000004</v>
      </c>
      <c r="W16" s="159"/>
      <c r="X16" s="159" t="s">
        <v>177</v>
      </c>
      <c r="Y16" s="149"/>
      <c r="Z16" s="149"/>
      <c r="AA16" s="149"/>
      <c r="AB16" s="149"/>
      <c r="AC16" s="149"/>
      <c r="AD16" s="149"/>
      <c r="AE16" s="149"/>
      <c r="AF16" s="149"/>
      <c r="AG16" s="149" t="s">
        <v>178</v>
      </c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outlineLevel="1" x14ac:dyDescent="0.2">
      <c r="A17" s="156"/>
      <c r="B17" s="157"/>
      <c r="C17" s="189" t="s">
        <v>388</v>
      </c>
      <c r="D17" s="187"/>
      <c r="E17" s="188">
        <v>4.2</v>
      </c>
      <c r="F17" s="159"/>
      <c r="G17" s="159"/>
      <c r="H17" s="159"/>
      <c r="I17" s="159"/>
      <c r="J17" s="159"/>
      <c r="K17" s="159"/>
      <c r="L17" s="159"/>
      <c r="M17" s="159"/>
      <c r="N17" s="159"/>
      <c r="O17" s="159"/>
      <c r="P17" s="159"/>
      <c r="Q17" s="159"/>
      <c r="R17" s="159"/>
      <c r="S17" s="159"/>
      <c r="T17" s="159"/>
      <c r="U17" s="159"/>
      <c r="V17" s="159"/>
      <c r="W17" s="159"/>
      <c r="X17" s="159"/>
      <c r="Y17" s="149"/>
      <c r="Z17" s="149"/>
      <c r="AA17" s="149"/>
      <c r="AB17" s="149"/>
      <c r="AC17" s="149"/>
      <c r="AD17" s="149"/>
      <c r="AE17" s="149"/>
      <c r="AF17" s="149"/>
      <c r="AG17" s="149" t="s">
        <v>173</v>
      </c>
      <c r="AH17" s="149">
        <v>0</v>
      </c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x14ac:dyDescent="0.2">
      <c r="A18" s="162" t="s">
        <v>149</v>
      </c>
      <c r="B18" s="163" t="s">
        <v>117</v>
      </c>
      <c r="C18" s="181" t="s">
        <v>118</v>
      </c>
      <c r="D18" s="164"/>
      <c r="E18" s="165"/>
      <c r="F18" s="166"/>
      <c r="G18" s="167">
        <f>SUMIF(AG19:AG21,"&lt;&gt;NOR",G19:G21)</f>
        <v>0</v>
      </c>
      <c r="H18" s="161"/>
      <c r="I18" s="161">
        <f>SUM(I19:I21)</f>
        <v>0</v>
      </c>
      <c r="J18" s="161"/>
      <c r="K18" s="161">
        <f>SUM(K19:K21)</f>
        <v>0</v>
      </c>
      <c r="L18" s="161"/>
      <c r="M18" s="161">
        <f>SUM(M19:M21)</f>
        <v>0</v>
      </c>
      <c r="N18" s="161"/>
      <c r="O18" s="161">
        <f>SUM(O19:O21)</f>
        <v>0</v>
      </c>
      <c r="P18" s="161"/>
      <c r="Q18" s="161">
        <f>SUM(Q19:Q21)</f>
        <v>0</v>
      </c>
      <c r="R18" s="161"/>
      <c r="S18" s="161"/>
      <c r="T18" s="161"/>
      <c r="U18" s="161"/>
      <c r="V18" s="161">
        <f>SUM(V19:V21)</f>
        <v>13.37</v>
      </c>
      <c r="W18" s="161"/>
      <c r="X18" s="161"/>
      <c r="AG18" t="s">
        <v>150</v>
      </c>
    </row>
    <row r="19" spans="1:60" outlineLevel="1" x14ac:dyDescent="0.2">
      <c r="A19" s="168">
        <v>5</v>
      </c>
      <c r="B19" s="169" t="s">
        <v>187</v>
      </c>
      <c r="C19" s="183" t="s">
        <v>188</v>
      </c>
      <c r="D19" s="170" t="s">
        <v>189</v>
      </c>
      <c r="E19" s="171">
        <v>10.125999999999999</v>
      </c>
      <c r="F19" s="172"/>
      <c r="G19" s="173">
        <f>ROUND(E19*F19,2)</f>
        <v>0</v>
      </c>
      <c r="H19" s="160"/>
      <c r="I19" s="159">
        <f>ROUND(E19*H19,2)</f>
        <v>0</v>
      </c>
      <c r="J19" s="160"/>
      <c r="K19" s="159">
        <f>ROUND(E19*J19,2)</f>
        <v>0</v>
      </c>
      <c r="L19" s="159">
        <v>21</v>
      </c>
      <c r="M19" s="159">
        <f>G19*(1+L19/100)</f>
        <v>0</v>
      </c>
      <c r="N19" s="159">
        <v>2.5000000000000001E-4</v>
      </c>
      <c r="O19" s="159">
        <f>ROUND(E19*N19,2)</f>
        <v>0</v>
      </c>
      <c r="P19" s="159">
        <v>0</v>
      </c>
      <c r="Q19" s="159">
        <f>ROUND(E19*P19,2)</f>
        <v>0</v>
      </c>
      <c r="R19" s="159"/>
      <c r="S19" s="159" t="s">
        <v>169</v>
      </c>
      <c r="T19" s="159" t="s">
        <v>155</v>
      </c>
      <c r="U19" s="159">
        <v>1.32</v>
      </c>
      <c r="V19" s="159">
        <f>ROUND(E19*U19,2)</f>
        <v>13.37</v>
      </c>
      <c r="W19" s="159"/>
      <c r="X19" s="159" t="s">
        <v>177</v>
      </c>
      <c r="Y19" s="149"/>
      <c r="Z19" s="149"/>
      <c r="AA19" s="149"/>
      <c r="AB19" s="149"/>
      <c r="AC19" s="149"/>
      <c r="AD19" s="149"/>
      <c r="AE19" s="149"/>
      <c r="AF19" s="149"/>
      <c r="AG19" s="149" t="s">
        <v>178</v>
      </c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outlineLevel="1" x14ac:dyDescent="0.2">
      <c r="A20" s="156"/>
      <c r="B20" s="157"/>
      <c r="C20" s="272" t="s">
        <v>179</v>
      </c>
      <c r="D20" s="273"/>
      <c r="E20" s="273"/>
      <c r="F20" s="273"/>
      <c r="G20" s="273"/>
      <c r="H20" s="159"/>
      <c r="I20" s="159"/>
      <c r="J20" s="159"/>
      <c r="K20" s="159"/>
      <c r="L20" s="159"/>
      <c r="M20" s="159"/>
      <c r="N20" s="159"/>
      <c r="O20" s="159"/>
      <c r="P20" s="159"/>
      <c r="Q20" s="159"/>
      <c r="R20" s="159"/>
      <c r="S20" s="159"/>
      <c r="T20" s="159"/>
      <c r="U20" s="159"/>
      <c r="V20" s="159"/>
      <c r="W20" s="159"/>
      <c r="X20" s="159"/>
      <c r="Y20" s="149"/>
      <c r="Z20" s="149"/>
      <c r="AA20" s="149"/>
      <c r="AB20" s="149"/>
      <c r="AC20" s="149"/>
      <c r="AD20" s="149"/>
      <c r="AE20" s="149"/>
      <c r="AF20" s="149"/>
      <c r="AG20" s="149" t="s">
        <v>180</v>
      </c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outlineLevel="1" x14ac:dyDescent="0.2">
      <c r="A21" s="156"/>
      <c r="B21" s="157"/>
      <c r="C21" s="189" t="s">
        <v>389</v>
      </c>
      <c r="D21" s="187"/>
      <c r="E21" s="188">
        <v>10.125999999999999</v>
      </c>
      <c r="F21" s="159"/>
      <c r="G21" s="159"/>
      <c r="H21" s="159"/>
      <c r="I21" s="159"/>
      <c r="J21" s="159"/>
      <c r="K21" s="159"/>
      <c r="L21" s="159"/>
      <c r="M21" s="159"/>
      <c r="N21" s="159"/>
      <c r="O21" s="159"/>
      <c r="P21" s="159"/>
      <c r="Q21" s="159"/>
      <c r="R21" s="159"/>
      <c r="S21" s="159"/>
      <c r="T21" s="159"/>
      <c r="U21" s="159"/>
      <c r="V21" s="159"/>
      <c r="W21" s="159"/>
      <c r="X21" s="159"/>
      <c r="Y21" s="149"/>
      <c r="Z21" s="149"/>
      <c r="AA21" s="149"/>
      <c r="AB21" s="149"/>
      <c r="AC21" s="149"/>
      <c r="AD21" s="149"/>
      <c r="AE21" s="149"/>
      <c r="AF21" s="149"/>
      <c r="AG21" s="149" t="s">
        <v>173</v>
      </c>
      <c r="AH21" s="149">
        <v>0</v>
      </c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x14ac:dyDescent="0.2">
      <c r="A22" s="162" t="s">
        <v>149</v>
      </c>
      <c r="B22" s="163" t="s">
        <v>119</v>
      </c>
      <c r="C22" s="181" t="s">
        <v>120</v>
      </c>
      <c r="D22" s="164"/>
      <c r="E22" s="165"/>
      <c r="F22" s="166"/>
      <c r="G22" s="167">
        <f>SUMIF(AG23:AG40,"&lt;&gt;NOR",G23:G40)</f>
        <v>0</v>
      </c>
      <c r="H22" s="161"/>
      <c r="I22" s="161">
        <f>SUM(I23:I40)</f>
        <v>0</v>
      </c>
      <c r="J22" s="161"/>
      <c r="K22" s="161">
        <f>SUM(K23:K40)</f>
        <v>0</v>
      </c>
      <c r="L22" s="161"/>
      <c r="M22" s="161">
        <f>SUM(M23:M40)</f>
        <v>0</v>
      </c>
      <c r="N22" s="161"/>
      <c r="O22" s="161">
        <f>SUM(O23:O40)</f>
        <v>0.56000000000000005</v>
      </c>
      <c r="P22" s="161"/>
      <c r="Q22" s="161">
        <f>SUM(Q23:Q40)</f>
        <v>0</v>
      </c>
      <c r="R22" s="161"/>
      <c r="S22" s="161"/>
      <c r="T22" s="161"/>
      <c r="U22" s="161"/>
      <c r="V22" s="161">
        <f>SUM(V23:V40)</f>
        <v>0.92</v>
      </c>
      <c r="W22" s="161"/>
      <c r="X22" s="161"/>
      <c r="AG22" t="s">
        <v>150</v>
      </c>
    </row>
    <row r="23" spans="1:60" outlineLevel="1" x14ac:dyDescent="0.2">
      <c r="A23" s="168">
        <v>6</v>
      </c>
      <c r="B23" s="169" t="s">
        <v>194</v>
      </c>
      <c r="C23" s="183" t="s">
        <v>195</v>
      </c>
      <c r="D23" s="170" t="s">
        <v>189</v>
      </c>
      <c r="E23" s="171">
        <v>4.2</v>
      </c>
      <c r="F23" s="172"/>
      <c r="G23" s="173">
        <f>ROUND(E23*F23,2)</f>
        <v>0</v>
      </c>
      <c r="H23" s="160"/>
      <c r="I23" s="159">
        <f>ROUND(E23*H23,2)</f>
        <v>0</v>
      </c>
      <c r="J23" s="160"/>
      <c r="K23" s="159">
        <f>ROUND(E23*J23,2)</f>
        <v>0</v>
      </c>
      <c r="L23" s="159">
        <v>21</v>
      </c>
      <c r="M23" s="159">
        <f>G23*(1+L23/100)</f>
        <v>0</v>
      </c>
      <c r="N23" s="159">
        <v>2.7300000000000001E-2</v>
      </c>
      <c r="O23" s="159">
        <f>ROUND(E23*N23,2)</f>
        <v>0.11</v>
      </c>
      <c r="P23" s="159">
        <v>0</v>
      </c>
      <c r="Q23" s="159">
        <f>ROUND(E23*P23,2)</f>
        <v>0</v>
      </c>
      <c r="R23" s="159"/>
      <c r="S23" s="159" t="s">
        <v>169</v>
      </c>
      <c r="T23" s="159" t="s">
        <v>155</v>
      </c>
      <c r="U23" s="159">
        <v>0.22</v>
      </c>
      <c r="V23" s="159">
        <f>ROUND(E23*U23,2)</f>
        <v>0.92</v>
      </c>
      <c r="W23" s="159"/>
      <c r="X23" s="159" t="s">
        <v>177</v>
      </c>
      <c r="Y23" s="149"/>
      <c r="Z23" s="149"/>
      <c r="AA23" s="149"/>
      <c r="AB23" s="149"/>
      <c r="AC23" s="149"/>
      <c r="AD23" s="149"/>
      <c r="AE23" s="149"/>
      <c r="AF23" s="149"/>
      <c r="AG23" s="149" t="s">
        <v>178</v>
      </c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outlineLevel="1" x14ac:dyDescent="0.2">
      <c r="A24" s="156"/>
      <c r="B24" s="157"/>
      <c r="C24" s="272" t="s">
        <v>179</v>
      </c>
      <c r="D24" s="273"/>
      <c r="E24" s="273"/>
      <c r="F24" s="273"/>
      <c r="G24" s="273"/>
      <c r="H24" s="159"/>
      <c r="I24" s="159"/>
      <c r="J24" s="159"/>
      <c r="K24" s="159"/>
      <c r="L24" s="159"/>
      <c r="M24" s="159"/>
      <c r="N24" s="159"/>
      <c r="O24" s="159"/>
      <c r="P24" s="159"/>
      <c r="Q24" s="159"/>
      <c r="R24" s="159"/>
      <c r="S24" s="159"/>
      <c r="T24" s="159"/>
      <c r="U24" s="159"/>
      <c r="V24" s="159"/>
      <c r="W24" s="159"/>
      <c r="X24" s="159"/>
      <c r="Y24" s="149"/>
      <c r="Z24" s="149"/>
      <c r="AA24" s="149"/>
      <c r="AB24" s="149"/>
      <c r="AC24" s="149"/>
      <c r="AD24" s="149"/>
      <c r="AE24" s="149"/>
      <c r="AF24" s="149"/>
      <c r="AG24" s="149" t="s">
        <v>180</v>
      </c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</row>
    <row r="25" spans="1:60" outlineLevel="1" x14ac:dyDescent="0.2">
      <c r="A25" s="156"/>
      <c r="B25" s="157"/>
      <c r="C25" s="189" t="s">
        <v>390</v>
      </c>
      <c r="D25" s="187"/>
      <c r="E25" s="188">
        <v>4.2</v>
      </c>
      <c r="F25" s="159"/>
      <c r="G25" s="159"/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  <c r="W25" s="159"/>
      <c r="X25" s="159"/>
      <c r="Y25" s="149"/>
      <c r="Z25" s="149"/>
      <c r="AA25" s="149"/>
      <c r="AB25" s="149"/>
      <c r="AC25" s="149"/>
      <c r="AD25" s="149"/>
      <c r="AE25" s="149"/>
      <c r="AF25" s="149"/>
      <c r="AG25" s="149" t="s">
        <v>173</v>
      </c>
      <c r="AH25" s="149">
        <v>0</v>
      </c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outlineLevel="1" x14ac:dyDescent="0.2">
      <c r="A26" s="168">
        <v>7</v>
      </c>
      <c r="B26" s="169" t="s">
        <v>264</v>
      </c>
      <c r="C26" s="183" t="s">
        <v>265</v>
      </c>
      <c r="D26" s="170" t="s">
        <v>203</v>
      </c>
      <c r="E26" s="171">
        <v>41.6</v>
      </c>
      <c r="F26" s="172"/>
      <c r="G26" s="173">
        <f>ROUND(E26*F26,2)</f>
        <v>0</v>
      </c>
      <c r="H26" s="160"/>
      <c r="I26" s="159">
        <f>ROUND(E26*H26,2)</f>
        <v>0</v>
      </c>
      <c r="J26" s="160"/>
      <c r="K26" s="159">
        <f>ROUND(E26*J26,2)</f>
        <v>0</v>
      </c>
      <c r="L26" s="159">
        <v>21</v>
      </c>
      <c r="M26" s="159">
        <f>G26*(1+L26/100)</f>
        <v>0</v>
      </c>
      <c r="N26" s="159">
        <v>1.06E-3</v>
      </c>
      <c r="O26" s="159">
        <f>ROUND(E26*N26,2)</f>
        <v>0.04</v>
      </c>
      <c r="P26" s="159">
        <v>0</v>
      </c>
      <c r="Q26" s="159">
        <f>ROUND(E26*P26,2)</f>
        <v>0</v>
      </c>
      <c r="R26" s="159"/>
      <c r="S26" s="159" t="s">
        <v>154</v>
      </c>
      <c r="T26" s="159" t="s">
        <v>184</v>
      </c>
      <c r="U26" s="159">
        <v>0</v>
      </c>
      <c r="V26" s="159">
        <f>ROUND(E26*U26,2)</f>
        <v>0</v>
      </c>
      <c r="W26" s="159"/>
      <c r="X26" s="159" t="s">
        <v>170</v>
      </c>
      <c r="Y26" s="149"/>
      <c r="Z26" s="149"/>
      <c r="AA26" s="149"/>
      <c r="AB26" s="149"/>
      <c r="AC26" s="149"/>
      <c r="AD26" s="149"/>
      <c r="AE26" s="149"/>
      <c r="AF26" s="149"/>
      <c r="AG26" s="149" t="s">
        <v>171</v>
      </c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</row>
    <row r="27" spans="1:60" outlineLevel="1" x14ac:dyDescent="0.2">
      <c r="A27" s="156"/>
      <c r="B27" s="157"/>
      <c r="C27" s="189" t="s">
        <v>204</v>
      </c>
      <c r="D27" s="187"/>
      <c r="E27" s="188"/>
      <c r="F27" s="159"/>
      <c r="G27" s="159"/>
      <c r="H27" s="159"/>
      <c r="I27" s="159"/>
      <c r="J27" s="159"/>
      <c r="K27" s="159"/>
      <c r="L27" s="159"/>
      <c r="M27" s="159"/>
      <c r="N27" s="159"/>
      <c r="O27" s="159"/>
      <c r="P27" s="159"/>
      <c r="Q27" s="159"/>
      <c r="R27" s="159"/>
      <c r="S27" s="159"/>
      <c r="T27" s="159"/>
      <c r="U27" s="159"/>
      <c r="V27" s="159"/>
      <c r="W27" s="159"/>
      <c r="X27" s="159"/>
      <c r="Y27" s="149"/>
      <c r="Z27" s="149"/>
      <c r="AA27" s="149"/>
      <c r="AB27" s="149"/>
      <c r="AC27" s="149"/>
      <c r="AD27" s="149"/>
      <c r="AE27" s="149"/>
      <c r="AF27" s="149"/>
      <c r="AG27" s="149" t="s">
        <v>173</v>
      </c>
      <c r="AH27" s="149">
        <v>0</v>
      </c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outlineLevel="1" x14ac:dyDescent="0.2">
      <c r="A28" s="156"/>
      <c r="B28" s="157"/>
      <c r="C28" s="189" t="s">
        <v>391</v>
      </c>
      <c r="D28" s="187"/>
      <c r="E28" s="188">
        <v>16.7</v>
      </c>
      <c r="F28" s="159"/>
      <c r="G28" s="159"/>
      <c r="H28" s="159"/>
      <c r="I28" s="159"/>
      <c r="J28" s="159"/>
      <c r="K28" s="159"/>
      <c r="L28" s="159"/>
      <c r="M28" s="159"/>
      <c r="N28" s="159"/>
      <c r="O28" s="159"/>
      <c r="P28" s="159"/>
      <c r="Q28" s="159"/>
      <c r="R28" s="159"/>
      <c r="S28" s="159"/>
      <c r="T28" s="159"/>
      <c r="U28" s="159"/>
      <c r="V28" s="159"/>
      <c r="W28" s="159"/>
      <c r="X28" s="159"/>
      <c r="Y28" s="149"/>
      <c r="Z28" s="149"/>
      <c r="AA28" s="149"/>
      <c r="AB28" s="149"/>
      <c r="AC28" s="149"/>
      <c r="AD28" s="149"/>
      <c r="AE28" s="149"/>
      <c r="AF28" s="149"/>
      <c r="AG28" s="149" t="s">
        <v>173</v>
      </c>
      <c r="AH28" s="149">
        <v>0</v>
      </c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</row>
    <row r="29" spans="1:60" outlineLevel="1" x14ac:dyDescent="0.2">
      <c r="A29" s="156"/>
      <c r="B29" s="157"/>
      <c r="C29" s="189" t="s">
        <v>392</v>
      </c>
      <c r="D29" s="187"/>
      <c r="E29" s="188">
        <v>24.9</v>
      </c>
      <c r="F29" s="159"/>
      <c r="G29" s="159"/>
      <c r="H29" s="159"/>
      <c r="I29" s="159"/>
      <c r="J29" s="159"/>
      <c r="K29" s="159"/>
      <c r="L29" s="159"/>
      <c r="M29" s="159"/>
      <c r="N29" s="159"/>
      <c r="O29" s="159"/>
      <c r="P29" s="159"/>
      <c r="Q29" s="159"/>
      <c r="R29" s="159"/>
      <c r="S29" s="159"/>
      <c r="T29" s="159"/>
      <c r="U29" s="159"/>
      <c r="V29" s="159"/>
      <c r="W29" s="159"/>
      <c r="X29" s="159"/>
      <c r="Y29" s="149"/>
      <c r="Z29" s="149"/>
      <c r="AA29" s="149"/>
      <c r="AB29" s="149"/>
      <c r="AC29" s="149"/>
      <c r="AD29" s="149"/>
      <c r="AE29" s="149"/>
      <c r="AF29" s="149"/>
      <c r="AG29" s="149" t="s">
        <v>173</v>
      </c>
      <c r="AH29" s="149">
        <v>0</v>
      </c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</row>
    <row r="30" spans="1:60" outlineLevel="1" x14ac:dyDescent="0.2">
      <c r="A30" s="168">
        <v>8</v>
      </c>
      <c r="B30" s="169" t="s">
        <v>201</v>
      </c>
      <c r="C30" s="183" t="s">
        <v>202</v>
      </c>
      <c r="D30" s="170" t="s">
        <v>203</v>
      </c>
      <c r="E30" s="171">
        <v>226.03</v>
      </c>
      <c r="F30" s="172"/>
      <c r="G30" s="173">
        <f>ROUND(E30*F30,2)</f>
        <v>0</v>
      </c>
      <c r="H30" s="160"/>
      <c r="I30" s="159">
        <f>ROUND(E30*H30,2)</f>
        <v>0</v>
      </c>
      <c r="J30" s="160"/>
      <c r="K30" s="159">
        <f>ROUND(E30*J30,2)</f>
        <v>0</v>
      </c>
      <c r="L30" s="159">
        <v>21</v>
      </c>
      <c r="M30" s="159">
        <f>G30*(1+L30/100)</f>
        <v>0</v>
      </c>
      <c r="N30" s="159">
        <v>1.06E-3</v>
      </c>
      <c r="O30" s="159">
        <f>ROUND(E30*N30,2)</f>
        <v>0.24</v>
      </c>
      <c r="P30" s="159">
        <v>0</v>
      </c>
      <c r="Q30" s="159">
        <f>ROUND(E30*P30,2)</f>
        <v>0</v>
      </c>
      <c r="R30" s="159"/>
      <c r="S30" s="159" t="s">
        <v>154</v>
      </c>
      <c r="T30" s="159" t="s">
        <v>184</v>
      </c>
      <c r="U30" s="159">
        <v>0</v>
      </c>
      <c r="V30" s="159">
        <f>ROUND(E30*U30,2)</f>
        <v>0</v>
      </c>
      <c r="W30" s="159"/>
      <c r="X30" s="159" t="s">
        <v>170</v>
      </c>
      <c r="Y30" s="149"/>
      <c r="Z30" s="149"/>
      <c r="AA30" s="149"/>
      <c r="AB30" s="149"/>
      <c r="AC30" s="149"/>
      <c r="AD30" s="149"/>
      <c r="AE30" s="149"/>
      <c r="AF30" s="149"/>
      <c r="AG30" s="149" t="s">
        <v>171</v>
      </c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</row>
    <row r="31" spans="1:60" outlineLevel="1" x14ac:dyDescent="0.2">
      <c r="A31" s="156"/>
      <c r="B31" s="157"/>
      <c r="C31" s="189" t="s">
        <v>204</v>
      </c>
      <c r="D31" s="187"/>
      <c r="E31" s="188"/>
      <c r="F31" s="159"/>
      <c r="G31" s="159"/>
      <c r="H31" s="159"/>
      <c r="I31" s="159"/>
      <c r="J31" s="159"/>
      <c r="K31" s="159"/>
      <c r="L31" s="159"/>
      <c r="M31" s="159"/>
      <c r="N31" s="159"/>
      <c r="O31" s="159"/>
      <c r="P31" s="159"/>
      <c r="Q31" s="159"/>
      <c r="R31" s="159"/>
      <c r="S31" s="159"/>
      <c r="T31" s="159"/>
      <c r="U31" s="159"/>
      <c r="V31" s="159"/>
      <c r="W31" s="159"/>
      <c r="X31" s="159"/>
      <c r="Y31" s="149"/>
      <c r="Z31" s="149"/>
      <c r="AA31" s="149"/>
      <c r="AB31" s="149"/>
      <c r="AC31" s="149"/>
      <c r="AD31" s="149"/>
      <c r="AE31" s="149"/>
      <c r="AF31" s="149"/>
      <c r="AG31" s="149" t="s">
        <v>173</v>
      </c>
      <c r="AH31" s="149">
        <v>0</v>
      </c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</row>
    <row r="32" spans="1:60" ht="22.5" outlineLevel="1" x14ac:dyDescent="0.2">
      <c r="A32" s="156"/>
      <c r="B32" s="157"/>
      <c r="C32" s="189" t="s">
        <v>393</v>
      </c>
      <c r="D32" s="187"/>
      <c r="E32" s="188">
        <v>169.4</v>
      </c>
      <c r="F32" s="159"/>
      <c r="G32" s="159"/>
      <c r="H32" s="159"/>
      <c r="I32" s="159"/>
      <c r="J32" s="159"/>
      <c r="K32" s="159"/>
      <c r="L32" s="159"/>
      <c r="M32" s="159"/>
      <c r="N32" s="159"/>
      <c r="O32" s="159"/>
      <c r="P32" s="159"/>
      <c r="Q32" s="159"/>
      <c r="R32" s="159"/>
      <c r="S32" s="159"/>
      <c r="T32" s="159"/>
      <c r="U32" s="159"/>
      <c r="V32" s="159"/>
      <c r="W32" s="159"/>
      <c r="X32" s="159"/>
      <c r="Y32" s="149"/>
      <c r="Z32" s="149"/>
      <c r="AA32" s="149"/>
      <c r="AB32" s="149"/>
      <c r="AC32" s="149"/>
      <c r="AD32" s="149"/>
      <c r="AE32" s="149"/>
      <c r="AF32" s="149"/>
      <c r="AG32" s="149" t="s">
        <v>173</v>
      </c>
      <c r="AH32" s="149">
        <v>0</v>
      </c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</row>
    <row r="33" spans="1:60" outlineLevel="1" x14ac:dyDescent="0.2">
      <c r="A33" s="156"/>
      <c r="B33" s="157"/>
      <c r="C33" s="189" t="s">
        <v>394</v>
      </c>
      <c r="D33" s="187"/>
      <c r="E33" s="188">
        <v>56.63</v>
      </c>
      <c r="F33" s="159"/>
      <c r="G33" s="159"/>
      <c r="H33" s="159"/>
      <c r="I33" s="159"/>
      <c r="J33" s="159"/>
      <c r="K33" s="159"/>
      <c r="L33" s="159"/>
      <c r="M33" s="159"/>
      <c r="N33" s="159"/>
      <c r="O33" s="159"/>
      <c r="P33" s="159"/>
      <c r="Q33" s="159"/>
      <c r="R33" s="159"/>
      <c r="S33" s="159"/>
      <c r="T33" s="159"/>
      <c r="U33" s="159"/>
      <c r="V33" s="159"/>
      <c r="W33" s="159"/>
      <c r="X33" s="159"/>
      <c r="Y33" s="149"/>
      <c r="Z33" s="149"/>
      <c r="AA33" s="149"/>
      <c r="AB33" s="149"/>
      <c r="AC33" s="149"/>
      <c r="AD33" s="149"/>
      <c r="AE33" s="149"/>
      <c r="AF33" s="149"/>
      <c r="AG33" s="149" t="s">
        <v>173</v>
      </c>
      <c r="AH33" s="149">
        <v>0</v>
      </c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</row>
    <row r="34" spans="1:60" outlineLevel="1" x14ac:dyDescent="0.2">
      <c r="A34" s="168">
        <v>9</v>
      </c>
      <c r="B34" s="169" t="s">
        <v>213</v>
      </c>
      <c r="C34" s="183" t="s">
        <v>214</v>
      </c>
      <c r="D34" s="170" t="s">
        <v>203</v>
      </c>
      <c r="E34" s="171">
        <v>166.6</v>
      </c>
      <c r="F34" s="172"/>
      <c r="G34" s="173">
        <f>ROUND(E34*F34,2)</f>
        <v>0</v>
      </c>
      <c r="H34" s="160"/>
      <c r="I34" s="159">
        <f>ROUND(E34*H34,2)</f>
        <v>0</v>
      </c>
      <c r="J34" s="160"/>
      <c r="K34" s="159">
        <f>ROUND(E34*J34,2)</f>
        <v>0</v>
      </c>
      <c r="L34" s="159">
        <v>21</v>
      </c>
      <c r="M34" s="159">
        <f>G34*(1+L34/100)</f>
        <v>0</v>
      </c>
      <c r="N34" s="159">
        <v>1.0499999999999999E-3</v>
      </c>
      <c r="O34" s="159">
        <f>ROUND(E34*N34,2)</f>
        <v>0.17</v>
      </c>
      <c r="P34" s="159">
        <v>0</v>
      </c>
      <c r="Q34" s="159">
        <f>ROUND(E34*P34,2)</f>
        <v>0</v>
      </c>
      <c r="R34" s="159"/>
      <c r="S34" s="159" t="s">
        <v>154</v>
      </c>
      <c r="T34" s="159" t="s">
        <v>184</v>
      </c>
      <c r="U34" s="159">
        <v>0</v>
      </c>
      <c r="V34" s="159">
        <f>ROUND(E34*U34,2)</f>
        <v>0</v>
      </c>
      <c r="W34" s="159"/>
      <c r="X34" s="159" t="s">
        <v>170</v>
      </c>
      <c r="Y34" s="149"/>
      <c r="Z34" s="149"/>
      <c r="AA34" s="149"/>
      <c r="AB34" s="149"/>
      <c r="AC34" s="149"/>
      <c r="AD34" s="149"/>
      <c r="AE34" s="149"/>
      <c r="AF34" s="149"/>
      <c r="AG34" s="149" t="s">
        <v>171</v>
      </c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</row>
    <row r="35" spans="1:60" outlineLevel="1" x14ac:dyDescent="0.2">
      <c r="A35" s="156"/>
      <c r="B35" s="157"/>
      <c r="C35" s="189" t="s">
        <v>204</v>
      </c>
      <c r="D35" s="187"/>
      <c r="E35" s="188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S35" s="159"/>
      <c r="T35" s="159"/>
      <c r="U35" s="159"/>
      <c r="V35" s="159"/>
      <c r="W35" s="159"/>
      <c r="X35" s="159"/>
      <c r="Y35" s="149"/>
      <c r="Z35" s="149"/>
      <c r="AA35" s="149"/>
      <c r="AB35" s="149"/>
      <c r="AC35" s="149"/>
      <c r="AD35" s="149"/>
      <c r="AE35" s="149"/>
      <c r="AF35" s="149"/>
      <c r="AG35" s="149" t="s">
        <v>173</v>
      </c>
      <c r="AH35" s="149">
        <v>0</v>
      </c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</row>
    <row r="36" spans="1:60" outlineLevel="1" x14ac:dyDescent="0.2">
      <c r="A36" s="156"/>
      <c r="B36" s="157"/>
      <c r="C36" s="189" t="s">
        <v>395</v>
      </c>
      <c r="D36" s="187"/>
      <c r="E36" s="188">
        <v>166.6</v>
      </c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59"/>
      <c r="R36" s="159"/>
      <c r="S36" s="159"/>
      <c r="T36" s="159"/>
      <c r="U36" s="159"/>
      <c r="V36" s="159"/>
      <c r="W36" s="159"/>
      <c r="X36" s="159"/>
      <c r="Y36" s="149"/>
      <c r="Z36" s="149"/>
      <c r="AA36" s="149"/>
      <c r="AB36" s="149"/>
      <c r="AC36" s="149"/>
      <c r="AD36" s="149"/>
      <c r="AE36" s="149"/>
      <c r="AF36" s="149"/>
      <c r="AG36" s="149" t="s">
        <v>173</v>
      </c>
      <c r="AH36" s="149">
        <v>0</v>
      </c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</row>
    <row r="37" spans="1:60" outlineLevel="1" x14ac:dyDescent="0.2">
      <c r="A37" s="168">
        <v>10</v>
      </c>
      <c r="B37" s="169" t="s">
        <v>231</v>
      </c>
      <c r="C37" s="183" t="s">
        <v>232</v>
      </c>
      <c r="D37" s="170" t="s">
        <v>203</v>
      </c>
      <c r="E37" s="171">
        <v>434.23</v>
      </c>
      <c r="F37" s="172"/>
      <c r="G37" s="173">
        <f>ROUND(E37*F37,2)</f>
        <v>0</v>
      </c>
      <c r="H37" s="160"/>
      <c r="I37" s="159">
        <f>ROUND(E37*H37,2)</f>
        <v>0</v>
      </c>
      <c r="J37" s="160"/>
      <c r="K37" s="159">
        <f>ROUND(E37*J37,2)</f>
        <v>0</v>
      </c>
      <c r="L37" s="159">
        <v>21</v>
      </c>
      <c r="M37" s="159">
        <f>G37*(1+L37/100)</f>
        <v>0</v>
      </c>
      <c r="N37" s="159">
        <v>0</v>
      </c>
      <c r="O37" s="159">
        <f>ROUND(E37*N37,2)</f>
        <v>0</v>
      </c>
      <c r="P37" s="159">
        <v>0</v>
      </c>
      <c r="Q37" s="159">
        <f>ROUND(E37*P37,2)</f>
        <v>0</v>
      </c>
      <c r="R37" s="159" t="s">
        <v>233</v>
      </c>
      <c r="S37" s="159" t="s">
        <v>154</v>
      </c>
      <c r="T37" s="159" t="s">
        <v>184</v>
      </c>
      <c r="U37" s="159">
        <v>0</v>
      </c>
      <c r="V37" s="159">
        <f>ROUND(E37*U37,2)</f>
        <v>0</v>
      </c>
      <c r="W37" s="159"/>
      <c r="X37" s="159" t="s">
        <v>234</v>
      </c>
      <c r="Y37" s="149"/>
      <c r="Z37" s="149"/>
      <c r="AA37" s="149"/>
      <c r="AB37" s="149"/>
      <c r="AC37" s="149"/>
      <c r="AD37" s="149"/>
      <c r="AE37" s="149"/>
      <c r="AF37" s="149"/>
      <c r="AG37" s="149" t="s">
        <v>235</v>
      </c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</row>
    <row r="38" spans="1:60" outlineLevel="1" x14ac:dyDescent="0.2">
      <c r="A38" s="156"/>
      <c r="B38" s="157"/>
      <c r="C38" s="189" t="s">
        <v>396</v>
      </c>
      <c r="D38" s="187"/>
      <c r="E38" s="188">
        <v>41.6</v>
      </c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  <c r="Q38" s="159"/>
      <c r="R38" s="159"/>
      <c r="S38" s="159"/>
      <c r="T38" s="159"/>
      <c r="U38" s="159"/>
      <c r="V38" s="159"/>
      <c r="W38" s="159"/>
      <c r="X38" s="159"/>
      <c r="Y38" s="149"/>
      <c r="Z38" s="149"/>
      <c r="AA38" s="149"/>
      <c r="AB38" s="149"/>
      <c r="AC38" s="149"/>
      <c r="AD38" s="149"/>
      <c r="AE38" s="149"/>
      <c r="AF38" s="149"/>
      <c r="AG38" s="149" t="s">
        <v>173</v>
      </c>
      <c r="AH38" s="149">
        <v>5</v>
      </c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</row>
    <row r="39" spans="1:60" outlineLevel="1" x14ac:dyDescent="0.2">
      <c r="A39" s="156"/>
      <c r="B39" s="157"/>
      <c r="C39" s="189" t="s">
        <v>397</v>
      </c>
      <c r="D39" s="187"/>
      <c r="E39" s="188">
        <v>226.03</v>
      </c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  <c r="Q39" s="159"/>
      <c r="R39" s="159"/>
      <c r="S39" s="159"/>
      <c r="T39" s="159"/>
      <c r="U39" s="159"/>
      <c r="V39" s="159"/>
      <c r="W39" s="159"/>
      <c r="X39" s="159"/>
      <c r="Y39" s="149"/>
      <c r="Z39" s="149"/>
      <c r="AA39" s="149"/>
      <c r="AB39" s="149"/>
      <c r="AC39" s="149"/>
      <c r="AD39" s="149"/>
      <c r="AE39" s="149"/>
      <c r="AF39" s="149"/>
      <c r="AG39" s="149" t="s">
        <v>173</v>
      </c>
      <c r="AH39" s="149">
        <v>5</v>
      </c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</row>
    <row r="40" spans="1:60" outlineLevel="1" x14ac:dyDescent="0.2">
      <c r="A40" s="156"/>
      <c r="B40" s="157"/>
      <c r="C40" s="189" t="s">
        <v>398</v>
      </c>
      <c r="D40" s="187"/>
      <c r="E40" s="188">
        <v>166.6</v>
      </c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  <c r="Q40" s="159"/>
      <c r="R40" s="159"/>
      <c r="S40" s="159"/>
      <c r="T40" s="159"/>
      <c r="U40" s="159"/>
      <c r="V40" s="159"/>
      <c r="W40" s="159"/>
      <c r="X40" s="159"/>
      <c r="Y40" s="149"/>
      <c r="Z40" s="149"/>
      <c r="AA40" s="149"/>
      <c r="AB40" s="149"/>
      <c r="AC40" s="149"/>
      <c r="AD40" s="149"/>
      <c r="AE40" s="149"/>
      <c r="AF40" s="149"/>
      <c r="AG40" s="149" t="s">
        <v>173</v>
      </c>
      <c r="AH40" s="149">
        <v>5</v>
      </c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</row>
    <row r="41" spans="1:60" x14ac:dyDescent="0.2">
      <c r="A41" s="3"/>
      <c r="B41" s="4"/>
      <c r="C41" s="184"/>
      <c r="D41" s="6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AE41">
        <v>15</v>
      </c>
      <c r="AF41">
        <v>21</v>
      </c>
      <c r="AG41" t="s">
        <v>136</v>
      </c>
    </row>
    <row r="42" spans="1:60" x14ac:dyDescent="0.2">
      <c r="A42" s="152"/>
      <c r="B42" s="153" t="s">
        <v>31</v>
      </c>
      <c r="C42" s="185"/>
      <c r="D42" s="154"/>
      <c r="E42" s="155"/>
      <c r="F42" s="155"/>
      <c r="G42" s="180">
        <f>G8+G15+G18+G22</f>
        <v>0</v>
      </c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AE42">
        <f>SUMIF(L7:L40,AE41,G7:G40)</f>
        <v>0</v>
      </c>
      <c r="AF42">
        <f>SUMIF(L7:L40,AF41,G7:G40)</f>
        <v>0</v>
      </c>
      <c r="AG42" t="s">
        <v>162</v>
      </c>
    </row>
    <row r="43" spans="1:60" x14ac:dyDescent="0.2">
      <c r="A43" s="3"/>
      <c r="B43" s="4"/>
      <c r="C43" s="184"/>
      <c r="D43" s="6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</row>
    <row r="44" spans="1:60" x14ac:dyDescent="0.2">
      <c r="A44" s="3"/>
      <c r="B44" s="4"/>
      <c r="C44" s="184"/>
      <c r="D44" s="6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</row>
    <row r="45" spans="1:60" x14ac:dyDescent="0.2">
      <c r="A45" s="258" t="s">
        <v>163</v>
      </c>
      <c r="B45" s="258"/>
      <c r="C45" s="259"/>
      <c r="D45" s="6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</row>
    <row r="46" spans="1:60" x14ac:dyDescent="0.2">
      <c r="A46" s="260"/>
      <c r="B46" s="261"/>
      <c r="C46" s="262"/>
      <c r="D46" s="261"/>
      <c r="E46" s="261"/>
      <c r="F46" s="261"/>
      <c r="G46" s="26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AG46" t="s">
        <v>164</v>
      </c>
    </row>
    <row r="47" spans="1:60" x14ac:dyDescent="0.2">
      <c r="A47" s="264"/>
      <c r="B47" s="265"/>
      <c r="C47" s="266"/>
      <c r="D47" s="265"/>
      <c r="E47" s="265"/>
      <c r="F47" s="265"/>
      <c r="G47" s="267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</row>
    <row r="48" spans="1:60" x14ac:dyDescent="0.2">
      <c r="A48" s="264"/>
      <c r="B48" s="265"/>
      <c r="C48" s="266"/>
      <c r="D48" s="265"/>
      <c r="E48" s="265"/>
      <c r="F48" s="265"/>
      <c r="G48" s="267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</row>
    <row r="49" spans="1:33" x14ac:dyDescent="0.2">
      <c r="A49" s="264"/>
      <c r="B49" s="265"/>
      <c r="C49" s="266"/>
      <c r="D49" s="265"/>
      <c r="E49" s="265"/>
      <c r="F49" s="265"/>
      <c r="G49" s="267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 spans="1:33" x14ac:dyDescent="0.2">
      <c r="A50" s="268"/>
      <c r="B50" s="269"/>
      <c r="C50" s="270"/>
      <c r="D50" s="269"/>
      <c r="E50" s="269"/>
      <c r="F50" s="269"/>
      <c r="G50" s="271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</row>
    <row r="51" spans="1:33" x14ac:dyDescent="0.2">
      <c r="A51" s="3"/>
      <c r="B51" s="4"/>
      <c r="C51" s="184"/>
      <c r="D51" s="6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</row>
    <row r="52" spans="1:33" x14ac:dyDescent="0.2">
      <c r="C52" s="186"/>
      <c r="D52" s="10"/>
      <c r="AG52" t="s">
        <v>165</v>
      </c>
    </row>
    <row r="53" spans="1:33" x14ac:dyDescent="0.2">
      <c r="D53" s="10"/>
    </row>
    <row r="54" spans="1:33" x14ac:dyDescent="0.2">
      <c r="D54" s="10"/>
    </row>
    <row r="55" spans="1:33" x14ac:dyDescent="0.2">
      <c r="D55" s="10"/>
    </row>
    <row r="56" spans="1:33" x14ac:dyDescent="0.2">
      <c r="D56" s="10"/>
    </row>
    <row r="57" spans="1:33" x14ac:dyDescent="0.2">
      <c r="D57" s="10"/>
    </row>
    <row r="58" spans="1:33" x14ac:dyDescent="0.2">
      <c r="D58" s="10"/>
    </row>
    <row r="59" spans="1:33" x14ac:dyDescent="0.2">
      <c r="D59" s="10"/>
    </row>
    <row r="60" spans="1:33" x14ac:dyDescent="0.2">
      <c r="D60" s="10"/>
    </row>
    <row r="61" spans="1:33" x14ac:dyDescent="0.2">
      <c r="D61" s="10"/>
    </row>
    <row r="62" spans="1:33" x14ac:dyDescent="0.2">
      <c r="D62" s="10"/>
    </row>
    <row r="63" spans="1:33" x14ac:dyDescent="0.2">
      <c r="D63" s="10"/>
    </row>
    <row r="64" spans="1:33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8">
    <mergeCell ref="A46:G50"/>
    <mergeCell ref="C20:G20"/>
    <mergeCell ref="C24:G24"/>
    <mergeCell ref="A1:G1"/>
    <mergeCell ref="C2:G2"/>
    <mergeCell ref="C3:G3"/>
    <mergeCell ref="C4:G4"/>
    <mergeCell ref="A45:C45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2B52BF-E977-42DA-8B37-86A08708C9B1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7109375" style="123" customWidth="1"/>
    <col min="3" max="3" width="38.28515625" style="123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1" t="s">
        <v>7</v>
      </c>
      <c r="B1" s="251"/>
      <c r="C1" s="251"/>
      <c r="D1" s="251"/>
      <c r="E1" s="251"/>
      <c r="F1" s="251"/>
      <c r="G1" s="251"/>
      <c r="AG1" t="s">
        <v>123</v>
      </c>
    </row>
    <row r="2" spans="1:60" ht="25.15" customHeight="1" x14ac:dyDescent="0.2">
      <c r="A2" s="141" t="s">
        <v>8</v>
      </c>
      <c r="B2" s="49" t="s">
        <v>43</v>
      </c>
      <c r="C2" s="252" t="s">
        <v>44</v>
      </c>
      <c r="D2" s="253"/>
      <c r="E2" s="253"/>
      <c r="F2" s="253"/>
      <c r="G2" s="254"/>
      <c r="AG2" t="s">
        <v>124</v>
      </c>
    </row>
    <row r="3" spans="1:60" ht="25.15" customHeight="1" x14ac:dyDescent="0.2">
      <c r="A3" s="141" t="s">
        <v>9</v>
      </c>
      <c r="B3" s="49" t="s">
        <v>86</v>
      </c>
      <c r="C3" s="252" t="s">
        <v>87</v>
      </c>
      <c r="D3" s="253"/>
      <c r="E3" s="253"/>
      <c r="F3" s="253"/>
      <c r="G3" s="254"/>
      <c r="AC3" s="123" t="s">
        <v>124</v>
      </c>
      <c r="AG3" t="s">
        <v>126</v>
      </c>
    </row>
    <row r="4" spans="1:60" ht="25.15" customHeight="1" x14ac:dyDescent="0.2">
      <c r="A4" s="142" t="s">
        <v>10</v>
      </c>
      <c r="B4" s="143" t="s">
        <v>88</v>
      </c>
      <c r="C4" s="255" t="s">
        <v>77</v>
      </c>
      <c r="D4" s="256"/>
      <c r="E4" s="256"/>
      <c r="F4" s="256"/>
      <c r="G4" s="257"/>
      <c r="AG4" t="s">
        <v>127</v>
      </c>
    </row>
    <row r="5" spans="1:60" x14ac:dyDescent="0.2">
      <c r="D5" s="10"/>
    </row>
    <row r="6" spans="1:60" ht="38.25" x14ac:dyDescent="0.2">
      <c r="A6" s="145" t="s">
        <v>128</v>
      </c>
      <c r="B6" s="147" t="s">
        <v>129</v>
      </c>
      <c r="C6" s="147" t="s">
        <v>130</v>
      </c>
      <c r="D6" s="146" t="s">
        <v>131</v>
      </c>
      <c r="E6" s="145" t="s">
        <v>132</v>
      </c>
      <c r="F6" s="144" t="s">
        <v>133</v>
      </c>
      <c r="G6" s="145" t="s">
        <v>31</v>
      </c>
      <c r="H6" s="148" t="s">
        <v>32</v>
      </c>
      <c r="I6" s="148" t="s">
        <v>134</v>
      </c>
      <c r="J6" s="148" t="s">
        <v>33</v>
      </c>
      <c r="K6" s="148" t="s">
        <v>135</v>
      </c>
      <c r="L6" s="148" t="s">
        <v>136</v>
      </c>
      <c r="M6" s="148" t="s">
        <v>137</v>
      </c>
      <c r="N6" s="148" t="s">
        <v>138</v>
      </c>
      <c r="O6" s="148" t="s">
        <v>139</v>
      </c>
      <c r="P6" s="148" t="s">
        <v>140</v>
      </c>
      <c r="Q6" s="148" t="s">
        <v>141</v>
      </c>
      <c r="R6" s="148" t="s">
        <v>142</v>
      </c>
      <c r="S6" s="148" t="s">
        <v>143</v>
      </c>
      <c r="T6" s="148" t="s">
        <v>144</v>
      </c>
      <c r="U6" s="148" t="s">
        <v>145</v>
      </c>
      <c r="V6" s="148" t="s">
        <v>146</v>
      </c>
      <c r="W6" s="148" t="s">
        <v>147</v>
      </c>
      <c r="X6" s="148" t="s">
        <v>148</v>
      </c>
    </row>
    <row r="7" spans="1:60" hidden="1" x14ac:dyDescent="0.2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</row>
    <row r="8" spans="1:60" x14ac:dyDescent="0.2">
      <c r="A8" s="162" t="s">
        <v>149</v>
      </c>
      <c r="B8" s="163" t="s">
        <v>103</v>
      </c>
      <c r="C8" s="181" t="s">
        <v>104</v>
      </c>
      <c r="D8" s="164"/>
      <c r="E8" s="165"/>
      <c r="F8" s="166"/>
      <c r="G8" s="167">
        <f>SUMIF(AG9:AG14,"&lt;&gt;NOR",G9:G14)</f>
        <v>0</v>
      </c>
      <c r="H8" s="161"/>
      <c r="I8" s="161">
        <f>SUM(I9:I14)</f>
        <v>0</v>
      </c>
      <c r="J8" s="161"/>
      <c r="K8" s="161">
        <f>SUM(K9:K14)</f>
        <v>0</v>
      </c>
      <c r="L8" s="161"/>
      <c r="M8" s="161">
        <f>SUM(M9:M14)</f>
        <v>0</v>
      </c>
      <c r="N8" s="161"/>
      <c r="O8" s="161">
        <f>SUM(O9:O14)</f>
        <v>3.17</v>
      </c>
      <c r="P8" s="161"/>
      <c r="Q8" s="161">
        <f>SUM(Q9:Q14)</f>
        <v>0</v>
      </c>
      <c r="R8" s="161"/>
      <c r="S8" s="161"/>
      <c r="T8" s="161"/>
      <c r="U8" s="161"/>
      <c r="V8" s="161">
        <f>SUM(V9:V14)</f>
        <v>0.82</v>
      </c>
      <c r="W8" s="161"/>
      <c r="X8" s="161"/>
      <c r="AG8" t="s">
        <v>150</v>
      </c>
    </row>
    <row r="9" spans="1:60" outlineLevel="1" x14ac:dyDescent="0.2">
      <c r="A9" s="168">
        <v>1</v>
      </c>
      <c r="B9" s="169" t="s">
        <v>354</v>
      </c>
      <c r="C9" s="183" t="s">
        <v>355</v>
      </c>
      <c r="D9" s="170" t="s">
        <v>189</v>
      </c>
      <c r="E9" s="171">
        <v>6.3250000000000002</v>
      </c>
      <c r="F9" s="172"/>
      <c r="G9" s="173">
        <f>ROUND(E9*F9,2)</f>
        <v>0</v>
      </c>
      <c r="H9" s="160"/>
      <c r="I9" s="159">
        <f>ROUND(E9*H9,2)</f>
        <v>0</v>
      </c>
      <c r="J9" s="160"/>
      <c r="K9" s="159">
        <f>ROUND(E9*J9,2)</f>
        <v>0</v>
      </c>
      <c r="L9" s="159">
        <v>21</v>
      </c>
      <c r="M9" s="159">
        <f>G9*(1+L9/100)</f>
        <v>0</v>
      </c>
      <c r="N9" s="159">
        <v>0</v>
      </c>
      <c r="O9" s="159">
        <f>ROUND(E9*N9,2)</f>
        <v>0</v>
      </c>
      <c r="P9" s="159">
        <v>0</v>
      </c>
      <c r="Q9" s="159">
        <f>ROUND(E9*P9,2)</f>
        <v>0</v>
      </c>
      <c r="R9" s="159"/>
      <c r="S9" s="159" t="s">
        <v>154</v>
      </c>
      <c r="T9" s="159" t="s">
        <v>184</v>
      </c>
      <c r="U9" s="159">
        <v>0.13</v>
      </c>
      <c r="V9" s="159">
        <f>ROUND(E9*U9,2)</f>
        <v>0.82</v>
      </c>
      <c r="W9" s="159"/>
      <c r="X9" s="159" t="s">
        <v>177</v>
      </c>
      <c r="Y9" s="149"/>
      <c r="Z9" s="149"/>
      <c r="AA9" s="149"/>
      <c r="AB9" s="149"/>
      <c r="AC9" s="149"/>
      <c r="AD9" s="149"/>
      <c r="AE9" s="149"/>
      <c r="AF9" s="149"/>
      <c r="AG9" s="149" t="s">
        <v>178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outlineLevel="1" x14ac:dyDescent="0.2">
      <c r="A10" s="156"/>
      <c r="B10" s="157"/>
      <c r="C10" s="189" t="s">
        <v>399</v>
      </c>
      <c r="D10" s="187"/>
      <c r="E10" s="188">
        <v>6.3250000000000002</v>
      </c>
      <c r="F10" s="159"/>
      <c r="G10" s="159"/>
      <c r="H10" s="159"/>
      <c r="I10" s="159"/>
      <c r="J10" s="159"/>
      <c r="K10" s="159"/>
      <c r="L10" s="159"/>
      <c r="M10" s="159"/>
      <c r="N10" s="159"/>
      <c r="O10" s="159"/>
      <c r="P10" s="159"/>
      <c r="Q10" s="159"/>
      <c r="R10" s="159"/>
      <c r="S10" s="159"/>
      <c r="T10" s="159"/>
      <c r="U10" s="159"/>
      <c r="V10" s="159"/>
      <c r="W10" s="159"/>
      <c r="X10" s="159"/>
      <c r="Y10" s="149"/>
      <c r="Z10" s="149"/>
      <c r="AA10" s="149"/>
      <c r="AB10" s="149"/>
      <c r="AC10" s="149"/>
      <c r="AD10" s="149"/>
      <c r="AE10" s="149"/>
      <c r="AF10" s="149"/>
      <c r="AG10" s="149" t="s">
        <v>173</v>
      </c>
      <c r="AH10" s="149">
        <v>0</v>
      </c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outlineLevel="1" x14ac:dyDescent="0.2">
      <c r="A11" s="168">
        <v>2</v>
      </c>
      <c r="B11" s="169" t="s">
        <v>381</v>
      </c>
      <c r="C11" s="183" t="s">
        <v>382</v>
      </c>
      <c r="D11" s="170" t="s">
        <v>247</v>
      </c>
      <c r="E11" s="171">
        <v>0.44274999999999998</v>
      </c>
      <c r="F11" s="172"/>
      <c r="G11" s="173">
        <f>ROUND(E11*F11,2)</f>
        <v>0</v>
      </c>
      <c r="H11" s="160"/>
      <c r="I11" s="159">
        <f>ROUND(E11*H11,2)</f>
        <v>0</v>
      </c>
      <c r="J11" s="160"/>
      <c r="K11" s="159">
        <f>ROUND(E11*J11,2)</f>
        <v>0</v>
      </c>
      <c r="L11" s="159">
        <v>21</v>
      </c>
      <c r="M11" s="159">
        <f>G11*(1+L11/100)</f>
        <v>0</v>
      </c>
      <c r="N11" s="159">
        <v>3.0664600000000002</v>
      </c>
      <c r="O11" s="159">
        <f>ROUND(E11*N11,2)</f>
        <v>1.36</v>
      </c>
      <c r="P11" s="159">
        <v>0</v>
      </c>
      <c r="Q11" s="159">
        <f>ROUND(E11*P11,2)</f>
        <v>0</v>
      </c>
      <c r="R11" s="159"/>
      <c r="S11" s="159" t="s">
        <v>154</v>
      </c>
      <c r="T11" s="159" t="s">
        <v>184</v>
      </c>
      <c r="U11" s="159">
        <v>0</v>
      </c>
      <c r="V11" s="159">
        <f>ROUND(E11*U11,2)</f>
        <v>0</v>
      </c>
      <c r="W11" s="159"/>
      <c r="X11" s="159" t="s">
        <v>170</v>
      </c>
      <c r="Y11" s="149"/>
      <c r="Z11" s="149"/>
      <c r="AA11" s="149"/>
      <c r="AB11" s="149"/>
      <c r="AC11" s="149"/>
      <c r="AD11" s="149"/>
      <c r="AE11" s="149"/>
      <c r="AF11" s="149"/>
      <c r="AG11" s="149" t="s">
        <v>171</v>
      </c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outlineLevel="1" x14ac:dyDescent="0.2">
      <c r="A12" s="156"/>
      <c r="B12" s="157"/>
      <c r="C12" s="189" t="s">
        <v>400</v>
      </c>
      <c r="D12" s="187"/>
      <c r="E12" s="188">
        <v>0.44274999999999998</v>
      </c>
      <c r="F12" s="159"/>
      <c r="G12" s="159"/>
      <c r="H12" s="159"/>
      <c r="I12" s="159"/>
      <c r="J12" s="159"/>
      <c r="K12" s="159"/>
      <c r="L12" s="159"/>
      <c r="M12" s="159"/>
      <c r="N12" s="159"/>
      <c r="O12" s="159"/>
      <c r="P12" s="159"/>
      <c r="Q12" s="159"/>
      <c r="R12" s="159"/>
      <c r="S12" s="159"/>
      <c r="T12" s="159"/>
      <c r="U12" s="159"/>
      <c r="V12" s="159"/>
      <c r="W12" s="159"/>
      <c r="X12" s="159"/>
      <c r="Y12" s="149"/>
      <c r="Z12" s="149"/>
      <c r="AA12" s="149"/>
      <c r="AB12" s="149"/>
      <c r="AC12" s="149"/>
      <c r="AD12" s="149"/>
      <c r="AE12" s="149"/>
      <c r="AF12" s="149"/>
      <c r="AG12" s="149" t="s">
        <v>173</v>
      </c>
      <c r="AH12" s="149">
        <v>0</v>
      </c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outlineLevel="1" x14ac:dyDescent="0.2">
      <c r="A13" s="168">
        <v>3</v>
      </c>
      <c r="B13" s="169" t="s">
        <v>284</v>
      </c>
      <c r="C13" s="183" t="s">
        <v>285</v>
      </c>
      <c r="D13" s="170" t="s">
        <v>168</v>
      </c>
      <c r="E13" s="171">
        <v>30</v>
      </c>
      <c r="F13" s="172"/>
      <c r="G13" s="173">
        <f>ROUND(E13*F13,2)</f>
        <v>0</v>
      </c>
      <c r="H13" s="160"/>
      <c r="I13" s="159">
        <f>ROUND(E13*H13,2)</f>
        <v>0</v>
      </c>
      <c r="J13" s="160"/>
      <c r="K13" s="159">
        <f>ROUND(E13*J13,2)</f>
        <v>0</v>
      </c>
      <c r="L13" s="159">
        <v>21</v>
      </c>
      <c r="M13" s="159">
        <f>G13*(1+L13/100)</f>
        <v>0</v>
      </c>
      <c r="N13" s="159">
        <v>6.0260000000000001E-2</v>
      </c>
      <c r="O13" s="159">
        <f>ROUND(E13*N13,2)</f>
        <v>1.81</v>
      </c>
      <c r="P13" s="159">
        <v>0</v>
      </c>
      <c r="Q13" s="159">
        <f>ROUND(E13*P13,2)</f>
        <v>0</v>
      </c>
      <c r="R13" s="159"/>
      <c r="S13" s="159" t="s">
        <v>169</v>
      </c>
      <c r="T13" s="159" t="s">
        <v>184</v>
      </c>
      <c r="U13" s="159">
        <v>0</v>
      </c>
      <c r="V13" s="159">
        <f>ROUND(E13*U13,2)</f>
        <v>0</v>
      </c>
      <c r="W13" s="159"/>
      <c r="X13" s="159" t="s">
        <v>170</v>
      </c>
      <c r="Y13" s="149"/>
      <c r="Z13" s="149"/>
      <c r="AA13" s="149"/>
      <c r="AB13" s="149"/>
      <c r="AC13" s="149"/>
      <c r="AD13" s="149"/>
      <c r="AE13" s="149"/>
      <c r="AF13" s="149"/>
      <c r="AG13" s="149" t="s">
        <v>171</v>
      </c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outlineLevel="1" x14ac:dyDescent="0.2">
      <c r="A14" s="156"/>
      <c r="B14" s="157"/>
      <c r="C14" s="189" t="s">
        <v>332</v>
      </c>
      <c r="D14" s="187"/>
      <c r="E14" s="188">
        <v>30</v>
      </c>
      <c r="F14" s="159"/>
      <c r="G14" s="159"/>
      <c r="H14" s="159"/>
      <c r="I14" s="159"/>
      <c r="J14" s="159"/>
      <c r="K14" s="159"/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59"/>
      <c r="X14" s="159"/>
      <c r="Y14" s="149"/>
      <c r="Z14" s="149"/>
      <c r="AA14" s="149"/>
      <c r="AB14" s="149"/>
      <c r="AC14" s="149"/>
      <c r="AD14" s="149"/>
      <c r="AE14" s="149"/>
      <c r="AF14" s="149"/>
      <c r="AG14" s="149" t="s">
        <v>173</v>
      </c>
      <c r="AH14" s="149">
        <v>0</v>
      </c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x14ac:dyDescent="0.2">
      <c r="A15" s="162" t="s">
        <v>149</v>
      </c>
      <c r="B15" s="163" t="s">
        <v>107</v>
      </c>
      <c r="C15" s="181" t="s">
        <v>108</v>
      </c>
      <c r="D15" s="164"/>
      <c r="E15" s="165"/>
      <c r="F15" s="166"/>
      <c r="G15" s="167">
        <f>SUMIF(AG16:AG17,"&lt;&gt;NOR",G16:G17)</f>
        <v>0</v>
      </c>
      <c r="H15" s="161"/>
      <c r="I15" s="161">
        <f>SUM(I16:I17)</f>
        <v>0</v>
      </c>
      <c r="J15" s="161"/>
      <c r="K15" s="161">
        <f>SUM(K16:K17)</f>
        <v>0</v>
      </c>
      <c r="L15" s="161"/>
      <c r="M15" s="161">
        <f>SUM(M16:M17)</f>
        <v>0</v>
      </c>
      <c r="N15" s="161"/>
      <c r="O15" s="161">
        <f>SUM(O16:O17)</f>
        <v>7</v>
      </c>
      <c r="P15" s="161"/>
      <c r="Q15" s="161">
        <f>SUM(Q16:Q17)</f>
        <v>0</v>
      </c>
      <c r="R15" s="161"/>
      <c r="S15" s="161"/>
      <c r="T15" s="161"/>
      <c r="U15" s="161"/>
      <c r="V15" s="161">
        <f>SUM(V16:V17)</f>
        <v>3.52</v>
      </c>
      <c r="W15" s="161"/>
      <c r="X15" s="161"/>
      <c r="AG15" t="s">
        <v>150</v>
      </c>
    </row>
    <row r="16" spans="1:60" outlineLevel="1" x14ac:dyDescent="0.2">
      <c r="A16" s="168">
        <v>4</v>
      </c>
      <c r="B16" s="169" t="s">
        <v>385</v>
      </c>
      <c r="C16" s="183" t="s">
        <v>386</v>
      </c>
      <c r="D16" s="170" t="s">
        <v>387</v>
      </c>
      <c r="E16" s="171">
        <v>3.3</v>
      </c>
      <c r="F16" s="172"/>
      <c r="G16" s="173">
        <f>ROUND(E16*F16,2)</f>
        <v>0</v>
      </c>
      <c r="H16" s="160"/>
      <c r="I16" s="159">
        <f>ROUND(E16*H16,2)</f>
        <v>0</v>
      </c>
      <c r="J16" s="160"/>
      <c r="K16" s="159">
        <f>ROUND(E16*J16,2)</f>
        <v>0</v>
      </c>
      <c r="L16" s="159">
        <v>21</v>
      </c>
      <c r="M16" s="159">
        <f>G16*(1+L16/100)</f>
        <v>0</v>
      </c>
      <c r="N16" s="159">
        <v>2.1215999999999999</v>
      </c>
      <c r="O16" s="159">
        <f>ROUND(E16*N16,2)</f>
        <v>7</v>
      </c>
      <c r="P16" s="159">
        <v>0</v>
      </c>
      <c r="Q16" s="159">
        <f>ROUND(E16*P16,2)</f>
        <v>0</v>
      </c>
      <c r="R16" s="159"/>
      <c r="S16" s="159" t="s">
        <v>169</v>
      </c>
      <c r="T16" s="159" t="s">
        <v>184</v>
      </c>
      <c r="U16" s="159">
        <v>1.06721</v>
      </c>
      <c r="V16" s="159">
        <f>ROUND(E16*U16,2)</f>
        <v>3.52</v>
      </c>
      <c r="W16" s="159"/>
      <c r="X16" s="159" t="s">
        <v>177</v>
      </c>
      <c r="Y16" s="149"/>
      <c r="Z16" s="149"/>
      <c r="AA16" s="149"/>
      <c r="AB16" s="149"/>
      <c r="AC16" s="149"/>
      <c r="AD16" s="149"/>
      <c r="AE16" s="149"/>
      <c r="AF16" s="149"/>
      <c r="AG16" s="149" t="s">
        <v>178</v>
      </c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outlineLevel="1" x14ac:dyDescent="0.2">
      <c r="A17" s="156"/>
      <c r="B17" s="157"/>
      <c r="C17" s="189" t="s">
        <v>401</v>
      </c>
      <c r="D17" s="187"/>
      <c r="E17" s="188">
        <v>3.3</v>
      </c>
      <c r="F17" s="159"/>
      <c r="G17" s="159"/>
      <c r="H17" s="159"/>
      <c r="I17" s="159"/>
      <c r="J17" s="159"/>
      <c r="K17" s="159"/>
      <c r="L17" s="159"/>
      <c r="M17" s="159"/>
      <c r="N17" s="159"/>
      <c r="O17" s="159"/>
      <c r="P17" s="159"/>
      <c r="Q17" s="159"/>
      <c r="R17" s="159"/>
      <c r="S17" s="159"/>
      <c r="T17" s="159"/>
      <c r="U17" s="159"/>
      <c r="V17" s="159"/>
      <c r="W17" s="159"/>
      <c r="X17" s="159"/>
      <c r="Y17" s="149"/>
      <c r="Z17" s="149"/>
      <c r="AA17" s="149"/>
      <c r="AB17" s="149"/>
      <c r="AC17" s="149"/>
      <c r="AD17" s="149"/>
      <c r="AE17" s="149"/>
      <c r="AF17" s="149"/>
      <c r="AG17" s="149" t="s">
        <v>173</v>
      </c>
      <c r="AH17" s="149">
        <v>0</v>
      </c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x14ac:dyDescent="0.2">
      <c r="A18" s="162" t="s">
        <v>149</v>
      </c>
      <c r="B18" s="163" t="s">
        <v>117</v>
      </c>
      <c r="C18" s="181" t="s">
        <v>118</v>
      </c>
      <c r="D18" s="164"/>
      <c r="E18" s="165"/>
      <c r="F18" s="166"/>
      <c r="G18" s="167">
        <f>SUMIF(AG19:AG21,"&lt;&gt;NOR",G19:G21)</f>
        <v>0</v>
      </c>
      <c r="H18" s="161"/>
      <c r="I18" s="161">
        <f>SUM(I19:I21)</f>
        <v>0</v>
      </c>
      <c r="J18" s="161"/>
      <c r="K18" s="161">
        <f>SUM(K19:K21)</f>
        <v>0</v>
      </c>
      <c r="L18" s="161"/>
      <c r="M18" s="161">
        <f>SUM(M19:M21)</f>
        <v>0</v>
      </c>
      <c r="N18" s="161"/>
      <c r="O18" s="161">
        <f>SUM(O19:O21)</f>
        <v>0</v>
      </c>
      <c r="P18" s="161"/>
      <c r="Q18" s="161">
        <f>SUM(Q19:Q21)</f>
        <v>0</v>
      </c>
      <c r="R18" s="161"/>
      <c r="S18" s="161"/>
      <c r="T18" s="161"/>
      <c r="U18" s="161"/>
      <c r="V18" s="161">
        <f>SUM(V19:V21)</f>
        <v>13.31</v>
      </c>
      <c r="W18" s="161"/>
      <c r="X18" s="161"/>
      <c r="AG18" t="s">
        <v>150</v>
      </c>
    </row>
    <row r="19" spans="1:60" outlineLevel="1" x14ac:dyDescent="0.2">
      <c r="A19" s="168">
        <v>5</v>
      </c>
      <c r="B19" s="169" t="s">
        <v>187</v>
      </c>
      <c r="C19" s="183" t="s">
        <v>188</v>
      </c>
      <c r="D19" s="170" t="s">
        <v>189</v>
      </c>
      <c r="E19" s="171">
        <v>10.083159999999999</v>
      </c>
      <c r="F19" s="172"/>
      <c r="G19" s="173">
        <f>ROUND(E19*F19,2)</f>
        <v>0</v>
      </c>
      <c r="H19" s="160"/>
      <c r="I19" s="159">
        <f>ROUND(E19*H19,2)</f>
        <v>0</v>
      </c>
      <c r="J19" s="160"/>
      <c r="K19" s="159">
        <f>ROUND(E19*J19,2)</f>
        <v>0</v>
      </c>
      <c r="L19" s="159">
        <v>21</v>
      </c>
      <c r="M19" s="159">
        <f>G19*(1+L19/100)</f>
        <v>0</v>
      </c>
      <c r="N19" s="159">
        <v>2.5000000000000001E-4</v>
      </c>
      <c r="O19" s="159">
        <f>ROUND(E19*N19,2)</f>
        <v>0</v>
      </c>
      <c r="P19" s="159">
        <v>0</v>
      </c>
      <c r="Q19" s="159">
        <f>ROUND(E19*P19,2)</f>
        <v>0</v>
      </c>
      <c r="R19" s="159"/>
      <c r="S19" s="159" t="s">
        <v>169</v>
      </c>
      <c r="T19" s="159" t="s">
        <v>155</v>
      </c>
      <c r="U19" s="159">
        <v>1.32</v>
      </c>
      <c r="V19" s="159">
        <f>ROUND(E19*U19,2)</f>
        <v>13.31</v>
      </c>
      <c r="W19" s="159"/>
      <c r="X19" s="159" t="s">
        <v>177</v>
      </c>
      <c r="Y19" s="149"/>
      <c r="Z19" s="149"/>
      <c r="AA19" s="149"/>
      <c r="AB19" s="149"/>
      <c r="AC19" s="149"/>
      <c r="AD19" s="149"/>
      <c r="AE19" s="149"/>
      <c r="AF19" s="149"/>
      <c r="AG19" s="149" t="s">
        <v>178</v>
      </c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outlineLevel="1" x14ac:dyDescent="0.2">
      <c r="A20" s="156"/>
      <c r="B20" s="157"/>
      <c r="C20" s="272" t="s">
        <v>179</v>
      </c>
      <c r="D20" s="273"/>
      <c r="E20" s="273"/>
      <c r="F20" s="273"/>
      <c r="G20" s="273"/>
      <c r="H20" s="159"/>
      <c r="I20" s="159"/>
      <c r="J20" s="159"/>
      <c r="K20" s="159"/>
      <c r="L20" s="159"/>
      <c r="M20" s="159"/>
      <c r="N20" s="159"/>
      <c r="O20" s="159"/>
      <c r="P20" s="159"/>
      <c r="Q20" s="159"/>
      <c r="R20" s="159"/>
      <c r="S20" s="159"/>
      <c r="T20" s="159"/>
      <c r="U20" s="159"/>
      <c r="V20" s="159"/>
      <c r="W20" s="159"/>
      <c r="X20" s="159"/>
      <c r="Y20" s="149"/>
      <c r="Z20" s="149"/>
      <c r="AA20" s="149"/>
      <c r="AB20" s="149"/>
      <c r="AC20" s="149"/>
      <c r="AD20" s="149"/>
      <c r="AE20" s="149"/>
      <c r="AF20" s="149"/>
      <c r="AG20" s="149" t="s">
        <v>180</v>
      </c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ht="33.75" outlineLevel="1" x14ac:dyDescent="0.2">
      <c r="A21" s="156"/>
      <c r="B21" s="157"/>
      <c r="C21" s="189" t="s">
        <v>402</v>
      </c>
      <c r="D21" s="187"/>
      <c r="E21" s="188">
        <v>10.083159999999999</v>
      </c>
      <c r="F21" s="159"/>
      <c r="G21" s="159"/>
      <c r="H21" s="159"/>
      <c r="I21" s="159"/>
      <c r="J21" s="159"/>
      <c r="K21" s="159"/>
      <c r="L21" s="159"/>
      <c r="M21" s="159"/>
      <c r="N21" s="159"/>
      <c r="O21" s="159"/>
      <c r="P21" s="159"/>
      <c r="Q21" s="159"/>
      <c r="R21" s="159"/>
      <c r="S21" s="159"/>
      <c r="T21" s="159"/>
      <c r="U21" s="159"/>
      <c r="V21" s="159"/>
      <c r="W21" s="159"/>
      <c r="X21" s="159"/>
      <c r="Y21" s="149"/>
      <c r="Z21" s="149"/>
      <c r="AA21" s="149"/>
      <c r="AB21" s="149"/>
      <c r="AC21" s="149"/>
      <c r="AD21" s="149"/>
      <c r="AE21" s="149"/>
      <c r="AF21" s="149"/>
      <c r="AG21" s="149" t="s">
        <v>173</v>
      </c>
      <c r="AH21" s="149">
        <v>0</v>
      </c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x14ac:dyDescent="0.2">
      <c r="A22" s="162" t="s">
        <v>149</v>
      </c>
      <c r="B22" s="163" t="s">
        <v>119</v>
      </c>
      <c r="C22" s="181" t="s">
        <v>120</v>
      </c>
      <c r="D22" s="164"/>
      <c r="E22" s="165"/>
      <c r="F22" s="166"/>
      <c r="G22" s="167">
        <f>SUMIF(AG23:AG40,"&lt;&gt;NOR",G23:G40)</f>
        <v>0</v>
      </c>
      <c r="H22" s="161"/>
      <c r="I22" s="161">
        <f>SUM(I23:I40)</f>
        <v>0</v>
      </c>
      <c r="J22" s="161"/>
      <c r="K22" s="161">
        <f>SUM(K23:K40)</f>
        <v>0</v>
      </c>
      <c r="L22" s="161"/>
      <c r="M22" s="161">
        <f>SUM(M23:M40)</f>
        <v>0</v>
      </c>
      <c r="N22" s="161"/>
      <c r="O22" s="161">
        <f>SUM(O23:O40)</f>
        <v>0.62</v>
      </c>
      <c r="P22" s="161"/>
      <c r="Q22" s="161">
        <f>SUM(Q23:Q40)</f>
        <v>0</v>
      </c>
      <c r="R22" s="161"/>
      <c r="S22" s="161"/>
      <c r="T22" s="161"/>
      <c r="U22" s="161"/>
      <c r="V22" s="161">
        <f>SUM(V23:V40)</f>
        <v>0.7</v>
      </c>
      <c r="W22" s="161"/>
      <c r="X22" s="161"/>
      <c r="AG22" t="s">
        <v>150</v>
      </c>
    </row>
    <row r="23" spans="1:60" outlineLevel="1" x14ac:dyDescent="0.2">
      <c r="A23" s="168">
        <v>6</v>
      </c>
      <c r="B23" s="169" t="s">
        <v>194</v>
      </c>
      <c r="C23" s="183" t="s">
        <v>195</v>
      </c>
      <c r="D23" s="170" t="s">
        <v>189</v>
      </c>
      <c r="E23" s="171">
        <v>3.24</v>
      </c>
      <c r="F23" s="172"/>
      <c r="G23" s="173">
        <f>ROUND(E23*F23,2)</f>
        <v>0</v>
      </c>
      <c r="H23" s="160"/>
      <c r="I23" s="159">
        <f>ROUND(E23*H23,2)</f>
        <v>0</v>
      </c>
      <c r="J23" s="160"/>
      <c r="K23" s="159">
        <f>ROUND(E23*J23,2)</f>
        <v>0</v>
      </c>
      <c r="L23" s="159">
        <v>21</v>
      </c>
      <c r="M23" s="159">
        <f>G23*(1+L23/100)</f>
        <v>0</v>
      </c>
      <c r="N23" s="159">
        <v>2.7300000000000001E-2</v>
      </c>
      <c r="O23" s="159">
        <f>ROUND(E23*N23,2)</f>
        <v>0.09</v>
      </c>
      <c r="P23" s="159">
        <v>0</v>
      </c>
      <c r="Q23" s="159">
        <f>ROUND(E23*P23,2)</f>
        <v>0</v>
      </c>
      <c r="R23" s="159"/>
      <c r="S23" s="159" t="s">
        <v>169</v>
      </c>
      <c r="T23" s="159" t="s">
        <v>155</v>
      </c>
      <c r="U23" s="159">
        <v>0.217</v>
      </c>
      <c r="V23" s="159">
        <f>ROUND(E23*U23,2)</f>
        <v>0.7</v>
      </c>
      <c r="W23" s="159"/>
      <c r="X23" s="159" t="s">
        <v>177</v>
      </c>
      <c r="Y23" s="149"/>
      <c r="Z23" s="149"/>
      <c r="AA23" s="149"/>
      <c r="AB23" s="149"/>
      <c r="AC23" s="149"/>
      <c r="AD23" s="149"/>
      <c r="AE23" s="149"/>
      <c r="AF23" s="149"/>
      <c r="AG23" s="149" t="s">
        <v>178</v>
      </c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outlineLevel="1" x14ac:dyDescent="0.2">
      <c r="A24" s="156"/>
      <c r="B24" s="157"/>
      <c r="C24" s="272" t="s">
        <v>179</v>
      </c>
      <c r="D24" s="273"/>
      <c r="E24" s="273"/>
      <c r="F24" s="273"/>
      <c r="G24" s="273"/>
      <c r="H24" s="159"/>
      <c r="I24" s="159"/>
      <c r="J24" s="159"/>
      <c r="K24" s="159"/>
      <c r="L24" s="159"/>
      <c r="M24" s="159"/>
      <c r="N24" s="159"/>
      <c r="O24" s="159"/>
      <c r="P24" s="159"/>
      <c r="Q24" s="159"/>
      <c r="R24" s="159"/>
      <c r="S24" s="159"/>
      <c r="T24" s="159"/>
      <c r="U24" s="159"/>
      <c r="V24" s="159"/>
      <c r="W24" s="159"/>
      <c r="X24" s="159"/>
      <c r="Y24" s="149"/>
      <c r="Z24" s="149"/>
      <c r="AA24" s="149"/>
      <c r="AB24" s="149"/>
      <c r="AC24" s="149"/>
      <c r="AD24" s="149"/>
      <c r="AE24" s="149"/>
      <c r="AF24" s="149"/>
      <c r="AG24" s="149" t="s">
        <v>180</v>
      </c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</row>
    <row r="25" spans="1:60" outlineLevel="1" x14ac:dyDescent="0.2">
      <c r="A25" s="156"/>
      <c r="B25" s="157"/>
      <c r="C25" s="189" t="s">
        <v>403</v>
      </c>
      <c r="D25" s="187"/>
      <c r="E25" s="188">
        <v>3.24</v>
      </c>
      <c r="F25" s="159"/>
      <c r="G25" s="159"/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  <c r="W25" s="159"/>
      <c r="X25" s="159"/>
      <c r="Y25" s="149"/>
      <c r="Z25" s="149"/>
      <c r="AA25" s="149"/>
      <c r="AB25" s="149"/>
      <c r="AC25" s="149"/>
      <c r="AD25" s="149"/>
      <c r="AE25" s="149"/>
      <c r="AF25" s="149"/>
      <c r="AG25" s="149" t="s">
        <v>173</v>
      </c>
      <c r="AH25" s="149">
        <v>0</v>
      </c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outlineLevel="1" x14ac:dyDescent="0.2">
      <c r="A26" s="168">
        <v>7</v>
      </c>
      <c r="B26" s="169" t="s">
        <v>264</v>
      </c>
      <c r="C26" s="183" t="s">
        <v>265</v>
      </c>
      <c r="D26" s="170" t="s">
        <v>203</v>
      </c>
      <c r="E26" s="171">
        <v>28.9</v>
      </c>
      <c r="F26" s="172"/>
      <c r="G26" s="173">
        <f>ROUND(E26*F26,2)</f>
        <v>0</v>
      </c>
      <c r="H26" s="160"/>
      <c r="I26" s="159">
        <f>ROUND(E26*H26,2)</f>
        <v>0</v>
      </c>
      <c r="J26" s="160"/>
      <c r="K26" s="159">
        <f>ROUND(E26*J26,2)</f>
        <v>0</v>
      </c>
      <c r="L26" s="159">
        <v>21</v>
      </c>
      <c r="M26" s="159">
        <f>G26*(1+L26/100)</f>
        <v>0</v>
      </c>
      <c r="N26" s="159">
        <v>1.06E-3</v>
      </c>
      <c r="O26" s="159">
        <f>ROUND(E26*N26,2)</f>
        <v>0.03</v>
      </c>
      <c r="P26" s="159">
        <v>0</v>
      </c>
      <c r="Q26" s="159">
        <f>ROUND(E26*P26,2)</f>
        <v>0</v>
      </c>
      <c r="R26" s="159"/>
      <c r="S26" s="159" t="s">
        <v>154</v>
      </c>
      <c r="T26" s="159" t="s">
        <v>184</v>
      </c>
      <c r="U26" s="159">
        <v>0</v>
      </c>
      <c r="V26" s="159">
        <f>ROUND(E26*U26,2)</f>
        <v>0</v>
      </c>
      <c r="W26" s="159"/>
      <c r="X26" s="159" t="s">
        <v>170</v>
      </c>
      <c r="Y26" s="149"/>
      <c r="Z26" s="149"/>
      <c r="AA26" s="149"/>
      <c r="AB26" s="149"/>
      <c r="AC26" s="149"/>
      <c r="AD26" s="149"/>
      <c r="AE26" s="149"/>
      <c r="AF26" s="149"/>
      <c r="AG26" s="149" t="s">
        <v>171</v>
      </c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</row>
    <row r="27" spans="1:60" outlineLevel="1" x14ac:dyDescent="0.2">
      <c r="A27" s="156"/>
      <c r="B27" s="157"/>
      <c r="C27" s="189" t="s">
        <v>204</v>
      </c>
      <c r="D27" s="187"/>
      <c r="E27" s="188"/>
      <c r="F27" s="159"/>
      <c r="G27" s="159"/>
      <c r="H27" s="159"/>
      <c r="I27" s="159"/>
      <c r="J27" s="159"/>
      <c r="K27" s="159"/>
      <c r="L27" s="159"/>
      <c r="M27" s="159"/>
      <c r="N27" s="159"/>
      <c r="O27" s="159"/>
      <c r="P27" s="159"/>
      <c r="Q27" s="159"/>
      <c r="R27" s="159"/>
      <c r="S27" s="159"/>
      <c r="T27" s="159"/>
      <c r="U27" s="159"/>
      <c r="V27" s="159"/>
      <c r="W27" s="159"/>
      <c r="X27" s="159"/>
      <c r="Y27" s="149"/>
      <c r="Z27" s="149"/>
      <c r="AA27" s="149"/>
      <c r="AB27" s="149"/>
      <c r="AC27" s="149"/>
      <c r="AD27" s="149"/>
      <c r="AE27" s="149"/>
      <c r="AF27" s="149"/>
      <c r="AG27" s="149" t="s">
        <v>173</v>
      </c>
      <c r="AH27" s="149">
        <v>0</v>
      </c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outlineLevel="1" x14ac:dyDescent="0.2">
      <c r="A28" s="156"/>
      <c r="B28" s="157"/>
      <c r="C28" s="189" t="s">
        <v>404</v>
      </c>
      <c r="D28" s="187"/>
      <c r="E28" s="188">
        <v>28.9</v>
      </c>
      <c r="F28" s="159"/>
      <c r="G28" s="159"/>
      <c r="H28" s="159"/>
      <c r="I28" s="159"/>
      <c r="J28" s="159"/>
      <c r="K28" s="159"/>
      <c r="L28" s="159"/>
      <c r="M28" s="159"/>
      <c r="N28" s="159"/>
      <c r="O28" s="159"/>
      <c r="P28" s="159"/>
      <c r="Q28" s="159"/>
      <c r="R28" s="159"/>
      <c r="S28" s="159"/>
      <c r="T28" s="159"/>
      <c r="U28" s="159"/>
      <c r="V28" s="159"/>
      <c r="W28" s="159"/>
      <c r="X28" s="159"/>
      <c r="Y28" s="149"/>
      <c r="Z28" s="149"/>
      <c r="AA28" s="149"/>
      <c r="AB28" s="149"/>
      <c r="AC28" s="149"/>
      <c r="AD28" s="149"/>
      <c r="AE28" s="149"/>
      <c r="AF28" s="149"/>
      <c r="AG28" s="149" t="s">
        <v>173</v>
      </c>
      <c r="AH28" s="149">
        <v>0</v>
      </c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</row>
    <row r="29" spans="1:60" outlineLevel="1" x14ac:dyDescent="0.2">
      <c r="A29" s="168">
        <v>8</v>
      </c>
      <c r="B29" s="169" t="s">
        <v>201</v>
      </c>
      <c r="C29" s="183" t="s">
        <v>202</v>
      </c>
      <c r="D29" s="170" t="s">
        <v>203</v>
      </c>
      <c r="E29" s="171">
        <v>362.18</v>
      </c>
      <c r="F29" s="172"/>
      <c r="G29" s="173">
        <f>ROUND(E29*F29,2)</f>
        <v>0</v>
      </c>
      <c r="H29" s="160"/>
      <c r="I29" s="159">
        <f>ROUND(E29*H29,2)</f>
        <v>0</v>
      </c>
      <c r="J29" s="160"/>
      <c r="K29" s="159">
        <f>ROUND(E29*J29,2)</f>
        <v>0</v>
      </c>
      <c r="L29" s="159">
        <v>21</v>
      </c>
      <c r="M29" s="159">
        <f>G29*(1+L29/100)</f>
        <v>0</v>
      </c>
      <c r="N29" s="159">
        <v>1.06E-3</v>
      </c>
      <c r="O29" s="159">
        <f>ROUND(E29*N29,2)</f>
        <v>0.38</v>
      </c>
      <c r="P29" s="159">
        <v>0</v>
      </c>
      <c r="Q29" s="159">
        <f>ROUND(E29*P29,2)</f>
        <v>0</v>
      </c>
      <c r="R29" s="159"/>
      <c r="S29" s="159" t="s">
        <v>154</v>
      </c>
      <c r="T29" s="159" t="s">
        <v>184</v>
      </c>
      <c r="U29" s="159">
        <v>0</v>
      </c>
      <c r="V29" s="159">
        <f>ROUND(E29*U29,2)</f>
        <v>0</v>
      </c>
      <c r="W29" s="159"/>
      <c r="X29" s="159" t="s">
        <v>170</v>
      </c>
      <c r="Y29" s="149"/>
      <c r="Z29" s="149"/>
      <c r="AA29" s="149"/>
      <c r="AB29" s="149"/>
      <c r="AC29" s="149"/>
      <c r="AD29" s="149"/>
      <c r="AE29" s="149"/>
      <c r="AF29" s="149"/>
      <c r="AG29" s="149" t="s">
        <v>171</v>
      </c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</row>
    <row r="30" spans="1:60" outlineLevel="1" x14ac:dyDescent="0.2">
      <c r="A30" s="156"/>
      <c r="B30" s="157"/>
      <c r="C30" s="189" t="s">
        <v>204</v>
      </c>
      <c r="D30" s="187"/>
      <c r="E30" s="188"/>
      <c r="F30" s="159"/>
      <c r="G30" s="159"/>
      <c r="H30" s="159"/>
      <c r="I30" s="159"/>
      <c r="J30" s="159"/>
      <c r="K30" s="159"/>
      <c r="L30" s="159"/>
      <c r="M30" s="159"/>
      <c r="N30" s="159"/>
      <c r="O30" s="159"/>
      <c r="P30" s="159"/>
      <c r="Q30" s="159"/>
      <c r="R30" s="159"/>
      <c r="S30" s="159"/>
      <c r="T30" s="159"/>
      <c r="U30" s="159"/>
      <c r="V30" s="159"/>
      <c r="W30" s="159"/>
      <c r="X30" s="159"/>
      <c r="Y30" s="149"/>
      <c r="Z30" s="149"/>
      <c r="AA30" s="149"/>
      <c r="AB30" s="149"/>
      <c r="AC30" s="149"/>
      <c r="AD30" s="149"/>
      <c r="AE30" s="149"/>
      <c r="AF30" s="149"/>
      <c r="AG30" s="149" t="s">
        <v>173</v>
      </c>
      <c r="AH30" s="149">
        <v>0</v>
      </c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</row>
    <row r="31" spans="1:60" ht="22.5" outlineLevel="1" x14ac:dyDescent="0.2">
      <c r="A31" s="156"/>
      <c r="B31" s="157"/>
      <c r="C31" s="189" t="s">
        <v>405</v>
      </c>
      <c r="D31" s="187"/>
      <c r="E31" s="188">
        <v>153.30000000000001</v>
      </c>
      <c r="F31" s="159"/>
      <c r="G31" s="159"/>
      <c r="H31" s="159"/>
      <c r="I31" s="159"/>
      <c r="J31" s="159"/>
      <c r="K31" s="159"/>
      <c r="L31" s="159"/>
      <c r="M31" s="159"/>
      <c r="N31" s="159"/>
      <c r="O31" s="159"/>
      <c r="P31" s="159"/>
      <c r="Q31" s="159"/>
      <c r="R31" s="159"/>
      <c r="S31" s="159"/>
      <c r="T31" s="159"/>
      <c r="U31" s="159"/>
      <c r="V31" s="159"/>
      <c r="W31" s="159"/>
      <c r="X31" s="159"/>
      <c r="Y31" s="149"/>
      <c r="Z31" s="149"/>
      <c r="AA31" s="149"/>
      <c r="AB31" s="149"/>
      <c r="AC31" s="149"/>
      <c r="AD31" s="149"/>
      <c r="AE31" s="149"/>
      <c r="AF31" s="149"/>
      <c r="AG31" s="149" t="s">
        <v>173</v>
      </c>
      <c r="AH31" s="149">
        <v>0</v>
      </c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</row>
    <row r="32" spans="1:60" ht="22.5" outlineLevel="1" x14ac:dyDescent="0.2">
      <c r="A32" s="156"/>
      <c r="B32" s="157"/>
      <c r="C32" s="189" t="s">
        <v>406</v>
      </c>
      <c r="D32" s="187"/>
      <c r="E32" s="188">
        <v>142.5</v>
      </c>
      <c r="F32" s="159"/>
      <c r="G32" s="159"/>
      <c r="H32" s="159"/>
      <c r="I32" s="159"/>
      <c r="J32" s="159"/>
      <c r="K32" s="159"/>
      <c r="L32" s="159"/>
      <c r="M32" s="159"/>
      <c r="N32" s="159"/>
      <c r="O32" s="159"/>
      <c r="P32" s="159"/>
      <c r="Q32" s="159"/>
      <c r="R32" s="159"/>
      <c r="S32" s="159"/>
      <c r="T32" s="159"/>
      <c r="U32" s="159"/>
      <c r="V32" s="159"/>
      <c r="W32" s="159"/>
      <c r="X32" s="159"/>
      <c r="Y32" s="149"/>
      <c r="Z32" s="149"/>
      <c r="AA32" s="149"/>
      <c r="AB32" s="149"/>
      <c r="AC32" s="149"/>
      <c r="AD32" s="149"/>
      <c r="AE32" s="149"/>
      <c r="AF32" s="149"/>
      <c r="AG32" s="149" t="s">
        <v>173</v>
      </c>
      <c r="AH32" s="149">
        <v>0</v>
      </c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</row>
    <row r="33" spans="1:60" outlineLevel="1" x14ac:dyDescent="0.2">
      <c r="A33" s="156"/>
      <c r="B33" s="157"/>
      <c r="C33" s="189" t="s">
        <v>407</v>
      </c>
      <c r="D33" s="187"/>
      <c r="E33" s="188">
        <v>66.38</v>
      </c>
      <c r="F33" s="159"/>
      <c r="G33" s="159"/>
      <c r="H33" s="159"/>
      <c r="I33" s="159"/>
      <c r="J33" s="159"/>
      <c r="K33" s="159"/>
      <c r="L33" s="159"/>
      <c r="M33" s="159"/>
      <c r="N33" s="159"/>
      <c r="O33" s="159"/>
      <c r="P33" s="159"/>
      <c r="Q33" s="159"/>
      <c r="R33" s="159"/>
      <c r="S33" s="159"/>
      <c r="T33" s="159"/>
      <c r="U33" s="159"/>
      <c r="V33" s="159"/>
      <c r="W33" s="159"/>
      <c r="X33" s="159"/>
      <c r="Y33" s="149"/>
      <c r="Z33" s="149"/>
      <c r="AA33" s="149"/>
      <c r="AB33" s="149"/>
      <c r="AC33" s="149"/>
      <c r="AD33" s="149"/>
      <c r="AE33" s="149"/>
      <c r="AF33" s="149"/>
      <c r="AG33" s="149" t="s">
        <v>173</v>
      </c>
      <c r="AH33" s="149">
        <v>0</v>
      </c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</row>
    <row r="34" spans="1:60" outlineLevel="1" x14ac:dyDescent="0.2">
      <c r="A34" s="168">
        <v>9</v>
      </c>
      <c r="B34" s="169" t="s">
        <v>213</v>
      </c>
      <c r="C34" s="183" t="s">
        <v>214</v>
      </c>
      <c r="D34" s="170" t="s">
        <v>203</v>
      </c>
      <c r="E34" s="171">
        <v>117.6</v>
      </c>
      <c r="F34" s="172"/>
      <c r="G34" s="173">
        <f>ROUND(E34*F34,2)</f>
        <v>0</v>
      </c>
      <c r="H34" s="160"/>
      <c r="I34" s="159">
        <f>ROUND(E34*H34,2)</f>
        <v>0</v>
      </c>
      <c r="J34" s="160"/>
      <c r="K34" s="159">
        <f>ROUND(E34*J34,2)</f>
        <v>0</v>
      </c>
      <c r="L34" s="159">
        <v>21</v>
      </c>
      <c r="M34" s="159">
        <f>G34*(1+L34/100)</f>
        <v>0</v>
      </c>
      <c r="N34" s="159">
        <v>1.0499999999999999E-3</v>
      </c>
      <c r="O34" s="159">
        <f>ROUND(E34*N34,2)</f>
        <v>0.12</v>
      </c>
      <c r="P34" s="159">
        <v>0</v>
      </c>
      <c r="Q34" s="159">
        <f>ROUND(E34*P34,2)</f>
        <v>0</v>
      </c>
      <c r="R34" s="159"/>
      <c r="S34" s="159" t="s">
        <v>154</v>
      </c>
      <c r="T34" s="159" t="s">
        <v>184</v>
      </c>
      <c r="U34" s="159">
        <v>0</v>
      </c>
      <c r="V34" s="159">
        <f>ROUND(E34*U34,2)</f>
        <v>0</v>
      </c>
      <c r="W34" s="159"/>
      <c r="X34" s="159" t="s">
        <v>170</v>
      </c>
      <c r="Y34" s="149"/>
      <c r="Z34" s="149"/>
      <c r="AA34" s="149"/>
      <c r="AB34" s="149"/>
      <c r="AC34" s="149"/>
      <c r="AD34" s="149"/>
      <c r="AE34" s="149"/>
      <c r="AF34" s="149"/>
      <c r="AG34" s="149" t="s">
        <v>171</v>
      </c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</row>
    <row r="35" spans="1:60" outlineLevel="1" x14ac:dyDescent="0.2">
      <c r="A35" s="156"/>
      <c r="B35" s="157"/>
      <c r="C35" s="189" t="s">
        <v>204</v>
      </c>
      <c r="D35" s="187"/>
      <c r="E35" s="188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S35" s="159"/>
      <c r="T35" s="159"/>
      <c r="U35" s="159"/>
      <c r="V35" s="159"/>
      <c r="W35" s="159"/>
      <c r="X35" s="159"/>
      <c r="Y35" s="149"/>
      <c r="Z35" s="149"/>
      <c r="AA35" s="149"/>
      <c r="AB35" s="149"/>
      <c r="AC35" s="149"/>
      <c r="AD35" s="149"/>
      <c r="AE35" s="149"/>
      <c r="AF35" s="149"/>
      <c r="AG35" s="149" t="s">
        <v>173</v>
      </c>
      <c r="AH35" s="149">
        <v>0</v>
      </c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</row>
    <row r="36" spans="1:60" outlineLevel="1" x14ac:dyDescent="0.2">
      <c r="A36" s="156"/>
      <c r="B36" s="157"/>
      <c r="C36" s="189" t="s">
        <v>408</v>
      </c>
      <c r="D36" s="187"/>
      <c r="E36" s="188">
        <v>117.6</v>
      </c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59"/>
      <c r="R36" s="159"/>
      <c r="S36" s="159"/>
      <c r="T36" s="159"/>
      <c r="U36" s="159"/>
      <c r="V36" s="159"/>
      <c r="W36" s="159"/>
      <c r="X36" s="159"/>
      <c r="Y36" s="149"/>
      <c r="Z36" s="149"/>
      <c r="AA36" s="149"/>
      <c r="AB36" s="149"/>
      <c r="AC36" s="149"/>
      <c r="AD36" s="149"/>
      <c r="AE36" s="149"/>
      <c r="AF36" s="149"/>
      <c r="AG36" s="149" t="s">
        <v>173</v>
      </c>
      <c r="AH36" s="149">
        <v>0</v>
      </c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</row>
    <row r="37" spans="1:60" outlineLevel="1" x14ac:dyDescent="0.2">
      <c r="A37" s="168">
        <v>10</v>
      </c>
      <c r="B37" s="169" t="s">
        <v>231</v>
      </c>
      <c r="C37" s="183" t="s">
        <v>232</v>
      </c>
      <c r="D37" s="170" t="s">
        <v>203</v>
      </c>
      <c r="E37" s="171">
        <v>508.68</v>
      </c>
      <c r="F37" s="172"/>
      <c r="G37" s="173">
        <f>ROUND(E37*F37,2)</f>
        <v>0</v>
      </c>
      <c r="H37" s="160"/>
      <c r="I37" s="159">
        <f>ROUND(E37*H37,2)</f>
        <v>0</v>
      </c>
      <c r="J37" s="160"/>
      <c r="K37" s="159">
        <f>ROUND(E37*J37,2)</f>
        <v>0</v>
      </c>
      <c r="L37" s="159">
        <v>21</v>
      </c>
      <c r="M37" s="159">
        <f>G37*(1+L37/100)</f>
        <v>0</v>
      </c>
      <c r="N37" s="159">
        <v>0</v>
      </c>
      <c r="O37" s="159">
        <f>ROUND(E37*N37,2)</f>
        <v>0</v>
      </c>
      <c r="P37" s="159">
        <v>0</v>
      </c>
      <c r="Q37" s="159">
        <f>ROUND(E37*P37,2)</f>
        <v>0</v>
      </c>
      <c r="R37" s="159" t="s">
        <v>233</v>
      </c>
      <c r="S37" s="159" t="s">
        <v>154</v>
      </c>
      <c r="T37" s="159" t="s">
        <v>184</v>
      </c>
      <c r="U37" s="159">
        <v>0</v>
      </c>
      <c r="V37" s="159">
        <f>ROUND(E37*U37,2)</f>
        <v>0</v>
      </c>
      <c r="W37" s="159"/>
      <c r="X37" s="159" t="s">
        <v>234</v>
      </c>
      <c r="Y37" s="149"/>
      <c r="Z37" s="149"/>
      <c r="AA37" s="149"/>
      <c r="AB37" s="149"/>
      <c r="AC37" s="149"/>
      <c r="AD37" s="149"/>
      <c r="AE37" s="149"/>
      <c r="AF37" s="149"/>
      <c r="AG37" s="149" t="s">
        <v>235</v>
      </c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</row>
    <row r="38" spans="1:60" outlineLevel="1" x14ac:dyDescent="0.2">
      <c r="A38" s="156"/>
      <c r="B38" s="157"/>
      <c r="C38" s="189" t="s">
        <v>409</v>
      </c>
      <c r="D38" s="187"/>
      <c r="E38" s="188">
        <v>28.9</v>
      </c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  <c r="Q38" s="159"/>
      <c r="R38" s="159"/>
      <c r="S38" s="159"/>
      <c r="T38" s="159"/>
      <c r="U38" s="159"/>
      <c r="V38" s="159"/>
      <c r="W38" s="159"/>
      <c r="X38" s="159"/>
      <c r="Y38" s="149"/>
      <c r="Z38" s="149"/>
      <c r="AA38" s="149"/>
      <c r="AB38" s="149"/>
      <c r="AC38" s="149"/>
      <c r="AD38" s="149"/>
      <c r="AE38" s="149"/>
      <c r="AF38" s="149"/>
      <c r="AG38" s="149" t="s">
        <v>173</v>
      </c>
      <c r="AH38" s="149">
        <v>5</v>
      </c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</row>
    <row r="39" spans="1:60" outlineLevel="1" x14ac:dyDescent="0.2">
      <c r="A39" s="156"/>
      <c r="B39" s="157"/>
      <c r="C39" s="189" t="s">
        <v>410</v>
      </c>
      <c r="D39" s="187"/>
      <c r="E39" s="188">
        <v>362.18</v>
      </c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  <c r="Q39" s="159"/>
      <c r="R39" s="159"/>
      <c r="S39" s="159"/>
      <c r="T39" s="159"/>
      <c r="U39" s="159"/>
      <c r="V39" s="159"/>
      <c r="W39" s="159"/>
      <c r="X39" s="159"/>
      <c r="Y39" s="149"/>
      <c r="Z39" s="149"/>
      <c r="AA39" s="149"/>
      <c r="AB39" s="149"/>
      <c r="AC39" s="149"/>
      <c r="AD39" s="149"/>
      <c r="AE39" s="149"/>
      <c r="AF39" s="149"/>
      <c r="AG39" s="149" t="s">
        <v>173</v>
      </c>
      <c r="AH39" s="149">
        <v>5</v>
      </c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</row>
    <row r="40" spans="1:60" outlineLevel="1" x14ac:dyDescent="0.2">
      <c r="A40" s="156"/>
      <c r="B40" s="157"/>
      <c r="C40" s="189" t="s">
        <v>411</v>
      </c>
      <c r="D40" s="187"/>
      <c r="E40" s="188">
        <v>117.6</v>
      </c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  <c r="Q40" s="159"/>
      <c r="R40" s="159"/>
      <c r="S40" s="159"/>
      <c r="T40" s="159"/>
      <c r="U40" s="159"/>
      <c r="V40" s="159"/>
      <c r="W40" s="159"/>
      <c r="X40" s="159"/>
      <c r="Y40" s="149"/>
      <c r="Z40" s="149"/>
      <c r="AA40" s="149"/>
      <c r="AB40" s="149"/>
      <c r="AC40" s="149"/>
      <c r="AD40" s="149"/>
      <c r="AE40" s="149"/>
      <c r="AF40" s="149"/>
      <c r="AG40" s="149" t="s">
        <v>173</v>
      </c>
      <c r="AH40" s="149">
        <v>5</v>
      </c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</row>
    <row r="41" spans="1:60" x14ac:dyDescent="0.2">
      <c r="A41" s="3"/>
      <c r="B41" s="4"/>
      <c r="C41" s="184"/>
      <c r="D41" s="6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AE41">
        <v>15</v>
      </c>
      <c r="AF41">
        <v>21</v>
      </c>
      <c r="AG41" t="s">
        <v>136</v>
      </c>
    </row>
    <row r="42" spans="1:60" x14ac:dyDescent="0.2">
      <c r="A42" s="152"/>
      <c r="B42" s="153" t="s">
        <v>31</v>
      </c>
      <c r="C42" s="185"/>
      <c r="D42" s="154"/>
      <c r="E42" s="155"/>
      <c r="F42" s="155"/>
      <c r="G42" s="180">
        <f>G8+G15+G18+G22</f>
        <v>0</v>
      </c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AE42">
        <f>SUMIF(L7:L40,AE41,G7:G40)</f>
        <v>0</v>
      </c>
      <c r="AF42">
        <f>SUMIF(L7:L40,AF41,G7:G40)</f>
        <v>0</v>
      </c>
      <c r="AG42" t="s">
        <v>162</v>
      </c>
    </row>
    <row r="43" spans="1:60" x14ac:dyDescent="0.2">
      <c r="A43" s="3"/>
      <c r="B43" s="4"/>
      <c r="C43" s="184"/>
      <c r="D43" s="6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</row>
    <row r="44" spans="1:60" x14ac:dyDescent="0.2">
      <c r="A44" s="3"/>
      <c r="B44" s="4"/>
      <c r="C44" s="184"/>
      <c r="D44" s="6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</row>
    <row r="45" spans="1:60" x14ac:dyDescent="0.2">
      <c r="A45" s="258" t="s">
        <v>163</v>
      </c>
      <c r="B45" s="258"/>
      <c r="C45" s="259"/>
      <c r="D45" s="6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</row>
    <row r="46" spans="1:60" x14ac:dyDescent="0.2">
      <c r="A46" s="260"/>
      <c r="B46" s="261"/>
      <c r="C46" s="262"/>
      <c r="D46" s="261"/>
      <c r="E46" s="261"/>
      <c r="F46" s="261"/>
      <c r="G46" s="26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AG46" t="s">
        <v>164</v>
      </c>
    </row>
    <row r="47" spans="1:60" x14ac:dyDescent="0.2">
      <c r="A47" s="264"/>
      <c r="B47" s="265"/>
      <c r="C47" s="266"/>
      <c r="D47" s="265"/>
      <c r="E47" s="265"/>
      <c r="F47" s="265"/>
      <c r="G47" s="267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</row>
    <row r="48" spans="1:60" x14ac:dyDescent="0.2">
      <c r="A48" s="264"/>
      <c r="B48" s="265"/>
      <c r="C48" s="266"/>
      <c r="D48" s="265"/>
      <c r="E48" s="265"/>
      <c r="F48" s="265"/>
      <c r="G48" s="267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</row>
    <row r="49" spans="1:33" x14ac:dyDescent="0.2">
      <c r="A49" s="264"/>
      <c r="B49" s="265"/>
      <c r="C49" s="266"/>
      <c r="D49" s="265"/>
      <c r="E49" s="265"/>
      <c r="F49" s="265"/>
      <c r="G49" s="267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 spans="1:33" x14ac:dyDescent="0.2">
      <c r="A50" s="268"/>
      <c r="B50" s="269"/>
      <c r="C50" s="270"/>
      <c r="D50" s="269"/>
      <c r="E50" s="269"/>
      <c r="F50" s="269"/>
      <c r="G50" s="271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</row>
    <row r="51" spans="1:33" x14ac:dyDescent="0.2">
      <c r="A51" s="3"/>
      <c r="B51" s="4"/>
      <c r="C51" s="184"/>
      <c r="D51" s="6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</row>
    <row r="52" spans="1:33" x14ac:dyDescent="0.2">
      <c r="C52" s="186"/>
      <c r="D52" s="10"/>
      <c r="AG52" t="s">
        <v>165</v>
      </c>
    </row>
    <row r="53" spans="1:33" x14ac:dyDescent="0.2">
      <c r="D53" s="10"/>
    </row>
    <row r="54" spans="1:33" x14ac:dyDescent="0.2">
      <c r="D54" s="10"/>
    </row>
    <row r="55" spans="1:33" x14ac:dyDescent="0.2">
      <c r="D55" s="10"/>
    </row>
    <row r="56" spans="1:33" x14ac:dyDescent="0.2">
      <c r="D56" s="10"/>
    </row>
    <row r="57" spans="1:33" x14ac:dyDescent="0.2">
      <c r="D57" s="10"/>
    </row>
    <row r="58" spans="1:33" x14ac:dyDescent="0.2">
      <c r="D58" s="10"/>
    </row>
    <row r="59" spans="1:33" x14ac:dyDescent="0.2">
      <c r="D59" s="10"/>
    </row>
    <row r="60" spans="1:33" x14ac:dyDescent="0.2">
      <c r="D60" s="10"/>
    </row>
    <row r="61" spans="1:33" x14ac:dyDescent="0.2">
      <c r="D61" s="10"/>
    </row>
    <row r="62" spans="1:33" x14ac:dyDescent="0.2">
      <c r="D62" s="10"/>
    </row>
    <row r="63" spans="1:33" x14ac:dyDescent="0.2">
      <c r="D63" s="10"/>
    </row>
    <row r="64" spans="1:33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8">
    <mergeCell ref="A46:G50"/>
    <mergeCell ref="C20:G20"/>
    <mergeCell ref="C24:G24"/>
    <mergeCell ref="A1:G1"/>
    <mergeCell ref="C2:G2"/>
    <mergeCell ref="C3:G3"/>
    <mergeCell ref="C4:G4"/>
    <mergeCell ref="A45:C45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908945-5750-400C-ABCA-4C282DBF868F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7109375" style="123" customWidth="1"/>
    <col min="3" max="3" width="38.28515625" style="123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1" t="s">
        <v>7</v>
      </c>
      <c r="B1" s="251"/>
      <c r="C1" s="251"/>
      <c r="D1" s="251"/>
      <c r="E1" s="251"/>
      <c r="F1" s="251"/>
      <c r="G1" s="251"/>
      <c r="AG1" t="s">
        <v>123</v>
      </c>
    </row>
    <row r="2" spans="1:60" ht="25.15" customHeight="1" x14ac:dyDescent="0.2">
      <c r="A2" s="141" t="s">
        <v>8</v>
      </c>
      <c r="B2" s="49" t="s">
        <v>43</v>
      </c>
      <c r="C2" s="252" t="s">
        <v>44</v>
      </c>
      <c r="D2" s="253"/>
      <c r="E2" s="253"/>
      <c r="F2" s="253"/>
      <c r="G2" s="254"/>
      <c r="AG2" t="s">
        <v>124</v>
      </c>
    </row>
    <row r="3" spans="1:60" ht="25.15" customHeight="1" x14ac:dyDescent="0.2">
      <c r="A3" s="141" t="s">
        <v>9</v>
      </c>
      <c r="B3" s="49" t="s">
        <v>86</v>
      </c>
      <c r="C3" s="252" t="s">
        <v>87</v>
      </c>
      <c r="D3" s="253"/>
      <c r="E3" s="253"/>
      <c r="F3" s="253"/>
      <c r="G3" s="254"/>
      <c r="AC3" s="123" t="s">
        <v>124</v>
      </c>
      <c r="AG3" t="s">
        <v>126</v>
      </c>
    </row>
    <row r="4" spans="1:60" ht="25.15" customHeight="1" x14ac:dyDescent="0.2">
      <c r="A4" s="142" t="s">
        <v>10</v>
      </c>
      <c r="B4" s="143" t="s">
        <v>89</v>
      </c>
      <c r="C4" s="255" t="s">
        <v>77</v>
      </c>
      <c r="D4" s="256"/>
      <c r="E4" s="256"/>
      <c r="F4" s="256"/>
      <c r="G4" s="257"/>
      <c r="AG4" t="s">
        <v>127</v>
      </c>
    </row>
    <row r="5" spans="1:60" x14ac:dyDescent="0.2">
      <c r="D5" s="10"/>
    </row>
    <row r="6" spans="1:60" ht="38.25" x14ac:dyDescent="0.2">
      <c r="A6" s="145" t="s">
        <v>128</v>
      </c>
      <c r="B6" s="147" t="s">
        <v>129</v>
      </c>
      <c r="C6" s="147" t="s">
        <v>130</v>
      </c>
      <c r="D6" s="146" t="s">
        <v>131</v>
      </c>
      <c r="E6" s="145" t="s">
        <v>132</v>
      </c>
      <c r="F6" s="144" t="s">
        <v>133</v>
      </c>
      <c r="G6" s="145" t="s">
        <v>31</v>
      </c>
      <c r="H6" s="148" t="s">
        <v>32</v>
      </c>
      <c r="I6" s="148" t="s">
        <v>134</v>
      </c>
      <c r="J6" s="148" t="s">
        <v>33</v>
      </c>
      <c r="K6" s="148" t="s">
        <v>135</v>
      </c>
      <c r="L6" s="148" t="s">
        <v>136</v>
      </c>
      <c r="M6" s="148" t="s">
        <v>137</v>
      </c>
      <c r="N6" s="148" t="s">
        <v>138</v>
      </c>
      <c r="O6" s="148" t="s">
        <v>139</v>
      </c>
      <c r="P6" s="148" t="s">
        <v>140</v>
      </c>
      <c r="Q6" s="148" t="s">
        <v>141</v>
      </c>
      <c r="R6" s="148" t="s">
        <v>142</v>
      </c>
      <c r="S6" s="148" t="s">
        <v>143</v>
      </c>
      <c r="T6" s="148" t="s">
        <v>144</v>
      </c>
      <c r="U6" s="148" t="s">
        <v>145</v>
      </c>
      <c r="V6" s="148" t="s">
        <v>146</v>
      </c>
      <c r="W6" s="148" t="s">
        <v>147</v>
      </c>
      <c r="X6" s="148" t="s">
        <v>148</v>
      </c>
    </row>
    <row r="7" spans="1:60" hidden="1" x14ac:dyDescent="0.2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</row>
    <row r="8" spans="1:60" x14ac:dyDescent="0.2">
      <c r="A8" s="162" t="s">
        <v>149</v>
      </c>
      <c r="B8" s="163" t="s">
        <v>103</v>
      </c>
      <c r="C8" s="181" t="s">
        <v>104</v>
      </c>
      <c r="D8" s="164"/>
      <c r="E8" s="165"/>
      <c r="F8" s="166"/>
      <c r="G8" s="167">
        <f>SUMIF(AG9:AG14,"&lt;&gt;NOR",G9:G14)</f>
        <v>0</v>
      </c>
      <c r="H8" s="161"/>
      <c r="I8" s="161">
        <f>SUM(I9:I14)</f>
        <v>0</v>
      </c>
      <c r="J8" s="161"/>
      <c r="K8" s="161">
        <f>SUM(K9:K14)</f>
        <v>0</v>
      </c>
      <c r="L8" s="161"/>
      <c r="M8" s="161">
        <f>SUM(M9:M14)</f>
        <v>0</v>
      </c>
      <c r="N8" s="161"/>
      <c r="O8" s="161">
        <f>SUM(O9:O14)</f>
        <v>3.3600000000000003</v>
      </c>
      <c r="P8" s="161"/>
      <c r="Q8" s="161">
        <f>SUM(Q9:Q14)</f>
        <v>0</v>
      </c>
      <c r="R8" s="161"/>
      <c r="S8" s="161"/>
      <c r="T8" s="161"/>
      <c r="U8" s="161"/>
      <c r="V8" s="161">
        <f>SUM(V9:V14)</f>
        <v>0.94</v>
      </c>
      <c r="W8" s="161"/>
      <c r="X8" s="161"/>
      <c r="AG8" t="s">
        <v>150</v>
      </c>
    </row>
    <row r="9" spans="1:60" outlineLevel="1" x14ac:dyDescent="0.2">
      <c r="A9" s="168">
        <v>1</v>
      </c>
      <c r="B9" s="169" t="s">
        <v>354</v>
      </c>
      <c r="C9" s="183" t="s">
        <v>355</v>
      </c>
      <c r="D9" s="170" t="s">
        <v>189</v>
      </c>
      <c r="E9" s="171">
        <v>7.2</v>
      </c>
      <c r="F9" s="172"/>
      <c r="G9" s="173">
        <f>ROUND(E9*F9,2)</f>
        <v>0</v>
      </c>
      <c r="H9" s="160"/>
      <c r="I9" s="159">
        <f>ROUND(E9*H9,2)</f>
        <v>0</v>
      </c>
      <c r="J9" s="160"/>
      <c r="K9" s="159">
        <f>ROUND(E9*J9,2)</f>
        <v>0</v>
      </c>
      <c r="L9" s="159">
        <v>21</v>
      </c>
      <c r="M9" s="159">
        <f>G9*(1+L9/100)</f>
        <v>0</v>
      </c>
      <c r="N9" s="159">
        <v>0</v>
      </c>
      <c r="O9" s="159">
        <f>ROUND(E9*N9,2)</f>
        <v>0</v>
      </c>
      <c r="P9" s="159">
        <v>0</v>
      </c>
      <c r="Q9" s="159">
        <f>ROUND(E9*P9,2)</f>
        <v>0</v>
      </c>
      <c r="R9" s="159"/>
      <c r="S9" s="159" t="s">
        <v>154</v>
      </c>
      <c r="T9" s="159" t="s">
        <v>184</v>
      </c>
      <c r="U9" s="159">
        <v>0.13</v>
      </c>
      <c r="V9" s="159">
        <f>ROUND(E9*U9,2)</f>
        <v>0.94</v>
      </c>
      <c r="W9" s="159"/>
      <c r="X9" s="159" t="s">
        <v>177</v>
      </c>
      <c r="Y9" s="149"/>
      <c r="Z9" s="149"/>
      <c r="AA9" s="149"/>
      <c r="AB9" s="149"/>
      <c r="AC9" s="149"/>
      <c r="AD9" s="149"/>
      <c r="AE9" s="149"/>
      <c r="AF9" s="149"/>
      <c r="AG9" s="149" t="s">
        <v>178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outlineLevel="1" x14ac:dyDescent="0.2">
      <c r="A10" s="156"/>
      <c r="B10" s="157"/>
      <c r="C10" s="189" t="s">
        <v>412</v>
      </c>
      <c r="D10" s="187"/>
      <c r="E10" s="188">
        <v>7.2</v>
      </c>
      <c r="F10" s="159"/>
      <c r="G10" s="159"/>
      <c r="H10" s="159"/>
      <c r="I10" s="159"/>
      <c r="J10" s="159"/>
      <c r="K10" s="159"/>
      <c r="L10" s="159"/>
      <c r="M10" s="159"/>
      <c r="N10" s="159"/>
      <c r="O10" s="159"/>
      <c r="P10" s="159"/>
      <c r="Q10" s="159"/>
      <c r="R10" s="159"/>
      <c r="S10" s="159"/>
      <c r="T10" s="159"/>
      <c r="U10" s="159"/>
      <c r="V10" s="159"/>
      <c r="W10" s="159"/>
      <c r="X10" s="159"/>
      <c r="Y10" s="149"/>
      <c r="Z10" s="149"/>
      <c r="AA10" s="149"/>
      <c r="AB10" s="149"/>
      <c r="AC10" s="149"/>
      <c r="AD10" s="149"/>
      <c r="AE10" s="149"/>
      <c r="AF10" s="149"/>
      <c r="AG10" s="149" t="s">
        <v>173</v>
      </c>
      <c r="AH10" s="149">
        <v>0</v>
      </c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outlineLevel="1" x14ac:dyDescent="0.2">
      <c r="A11" s="168">
        <v>2</v>
      </c>
      <c r="B11" s="169" t="s">
        <v>381</v>
      </c>
      <c r="C11" s="183" t="s">
        <v>382</v>
      </c>
      <c r="D11" s="170" t="s">
        <v>247</v>
      </c>
      <c r="E11" s="171">
        <v>0.504</v>
      </c>
      <c r="F11" s="172"/>
      <c r="G11" s="173">
        <f>ROUND(E11*F11,2)</f>
        <v>0</v>
      </c>
      <c r="H11" s="160"/>
      <c r="I11" s="159">
        <f>ROUND(E11*H11,2)</f>
        <v>0</v>
      </c>
      <c r="J11" s="160"/>
      <c r="K11" s="159">
        <f>ROUND(E11*J11,2)</f>
        <v>0</v>
      </c>
      <c r="L11" s="159">
        <v>21</v>
      </c>
      <c r="M11" s="159">
        <f>G11*(1+L11/100)</f>
        <v>0</v>
      </c>
      <c r="N11" s="159">
        <v>3.0664600000000002</v>
      </c>
      <c r="O11" s="159">
        <f>ROUND(E11*N11,2)</f>
        <v>1.55</v>
      </c>
      <c r="P11" s="159">
        <v>0</v>
      </c>
      <c r="Q11" s="159">
        <f>ROUND(E11*P11,2)</f>
        <v>0</v>
      </c>
      <c r="R11" s="159"/>
      <c r="S11" s="159" t="s">
        <v>154</v>
      </c>
      <c r="T11" s="159" t="s">
        <v>184</v>
      </c>
      <c r="U11" s="159">
        <v>0</v>
      </c>
      <c r="V11" s="159">
        <f>ROUND(E11*U11,2)</f>
        <v>0</v>
      </c>
      <c r="W11" s="159"/>
      <c r="X11" s="159" t="s">
        <v>170</v>
      </c>
      <c r="Y11" s="149"/>
      <c r="Z11" s="149"/>
      <c r="AA11" s="149"/>
      <c r="AB11" s="149"/>
      <c r="AC11" s="149"/>
      <c r="AD11" s="149"/>
      <c r="AE11" s="149"/>
      <c r="AF11" s="149"/>
      <c r="AG11" s="149" t="s">
        <v>171</v>
      </c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outlineLevel="1" x14ac:dyDescent="0.2">
      <c r="A12" s="156"/>
      <c r="B12" s="157"/>
      <c r="C12" s="189" t="s">
        <v>413</v>
      </c>
      <c r="D12" s="187"/>
      <c r="E12" s="188">
        <v>0.504</v>
      </c>
      <c r="F12" s="159"/>
      <c r="G12" s="159"/>
      <c r="H12" s="159"/>
      <c r="I12" s="159"/>
      <c r="J12" s="159"/>
      <c r="K12" s="159"/>
      <c r="L12" s="159"/>
      <c r="M12" s="159"/>
      <c r="N12" s="159"/>
      <c r="O12" s="159"/>
      <c r="P12" s="159"/>
      <c r="Q12" s="159"/>
      <c r="R12" s="159"/>
      <c r="S12" s="159"/>
      <c r="T12" s="159"/>
      <c r="U12" s="159"/>
      <c r="V12" s="159"/>
      <c r="W12" s="159"/>
      <c r="X12" s="159"/>
      <c r="Y12" s="149"/>
      <c r="Z12" s="149"/>
      <c r="AA12" s="149"/>
      <c r="AB12" s="149"/>
      <c r="AC12" s="149"/>
      <c r="AD12" s="149"/>
      <c r="AE12" s="149"/>
      <c r="AF12" s="149"/>
      <c r="AG12" s="149" t="s">
        <v>173</v>
      </c>
      <c r="AH12" s="149">
        <v>0</v>
      </c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outlineLevel="1" x14ac:dyDescent="0.2">
      <c r="A13" s="168">
        <v>3</v>
      </c>
      <c r="B13" s="169" t="s">
        <v>284</v>
      </c>
      <c r="C13" s="183" t="s">
        <v>285</v>
      </c>
      <c r="D13" s="170" t="s">
        <v>168</v>
      </c>
      <c r="E13" s="171">
        <v>30</v>
      </c>
      <c r="F13" s="172"/>
      <c r="G13" s="173">
        <f>ROUND(E13*F13,2)</f>
        <v>0</v>
      </c>
      <c r="H13" s="160"/>
      <c r="I13" s="159">
        <f>ROUND(E13*H13,2)</f>
        <v>0</v>
      </c>
      <c r="J13" s="160"/>
      <c r="K13" s="159">
        <f>ROUND(E13*J13,2)</f>
        <v>0</v>
      </c>
      <c r="L13" s="159">
        <v>21</v>
      </c>
      <c r="M13" s="159">
        <f>G13*(1+L13/100)</f>
        <v>0</v>
      </c>
      <c r="N13" s="159">
        <v>6.0260000000000001E-2</v>
      </c>
      <c r="O13" s="159">
        <f>ROUND(E13*N13,2)</f>
        <v>1.81</v>
      </c>
      <c r="P13" s="159">
        <v>0</v>
      </c>
      <c r="Q13" s="159">
        <f>ROUND(E13*P13,2)</f>
        <v>0</v>
      </c>
      <c r="R13" s="159"/>
      <c r="S13" s="159" t="s">
        <v>169</v>
      </c>
      <c r="T13" s="159" t="s">
        <v>184</v>
      </c>
      <c r="U13" s="159">
        <v>0</v>
      </c>
      <c r="V13" s="159">
        <f>ROUND(E13*U13,2)</f>
        <v>0</v>
      </c>
      <c r="W13" s="159"/>
      <c r="X13" s="159" t="s">
        <v>170</v>
      </c>
      <c r="Y13" s="149"/>
      <c r="Z13" s="149"/>
      <c r="AA13" s="149"/>
      <c r="AB13" s="149"/>
      <c r="AC13" s="149"/>
      <c r="AD13" s="149"/>
      <c r="AE13" s="149"/>
      <c r="AF13" s="149"/>
      <c r="AG13" s="149" t="s">
        <v>171</v>
      </c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outlineLevel="1" x14ac:dyDescent="0.2">
      <c r="A14" s="156"/>
      <c r="B14" s="157"/>
      <c r="C14" s="189" t="s">
        <v>332</v>
      </c>
      <c r="D14" s="187"/>
      <c r="E14" s="188">
        <v>30</v>
      </c>
      <c r="F14" s="159"/>
      <c r="G14" s="159"/>
      <c r="H14" s="159"/>
      <c r="I14" s="159"/>
      <c r="J14" s="159"/>
      <c r="K14" s="159"/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59"/>
      <c r="X14" s="159"/>
      <c r="Y14" s="149"/>
      <c r="Z14" s="149"/>
      <c r="AA14" s="149"/>
      <c r="AB14" s="149"/>
      <c r="AC14" s="149"/>
      <c r="AD14" s="149"/>
      <c r="AE14" s="149"/>
      <c r="AF14" s="149"/>
      <c r="AG14" s="149" t="s">
        <v>173</v>
      </c>
      <c r="AH14" s="149">
        <v>0</v>
      </c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x14ac:dyDescent="0.2">
      <c r="A15" s="162" t="s">
        <v>149</v>
      </c>
      <c r="B15" s="163" t="s">
        <v>107</v>
      </c>
      <c r="C15" s="181" t="s">
        <v>108</v>
      </c>
      <c r="D15" s="164"/>
      <c r="E15" s="165"/>
      <c r="F15" s="166"/>
      <c r="G15" s="167">
        <f>SUMIF(AG16:AG17,"&lt;&gt;NOR",G16:G17)</f>
        <v>0</v>
      </c>
      <c r="H15" s="161"/>
      <c r="I15" s="161">
        <f>SUM(I16:I17)</f>
        <v>0</v>
      </c>
      <c r="J15" s="161"/>
      <c r="K15" s="161">
        <f>SUM(K16:K17)</f>
        <v>0</v>
      </c>
      <c r="L15" s="161"/>
      <c r="M15" s="161">
        <f>SUM(M16:M17)</f>
        <v>0</v>
      </c>
      <c r="N15" s="161"/>
      <c r="O15" s="161">
        <f>SUM(O16:O17)</f>
        <v>7</v>
      </c>
      <c r="P15" s="161"/>
      <c r="Q15" s="161">
        <f>SUM(Q16:Q17)</f>
        <v>0</v>
      </c>
      <c r="R15" s="161"/>
      <c r="S15" s="161"/>
      <c r="T15" s="161"/>
      <c r="U15" s="161"/>
      <c r="V15" s="161">
        <f>SUM(V16:V17)</f>
        <v>3.52</v>
      </c>
      <c r="W15" s="161"/>
      <c r="X15" s="161"/>
      <c r="AG15" t="s">
        <v>150</v>
      </c>
    </row>
    <row r="16" spans="1:60" outlineLevel="1" x14ac:dyDescent="0.2">
      <c r="A16" s="168">
        <v>4</v>
      </c>
      <c r="B16" s="169" t="s">
        <v>385</v>
      </c>
      <c r="C16" s="183" t="s">
        <v>386</v>
      </c>
      <c r="D16" s="170" t="s">
        <v>387</v>
      </c>
      <c r="E16" s="171">
        <v>3.3</v>
      </c>
      <c r="F16" s="172"/>
      <c r="G16" s="173">
        <f>ROUND(E16*F16,2)</f>
        <v>0</v>
      </c>
      <c r="H16" s="160"/>
      <c r="I16" s="159">
        <f>ROUND(E16*H16,2)</f>
        <v>0</v>
      </c>
      <c r="J16" s="160"/>
      <c r="K16" s="159">
        <f>ROUND(E16*J16,2)</f>
        <v>0</v>
      </c>
      <c r="L16" s="159">
        <v>21</v>
      </c>
      <c r="M16" s="159">
        <f>G16*(1+L16/100)</f>
        <v>0</v>
      </c>
      <c r="N16" s="159">
        <v>2.1215999999999999</v>
      </c>
      <c r="O16" s="159">
        <f>ROUND(E16*N16,2)</f>
        <v>7</v>
      </c>
      <c r="P16" s="159">
        <v>0</v>
      </c>
      <c r="Q16" s="159">
        <f>ROUND(E16*P16,2)</f>
        <v>0</v>
      </c>
      <c r="R16" s="159"/>
      <c r="S16" s="159" t="s">
        <v>169</v>
      </c>
      <c r="T16" s="159" t="s">
        <v>184</v>
      </c>
      <c r="U16" s="159">
        <v>1.06721</v>
      </c>
      <c r="V16" s="159">
        <f>ROUND(E16*U16,2)</f>
        <v>3.52</v>
      </c>
      <c r="W16" s="159"/>
      <c r="X16" s="159" t="s">
        <v>177</v>
      </c>
      <c r="Y16" s="149"/>
      <c r="Z16" s="149"/>
      <c r="AA16" s="149"/>
      <c r="AB16" s="149"/>
      <c r="AC16" s="149"/>
      <c r="AD16" s="149"/>
      <c r="AE16" s="149"/>
      <c r="AF16" s="149"/>
      <c r="AG16" s="149" t="s">
        <v>178</v>
      </c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outlineLevel="1" x14ac:dyDescent="0.2">
      <c r="A17" s="156"/>
      <c r="B17" s="157"/>
      <c r="C17" s="189" t="s">
        <v>401</v>
      </c>
      <c r="D17" s="187"/>
      <c r="E17" s="188">
        <v>3.3</v>
      </c>
      <c r="F17" s="159"/>
      <c r="G17" s="159"/>
      <c r="H17" s="159"/>
      <c r="I17" s="159"/>
      <c r="J17" s="159"/>
      <c r="K17" s="159"/>
      <c r="L17" s="159"/>
      <c r="M17" s="159"/>
      <c r="N17" s="159"/>
      <c r="O17" s="159"/>
      <c r="P17" s="159"/>
      <c r="Q17" s="159"/>
      <c r="R17" s="159"/>
      <c r="S17" s="159"/>
      <c r="T17" s="159"/>
      <c r="U17" s="159"/>
      <c r="V17" s="159"/>
      <c r="W17" s="159"/>
      <c r="X17" s="159"/>
      <c r="Y17" s="149"/>
      <c r="Z17" s="149"/>
      <c r="AA17" s="149"/>
      <c r="AB17" s="149"/>
      <c r="AC17" s="149"/>
      <c r="AD17" s="149"/>
      <c r="AE17" s="149"/>
      <c r="AF17" s="149"/>
      <c r="AG17" s="149" t="s">
        <v>173</v>
      </c>
      <c r="AH17" s="149">
        <v>0</v>
      </c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x14ac:dyDescent="0.2">
      <c r="A18" s="162" t="s">
        <v>149</v>
      </c>
      <c r="B18" s="163" t="s">
        <v>117</v>
      </c>
      <c r="C18" s="181" t="s">
        <v>118</v>
      </c>
      <c r="D18" s="164"/>
      <c r="E18" s="165"/>
      <c r="F18" s="166"/>
      <c r="G18" s="167">
        <f>SUMIF(AG19:AG21,"&lt;&gt;NOR",G19:G21)</f>
        <v>0</v>
      </c>
      <c r="H18" s="161"/>
      <c r="I18" s="161">
        <f>SUM(I19:I21)</f>
        <v>0</v>
      </c>
      <c r="J18" s="161"/>
      <c r="K18" s="161">
        <f>SUM(K19:K21)</f>
        <v>0</v>
      </c>
      <c r="L18" s="161"/>
      <c r="M18" s="161">
        <f>SUM(M19:M21)</f>
        <v>0</v>
      </c>
      <c r="N18" s="161"/>
      <c r="O18" s="161">
        <f>SUM(O19:O21)</f>
        <v>0</v>
      </c>
      <c r="P18" s="161"/>
      <c r="Q18" s="161">
        <f>SUM(Q19:Q21)</f>
        <v>0</v>
      </c>
      <c r="R18" s="161"/>
      <c r="S18" s="161"/>
      <c r="T18" s="161"/>
      <c r="U18" s="161"/>
      <c r="V18" s="161">
        <f>SUM(V19:V21)</f>
        <v>9.93</v>
      </c>
      <c r="W18" s="161"/>
      <c r="X18" s="161"/>
      <c r="AG18" t="s">
        <v>150</v>
      </c>
    </row>
    <row r="19" spans="1:60" outlineLevel="1" x14ac:dyDescent="0.2">
      <c r="A19" s="168">
        <v>5</v>
      </c>
      <c r="B19" s="169" t="s">
        <v>187</v>
      </c>
      <c r="C19" s="183" t="s">
        <v>188</v>
      </c>
      <c r="D19" s="170" t="s">
        <v>189</v>
      </c>
      <c r="E19" s="171">
        <v>7.5225999999999997</v>
      </c>
      <c r="F19" s="172"/>
      <c r="G19" s="173">
        <f>ROUND(E19*F19,2)</f>
        <v>0</v>
      </c>
      <c r="H19" s="160"/>
      <c r="I19" s="159">
        <f>ROUND(E19*H19,2)</f>
        <v>0</v>
      </c>
      <c r="J19" s="160"/>
      <c r="K19" s="159">
        <f>ROUND(E19*J19,2)</f>
        <v>0</v>
      </c>
      <c r="L19" s="159">
        <v>21</v>
      </c>
      <c r="M19" s="159">
        <f>G19*(1+L19/100)</f>
        <v>0</v>
      </c>
      <c r="N19" s="159">
        <v>2.5000000000000001E-4</v>
      </c>
      <c r="O19" s="159">
        <f>ROUND(E19*N19,2)</f>
        <v>0</v>
      </c>
      <c r="P19" s="159">
        <v>0</v>
      </c>
      <c r="Q19" s="159">
        <f>ROUND(E19*P19,2)</f>
        <v>0</v>
      </c>
      <c r="R19" s="159"/>
      <c r="S19" s="159" t="s">
        <v>169</v>
      </c>
      <c r="T19" s="159" t="s">
        <v>155</v>
      </c>
      <c r="U19" s="159">
        <v>1.32</v>
      </c>
      <c r="V19" s="159">
        <f>ROUND(E19*U19,2)</f>
        <v>9.93</v>
      </c>
      <c r="W19" s="159"/>
      <c r="X19" s="159" t="s">
        <v>177</v>
      </c>
      <c r="Y19" s="149"/>
      <c r="Z19" s="149"/>
      <c r="AA19" s="149"/>
      <c r="AB19" s="149"/>
      <c r="AC19" s="149"/>
      <c r="AD19" s="149"/>
      <c r="AE19" s="149"/>
      <c r="AF19" s="149"/>
      <c r="AG19" s="149" t="s">
        <v>178</v>
      </c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outlineLevel="1" x14ac:dyDescent="0.2">
      <c r="A20" s="156"/>
      <c r="B20" s="157"/>
      <c r="C20" s="272" t="s">
        <v>179</v>
      </c>
      <c r="D20" s="273"/>
      <c r="E20" s="273"/>
      <c r="F20" s="273"/>
      <c r="G20" s="273"/>
      <c r="H20" s="159"/>
      <c r="I20" s="159"/>
      <c r="J20" s="159"/>
      <c r="K20" s="159"/>
      <c r="L20" s="159"/>
      <c r="M20" s="159"/>
      <c r="N20" s="159"/>
      <c r="O20" s="159"/>
      <c r="P20" s="159"/>
      <c r="Q20" s="159"/>
      <c r="R20" s="159"/>
      <c r="S20" s="159"/>
      <c r="T20" s="159"/>
      <c r="U20" s="159"/>
      <c r="V20" s="159"/>
      <c r="W20" s="159"/>
      <c r="X20" s="159"/>
      <c r="Y20" s="149"/>
      <c r="Z20" s="149"/>
      <c r="AA20" s="149"/>
      <c r="AB20" s="149"/>
      <c r="AC20" s="149"/>
      <c r="AD20" s="149"/>
      <c r="AE20" s="149"/>
      <c r="AF20" s="149"/>
      <c r="AG20" s="149" t="s">
        <v>180</v>
      </c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ht="22.5" outlineLevel="1" x14ac:dyDescent="0.2">
      <c r="A21" s="156"/>
      <c r="B21" s="157"/>
      <c r="C21" s="189" t="s">
        <v>414</v>
      </c>
      <c r="D21" s="187"/>
      <c r="E21" s="188">
        <v>7.5225999999999997</v>
      </c>
      <c r="F21" s="159"/>
      <c r="G21" s="159"/>
      <c r="H21" s="159"/>
      <c r="I21" s="159"/>
      <c r="J21" s="159"/>
      <c r="K21" s="159"/>
      <c r="L21" s="159"/>
      <c r="M21" s="159"/>
      <c r="N21" s="159"/>
      <c r="O21" s="159"/>
      <c r="P21" s="159"/>
      <c r="Q21" s="159"/>
      <c r="R21" s="159"/>
      <c r="S21" s="159"/>
      <c r="T21" s="159"/>
      <c r="U21" s="159"/>
      <c r="V21" s="159"/>
      <c r="W21" s="159"/>
      <c r="X21" s="159"/>
      <c r="Y21" s="149"/>
      <c r="Z21" s="149"/>
      <c r="AA21" s="149"/>
      <c r="AB21" s="149"/>
      <c r="AC21" s="149"/>
      <c r="AD21" s="149"/>
      <c r="AE21" s="149"/>
      <c r="AF21" s="149"/>
      <c r="AG21" s="149" t="s">
        <v>173</v>
      </c>
      <c r="AH21" s="149">
        <v>0</v>
      </c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x14ac:dyDescent="0.2">
      <c r="A22" s="162" t="s">
        <v>149</v>
      </c>
      <c r="B22" s="163" t="s">
        <v>119</v>
      </c>
      <c r="C22" s="181" t="s">
        <v>120</v>
      </c>
      <c r="D22" s="164"/>
      <c r="E22" s="165"/>
      <c r="F22" s="166"/>
      <c r="G22" s="167">
        <f>SUMIF(AG23:AG41,"&lt;&gt;NOR",G23:G41)</f>
        <v>0</v>
      </c>
      <c r="H22" s="161"/>
      <c r="I22" s="161">
        <f>SUM(I23:I41)</f>
        <v>0</v>
      </c>
      <c r="J22" s="161"/>
      <c r="K22" s="161">
        <f>SUM(K23:K41)</f>
        <v>0</v>
      </c>
      <c r="L22" s="161"/>
      <c r="M22" s="161">
        <f>SUM(M23:M41)</f>
        <v>0</v>
      </c>
      <c r="N22" s="161"/>
      <c r="O22" s="161">
        <f>SUM(O23:O41)</f>
        <v>0.48</v>
      </c>
      <c r="P22" s="161"/>
      <c r="Q22" s="161">
        <f>SUM(Q23:Q41)</f>
        <v>0</v>
      </c>
      <c r="R22" s="161"/>
      <c r="S22" s="161"/>
      <c r="T22" s="161"/>
      <c r="U22" s="161"/>
      <c r="V22" s="161">
        <f>SUM(V23:V41)</f>
        <v>0.7</v>
      </c>
      <c r="W22" s="161"/>
      <c r="X22" s="161"/>
      <c r="AG22" t="s">
        <v>150</v>
      </c>
    </row>
    <row r="23" spans="1:60" outlineLevel="1" x14ac:dyDescent="0.2">
      <c r="A23" s="168">
        <v>6</v>
      </c>
      <c r="B23" s="169" t="s">
        <v>194</v>
      </c>
      <c r="C23" s="183" t="s">
        <v>195</v>
      </c>
      <c r="D23" s="170" t="s">
        <v>189</v>
      </c>
      <c r="E23" s="171">
        <v>3.2280000000000002</v>
      </c>
      <c r="F23" s="172"/>
      <c r="G23" s="173">
        <f>ROUND(E23*F23,2)</f>
        <v>0</v>
      </c>
      <c r="H23" s="160"/>
      <c r="I23" s="159">
        <f>ROUND(E23*H23,2)</f>
        <v>0</v>
      </c>
      <c r="J23" s="160"/>
      <c r="K23" s="159">
        <f>ROUND(E23*J23,2)</f>
        <v>0</v>
      </c>
      <c r="L23" s="159">
        <v>21</v>
      </c>
      <c r="M23" s="159">
        <f>G23*(1+L23/100)</f>
        <v>0</v>
      </c>
      <c r="N23" s="159">
        <v>2.7300000000000001E-2</v>
      </c>
      <c r="O23" s="159">
        <f>ROUND(E23*N23,2)</f>
        <v>0.09</v>
      </c>
      <c r="P23" s="159">
        <v>0</v>
      </c>
      <c r="Q23" s="159">
        <f>ROUND(E23*P23,2)</f>
        <v>0</v>
      </c>
      <c r="R23" s="159"/>
      <c r="S23" s="159" t="s">
        <v>169</v>
      </c>
      <c r="T23" s="159" t="s">
        <v>155</v>
      </c>
      <c r="U23" s="159">
        <v>0.217</v>
      </c>
      <c r="V23" s="159">
        <f>ROUND(E23*U23,2)</f>
        <v>0.7</v>
      </c>
      <c r="W23" s="159"/>
      <c r="X23" s="159" t="s">
        <v>177</v>
      </c>
      <c r="Y23" s="149"/>
      <c r="Z23" s="149"/>
      <c r="AA23" s="149"/>
      <c r="AB23" s="149"/>
      <c r="AC23" s="149"/>
      <c r="AD23" s="149"/>
      <c r="AE23" s="149"/>
      <c r="AF23" s="149"/>
      <c r="AG23" s="149" t="s">
        <v>178</v>
      </c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outlineLevel="1" x14ac:dyDescent="0.2">
      <c r="A24" s="156"/>
      <c r="B24" s="157"/>
      <c r="C24" s="272" t="s">
        <v>179</v>
      </c>
      <c r="D24" s="273"/>
      <c r="E24" s="273"/>
      <c r="F24" s="273"/>
      <c r="G24" s="273"/>
      <c r="H24" s="159"/>
      <c r="I24" s="159"/>
      <c r="J24" s="159"/>
      <c r="K24" s="159"/>
      <c r="L24" s="159"/>
      <c r="M24" s="159"/>
      <c r="N24" s="159"/>
      <c r="O24" s="159"/>
      <c r="P24" s="159"/>
      <c r="Q24" s="159"/>
      <c r="R24" s="159"/>
      <c r="S24" s="159"/>
      <c r="T24" s="159"/>
      <c r="U24" s="159"/>
      <c r="V24" s="159"/>
      <c r="W24" s="159"/>
      <c r="X24" s="159"/>
      <c r="Y24" s="149"/>
      <c r="Z24" s="149"/>
      <c r="AA24" s="149"/>
      <c r="AB24" s="149"/>
      <c r="AC24" s="149"/>
      <c r="AD24" s="149"/>
      <c r="AE24" s="149"/>
      <c r="AF24" s="149"/>
      <c r="AG24" s="149" t="s">
        <v>180</v>
      </c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</row>
    <row r="25" spans="1:60" outlineLevel="1" x14ac:dyDescent="0.2">
      <c r="A25" s="156"/>
      <c r="B25" s="157"/>
      <c r="C25" s="189" t="s">
        <v>415</v>
      </c>
      <c r="D25" s="187"/>
      <c r="E25" s="188">
        <v>3.2280000000000002</v>
      </c>
      <c r="F25" s="159"/>
      <c r="G25" s="159"/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  <c r="W25" s="159"/>
      <c r="X25" s="159"/>
      <c r="Y25" s="149"/>
      <c r="Z25" s="149"/>
      <c r="AA25" s="149"/>
      <c r="AB25" s="149"/>
      <c r="AC25" s="149"/>
      <c r="AD25" s="149"/>
      <c r="AE25" s="149"/>
      <c r="AF25" s="149"/>
      <c r="AG25" s="149" t="s">
        <v>173</v>
      </c>
      <c r="AH25" s="149">
        <v>0</v>
      </c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outlineLevel="1" x14ac:dyDescent="0.2">
      <c r="A26" s="168">
        <v>7</v>
      </c>
      <c r="B26" s="169" t="s">
        <v>264</v>
      </c>
      <c r="C26" s="183" t="s">
        <v>265</v>
      </c>
      <c r="D26" s="170" t="s">
        <v>203</v>
      </c>
      <c r="E26" s="171">
        <v>25.3</v>
      </c>
      <c r="F26" s="172"/>
      <c r="G26" s="173">
        <f>ROUND(E26*F26,2)</f>
        <v>0</v>
      </c>
      <c r="H26" s="160"/>
      <c r="I26" s="159">
        <f>ROUND(E26*H26,2)</f>
        <v>0</v>
      </c>
      <c r="J26" s="160"/>
      <c r="K26" s="159">
        <f>ROUND(E26*J26,2)</f>
        <v>0</v>
      </c>
      <c r="L26" s="159">
        <v>21</v>
      </c>
      <c r="M26" s="159">
        <f>G26*(1+L26/100)</f>
        <v>0</v>
      </c>
      <c r="N26" s="159">
        <v>1.06E-3</v>
      </c>
      <c r="O26" s="159">
        <f>ROUND(E26*N26,2)</f>
        <v>0.03</v>
      </c>
      <c r="P26" s="159">
        <v>0</v>
      </c>
      <c r="Q26" s="159">
        <f>ROUND(E26*P26,2)</f>
        <v>0</v>
      </c>
      <c r="R26" s="159"/>
      <c r="S26" s="159" t="s">
        <v>154</v>
      </c>
      <c r="T26" s="159" t="s">
        <v>184</v>
      </c>
      <c r="U26" s="159">
        <v>0</v>
      </c>
      <c r="V26" s="159">
        <f>ROUND(E26*U26,2)</f>
        <v>0</v>
      </c>
      <c r="W26" s="159"/>
      <c r="X26" s="159" t="s">
        <v>170</v>
      </c>
      <c r="Y26" s="149"/>
      <c r="Z26" s="149"/>
      <c r="AA26" s="149"/>
      <c r="AB26" s="149"/>
      <c r="AC26" s="149"/>
      <c r="AD26" s="149"/>
      <c r="AE26" s="149"/>
      <c r="AF26" s="149"/>
      <c r="AG26" s="149" t="s">
        <v>171</v>
      </c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</row>
    <row r="27" spans="1:60" outlineLevel="1" x14ac:dyDescent="0.2">
      <c r="A27" s="156"/>
      <c r="B27" s="157"/>
      <c r="C27" s="189" t="s">
        <v>204</v>
      </c>
      <c r="D27" s="187"/>
      <c r="E27" s="188"/>
      <c r="F27" s="159"/>
      <c r="G27" s="159"/>
      <c r="H27" s="159"/>
      <c r="I27" s="159"/>
      <c r="J27" s="159"/>
      <c r="K27" s="159"/>
      <c r="L27" s="159"/>
      <c r="M27" s="159"/>
      <c r="N27" s="159"/>
      <c r="O27" s="159"/>
      <c r="P27" s="159"/>
      <c r="Q27" s="159"/>
      <c r="R27" s="159"/>
      <c r="S27" s="159"/>
      <c r="T27" s="159"/>
      <c r="U27" s="159"/>
      <c r="V27" s="159"/>
      <c r="W27" s="159"/>
      <c r="X27" s="159"/>
      <c r="Y27" s="149"/>
      <c r="Z27" s="149"/>
      <c r="AA27" s="149"/>
      <c r="AB27" s="149"/>
      <c r="AC27" s="149"/>
      <c r="AD27" s="149"/>
      <c r="AE27" s="149"/>
      <c r="AF27" s="149"/>
      <c r="AG27" s="149" t="s">
        <v>173</v>
      </c>
      <c r="AH27" s="149">
        <v>0</v>
      </c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outlineLevel="1" x14ac:dyDescent="0.2">
      <c r="A28" s="156"/>
      <c r="B28" s="157"/>
      <c r="C28" s="189" t="s">
        <v>416</v>
      </c>
      <c r="D28" s="187"/>
      <c r="E28" s="188">
        <v>8.6999999999999993</v>
      </c>
      <c r="F28" s="159"/>
      <c r="G28" s="159"/>
      <c r="H28" s="159"/>
      <c r="I28" s="159"/>
      <c r="J28" s="159"/>
      <c r="K28" s="159"/>
      <c r="L28" s="159"/>
      <c r="M28" s="159"/>
      <c r="N28" s="159"/>
      <c r="O28" s="159"/>
      <c r="P28" s="159"/>
      <c r="Q28" s="159"/>
      <c r="R28" s="159"/>
      <c r="S28" s="159"/>
      <c r="T28" s="159"/>
      <c r="U28" s="159"/>
      <c r="V28" s="159"/>
      <c r="W28" s="159"/>
      <c r="X28" s="159"/>
      <c r="Y28" s="149"/>
      <c r="Z28" s="149"/>
      <c r="AA28" s="149"/>
      <c r="AB28" s="149"/>
      <c r="AC28" s="149"/>
      <c r="AD28" s="149"/>
      <c r="AE28" s="149"/>
      <c r="AF28" s="149"/>
      <c r="AG28" s="149" t="s">
        <v>173</v>
      </c>
      <c r="AH28" s="149">
        <v>0</v>
      </c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</row>
    <row r="29" spans="1:60" outlineLevel="1" x14ac:dyDescent="0.2">
      <c r="A29" s="156"/>
      <c r="B29" s="157"/>
      <c r="C29" s="189" t="s">
        <v>417</v>
      </c>
      <c r="D29" s="187"/>
      <c r="E29" s="188">
        <v>16.600000000000001</v>
      </c>
      <c r="F29" s="159"/>
      <c r="G29" s="159"/>
      <c r="H29" s="159"/>
      <c r="I29" s="159"/>
      <c r="J29" s="159"/>
      <c r="K29" s="159"/>
      <c r="L29" s="159"/>
      <c r="M29" s="159"/>
      <c r="N29" s="159"/>
      <c r="O29" s="159"/>
      <c r="P29" s="159"/>
      <c r="Q29" s="159"/>
      <c r="R29" s="159"/>
      <c r="S29" s="159"/>
      <c r="T29" s="159"/>
      <c r="U29" s="159"/>
      <c r="V29" s="159"/>
      <c r="W29" s="159"/>
      <c r="X29" s="159"/>
      <c r="Y29" s="149"/>
      <c r="Z29" s="149"/>
      <c r="AA29" s="149"/>
      <c r="AB29" s="149"/>
      <c r="AC29" s="149"/>
      <c r="AD29" s="149"/>
      <c r="AE29" s="149"/>
      <c r="AF29" s="149"/>
      <c r="AG29" s="149" t="s">
        <v>173</v>
      </c>
      <c r="AH29" s="149">
        <v>0</v>
      </c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</row>
    <row r="30" spans="1:60" outlineLevel="1" x14ac:dyDescent="0.2">
      <c r="A30" s="168">
        <v>8</v>
      </c>
      <c r="B30" s="169" t="s">
        <v>201</v>
      </c>
      <c r="C30" s="183" t="s">
        <v>202</v>
      </c>
      <c r="D30" s="170" t="s">
        <v>203</v>
      </c>
      <c r="E30" s="171">
        <v>188.78</v>
      </c>
      <c r="F30" s="172"/>
      <c r="G30" s="173">
        <f>ROUND(E30*F30,2)</f>
        <v>0</v>
      </c>
      <c r="H30" s="160"/>
      <c r="I30" s="159">
        <f>ROUND(E30*H30,2)</f>
        <v>0</v>
      </c>
      <c r="J30" s="160"/>
      <c r="K30" s="159">
        <f>ROUND(E30*J30,2)</f>
        <v>0</v>
      </c>
      <c r="L30" s="159">
        <v>21</v>
      </c>
      <c r="M30" s="159">
        <f>G30*(1+L30/100)</f>
        <v>0</v>
      </c>
      <c r="N30" s="159">
        <v>1.06E-3</v>
      </c>
      <c r="O30" s="159">
        <f>ROUND(E30*N30,2)</f>
        <v>0.2</v>
      </c>
      <c r="P30" s="159">
        <v>0</v>
      </c>
      <c r="Q30" s="159">
        <f>ROUND(E30*P30,2)</f>
        <v>0</v>
      </c>
      <c r="R30" s="159"/>
      <c r="S30" s="159" t="s">
        <v>154</v>
      </c>
      <c r="T30" s="159" t="s">
        <v>184</v>
      </c>
      <c r="U30" s="159">
        <v>0</v>
      </c>
      <c r="V30" s="159">
        <f>ROUND(E30*U30,2)</f>
        <v>0</v>
      </c>
      <c r="W30" s="159"/>
      <c r="X30" s="159" t="s">
        <v>170</v>
      </c>
      <c r="Y30" s="149"/>
      <c r="Z30" s="149"/>
      <c r="AA30" s="149"/>
      <c r="AB30" s="149"/>
      <c r="AC30" s="149"/>
      <c r="AD30" s="149"/>
      <c r="AE30" s="149"/>
      <c r="AF30" s="149"/>
      <c r="AG30" s="149" t="s">
        <v>171</v>
      </c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</row>
    <row r="31" spans="1:60" outlineLevel="1" x14ac:dyDescent="0.2">
      <c r="A31" s="156"/>
      <c r="B31" s="157"/>
      <c r="C31" s="189" t="s">
        <v>204</v>
      </c>
      <c r="D31" s="187"/>
      <c r="E31" s="188"/>
      <c r="F31" s="159"/>
      <c r="G31" s="159"/>
      <c r="H31" s="159"/>
      <c r="I31" s="159"/>
      <c r="J31" s="159"/>
      <c r="K31" s="159"/>
      <c r="L31" s="159"/>
      <c r="M31" s="159"/>
      <c r="N31" s="159"/>
      <c r="O31" s="159"/>
      <c r="P31" s="159"/>
      <c r="Q31" s="159"/>
      <c r="R31" s="159"/>
      <c r="S31" s="159"/>
      <c r="T31" s="159"/>
      <c r="U31" s="159"/>
      <c r="V31" s="159"/>
      <c r="W31" s="159"/>
      <c r="X31" s="159"/>
      <c r="Y31" s="149"/>
      <c r="Z31" s="149"/>
      <c r="AA31" s="149"/>
      <c r="AB31" s="149"/>
      <c r="AC31" s="149"/>
      <c r="AD31" s="149"/>
      <c r="AE31" s="149"/>
      <c r="AF31" s="149"/>
      <c r="AG31" s="149" t="s">
        <v>173</v>
      </c>
      <c r="AH31" s="149">
        <v>0</v>
      </c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</row>
    <row r="32" spans="1:60" outlineLevel="1" x14ac:dyDescent="0.2">
      <c r="A32" s="156"/>
      <c r="B32" s="157"/>
      <c r="C32" s="189" t="s">
        <v>418</v>
      </c>
      <c r="D32" s="187"/>
      <c r="E32" s="188">
        <v>103.1</v>
      </c>
      <c r="F32" s="159"/>
      <c r="G32" s="159"/>
      <c r="H32" s="159"/>
      <c r="I32" s="159"/>
      <c r="J32" s="159"/>
      <c r="K32" s="159"/>
      <c r="L32" s="159"/>
      <c r="M32" s="159"/>
      <c r="N32" s="159"/>
      <c r="O32" s="159"/>
      <c r="P32" s="159"/>
      <c r="Q32" s="159"/>
      <c r="R32" s="159"/>
      <c r="S32" s="159"/>
      <c r="T32" s="159"/>
      <c r="U32" s="159"/>
      <c r="V32" s="159"/>
      <c r="W32" s="159"/>
      <c r="X32" s="159"/>
      <c r="Y32" s="149"/>
      <c r="Z32" s="149"/>
      <c r="AA32" s="149"/>
      <c r="AB32" s="149"/>
      <c r="AC32" s="149"/>
      <c r="AD32" s="149"/>
      <c r="AE32" s="149"/>
      <c r="AF32" s="149"/>
      <c r="AG32" s="149" t="s">
        <v>173</v>
      </c>
      <c r="AH32" s="149">
        <v>0</v>
      </c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</row>
    <row r="33" spans="1:60" outlineLevel="1" x14ac:dyDescent="0.2">
      <c r="A33" s="156"/>
      <c r="B33" s="157"/>
      <c r="C33" s="189" t="s">
        <v>419</v>
      </c>
      <c r="D33" s="187"/>
      <c r="E33" s="188">
        <v>38.4</v>
      </c>
      <c r="F33" s="159"/>
      <c r="G33" s="159"/>
      <c r="H33" s="159"/>
      <c r="I33" s="159"/>
      <c r="J33" s="159"/>
      <c r="K33" s="159"/>
      <c r="L33" s="159"/>
      <c r="M33" s="159"/>
      <c r="N33" s="159"/>
      <c r="O33" s="159"/>
      <c r="P33" s="159"/>
      <c r="Q33" s="159"/>
      <c r="R33" s="159"/>
      <c r="S33" s="159"/>
      <c r="T33" s="159"/>
      <c r="U33" s="159"/>
      <c r="V33" s="159"/>
      <c r="W33" s="159"/>
      <c r="X33" s="159"/>
      <c r="Y33" s="149"/>
      <c r="Z33" s="149"/>
      <c r="AA33" s="149"/>
      <c r="AB33" s="149"/>
      <c r="AC33" s="149"/>
      <c r="AD33" s="149"/>
      <c r="AE33" s="149"/>
      <c r="AF33" s="149"/>
      <c r="AG33" s="149" t="s">
        <v>173</v>
      </c>
      <c r="AH33" s="149">
        <v>0</v>
      </c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</row>
    <row r="34" spans="1:60" outlineLevel="1" x14ac:dyDescent="0.2">
      <c r="A34" s="156"/>
      <c r="B34" s="157"/>
      <c r="C34" s="189" t="s">
        <v>420</v>
      </c>
      <c r="D34" s="187"/>
      <c r="E34" s="188">
        <v>47.28</v>
      </c>
      <c r="F34" s="159"/>
      <c r="G34" s="159"/>
      <c r="H34" s="159"/>
      <c r="I34" s="159"/>
      <c r="J34" s="159"/>
      <c r="K34" s="159"/>
      <c r="L34" s="159"/>
      <c r="M34" s="159"/>
      <c r="N34" s="159"/>
      <c r="O34" s="159"/>
      <c r="P34" s="159"/>
      <c r="Q34" s="159"/>
      <c r="R34" s="159"/>
      <c r="S34" s="159"/>
      <c r="T34" s="159"/>
      <c r="U34" s="159"/>
      <c r="V34" s="159"/>
      <c r="W34" s="159"/>
      <c r="X34" s="159"/>
      <c r="Y34" s="149"/>
      <c r="Z34" s="149"/>
      <c r="AA34" s="149"/>
      <c r="AB34" s="149"/>
      <c r="AC34" s="149"/>
      <c r="AD34" s="149"/>
      <c r="AE34" s="149"/>
      <c r="AF34" s="149"/>
      <c r="AG34" s="149" t="s">
        <v>173</v>
      </c>
      <c r="AH34" s="149">
        <v>0</v>
      </c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</row>
    <row r="35" spans="1:60" outlineLevel="1" x14ac:dyDescent="0.2">
      <c r="A35" s="168">
        <v>9</v>
      </c>
      <c r="B35" s="169" t="s">
        <v>213</v>
      </c>
      <c r="C35" s="183" t="s">
        <v>214</v>
      </c>
      <c r="D35" s="170" t="s">
        <v>203</v>
      </c>
      <c r="E35" s="171">
        <v>148.4</v>
      </c>
      <c r="F35" s="172"/>
      <c r="G35" s="173">
        <f>ROUND(E35*F35,2)</f>
        <v>0</v>
      </c>
      <c r="H35" s="160"/>
      <c r="I35" s="159">
        <f>ROUND(E35*H35,2)</f>
        <v>0</v>
      </c>
      <c r="J35" s="160"/>
      <c r="K35" s="159">
        <f>ROUND(E35*J35,2)</f>
        <v>0</v>
      </c>
      <c r="L35" s="159">
        <v>21</v>
      </c>
      <c r="M35" s="159">
        <f>G35*(1+L35/100)</f>
        <v>0</v>
      </c>
      <c r="N35" s="159">
        <v>1.0499999999999999E-3</v>
      </c>
      <c r="O35" s="159">
        <f>ROUND(E35*N35,2)</f>
        <v>0.16</v>
      </c>
      <c r="P35" s="159">
        <v>0</v>
      </c>
      <c r="Q35" s="159">
        <f>ROUND(E35*P35,2)</f>
        <v>0</v>
      </c>
      <c r="R35" s="159"/>
      <c r="S35" s="159" t="s">
        <v>154</v>
      </c>
      <c r="T35" s="159" t="s">
        <v>184</v>
      </c>
      <c r="U35" s="159">
        <v>0</v>
      </c>
      <c r="V35" s="159">
        <f>ROUND(E35*U35,2)</f>
        <v>0</v>
      </c>
      <c r="W35" s="159"/>
      <c r="X35" s="159" t="s">
        <v>170</v>
      </c>
      <c r="Y35" s="149"/>
      <c r="Z35" s="149"/>
      <c r="AA35" s="149"/>
      <c r="AB35" s="149"/>
      <c r="AC35" s="149"/>
      <c r="AD35" s="149"/>
      <c r="AE35" s="149"/>
      <c r="AF35" s="149"/>
      <c r="AG35" s="149" t="s">
        <v>171</v>
      </c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</row>
    <row r="36" spans="1:60" outlineLevel="1" x14ac:dyDescent="0.2">
      <c r="A36" s="156"/>
      <c r="B36" s="157"/>
      <c r="C36" s="189" t="s">
        <v>204</v>
      </c>
      <c r="D36" s="187"/>
      <c r="E36" s="188"/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59"/>
      <c r="R36" s="159"/>
      <c r="S36" s="159"/>
      <c r="T36" s="159"/>
      <c r="U36" s="159"/>
      <c r="V36" s="159"/>
      <c r="W36" s="159"/>
      <c r="X36" s="159"/>
      <c r="Y36" s="149"/>
      <c r="Z36" s="149"/>
      <c r="AA36" s="149"/>
      <c r="AB36" s="149"/>
      <c r="AC36" s="149"/>
      <c r="AD36" s="149"/>
      <c r="AE36" s="149"/>
      <c r="AF36" s="149"/>
      <c r="AG36" s="149" t="s">
        <v>173</v>
      </c>
      <c r="AH36" s="149">
        <v>0</v>
      </c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</row>
    <row r="37" spans="1:60" outlineLevel="1" x14ac:dyDescent="0.2">
      <c r="A37" s="156"/>
      <c r="B37" s="157"/>
      <c r="C37" s="189" t="s">
        <v>421</v>
      </c>
      <c r="D37" s="187"/>
      <c r="E37" s="188">
        <v>148.4</v>
      </c>
      <c r="F37" s="159"/>
      <c r="G37" s="159"/>
      <c r="H37" s="159"/>
      <c r="I37" s="159"/>
      <c r="J37" s="159"/>
      <c r="K37" s="159"/>
      <c r="L37" s="159"/>
      <c r="M37" s="159"/>
      <c r="N37" s="159"/>
      <c r="O37" s="159"/>
      <c r="P37" s="159"/>
      <c r="Q37" s="159"/>
      <c r="R37" s="159"/>
      <c r="S37" s="159"/>
      <c r="T37" s="159"/>
      <c r="U37" s="159"/>
      <c r="V37" s="159"/>
      <c r="W37" s="159"/>
      <c r="X37" s="159"/>
      <c r="Y37" s="149"/>
      <c r="Z37" s="149"/>
      <c r="AA37" s="149"/>
      <c r="AB37" s="149"/>
      <c r="AC37" s="149"/>
      <c r="AD37" s="149"/>
      <c r="AE37" s="149"/>
      <c r="AF37" s="149"/>
      <c r="AG37" s="149" t="s">
        <v>173</v>
      </c>
      <c r="AH37" s="149">
        <v>0</v>
      </c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</row>
    <row r="38" spans="1:60" outlineLevel="1" x14ac:dyDescent="0.2">
      <c r="A38" s="168">
        <v>10</v>
      </c>
      <c r="B38" s="169" t="s">
        <v>231</v>
      </c>
      <c r="C38" s="183" t="s">
        <v>232</v>
      </c>
      <c r="D38" s="170" t="s">
        <v>203</v>
      </c>
      <c r="E38" s="171">
        <v>362.48</v>
      </c>
      <c r="F38" s="172"/>
      <c r="G38" s="173">
        <f>ROUND(E38*F38,2)</f>
        <v>0</v>
      </c>
      <c r="H38" s="160"/>
      <c r="I38" s="159">
        <f>ROUND(E38*H38,2)</f>
        <v>0</v>
      </c>
      <c r="J38" s="160"/>
      <c r="K38" s="159">
        <f>ROUND(E38*J38,2)</f>
        <v>0</v>
      </c>
      <c r="L38" s="159">
        <v>21</v>
      </c>
      <c r="M38" s="159">
        <f>G38*(1+L38/100)</f>
        <v>0</v>
      </c>
      <c r="N38" s="159">
        <v>0</v>
      </c>
      <c r="O38" s="159">
        <f>ROUND(E38*N38,2)</f>
        <v>0</v>
      </c>
      <c r="P38" s="159">
        <v>0</v>
      </c>
      <c r="Q38" s="159">
        <f>ROUND(E38*P38,2)</f>
        <v>0</v>
      </c>
      <c r="R38" s="159" t="s">
        <v>233</v>
      </c>
      <c r="S38" s="159" t="s">
        <v>154</v>
      </c>
      <c r="T38" s="159" t="s">
        <v>184</v>
      </c>
      <c r="U38" s="159">
        <v>0</v>
      </c>
      <c r="V38" s="159">
        <f>ROUND(E38*U38,2)</f>
        <v>0</v>
      </c>
      <c r="W38" s="159"/>
      <c r="X38" s="159" t="s">
        <v>234</v>
      </c>
      <c r="Y38" s="149"/>
      <c r="Z38" s="149"/>
      <c r="AA38" s="149"/>
      <c r="AB38" s="149"/>
      <c r="AC38" s="149"/>
      <c r="AD38" s="149"/>
      <c r="AE38" s="149"/>
      <c r="AF38" s="149"/>
      <c r="AG38" s="149" t="s">
        <v>235</v>
      </c>
      <c r="AH38" s="149"/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</row>
    <row r="39" spans="1:60" outlineLevel="1" x14ac:dyDescent="0.2">
      <c r="A39" s="156"/>
      <c r="B39" s="157"/>
      <c r="C39" s="189" t="s">
        <v>422</v>
      </c>
      <c r="D39" s="187"/>
      <c r="E39" s="188">
        <v>25.3</v>
      </c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  <c r="Q39" s="159"/>
      <c r="R39" s="159"/>
      <c r="S39" s="159"/>
      <c r="T39" s="159"/>
      <c r="U39" s="159"/>
      <c r="V39" s="159"/>
      <c r="W39" s="159"/>
      <c r="X39" s="159"/>
      <c r="Y39" s="149"/>
      <c r="Z39" s="149"/>
      <c r="AA39" s="149"/>
      <c r="AB39" s="149"/>
      <c r="AC39" s="149"/>
      <c r="AD39" s="149"/>
      <c r="AE39" s="149"/>
      <c r="AF39" s="149"/>
      <c r="AG39" s="149" t="s">
        <v>173</v>
      </c>
      <c r="AH39" s="149">
        <v>5</v>
      </c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</row>
    <row r="40" spans="1:60" outlineLevel="1" x14ac:dyDescent="0.2">
      <c r="A40" s="156"/>
      <c r="B40" s="157"/>
      <c r="C40" s="189" t="s">
        <v>423</v>
      </c>
      <c r="D40" s="187"/>
      <c r="E40" s="188">
        <v>188.78</v>
      </c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  <c r="Q40" s="159"/>
      <c r="R40" s="159"/>
      <c r="S40" s="159"/>
      <c r="T40" s="159"/>
      <c r="U40" s="159"/>
      <c r="V40" s="159"/>
      <c r="W40" s="159"/>
      <c r="X40" s="159"/>
      <c r="Y40" s="149"/>
      <c r="Z40" s="149"/>
      <c r="AA40" s="149"/>
      <c r="AB40" s="149"/>
      <c r="AC40" s="149"/>
      <c r="AD40" s="149"/>
      <c r="AE40" s="149"/>
      <c r="AF40" s="149"/>
      <c r="AG40" s="149" t="s">
        <v>173</v>
      </c>
      <c r="AH40" s="149">
        <v>5</v>
      </c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</row>
    <row r="41" spans="1:60" outlineLevel="1" x14ac:dyDescent="0.2">
      <c r="A41" s="156"/>
      <c r="B41" s="157"/>
      <c r="C41" s="189" t="s">
        <v>424</v>
      </c>
      <c r="D41" s="187"/>
      <c r="E41" s="188">
        <v>148.4</v>
      </c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  <c r="Q41" s="159"/>
      <c r="R41" s="159"/>
      <c r="S41" s="159"/>
      <c r="T41" s="159"/>
      <c r="U41" s="159"/>
      <c r="V41" s="159"/>
      <c r="W41" s="159"/>
      <c r="X41" s="159"/>
      <c r="Y41" s="149"/>
      <c r="Z41" s="149"/>
      <c r="AA41" s="149"/>
      <c r="AB41" s="149"/>
      <c r="AC41" s="149"/>
      <c r="AD41" s="149"/>
      <c r="AE41" s="149"/>
      <c r="AF41" s="149"/>
      <c r="AG41" s="149" t="s">
        <v>173</v>
      </c>
      <c r="AH41" s="149">
        <v>5</v>
      </c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</row>
    <row r="42" spans="1:60" x14ac:dyDescent="0.2">
      <c r="A42" s="3"/>
      <c r="B42" s="4"/>
      <c r="C42" s="184"/>
      <c r="D42" s="6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AE42">
        <v>15</v>
      </c>
      <c r="AF42">
        <v>21</v>
      </c>
      <c r="AG42" t="s">
        <v>136</v>
      </c>
    </row>
    <row r="43" spans="1:60" x14ac:dyDescent="0.2">
      <c r="A43" s="152"/>
      <c r="B43" s="153" t="s">
        <v>31</v>
      </c>
      <c r="C43" s="185"/>
      <c r="D43" s="154"/>
      <c r="E43" s="155"/>
      <c r="F43" s="155"/>
      <c r="G43" s="180">
        <f>G8+G15+G18+G22</f>
        <v>0</v>
      </c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AE43">
        <f>SUMIF(L7:L41,AE42,G7:G41)</f>
        <v>0</v>
      </c>
      <c r="AF43">
        <f>SUMIF(L7:L41,AF42,G7:G41)</f>
        <v>0</v>
      </c>
      <c r="AG43" t="s">
        <v>162</v>
      </c>
    </row>
    <row r="44" spans="1:60" x14ac:dyDescent="0.2">
      <c r="A44" s="3"/>
      <c r="B44" s="4"/>
      <c r="C44" s="184"/>
      <c r="D44" s="6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</row>
    <row r="45" spans="1:60" x14ac:dyDescent="0.2">
      <c r="A45" s="3"/>
      <c r="B45" s="4"/>
      <c r="C45" s="184"/>
      <c r="D45" s="6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</row>
    <row r="46" spans="1:60" x14ac:dyDescent="0.2">
      <c r="A46" s="258" t="s">
        <v>163</v>
      </c>
      <c r="B46" s="258"/>
      <c r="C46" s="259"/>
      <c r="D46" s="6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</row>
    <row r="47" spans="1:60" x14ac:dyDescent="0.2">
      <c r="A47" s="260"/>
      <c r="B47" s="261"/>
      <c r="C47" s="262"/>
      <c r="D47" s="261"/>
      <c r="E47" s="261"/>
      <c r="F47" s="261"/>
      <c r="G47" s="26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AG47" t="s">
        <v>164</v>
      </c>
    </row>
    <row r="48" spans="1:60" x14ac:dyDescent="0.2">
      <c r="A48" s="264"/>
      <c r="B48" s="265"/>
      <c r="C48" s="266"/>
      <c r="D48" s="265"/>
      <c r="E48" s="265"/>
      <c r="F48" s="265"/>
      <c r="G48" s="267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</row>
    <row r="49" spans="1:33" x14ac:dyDescent="0.2">
      <c r="A49" s="264"/>
      <c r="B49" s="265"/>
      <c r="C49" s="266"/>
      <c r="D49" s="265"/>
      <c r="E49" s="265"/>
      <c r="F49" s="265"/>
      <c r="G49" s="267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 spans="1:33" x14ac:dyDescent="0.2">
      <c r="A50" s="264"/>
      <c r="B50" s="265"/>
      <c r="C50" s="266"/>
      <c r="D50" s="265"/>
      <c r="E50" s="265"/>
      <c r="F50" s="265"/>
      <c r="G50" s="267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</row>
    <row r="51" spans="1:33" x14ac:dyDescent="0.2">
      <c r="A51" s="268"/>
      <c r="B51" s="269"/>
      <c r="C51" s="270"/>
      <c r="D51" s="269"/>
      <c r="E51" s="269"/>
      <c r="F51" s="269"/>
      <c r="G51" s="271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</row>
    <row r="52" spans="1:33" x14ac:dyDescent="0.2">
      <c r="A52" s="3"/>
      <c r="B52" s="4"/>
      <c r="C52" s="184"/>
      <c r="D52" s="6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</row>
    <row r="53" spans="1:33" x14ac:dyDescent="0.2">
      <c r="C53" s="186"/>
      <c r="D53" s="10"/>
      <c r="AG53" t="s">
        <v>165</v>
      </c>
    </row>
    <row r="54" spans="1:33" x14ac:dyDescent="0.2">
      <c r="D54" s="10"/>
    </row>
    <row r="55" spans="1:33" x14ac:dyDescent="0.2">
      <c r="D55" s="10"/>
    </row>
    <row r="56" spans="1:33" x14ac:dyDescent="0.2">
      <c r="D56" s="10"/>
    </row>
    <row r="57" spans="1:33" x14ac:dyDescent="0.2">
      <c r="D57" s="10"/>
    </row>
    <row r="58" spans="1:33" x14ac:dyDescent="0.2">
      <c r="D58" s="10"/>
    </row>
    <row r="59" spans="1:33" x14ac:dyDescent="0.2">
      <c r="D59" s="10"/>
    </row>
    <row r="60" spans="1:33" x14ac:dyDescent="0.2">
      <c r="D60" s="10"/>
    </row>
    <row r="61" spans="1:33" x14ac:dyDescent="0.2">
      <c r="D61" s="10"/>
    </row>
    <row r="62" spans="1:33" x14ac:dyDescent="0.2">
      <c r="D62" s="10"/>
    </row>
    <row r="63" spans="1:33" x14ac:dyDescent="0.2">
      <c r="D63" s="10"/>
    </row>
    <row r="64" spans="1:33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8">
    <mergeCell ref="A47:G51"/>
    <mergeCell ref="C20:G20"/>
    <mergeCell ref="C24:G24"/>
    <mergeCell ref="A1:G1"/>
    <mergeCell ref="C2:G2"/>
    <mergeCell ref="C3:G3"/>
    <mergeCell ref="C4:G4"/>
    <mergeCell ref="A46:C46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27630B-8260-456B-AEDF-3BC396A92F48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7109375" style="123" customWidth="1"/>
    <col min="3" max="3" width="38.28515625" style="123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1" t="s">
        <v>7</v>
      </c>
      <c r="B1" s="251"/>
      <c r="C1" s="251"/>
      <c r="D1" s="251"/>
      <c r="E1" s="251"/>
      <c r="F1" s="251"/>
      <c r="G1" s="251"/>
      <c r="AG1" t="s">
        <v>123</v>
      </c>
    </row>
    <row r="2" spans="1:60" ht="25.15" customHeight="1" x14ac:dyDescent="0.2">
      <c r="A2" s="141" t="s">
        <v>8</v>
      </c>
      <c r="B2" s="49" t="s">
        <v>43</v>
      </c>
      <c r="C2" s="252" t="s">
        <v>44</v>
      </c>
      <c r="D2" s="253"/>
      <c r="E2" s="253"/>
      <c r="F2" s="253"/>
      <c r="G2" s="254"/>
      <c r="AG2" t="s">
        <v>124</v>
      </c>
    </row>
    <row r="3" spans="1:60" ht="25.15" customHeight="1" x14ac:dyDescent="0.2">
      <c r="A3" s="141" t="s">
        <v>9</v>
      </c>
      <c r="B3" s="49" t="s">
        <v>90</v>
      </c>
      <c r="C3" s="252" t="s">
        <v>91</v>
      </c>
      <c r="D3" s="253"/>
      <c r="E3" s="253"/>
      <c r="F3" s="253"/>
      <c r="G3" s="254"/>
      <c r="AC3" s="123" t="s">
        <v>124</v>
      </c>
      <c r="AG3" t="s">
        <v>126</v>
      </c>
    </row>
    <row r="4" spans="1:60" ht="25.15" customHeight="1" x14ac:dyDescent="0.2">
      <c r="A4" s="142" t="s">
        <v>10</v>
      </c>
      <c r="B4" s="143" t="s">
        <v>92</v>
      </c>
      <c r="C4" s="255" t="s">
        <v>93</v>
      </c>
      <c r="D4" s="256"/>
      <c r="E4" s="256"/>
      <c r="F4" s="256"/>
      <c r="G4" s="257"/>
      <c r="AG4" t="s">
        <v>127</v>
      </c>
    </row>
    <row r="5" spans="1:60" x14ac:dyDescent="0.2">
      <c r="D5" s="10"/>
    </row>
    <row r="6" spans="1:60" ht="38.25" x14ac:dyDescent="0.2">
      <c r="A6" s="145" t="s">
        <v>128</v>
      </c>
      <c r="B6" s="147" t="s">
        <v>129</v>
      </c>
      <c r="C6" s="147" t="s">
        <v>130</v>
      </c>
      <c r="D6" s="146" t="s">
        <v>131</v>
      </c>
      <c r="E6" s="145" t="s">
        <v>132</v>
      </c>
      <c r="F6" s="144" t="s">
        <v>133</v>
      </c>
      <c r="G6" s="145" t="s">
        <v>31</v>
      </c>
      <c r="H6" s="148" t="s">
        <v>32</v>
      </c>
      <c r="I6" s="148" t="s">
        <v>134</v>
      </c>
      <c r="J6" s="148" t="s">
        <v>33</v>
      </c>
      <c r="K6" s="148" t="s">
        <v>135</v>
      </c>
      <c r="L6" s="148" t="s">
        <v>136</v>
      </c>
      <c r="M6" s="148" t="s">
        <v>137</v>
      </c>
      <c r="N6" s="148" t="s">
        <v>138</v>
      </c>
      <c r="O6" s="148" t="s">
        <v>139</v>
      </c>
      <c r="P6" s="148" t="s">
        <v>140</v>
      </c>
      <c r="Q6" s="148" t="s">
        <v>141</v>
      </c>
      <c r="R6" s="148" t="s">
        <v>142</v>
      </c>
      <c r="S6" s="148" t="s">
        <v>143</v>
      </c>
      <c r="T6" s="148" t="s">
        <v>144</v>
      </c>
      <c r="U6" s="148" t="s">
        <v>145</v>
      </c>
      <c r="V6" s="148" t="s">
        <v>146</v>
      </c>
      <c r="W6" s="148" t="s">
        <v>147</v>
      </c>
      <c r="X6" s="148" t="s">
        <v>148</v>
      </c>
    </row>
    <row r="7" spans="1:60" hidden="1" x14ac:dyDescent="0.2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</row>
    <row r="8" spans="1:60" x14ac:dyDescent="0.2">
      <c r="A8" s="162" t="s">
        <v>149</v>
      </c>
      <c r="B8" s="163" t="s">
        <v>54</v>
      </c>
      <c r="C8" s="181" t="s">
        <v>102</v>
      </c>
      <c r="D8" s="164"/>
      <c r="E8" s="165"/>
      <c r="F8" s="166"/>
      <c r="G8" s="167">
        <f>SUMIF(AG9:AG10,"&lt;&gt;NOR",G9:G10)</f>
        <v>0</v>
      </c>
      <c r="H8" s="161"/>
      <c r="I8" s="161">
        <f>SUM(I9:I10)</f>
        <v>0</v>
      </c>
      <c r="J8" s="161"/>
      <c r="K8" s="161">
        <f>SUM(K9:K10)</f>
        <v>0</v>
      </c>
      <c r="L8" s="161"/>
      <c r="M8" s="161">
        <f>SUM(M9:M10)</f>
        <v>0</v>
      </c>
      <c r="N8" s="161"/>
      <c r="O8" s="161">
        <f>SUM(O9:O10)</f>
        <v>0</v>
      </c>
      <c r="P8" s="161"/>
      <c r="Q8" s="161">
        <f>SUM(Q9:Q10)</f>
        <v>0</v>
      </c>
      <c r="R8" s="161"/>
      <c r="S8" s="161"/>
      <c r="T8" s="161"/>
      <c r="U8" s="161"/>
      <c r="V8" s="161">
        <f>SUM(V9:V10)</f>
        <v>4.5199999999999996</v>
      </c>
      <c r="W8" s="161"/>
      <c r="X8" s="161"/>
      <c r="AG8" t="s">
        <v>150</v>
      </c>
    </row>
    <row r="9" spans="1:60" outlineLevel="1" x14ac:dyDescent="0.2">
      <c r="A9" s="168">
        <v>1</v>
      </c>
      <c r="B9" s="169" t="s">
        <v>425</v>
      </c>
      <c r="C9" s="183" t="s">
        <v>426</v>
      </c>
      <c r="D9" s="170" t="s">
        <v>247</v>
      </c>
      <c r="E9" s="171">
        <v>0.97199999999999998</v>
      </c>
      <c r="F9" s="172"/>
      <c r="G9" s="173">
        <f>ROUND(E9*F9,2)</f>
        <v>0</v>
      </c>
      <c r="H9" s="160"/>
      <c r="I9" s="159">
        <f>ROUND(E9*H9,2)</f>
        <v>0</v>
      </c>
      <c r="J9" s="160"/>
      <c r="K9" s="159">
        <f>ROUND(E9*J9,2)</f>
        <v>0</v>
      </c>
      <c r="L9" s="159">
        <v>21</v>
      </c>
      <c r="M9" s="159">
        <f>G9*(1+L9/100)</f>
        <v>0</v>
      </c>
      <c r="N9" s="159">
        <v>0</v>
      </c>
      <c r="O9" s="159">
        <f>ROUND(E9*N9,2)</f>
        <v>0</v>
      </c>
      <c r="P9" s="159">
        <v>0</v>
      </c>
      <c r="Q9" s="159">
        <f>ROUND(E9*P9,2)</f>
        <v>0</v>
      </c>
      <c r="R9" s="159"/>
      <c r="S9" s="159" t="s">
        <v>154</v>
      </c>
      <c r="T9" s="159" t="s">
        <v>184</v>
      </c>
      <c r="U9" s="159">
        <v>4.6550000000000002</v>
      </c>
      <c r="V9" s="159">
        <f>ROUND(E9*U9,2)</f>
        <v>4.5199999999999996</v>
      </c>
      <c r="W9" s="159"/>
      <c r="X9" s="159" t="s">
        <v>177</v>
      </c>
      <c r="Y9" s="149"/>
      <c r="Z9" s="149"/>
      <c r="AA9" s="149"/>
      <c r="AB9" s="149"/>
      <c r="AC9" s="149"/>
      <c r="AD9" s="149"/>
      <c r="AE9" s="149"/>
      <c r="AF9" s="149"/>
      <c r="AG9" s="149" t="s">
        <v>178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outlineLevel="1" x14ac:dyDescent="0.2">
      <c r="A10" s="156"/>
      <c r="B10" s="157"/>
      <c r="C10" s="189" t="s">
        <v>427</v>
      </c>
      <c r="D10" s="187"/>
      <c r="E10" s="188">
        <v>0.97199999999999998</v>
      </c>
      <c r="F10" s="159"/>
      <c r="G10" s="159"/>
      <c r="H10" s="159"/>
      <c r="I10" s="159"/>
      <c r="J10" s="159"/>
      <c r="K10" s="159"/>
      <c r="L10" s="159"/>
      <c r="M10" s="159"/>
      <c r="N10" s="159"/>
      <c r="O10" s="159"/>
      <c r="P10" s="159"/>
      <c r="Q10" s="159"/>
      <c r="R10" s="159"/>
      <c r="S10" s="159"/>
      <c r="T10" s="159"/>
      <c r="U10" s="159"/>
      <c r="V10" s="159"/>
      <c r="W10" s="159"/>
      <c r="X10" s="159"/>
      <c r="Y10" s="149"/>
      <c r="Z10" s="149"/>
      <c r="AA10" s="149"/>
      <c r="AB10" s="149"/>
      <c r="AC10" s="149"/>
      <c r="AD10" s="149"/>
      <c r="AE10" s="149"/>
      <c r="AF10" s="149"/>
      <c r="AG10" s="149" t="s">
        <v>173</v>
      </c>
      <c r="AH10" s="149">
        <v>0</v>
      </c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x14ac:dyDescent="0.2">
      <c r="A11" s="162" t="s">
        <v>149</v>
      </c>
      <c r="B11" s="163" t="s">
        <v>103</v>
      </c>
      <c r="C11" s="181" t="s">
        <v>104</v>
      </c>
      <c r="D11" s="164"/>
      <c r="E11" s="165"/>
      <c r="F11" s="166"/>
      <c r="G11" s="167">
        <f>SUMIF(AG12:AG15,"&lt;&gt;NOR",G12:G15)</f>
        <v>0</v>
      </c>
      <c r="H11" s="161"/>
      <c r="I11" s="161">
        <f>SUM(I12:I15)</f>
        <v>0</v>
      </c>
      <c r="J11" s="161"/>
      <c r="K11" s="161">
        <f>SUM(K12:K15)</f>
        <v>0</v>
      </c>
      <c r="L11" s="161"/>
      <c r="M11" s="161">
        <f>SUM(M12:M15)</f>
        <v>0</v>
      </c>
      <c r="N11" s="161"/>
      <c r="O11" s="161">
        <f>SUM(O12:O15)</f>
        <v>2.3200000000000003</v>
      </c>
      <c r="P11" s="161"/>
      <c r="Q11" s="161">
        <f>SUM(Q12:Q15)</f>
        <v>0</v>
      </c>
      <c r="R11" s="161"/>
      <c r="S11" s="161"/>
      <c r="T11" s="161"/>
      <c r="U11" s="161"/>
      <c r="V11" s="161">
        <f>SUM(V12:V15)</f>
        <v>0.69</v>
      </c>
      <c r="W11" s="161"/>
      <c r="X11" s="161"/>
      <c r="AG11" t="s">
        <v>150</v>
      </c>
    </row>
    <row r="12" spans="1:60" outlineLevel="1" x14ac:dyDescent="0.2">
      <c r="A12" s="168">
        <v>2</v>
      </c>
      <c r="B12" s="169" t="s">
        <v>428</v>
      </c>
      <c r="C12" s="183" t="s">
        <v>429</v>
      </c>
      <c r="D12" s="170" t="s">
        <v>247</v>
      </c>
      <c r="E12" s="171">
        <v>0.36449999999999999</v>
      </c>
      <c r="F12" s="172"/>
      <c r="G12" s="173">
        <f>ROUND(E12*F12,2)</f>
        <v>0</v>
      </c>
      <c r="H12" s="160"/>
      <c r="I12" s="159">
        <f>ROUND(E12*H12,2)</f>
        <v>0</v>
      </c>
      <c r="J12" s="160"/>
      <c r="K12" s="159">
        <f>ROUND(E12*J12,2)</f>
        <v>0</v>
      </c>
      <c r="L12" s="159">
        <v>21</v>
      </c>
      <c r="M12" s="159">
        <f>G12*(1+L12/100)</f>
        <v>0</v>
      </c>
      <c r="N12" s="159">
        <v>2.16</v>
      </c>
      <c r="O12" s="159">
        <f>ROUND(E12*N12,2)</f>
        <v>0.79</v>
      </c>
      <c r="P12" s="159">
        <v>0</v>
      </c>
      <c r="Q12" s="159">
        <f>ROUND(E12*P12,2)</f>
        <v>0</v>
      </c>
      <c r="R12" s="159"/>
      <c r="S12" s="159" t="s">
        <v>154</v>
      </c>
      <c r="T12" s="159" t="s">
        <v>184</v>
      </c>
      <c r="U12" s="159">
        <v>1.085</v>
      </c>
      <c r="V12" s="159">
        <f>ROUND(E12*U12,2)</f>
        <v>0.4</v>
      </c>
      <c r="W12" s="159"/>
      <c r="X12" s="159" t="s">
        <v>177</v>
      </c>
      <c r="Y12" s="149"/>
      <c r="Z12" s="149"/>
      <c r="AA12" s="149"/>
      <c r="AB12" s="149"/>
      <c r="AC12" s="149"/>
      <c r="AD12" s="149"/>
      <c r="AE12" s="149"/>
      <c r="AF12" s="149"/>
      <c r="AG12" s="149" t="s">
        <v>178</v>
      </c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outlineLevel="1" x14ac:dyDescent="0.2">
      <c r="A13" s="156"/>
      <c r="B13" s="157"/>
      <c r="C13" s="189" t="s">
        <v>430</v>
      </c>
      <c r="D13" s="187"/>
      <c r="E13" s="188">
        <v>0.36449999999999999</v>
      </c>
      <c r="F13" s="159"/>
      <c r="G13" s="159"/>
      <c r="H13" s="159"/>
      <c r="I13" s="159"/>
      <c r="J13" s="159"/>
      <c r="K13" s="159"/>
      <c r="L13" s="159"/>
      <c r="M13" s="159"/>
      <c r="N13" s="159"/>
      <c r="O13" s="159"/>
      <c r="P13" s="159"/>
      <c r="Q13" s="159"/>
      <c r="R13" s="159"/>
      <c r="S13" s="159"/>
      <c r="T13" s="159"/>
      <c r="U13" s="159"/>
      <c r="V13" s="159"/>
      <c r="W13" s="159"/>
      <c r="X13" s="159"/>
      <c r="Y13" s="149"/>
      <c r="Z13" s="149"/>
      <c r="AA13" s="149"/>
      <c r="AB13" s="149"/>
      <c r="AC13" s="149"/>
      <c r="AD13" s="149"/>
      <c r="AE13" s="149"/>
      <c r="AF13" s="149"/>
      <c r="AG13" s="149" t="s">
        <v>173</v>
      </c>
      <c r="AH13" s="149">
        <v>0</v>
      </c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outlineLevel="1" x14ac:dyDescent="0.2">
      <c r="A14" s="168">
        <v>3</v>
      </c>
      <c r="B14" s="169" t="s">
        <v>431</v>
      </c>
      <c r="C14" s="183" t="s">
        <v>432</v>
      </c>
      <c r="D14" s="170" t="s">
        <v>247</v>
      </c>
      <c r="E14" s="171">
        <v>0.60750000000000004</v>
      </c>
      <c r="F14" s="172"/>
      <c r="G14" s="173">
        <f>ROUND(E14*F14,2)</f>
        <v>0</v>
      </c>
      <c r="H14" s="160"/>
      <c r="I14" s="159">
        <f>ROUND(E14*H14,2)</f>
        <v>0</v>
      </c>
      <c r="J14" s="160"/>
      <c r="K14" s="159">
        <f>ROUND(E14*J14,2)</f>
        <v>0</v>
      </c>
      <c r="L14" s="159">
        <v>21</v>
      </c>
      <c r="M14" s="159">
        <f>G14*(1+L14/100)</f>
        <v>0</v>
      </c>
      <c r="N14" s="159">
        <v>2.5249999999999999</v>
      </c>
      <c r="O14" s="159">
        <f>ROUND(E14*N14,2)</f>
        <v>1.53</v>
      </c>
      <c r="P14" s="159">
        <v>0</v>
      </c>
      <c r="Q14" s="159">
        <f>ROUND(E14*P14,2)</f>
        <v>0</v>
      </c>
      <c r="R14" s="159"/>
      <c r="S14" s="159" t="s">
        <v>154</v>
      </c>
      <c r="T14" s="159" t="s">
        <v>184</v>
      </c>
      <c r="U14" s="159">
        <v>0.47699999999999998</v>
      </c>
      <c r="V14" s="159">
        <f>ROUND(E14*U14,2)</f>
        <v>0.28999999999999998</v>
      </c>
      <c r="W14" s="159"/>
      <c r="X14" s="159" t="s">
        <v>177</v>
      </c>
      <c r="Y14" s="149"/>
      <c r="Z14" s="149"/>
      <c r="AA14" s="149"/>
      <c r="AB14" s="149"/>
      <c r="AC14" s="149"/>
      <c r="AD14" s="149"/>
      <c r="AE14" s="149"/>
      <c r="AF14" s="149"/>
      <c r="AG14" s="149" t="s">
        <v>178</v>
      </c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outlineLevel="1" x14ac:dyDescent="0.2">
      <c r="A15" s="156"/>
      <c r="B15" s="157"/>
      <c r="C15" s="189" t="s">
        <v>433</v>
      </c>
      <c r="D15" s="187"/>
      <c r="E15" s="188">
        <v>0.60750000000000004</v>
      </c>
      <c r="F15" s="159"/>
      <c r="G15" s="159"/>
      <c r="H15" s="159"/>
      <c r="I15" s="159"/>
      <c r="J15" s="159"/>
      <c r="K15" s="159"/>
      <c r="L15" s="159"/>
      <c r="M15" s="159"/>
      <c r="N15" s="159"/>
      <c r="O15" s="159"/>
      <c r="P15" s="159"/>
      <c r="Q15" s="159"/>
      <c r="R15" s="159"/>
      <c r="S15" s="159"/>
      <c r="T15" s="159"/>
      <c r="U15" s="159"/>
      <c r="V15" s="159"/>
      <c r="W15" s="159"/>
      <c r="X15" s="159"/>
      <c r="Y15" s="149"/>
      <c r="Z15" s="149"/>
      <c r="AA15" s="149"/>
      <c r="AB15" s="149"/>
      <c r="AC15" s="149"/>
      <c r="AD15" s="149"/>
      <c r="AE15" s="149"/>
      <c r="AF15" s="149"/>
      <c r="AG15" s="149" t="s">
        <v>173</v>
      </c>
      <c r="AH15" s="149">
        <v>0</v>
      </c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ht="25.5" x14ac:dyDescent="0.2">
      <c r="A16" s="162" t="s">
        <v>149</v>
      </c>
      <c r="B16" s="163" t="s">
        <v>111</v>
      </c>
      <c r="C16" s="181" t="s">
        <v>112</v>
      </c>
      <c r="D16" s="164"/>
      <c r="E16" s="165"/>
      <c r="F16" s="166"/>
      <c r="G16" s="167">
        <f>SUMIF(AG17:AG18,"&lt;&gt;NOR",G17:G18)</f>
        <v>0</v>
      </c>
      <c r="H16" s="161"/>
      <c r="I16" s="161">
        <f>SUM(I17:I18)</f>
        <v>0</v>
      </c>
      <c r="J16" s="161"/>
      <c r="K16" s="161">
        <f>SUM(K17:K18)</f>
        <v>0</v>
      </c>
      <c r="L16" s="161"/>
      <c r="M16" s="161">
        <f>SUM(M17:M18)</f>
        <v>0</v>
      </c>
      <c r="N16" s="161"/>
      <c r="O16" s="161">
        <f>SUM(O17:O18)</f>
        <v>0</v>
      </c>
      <c r="P16" s="161"/>
      <c r="Q16" s="161">
        <f>SUM(Q17:Q18)</f>
        <v>0</v>
      </c>
      <c r="R16" s="161"/>
      <c r="S16" s="161"/>
      <c r="T16" s="161"/>
      <c r="U16" s="161"/>
      <c r="V16" s="161">
        <f>SUM(V17:V18)</f>
        <v>0</v>
      </c>
      <c r="W16" s="161"/>
      <c r="X16" s="161"/>
      <c r="AG16" t="s">
        <v>150</v>
      </c>
    </row>
    <row r="17" spans="1:60" outlineLevel="1" x14ac:dyDescent="0.2">
      <c r="A17" s="168">
        <v>4</v>
      </c>
      <c r="B17" s="169" t="s">
        <v>275</v>
      </c>
      <c r="C17" s="183" t="s">
        <v>434</v>
      </c>
      <c r="D17" s="170" t="s">
        <v>176</v>
      </c>
      <c r="E17" s="171">
        <v>2</v>
      </c>
      <c r="F17" s="172"/>
      <c r="G17" s="173">
        <f>ROUND(E17*F17,2)</f>
        <v>0</v>
      </c>
      <c r="H17" s="160"/>
      <c r="I17" s="159">
        <f>ROUND(E17*H17,2)</f>
        <v>0</v>
      </c>
      <c r="J17" s="160"/>
      <c r="K17" s="159">
        <f>ROUND(E17*J17,2)</f>
        <v>0</v>
      </c>
      <c r="L17" s="159">
        <v>21</v>
      </c>
      <c r="M17" s="159">
        <f>G17*(1+L17/100)</f>
        <v>0</v>
      </c>
      <c r="N17" s="159">
        <v>0</v>
      </c>
      <c r="O17" s="159">
        <f>ROUND(E17*N17,2)</f>
        <v>0</v>
      </c>
      <c r="P17" s="159">
        <v>0</v>
      </c>
      <c r="Q17" s="159">
        <f>ROUND(E17*P17,2)</f>
        <v>0</v>
      </c>
      <c r="R17" s="159"/>
      <c r="S17" s="159" t="s">
        <v>169</v>
      </c>
      <c r="T17" s="159" t="s">
        <v>155</v>
      </c>
      <c r="U17" s="159">
        <v>0</v>
      </c>
      <c r="V17" s="159">
        <f>ROUND(E17*U17,2)</f>
        <v>0</v>
      </c>
      <c r="W17" s="159"/>
      <c r="X17" s="159" t="s">
        <v>177</v>
      </c>
      <c r="Y17" s="149"/>
      <c r="Z17" s="149"/>
      <c r="AA17" s="149"/>
      <c r="AB17" s="149"/>
      <c r="AC17" s="149"/>
      <c r="AD17" s="149"/>
      <c r="AE17" s="149"/>
      <c r="AF17" s="149"/>
      <c r="AG17" s="149" t="s">
        <v>178</v>
      </c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outlineLevel="1" x14ac:dyDescent="0.2">
      <c r="A18" s="156"/>
      <c r="B18" s="157"/>
      <c r="C18" s="272" t="s">
        <v>179</v>
      </c>
      <c r="D18" s="273"/>
      <c r="E18" s="273"/>
      <c r="F18" s="273"/>
      <c r="G18" s="273"/>
      <c r="H18" s="159"/>
      <c r="I18" s="159"/>
      <c r="J18" s="159"/>
      <c r="K18" s="159"/>
      <c r="L18" s="159"/>
      <c r="M18" s="159"/>
      <c r="N18" s="159"/>
      <c r="O18" s="159"/>
      <c r="P18" s="159"/>
      <c r="Q18" s="159"/>
      <c r="R18" s="159"/>
      <c r="S18" s="159"/>
      <c r="T18" s="159"/>
      <c r="U18" s="159"/>
      <c r="V18" s="159"/>
      <c r="W18" s="159"/>
      <c r="X18" s="159"/>
      <c r="Y18" s="149"/>
      <c r="Z18" s="149"/>
      <c r="AA18" s="149"/>
      <c r="AB18" s="149"/>
      <c r="AC18" s="149"/>
      <c r="AD18" s="149"/>
      <c r="AE18" s="149"/>
      <c r="AF18" s="149"/>
      <c r="AG18" s="149" t="s">
        <v>180</v>
      </c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x14ac:dyDescent="0.2">
      <c r="A19" s="162" t="s">
        <v>149</v>
      </c>
      <c r="B19" s="163" t="s">
        <v>113</v>
      </c>
      <c r="C19" s="181" t="s">
        <v>114</v>
      </c>
      <c r="D19" s="164"/>
      <c r="E19" s="165"/>
      <c r="F19" s="166"/>
      <c r="G19" s="167">
        <f>SUMIF(AG20:AG20,"&lt;&gt;NOR",G20:G20)</f>
        <v>0</v>
      </c>
      <c r="H19" s="161"/>
      <c r="I19" s="161">
        <f>SUM(I20:I20)</f>
        <v>0</v>
      </c>
      <c r="J19" s="161"/>
      <c r="K19" s="161">
        <f>SUM(K20:K20)</f>
        <v>0</v>
      </c>
      <c r="L19" s="161"/>
      <c r="M19" s="161">
        <f>SUM(M20:M20)</f>
        <v>0</v>
      </c>
      <c r="N19" s="161"/>
      <c r="O19" s="161">
        <f>SUM(O20:O20)</f>
        <v>0</v>
      </c>
      <c r="P19" s="161"/>
      <c r="Q19" s="161">
        <f>SUM(Q20:Q20)</f>
        <v>0</v>
      </c>
      <c r="R19" s="161"/>
      <c r="S19" s="161"/>
      <c r="T19" s="161"/>
      <c r="U19" s="161"/>
      <c r="V19" s="161">
        <f>SUM(V20:V20)</f>
        <v>4.47</v>
      </c>
      <c r="W19" s="161"/>
      <c r="X19" s="161"/>
      <c r="AG19" t="s">
        <v>150</v>
      </c>
    </row>
    <row r="20" spans="1:60" outlineLevel="1" x14ac:dyDescent="0.2">
      <c r="A20" s="174">
        <v>5</v>
      </c>
      <c r="B20" s="175" t="s">
        <v>181</v>
      </c>
      <c r="C20" s="182" t="s">
        <v>182</v>
      </c>
      <c r="D20" s="176" t="s">
        <v>183</v>
      </c>
      <c r="E20" s="177">
        <v>2.3212600000000001</v>
      </c>
      <c r="F20" s="178"/>
      <c r="G20" s="179">
        <f>ROUND(E20*F20,2)</f>
        <v>0</v>
      </c>
      <c r="H20" s="160"/>
      <c r="I20" s="159">
        <f>ROUND(E20*H20,2)</f>
        <v>0</v>
      </c>
      <c r="J20" s="160"/>
      <c r="K20" s="159">
        <f>ROUND(E20*J20,2)</f>
        <v>0</v>
      </c>
      <c r="L20" s="159">
        <v>21</v>
      </c>
      <c r="M20" s="159">
        <f>G20*(1+L20/100)</f>
        <v>0</v>
      </c>
      <c r="N20" s="159">
        <v>0</v>
      </c>
      <c r="O20" s="159">
        <f>ROUND(E20*N20,2)</f>
        <v>0</v>
      </c>
      <c r="P20" s="159">
        <v>0</v>
      </c>
      <c r="Q20" s="159">
        <f>ROUND(E20*P20,2)</f>
        <v>0</v>
      </c>
      <c r="R20" s="159"/>
      <c r="S20" s="159" t="s">
        <v>154</v>
      </c>
      <c r="T20" s="159" t="s">
        <v>184</v>
      </c>
      <c r="U20" s="159">
        <v>1.925</v>
      </c>
      <c r="V20" s="159">
        <f>ROUND(E20*U20,2)</f>
        <v>4.47</v>
      </c>
      <c r="W20" s="159"/>
      <c r="X20" s="159" t="s">
        <v>185</v>
      </c>
      <c r="Y20" s="149"/>
      <c r="Z20" s="149"/>
      <c r="AA20" s="149"/>
      <c r="AB20" s="149"/>
      <c r="AC20" s="149"/>
      <c r="AD20" s="149"/>
      <c r="AE20" s="149"/>
      <c r="AF20" s="149"/>
      <c r="AG20" s="149" t="s">
        <v>186</v>
      </c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x14ac:dyDescent="0.2">
      <c r="A21" s="162" t="s">
        <v>149</v>
      </c>
      <c r="B21" s="163" t="s">
        <v>115</v>
      </c>
      <c r="C21" s="181" t="s">
        <v>116</v>
      </c>
      <c r="D21" s="164"/>
      <c r="E21" s="165"/>
      <c r="F21" s="166"/>
      <c r="G21" s="167">
        <f>SUMIF(AG22:AG70,"&lt;&gt;NOR",G22:G70)</f>
        <v>0</v>
      </c>
      <c r="H21" s="161"/>
      <c r="I21" s="161">
        <f>SUM(I22:I70)</f>
        <v>0</v>
      </c>
      <c r="J21" s="161"/>
      <c r="K21" s="161">
        <f>SUM(K22:K70)</f>
        <v>0</v>
      </c>
      <c r="L21" s="161"/>
      <c r="M21" s="161">
        <f>SUM(M22:M70)</f>
        <v>0</v>
      </c>
      <c r="N21" s="161"/>
      <c r="O21" s="161">
        <f>SUM(O22:O70)</f>
        <v>1.65</v>
      </c>
      <c r="P21" s="161"/>
      <c r="Q21" s="161">
        <f>SUM(Q22:Q70)</f>
        <v>0</v>
      </c>
      <c r="R21" s="161"/>
      <c r="S21" s="161"/>
      <c r="T21" s="161"/>
      <c r="U21" s="161"/>
      <c r="V21" s="161">
        <f>SUM(V22:V70)</f>
        <v>43.94</v>
      </c>
      <c r="W21" s="161"/>
      <c r="X21" s="161"/>
      <c r="AG21" t="s">
        <v>150</v>
      </c>
    </row>
    <row r="22" spans="1:60" outlineLevel="1" x14ac:dyDescent="0.2">
      <c r="A22" s="168">
        <v>6</v>
      </c>
      <c r="B22" s="169" t="s">
        <v>435</v>
      </c>
      <c r="C22" s="183" t="s">
        <v>436</v>
      </c>
      <c r="D22" s="170" t="s">
        <v>247</v>
      </c>
      <c r="E22" s="171">
        <v>1.54487</v>
      </c>
      <c r="F22" s="172"/>
      <c r="G22" s="173">
        <f>ROUND(E22*F22,2)</f>
        <v>0</v>
      </c>
      <c r="H22" s="160"/>
      <c r="I22" s="159">
        <f>ROUND(E22*H22,2)</f>
        <v>0</v>
      </c>
      <c r="J22" s="160"/>
      <c r="K22" s="159">
        <f>ROUND(E22*J22,2)</f>
        <v>0</v>
      </c>
      <c r="L22" s="159">
        <v>21</v>
      </c>
      <c r="M22" s="159">
        <f>G22*(1+L22/100)</f>
        <v>0</v>
      </c>
      <c r="N22" s="159">
        <v>0</v>
      </c>
      <c r="O22" s="159">
        <f>ROUND(E22*N22,2)</f>
        <v>0</v>
      </c>
      <c r="P22" s="159">
        <v>0</v>
      </c>
      <c r="Q22" s="159">
        <f>ROUND(E22*P22,2)</f>
        <v>0</v>
      </c>
      <c r="R22" s="159"/>
      <c r="S22" s="159" t="s">
        <v>154</v>
      </c>
      <c r="T22" s="159" t="s">
        <v>184</v>
      </c>
      <c r="U22" s="159">
        <v>0</v>
      </c>
      <c r="V22" s="159">
        <f>ROUND(E22*U22,2)</f>
        <v>0</v>
      </c>
      <c r="W22" s="159"/>
      <c r="X22" s="159" t="s">
        <v>177</v>
      </c>
      <c r="Y22" s="149"/>
      <c r="Z22" s="149"/>
      <c r="AA22" s="149"/>
      <c r="AB22" s="149"/>
      <c r="AC22" s="149"/>
      <c r="AD22" s="149"/>
      <c r="AE22" s="149"/>
      <c r="AF22" s="149"/>
      <c r="AG22" s="149" t="s">
        <v>178</v>
      </c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outlineLevel="1" x14ac:dyDescent="0.2">
      <c r="A23" s="156"/>
      <c r="B23" s="157"/>
      <c r="C23" s="189" t="s">
        <v>437</v>
      </c>
      <c r="D23" s="187"/>
      <c r="E23" s="188">
        <v>0.58701999999999999</v>
      </c>
      <c r="F23" s="159"/>
      <c r="G23" s="159"/>
      <c r="H23" s="159"/>
      <c r="I23" s="159"/>
      <c r="J23" s="159"/>
      <c r="K23" s="159"/>
      <c r="L23" s="159"/>
      <c r="M23" s="159"/>
      <c r="N23" s="159"/>
      <c r="O23" s="159"/>
      <c r="P23" s="159"/>
      <c r="Q23" s="159"/>
      <c r="R23" s="159"/>
      <c r="S23" s="159"/>
      <c r="T23" s="159"/>
      <c r="U23" s="159"/>
      <c r="V23" s="159"/>
      <c r="W23" s="159"/>
      <c r="X23" s="159"/>
      <c r="Y23" s="149"/>
      <c r="Z23" s="149"/>
      <c r="AA23" s="149"/>
      <c r="AB23" s="149"/>
      <c r="AC23" s="149"/>
      <c r="AD23" s="149"/>
      <c r="AE23" s="149"/>
      <c r="AF23" s="149"/>
      <c r="AG23" s="149" t="s">
        <v>173</v>
      </c>
      <c r="AH23" s="149">
        <v>0</v>
      </c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outlineLevel="1" x14ac:dyDescent="0.2">
      <c r="A24" s="156"/>
      <c r="B24" s="157"/>
      <c r="C24" s="189" t="s">
        <v>438</v>
      </c>
      <c r="D24" s="187"/>
      <c r="E24" s="188">
        <v>0.33935999999999999</v>
      </c>
      <c r="F24" s="159"/>
      <c r="G24" s="159"/>
      <c r="H24" s="159"/>
      <c r="I24" s="159"/>
      <c r="J24" s="159"/>
      <c r="K24" s="159"/>
      <c r="L24" s="159"/>
      <c r="M24" s="159"/>
      <c r="N24" s="159"/>
      <c r="O24" s="159"/>
      <c r="P24" s="159"/>
      <c r="Q24" s="159"/>
      <c r="R24" s="159"/>
      <c r="S24" s="159"/>
      <c r="T24" s="159"/>
      <c r="U24" s="159"/>
      <c r="V24" s="159"/>
      <c r="W24" s="159"/>
      <c r="X24" s="159"/>
      <c r="Y24" s="149"/>
      <c r="Z24" s="149"/>
      <c r="AA24" s="149"/>
      <c r="AB24" s="149"/>
      <c r="AC24" s="149"/>
      <c r="AD24" s="149"/>
      <c r="AE24" s="149"/>
      <c r="AF24" s="149"/>
      <c r="AG24" s="149" t="s">
        <v>173</v>
      </c>
      <c r="AH24" s="149">
        <v>0</v>
      </c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</row>
    <row r="25" spans="1:60" outlineLevel="1" x14ac:dyDescent="0.2">
      <c r="A25" s="156"/>
      <c r="B25" s="157"/>
      <c r="C25" s="189" t="s">
        <v>439</v>
      </c>
      <c r="D25" s="187"/>
      <c r="E25" s="188">
        <v>0.19541</v>
      </c>
      <c r="F25" s="159"/>
      <c r="G25" s="159"/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  <c r="W25" s="159"/>
      <c r="X25" s="159"/>
      <c r="Y25" s="149"/>
      <c r="Z25" s="149"/>
      <c r="AA25" s="149"/>
      <c r="AB25" s="149"/>
      <c r="AC25" s="149"/>
      <c r="AD25" s="149"/>
      <c r="AE25" s="149"/>
      <c r="AF25" s="149"/>
      <c r="AG25" s="149" t="s">
        <v>173</v>
      </c>
      <c r="AH25" s="149">
        <v>0</v>
      </c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outlineLevel="1" x14ac:dyDescent="0.2">
      <c r="A26" s="156"/>
      <c r="B26" s="157"/>
      <c r="C26" s="189" t="s">
        <v>440</v>
      </c>
      <c r="D26" s="187"/>
      <c r="E26" s="188">
        <v>0.16911999999999999</v>
      </c>
      <c r="F26" s="159"/>
      <c r="G26" s="159"/>
      <c r="H26" s="159"/>
      <c r="I26" s="159"/>
      <c r="J26" s="159"/>
      <c r="K26" s="159"/>
      <c r="L26" s="159"/>
      <c r="M26" s="159"/>
      <c r="N26" s="159"/>
      <c r="O26" s="159"/>
      <c r="P26" s="159"/>
      <c r="Q26" s="159"/>
      <c r="R26" s="159"/>
      <c r="S26" s="159"/>
      <c r="T26" s="159"/>
      <c r="U26" s="159"/>
      <c r="V26" s="159"/>
      <c r="W26" s="159"/>
      <c r="X26" s="159"/>
      <c r="Y26" s="149"/>
      <c r="Z26" s="149"/>
      <c r="AA26" s="149"/>
      <c r="AB26" s="149"/>
      <c r="AC26" s="149"/>
      <c r="AD26" s="149"/>
      <c r="AE26" s="149"/>
      <c r="AF26" s="149"/>
      <c r="AG26" s="149" t="s">
        <v>173</v>
      </c>
      <c r="AH26" s="149">
        <v>0</v>
      </c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</row>
    <row r="27" spans="1:60" outlineLevel="1" x14ac:dyDescent="0.2">
      <c r="A27" s="156"/>
      <c r="B27" s="157"/>
      <c r="C27" s="189" t="s">
        <v>441</v>
      </c>
      <c r="D27" s="187"/>
      <c r="E27" s="188">
        <v>0.25396000000000002</v>
      </c>
      <c r="F27" s="159"/>
      <c r="G27" s="159"/>
      <c r="H27" s="159"/>
      <c r="I27" s="159"/>
      <c r="J27" s="159"/>
      <c r="K27" s="159"/>
      <c r="L27" s="159"/>
      <c r="M27" s="159"/>
      <c r="N27" s="159"/>
      <c r="O27" s="159"/>
      <c r="P27" s="159"/>
      <c r="Q27" s="159"/>
      <c r="R27" s="159"/>
      <c r="S27" s="159"/>
      <c r="T27" s="159"/>
      <c r="U27" s="159"/>
      <c r="V27" s="159"/>
      <c r="W27" s="159"/>
      <c r="X27" s="159"/>
      <c r="Y27" s="149"/>
      <c r="Z27" s="149"/>
      <c r="AA27" s="149"/>
      <c r="AB27" s="149"/>
      <c r="AC27" s="149"/>
      <c r="AD27" s="149"/>
      <c r="AE27" s="149"/>
      <c r="AF27" s="149"/>
      <c r="AG27" s="149" t="s">
        <v>173</v>
      </c>
      <c r="AH27" s="149">
        <v>0</v>
      </c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outlineLevel="1" x14ac:dyDescent="0.2">
      <c r="A28" s="168">
        <v>7</v>
      </c>
      <c r="B28" s="169" t="s">
        <v>442</v>
      </c>
      <c r="C28" s="183" t="s">
        <v>443</v>
      </c>
      <c r="D28" s="170" t="s">
        <v>176</v>
      </c>
      <c r="E28" s="171">
        <v>4</v>
      </c>
      <c r="F28" s="172"/>
      <c r="G28" s="173">
        <f>ROUND(E28*F28,2)</f>
        <v>0</v>
      </c>
      <c r="H28" s="160"/>
      <c r="I28" s="159">
        <f>ROUND(E28*H28,2)</f>
        <v>0</v>
      </c>
      <c r="J28" s="160"/>
      <c r="K28" s="159">
        <f>ROUND(E28*J28,2)</f>
        <v>0</v>
      </c>
      <c r="L28" s="159">
        <v>21</v>
      </c>
      <c r="M28" s="159">
        <f>G28*(1+L28/100)</f>
        <v>0</v>
      </c>
      <c r="N28" s="159">
        <v>3.32E-3</v>
      </c>
      <c r="O28" s="159">
        <f>ROUND(E28*N28,2)</f>
        <v>0.01</v>
      </c>
      <c r="P28" s="159">
        <v>0</v>
      </c>
      <c r="Q28" s="159">
        <f>ROUND(E28*P28,2)</f>
        <v>0</v>
      </c>
      <c r="R28" s="159"/>
      <c r="S28" s="159" t="s">
        <v>154</v>
      </c>
      <c r="T28" s="159" t="s">
        <v>184</v>
      </c>
      <c r="U28" s="159">
        <v>0.377</v>
      </c>
      <c r="V28" s="159">
        <f>ROUND(E28*U28,2)</f>
        <v>1.51</v>
      </c>
      <c r="W28" s="159"/>
      <c r="X28" s="159" t="s">
        <v>177</v>
      </c>
      <c r="Y28" s="149"/>
      <c r="Z28" s="149"/>
      <c r="AA28" s="149"/>
      <c r="AB28" s="149"/>
      <c r="AC28" s="149"/>
      <c r="AD28" s="149"/>
      <c r="AE28" s="149"/>
      <c r="AF28" s="149"/>
      <c r="AG28" s="149" t="s">
        <v>178</v>
      </c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</row>
    <row r="29" spans="1:60" outlineLevel="1" x14ac:dyDescent="0.2">
      <c r="A29" s="156"/>
      <c r="B29" s="157"/>
      <c r="C29" s="189" t="s">
        <v>107</v>
      </c>
      <c r="D29" s="187"/>
      <c r="E29" s="188">
        <v>4</v>
      </c>
      <c r="F29" s="159"/>
      <c r="G29" s="159"/>
      <c r="H29" s="159"/>
      <c r="I29" s="159"/>
      <c r="J29" s="159"/>
      <c r="K29" s="159"/>
      <c r="L29" s="159"/>
      <c r="M29" s="159"/>
      <c r="N29" s="159"/>
      <c r="O29" s="159"/>
      <c r="P29" s="159"/>
      <c r="Q29" s="159"/>
      <c r="R29" s="159"/>
      <c r="S29" s="159"/>
      <c r="T29" s="159"/>
      <c r="U29" s="159"/>
      <c r="V29" s="159"/>
      <c r="W29" s="159"/>
      <c r="X29" s="159"/>
      <c r="Y29" s="149"/>
      <c r="Z29" s="149"/>
      <c r="AA29" s="149"/>
      <c r="AB29" s="149"/>
      <c r="AC29" s="149"/>
      <c r="AD29" s="149"/>
      <c r="AE29" s="149"/>
      <c r="AF29" s="149"/>
      <c r="AG29" s="149" t="s">
        <v>173</v>
      </c>
      <c r="AH29" s="149">
        <v>0</v>
      </c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</row>
    <row r="30" spans="1:60" outlineLevel="1" x14ac:dyDescent="0.2">
      <c r="A30" s="168">
        <v>8</v>
      </c>
      <c r="B30" s="169" t="s">
        <v>444</v>
      </c>
      <c r="C30" s="183" t="s">
        <v>445</v>
      </c>
      <c r="D30" s="170" t="s">
        <v>176</v>
      </c>
      <c r="E30" s="171">
        <v>22</v>
      </c>
      <c r="F30" s="172"/>
      <c r="G30" s="173">
        <f>ROUND(E30*F30,2)</f>
        <v>0</v>
      </c>
      <c r="H30" s="160"/>
      <c r="I30" s="159">
        <f>ROUND(E30*H30,2)</f>
        <v>0</v>
      </c>
      <c r="J30" s="160"/>
      <c r="K30" s="159">
        <f>ROUND(E30*J30,2)</f>
        <v>0</v>
      </c>
      <c r="L30" s="159">
        <v>21</v>
      </c>
      <c r="M30" s="159">
        <f>G30*(1+L30/100)</f>
        <v>0</v>
      </c>
      <c r="N30" s="159">
        <v>0</v>
      </c>
      <c r="O30" s="159">
        <f>ROUND(E30*N30,2)</f>
        <v>0</v>
      </c>
      <c r="P30" s="159">
        <v>0</v>
      </c>
      <c r="Q30" s="159">
        <f>ROUND(E30*P30,2)</f>
        <v>0</v>
      </c>
      <c r="R30" s="159"/>
      <c r="S30" s="159" t="s">
        <v>154</v>
      </c>
      <c r="T30" s="159" t="s">
        <v>184</v>
      </c>
      <c r="U30" s="159">
        <v>8.4000000000000005E-2</v>
      </c>
      <c r="V30" s="159">
        <f>ROUND(E30*U30,2)</f>
        <v>1.85</v>
      </c>
      <c r="W30" s="159"/>
      <c r="X30" s="159" t="s">
        <v>177</v>
      </c>
      <c r="Y30" s="149"/>
      <c r="Z30" s="149"/>
      <c r="AA30" s="149"/>
      <c r="AB30" s="149"/>
      <c r="AC30" s="149"/>
      <c r="AD30" s="149"/>
      <c r="AE30" s="149"/>
      <c r="AF30" s="149"/>
      <c r="AG30" s="149" t="s">
        <v>178</v>
      </c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</row>
    <row r="31" spans="1:60" outlineLevel="1" x14ac:dyDescent="0.2">
      <c r="A31" s="156"/>
      <c r="B31" s="157"/>
      <c r="C31" s="189" t="s">
        <v>446</v>
      </c>
      <c r="D31" s="187"/>
      <c r="E31" s="188">
        <v>22</v>
      </c>
      <c r="F31" s="159"/>
      <c r="G31" s="159"/>
      <c r="H31" s="159"/>
      <c r="I31" s="159"/>
      <c r="J31" s="159"/>
      <c r="K31" s="159"/>
      <c r="L31" s="159"/>
      <c r="M31" s="159"/>
      <c r="N31" s="159"/>
      <c r="O31" s="159"/>
      <c r="P31" s="159"/>
      <c r="Q31" s="159"/>
      <c r="R31" s="159"/>
      <c r="S31" s="159"/>
      <c r="T31" s="159"/>
      <c r="U31" s="159"/>
      <c r="V31" s="159"/>
      <c r="W31" s="159"/>
      <c r="X31" s="159"/>
      <c r="Y31" s="149"/>
      <c r="Z31" s="149"/>
      <c r="AA31" s="149"/>
      <c r="AB31" s="149"/>
      <c r="AC31" s="149"/>
      <c r="AD31" s="149"/>
      <c r="AE31" s="149"/>
      <c r="AF31" s="149"/>
      <c r="AG31" s="149" t="s">
        <v>173</v>
      </c>
      <c r="AH31" s="149">
        <v>0</v>
      </c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</row>
    <row r="32" spans="1:60" outlineLevel="1" x14ac:dyDescent="0.2">
      <c r="A32" s="168">
        <v>9</v>
      </c>
      <c r="B32" s="169" t="s">
        <v>447</v>
      </c>
      <c r="C32" s="183" t="s">
        <v>448</v>
      </c>
      <c r="D32" s="170" t="s">
        <v>168</v>
      </c>
      <c r="E32" s="171">
        <v>67.05</v>
      </c>
      <c r="F32" s="172"/>
      <c r="G32" s="173">
        <f>ROUND(E32*F32,2)</f>
        <v>0</v>
      </c>
      <c r="H32" s="160"/>
      <c r="I32" s="159">
        <f>ROUND(E32*H32,2)</f>
        <v>0</v>
      </c>
      <c r="J32" s="160"/>
      <c r="K32" s="159">
        <f>ROUND(E32*J32,2)</f>
        <v>0</v>
      </c>
      <c r="L32" s="159">
        <v>21</v>
      </c>
      <c r="M32" s="159">
        <f>G32*(1+L32/100)</f>
        <v>0</v>
      </c>
      <c r="N32" s="159">
        <v>9.8999999999999999E-4</v>
      </c>
      <c r="O32" s="159">
        <f>ROUND(E32*N32,2)</f>
        <v>7.0000000000000007E-2</v>
      </c>
      <c r="P32" s="159">
        <v>0</v>
      </c>
      <c r="Q32" s="159">
        <f>ROUND(E32*P32,2)</f>
        <v>0</v>
      </c>
      <c r="R32" s="159"/>
      <c r="S32" s="159" t="s">
        <v>154</v>
      </c>
      <c r="T32" s="159" t="s">
        <v>184</v>
      </c>
      <c r="U32" s="159">
        <v>0.36099999999999999</v>
      </c>
      <c r="V32" s="159">
        <f>ROUND(E32*U32,2)</f>
        <v>24.21</v>
      </c>
      <c r="W32" s="159"/>
      <c r="X32" s="159" t="s">
        <v>177</v>
      </c>
      <c r="Y32" s="149"/>
      <c r="Z32" s="149"/>
      <c r="AA32" s="149"/>
      <c r="AB32" s="149"/>
      <c r="AC32" s="149"/>
      <c r="AD32" s="149"/>
      <c r="AE32" s="149"/>
      <c r="AF32" s="149"/>
      <c r="AG32" s="149" t="s">
        <v>178</v>
      </c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</row>
    <row r="33" spans="1:60" outlineLevel="1" x14ac:dyDescent="0.2">
      <c r="A33" s="156"/>
      <c r="B33" s="157"/>
      <c r="C33" s="189" t="s">
        <v>449</v>
      </c>
      <c r="D33" s="187"/>
      <c r="E33" s="188"/>
      <c r="F33" s="159"/>
      <c r="G33" s="159"/>
      <c r="H33" s="159"/>
      <c r="I33" s="159"/>
      <c r="J33" s="159"/>
      <c r="K33" s="159"/>
      <c r="L33" s="159"/>
      <c r="M33" s="159"/>
      <c r="N33" s="159"/>
      <c r="O33" s="159"/>
      <c r="P33" s="159"/>
      <c r="Q33" s="159"/>
      <c r="R33" s="159"/>
      <c r="S33" s="159"/>
      <c r="T33" s="159"/>
      <c r="U33" s="159"/>
      <c r="V33" s="159"/>
      <c r="W33" s="159"/>
      <c r="X33" s="159"/>
      <c r="Y33" s="149"/>
      <c r="Z33" s="149"/>
      <c r="AA33" s="149"/>
      <c r="AB33" s="149"/>
      <c r="AC33" s="149"/>
      <c r="AD33" s="149"/>
      <c r="AE33" s="149"/>
      <c r="AF33" s="149"/>
      <c r="AG33" s="149" t="s">
        <v>173</v>
      </c>
      <c r="AH33" s="149">
        <v>0</v>
      </c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</row>
    <row r="34" spans="1:60" outlineLevel="1" x14ac:dyDescent="0.2">
      <c r="A34" s="156"/>
      <c r="B34" s="157"/>
      <c r="C34" s="189" t="s">
        <v>450</v>
      </c>
      <c r="D34" s="187"/>
      <c r="E34" s="188">
        <v>41.93</v>
      </c>
      <c r="F34" s="159"/>
      <c r="G34" s="159"/>
      <c r="H34" s="159"/>
      <c r="I34" s="159"/>
      <c r="J34" s="159"/>
      <c r="K34" s="159"/>
      <c r="L34" s="159"/>
      <c r="M34" s="159"/>
      <c r="N34" s="159"/>
      <c r="O34" s="159"/>
      <c r="P34" s="159"/>
      <c r="Q34" s="159"/>
      <c r="R34" s="159"/>
      <c r="S34" s="159"/>
      <c r="T34" s="159"/>
      <c r="U34" s="159"/>
      <c r="V34" s="159"/>
      <c r="W34" s="159"/>
      <c r="X34" s="159"/>
      <c r="Y34" s="149"/>
      <c r="Z34" s="149"/>
      <c r="AA34" s="149"/>
      <c r="AB34" s="149"/>
      <c r="AC34" s="149"/>
      <c r="AD34" s="149"/>
      <c r="AE34" s="149"/>
      <c r="AF34" s="149"/>
      <c r="AG34" s="149" t="s">
        <v>173</v>
      </c>
      <c r="AH34" s="149">
        <v>0</v>
      </c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</row>
    <row r="35" spans="1:60" outlineLevel="1" x14ac:dyDescent="0.2">
      <c r="A35" s="156"/>
      <c r="B35" s="157"/>
      <c r="C35" s="189" t="s">
        <v>451</v>
      </c>
      <c r="D35" s="187"/>
      <c r="E35" s="188">
        <v>15.15</v>
      </c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S35" s="159"/>
      <c r="T35" s="159"/>
      <c r="U35" s="159"/>
      <c r="V35" s="159"/>
      <c r="W35" s="159"/>
      <c r="X35" s="159"/>
      <c r="Y35" s="149"/>
      <c r="Z35" s="149"/>
      <c r="AA35" s="149"/>
      <c r="AB35" s="149"/>
      <c r="AC35" s="149"/>
      <c r="AD35" s="149"/>
      <c r="AE35" s="149"/>
      <c r="AF35" s="149"/>
      <c r="AG35" s="149" t="s">
        <v>173</v>
      </c>
      <c r="AH35" s="149">
        <v>0</v>
      </c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</row>
    <row r="36" spans="1:60" outlineLevel="1" x14ac:dyDescent="0.2">
      <c r="A36" s="156"/>
      <c r="B36" s="157"/>
      <c r="C36" s="189" t="s">
        <v>452</v>
      </c>
      <c r="D36" s="187"/>
      <c r="E36" s="188">
        <v>9.9700000000000006</v>
      </c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59"/>
      <c r="R36" s="159"/>
      <c r="S36" s="159"/>
      <c r="T36" s="159"/>
      <c r="U36" s="159"/>
      <c r="V36" s="159"/>
      <c r="W36" s="159"/>
      <c r="X36" s="159"/>
      <c r="Y36" s="149"/>
      <c r="Z36" s="149"/>
      <c r="AA36" s="149"/>
      <c r="AB36" s="149"/>
      <c r="AC36" s="149"/>
      <c r="AD36" s="149"/>
      <c r="AE36" s="149"/>
      <c r="AF36" s="149"/>
      <c r="AG36" s="149" t="s">
        <v>173</v>
      </c>
      <c r="AH36" s="149">
        <v>0</v>
      </c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</row>
    <row r="37" spans="1:60" outlineLevel="1" x14ac:dyDescent="0.2">
      <c r="A37" s="168">
        <v>10</v>
      </c>
      <c r="B37" s="169" t="s">
        <v>453</v>
      </c>
      <c r="C37" s="183" t="s">
        <v>454</v>
      </c>
      <c r="D37" s="170" t="s">
        <v>168</v>
      </c>
      <c r="E37" s="171">
        <v>15.11</v>
      </c>
      <c r="F37" s="172"/>
      <c r="G37" s="173">
        <f>ROUND(E37*F37,2)</f>
        <v>0</v>
      </c>
      <c r="H37" s="160"/>
      <c r="I37" s="159">
        <f>ROUND(E37*H37,2)</f>
        <v>0</v>
      </c>
      <c r="J37" s="160"/>
      <c r="K37" s="159">
        <f>ROUND(E37*J37,2)</f>
        <v>0</v>
      </c>
      <c r="L37" s="159">
        <v>21</v>
      </c>
      <c r="M37" s="159">
        <f>G37*(1+L37/100)</f>
        <v>0</v>
      </c>
      <c r="N37" s="159">
        <v>9.8999999999999999E-4</v>
      </c>
      <c r="O37" s="159">
        <f>ROUND(E37*N37,2)</f>
        <v>0.01</v>
      </c>
      <c r="P37" s="159">
        <v>0</v>
      </c>
      <c r="Q37" s="159">
        <f>ROUND(E37*P37,2)</f>
        <v>0</v>
      </c>
      <c r="R37" s="159"/>
      <c r="S37" s="159" t="s">
        <v>154</v>
      </c>
      <c r="T37" s="159" t="s">
        <v>184</v>
      </c>
      <c r="U37" s="159">
        <v>0.45300000000000001</v>
      </c>
      <c r="V37" s="159">
        <f>ROUND(E37*U37,2)</f>
        <v>6.84</v>
      </c>
      <c r="W37" s="159"/>
      <c r="X37" s="159" t="s">
        <v>177</v>
      </c>
      <c r="Y37" s="149"/>
      <c r="Z37" s="149"/>
      <c r="AA37" s="149"/>
      <c r="AB37" s="149"/>
      <c r="AC37" s="149"/>
      <c r="AD37" s="149"/>
      <c r="AE37" s="149"/>
      <c r="AF37" s="149"/>
      <c r="AG37" s="149" t="s">
        <v>178</v>
      </c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</row>
    <row r="38" spans="1:60" outlineLevel="1" x14ac:dyDescent="0.2">
      <c r="A38" s="156"/>
      <c r="B38" s="157"/>
      <c r="C38" s="189" t="s">
        <v>449</v>
      </c>
      <c r="D38" s="187"/>
      <c r="E38" s="188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  <c r="Q38" s="159"/>
      <c r="R38" s="159"/>
      <c r="S38" s="159"/>
      <c r="T38" s="159"/>
      <c r="U38" s="159"/>
      <c r="V38" s="159"/>
      <c r="W38" s="159"/>
      <c r="X38" s="159"/>
      <c r="Y38" s="149"/>
      <c r="Z38" s="149"/>
      <c r="AA38" s="149"/>
      <c r="AB38" s="149"/>
      <c r="AC38" s="149"/>
      <c r="AD38" s="149"/>
      <c r="AE38" s="149"/>
      <c r="AF38" s="149"/>
      <c r="AG38" s="149" t="s">
        <v>173</v>
      </c>
      <c r="AH38" s="149">
        <v>0</v>
      </c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</row>
    <row r="39" spans="1:60" outlineLevel="1" x14ac:dyDescent="0.2">
      <c r="A39" s="156"/>
      <c r="B39" s="157"/>
      <c r="C39" s="189" t="s">
        <v>455</v>
      </c>
      <c r="D39" s="187"/>
      <c r="E39" s="188">
        <v>6.04</v>
      </c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  <c r="Q39" s="159"/>
      <c r="R39" s="159"/>
      <c r="S39" s="159"/>
      <c r="T39" s="159"/>
      <c r="U39" s="159"/>
      <c r="V39" s="159"/>
      <c r="W39" s="159"/>
      <c r="X39" s="159"/>
      <c r="Y39" s="149"/>
      <c r="Z39" s="149"/>
      <c r="AA39" s="149"/>
      <c r="AB39" s="149"/>
      <c r="AC39" s="149"/>
      <c r="AD39" s="149"/>
      <c r="AE39" s="149"/>
      <c r="AF39" s="149"/>
      <c r="AG39" s="149" t="s">
        <v>173</v>
      </c>
      <c r="AH39" s="149">
        <v>0</v>
      </c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</row>
    <row r="40" spans="1:60" outlineLevel="1" x14ac:dyDescent="0.2">
      <c r="A40" s="156"/>
      <c r="B40" s="157"/>
      <c r="C40" s="189" t="s">
        <v>456</v>
      </c>
      <c r="D40" s="187"/>
      <c r="E40" s="188">
        <v>9.07</v>
      </c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  <c r="Q40" s="159"/>
      <c r="R40" s="159"/>
      <c r="S40" s="159"/>
      <c r="T40" s="159"/>
      <c r="U40" s="159"/>
      <c r="V40" s="159"/>
      <c r="W40" s="159"/>
      <c r="X40" s="159"/>
      <c r="Y40" s="149"/>
      <c r="Z40" s="149"/>
      <c r="AA40" s="149"/>
      <c r="AB40" s="149"/>
      <c r="AC40" s="149"/>
      <c r="AD40" s="149"/>
      <c r="AE40" s="149"/>
      <c r="AF40" s="149"/>
      <c r="AG40" s="149" t="s">
        <v>173</v>
      </c>
      <c r="AH40" s="149">
        <v>0</v>
      </c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</row>
    <row r="41" spans="1:60" outlineLevel="1" x14ac:dyDescent="0.2">
      <c r="A41" s="168">
        <v>11</v>
      </c>
      <c r="B41" s="169" t="s">
        <v>457</v>
      </c>
      <c r="C41" s="183" t="s">
        <v>458</v>
      </c>
      <c r="D41" s="170" t="s">
        <v>247</v>
      </c>
      <c r="E41" s="171">
        <v>2.6035499999999998</v>
      </c>
      <c r="F41" s="172"/>
      <c r="G41" s="173">
        <f>ROUND(E41*F41,2)</f>
        <v>0</v>
      </c>
      <c r="H41" s="160"/>
      <c r="I41" s="159">
        <f>ROUND(E41*H41,2)</f>
        <v>0</v>
      </c>
      <c r="J41" s="160"/>
      <c r="K41" s="159">
        <f>ROUND(E41*J41,2)</f>
        <v>0</v>
      </c>
      <c r="L41" s="159">
        <v>21</v>
      </c>
      <c r="M41" s="159">
        <f>G41*(1+L41/100)</f>
        <v>0</v>
      </c>
      <c r="N41" s="159">
        <v>2.3570000000000001E-2</v>
      </c>
      <c r="O41" s="159">
        <f>ROUND(E41*N41,2)</f>
        <v>0.06</v>
      </c>
      <c r="P41" s="159">
        <v>0</v>
      </c>
      <c r="Q41" s="159">
        <f>ROUND(E41*P41,2)</f>
        <v>0</v>
      </c>
      <c r="R41" s="159"/>
      <c r="S41" s="159" t="s">
        <v>154</v>
      </c>
      <c r="T41" s="159" t="s">
        <v>184</v>
      </c>
      <c r="U41" s="159">
        <v>0</v>
      </c>
      <c r="V41" s="159">
        <f>ROUND(E41*U41,2)</f>
        <v>0</v>
      </c>
      <c r="W41" s="159"/>
      <c r="X41" s="159" t="s">
        <v>177</v>
      </c>
      <c r="Y41" s="149"/>
      <c r="Z41" s="149"/>
      <c r="AA41" s="149"/>
      <c r="AB41" s="149"/>
      <c r="AC41" s="149"/>
      <c r="AD41" s="149"/>
      <c r="AE41" s="149"/>
      <c r="AF41" s="149"/>
      <c r="AG41" s="149" t="s">
        <v>178</v>
      </c>
      <c r="AH41" s="149"/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</row>
    <row r="42" spans="1:60" outlineLevel="1" x14ac:dyDescent="0.2">
      <c r="A42" s="156"/>
      <c r="B42" s="157"/>
      <c r="C42" s="189" t="s">
        <v>449</v>
      </c>
      <c r="D42" s="187"/>
      <c r="E42" s="188"/>
      <c r="F42" s="159"/>
      <c r="G42" s="159"/>
      <c r="H42" s="159"/>
      <c r="I42" s="159"/>
      <c r="J42" s="159"/>
      <c r="K42" s="159"/>
      <c r="L42" s="159"/>
      <c r="M42" s="159"/>
      <c r="N42" s="159"/>
      <c r="O42" s="159"/>
      <c r="P42" s="159"/>
      <c r="Q42" s="159"/>
      <c r="R42" s="159"/>
      <c r="S42" s="159"/>
      <c r="T42" s="159"/>
      <c r="U42" s="159"/>
      <c r="V42" s="159"/>
      <c r="W42" s="159"/>
      <c r="X42" s="159"/>
      <c r="Y42" s="149"/>
      <c r="Z42" s="149"/>
      <c r="AA42" s="149"/>
      <c r="AB42" s="149"/>
      <c r="AC42" s="149"/>
      <c r="AD42" s="149"/>
      <c r="AE42" s="149"/>
      <c r="AF42" s="149"/>
      <c r="AG42" s="149" t="s">
        <v>173</v>
      </c>
      <c r="AH42" s="149">
        <v>0</v>
      </c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</row>
    <row r="43" spans="1:60" outlineLevel="1" x14ac:dyDescent="0.2">
      <c r="A43" s="156"/>
      <c r="B43" s="157"/>
      <c r="C43" s="189" t="s">
        <v>437</v>
      </c>
      <c r="D43" s="187"/>
      <c r="E43" s="188">
        <v>0.58701999999999999</v>
      </c>
      <c r="F43" s="159"/>
      <c r="G43" s="159"/>
      <c r="H43" s="159"/>
      <c r="I43" s="159"/>
      <c r="J43" s="159"/>
      <c r="K43" s="159"/>
      <c r="L43" s="159"/>
      <c r="M43" s="159"/>
      <c r="N43" s="159"/>
      <c r="O43" s="159"/>
      <c r="P43" s="159"/>
      <c r="Q43" s="159"/>
      <c r="R43" s="159"/>
      <c r="S43" s="159"/>
      <c r="T43" s="159"/>
      <c r="U43" s="159"/>
      <c r="V43" s="159"/>
      <c r="W43" s="159"/>
      <c r="X43" s="159"/>
      <c r="Y43" s="149"/>
      <c r="Z43" s="149"/>
      <c r="AA43" s="149"/>
      <c r="AB43" s="149"/>
      <c r="AC43" s="149"/>
      <c r="AD43" s="149"/>
      <c r="AE43" s="149"/>
      <c r="AF43" s="149"/>
      <c r="AG43" s="149" t="s">
        <v>173</v>
      </c>
      <c r="AH43" s="149">
        <v>0</v>
      </c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</row>
    <row r="44" spans="1:60" outlineLevel="1" x14ac:dyDescent="0.2">
      <c r="A44" s="156"/>
      <c r="B44" s="157"/>
      <c r="C44" s="189" t="s">
        <v>438</v>
      </c>
      <c r="D44" s="187"/>
      <c r="E44" s="188">
        <v>0.33935999999999999</v>
      </c>
      <c r="F44" s="159"/>
      <c r="G44" s="159"/>
      <c r="H44" s="159"/>
      <c r="I44" s="159"/>
      <c r="J44" s="159"/>
      <c r="K44" s="159"/>
      <c r="L44" s="159"/>
      <c r="M44" s="159"/>
      <c r="N44" s="159"/>
      <c r="O44" s="159"/>
      <c r="P44" s="159"/>
      <c r="Q44" s="159"/>
      <c r="R44" s="159"/>
      <c r="S44" s="159"/>
      <c r="T44" s="159"/>
      <c r="U44" s="159"/>
      <c r="V44" s="159"/>
      <c r="W44" s="159"/>
      <c r="X44" s="159"/>
      <c r="Y44" s="149"/>
      <c r="Z44" s="149"/>
      <c r="AA44" s="149"/>
      <c r="AB44" s="149"/>
      <c r="AC44" s="149"/>
      <c r="AD44" s="149"/>
      <c r="AE44" s="149"/>
      <c r="AF44" s="149"/>
      <c r="AG44" s="149" t="s">
        <v>173</v>
      </c>
      <c r="AH44" s="149">
        <v>0</v>
      </c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</row>
    <row r="45" spans="1:60" outlineLevel="1" x14ac:dyDescent="0.2">
      <c r="A45" s="156"/>
      <c r="B45" s="157"/>
      <c r="C45" s="189" t="s">
        <v>439</v>
      </c>
      <c r="D45" s="187"/>
      <c r="E45" s="188">
        <v>0.19541</v>
      </c>
      <c r="F45" s="159"/>
      <c r="G45" s="159"/>
      <c r="H45" s="159"/>
      <c r="I45" s="159"/>
      <c r="J45" s="159"/>
      <c r="K45" s="159"/>
      <c r="L45" s="159"/>
      <c r="M45" s="159"/>
      <c r="N45" s="159"/>
      <c r="O45" s="159"/>
      <c r="P45" s="159"/>
      <c r="Q45" s="159"/>
      <c r="R45" s="159"/>
      <c r="S45" s="159"/>
      <c r="T45" s="159"/>
      <c r="U45" s="159"/>
      <c r="V45" s="159"/>
      <c r="W45" s="159"/>
      <c r="X45" s="159"/>
      <c r="Y45" s="149"/>
      <c r="Z45" s="149"/>
      <c r="AA45" s="149"/>
      <c r="AB45" s="149"/>
      <c r="AC45" s="149"/>
      <c r="AD45" s="149"/>
      <c r="AE45" s="149"/>
      <c r="AF45" s="149"/>
      <c r="AG45" s="149" t="s">
        <v>173</v>
      </c>
      <c r="AH45" s="149">
        <v>0</v>
      </c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  <c r="BH45" s="149"/>
    </row>
    <row r="46" spans="1:60" outlineLevel="1" x14ac:dyDescent="0.2">
      <c r="A46" s="156"/>
      <c r="B46" s="157"/>
      <c r="C46" s="189" t="s">
        <v>440</v>
      </c>
      <c r="D46" s="187"/>
      <c r="E46" s="188">
        <v>0.16911999999999999</v>
      </c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59"/>
      <c r="V46" s="159"/>
      <c r="W46" s="159"/>
      <c r="X46" s="159"/>
      <c r="Y46" s="149"/>
      <c r="Z46" s="149"/>
      <c r="AA46" s="149"/>
      <c r="AB46" s="149"/>
      <c r="AC46" s="149"/>
      <c r="AD46" s="149"/>
      <c r="AE46" s="149"/>
      <c r="AF46" s="149"/>
      <c r="AG46" s="149" t="s">
        <v>173</v>
      </c>
      <c r="AH46" s="149">
        <v>0</v>
      </c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49"/>
      <c r="BB46" s="149"/>
      <c r="BC46" s="149"/>
      <c r="BD46" s="149"/>
      <c r="BE46" s="149"/>
      <c r="BF46" s="149"/>
      <c r="BG46" s="149"/>
      <c r="BH46" s="149"/>
    </row>
    <row r="47" spans="1:60" outlineLevel="1" x14ac:dyDescent="0.2">
      <c r="A47" s="156"/>
      <c r="B47" s="157"/>
      <c r="C47" s="189" t="s">
        <v>441</v>
      </c>
      <c r="D47" s="187"/>
      <c r="E47" s="188">
        <v>0.25396000000000002</v>
      </c>
      <c r="F47" s="159"/>
      <c r="G47" s="159"/>
      <c r="H47" s="159"/>
      <c r="I47" s="159"/>
      <c r="J47" s="159"/>
      <c r="K47" s="159"/>
      <c r="L47" s="159"/>
      <c r="M47" s="159"/>
      <c r="N47" s="159"/>
      <c r="O47" s="159"/>
      <c r="P47" s="159"/>
      <c r="Q47" s="159"/>
      <c r="R47" s="159"/>
      <c r="S47" s="159"/>
      <c r="T47" s="159"/>
      <c r="U47" s="159"/>
      <c r="V47" s="159"/>
      <c r="W47" s="159"/>
      <c r="X47" s="159"/>
      <c r="Y47" s="149"/>
      <c r="Z47" s="149"/>
      <c r="AA47" s="149"/>
      <c r="AB47" s="149"/>
      <c r="AC47" s="149"/>
      <c r="AD47" s="149"/>
      <c r="AE47" s="149"/>
      <c r="AF47" s="149"/>
      <c r="AG47" s="149" t="s">
        <v>173</v>
      </c>
      <c r="AH47" s="149">
        <v>0</v>
      </c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49"/>
      <c r="BF47" s="149"/>
      <c r="BG47" s="149"/>
      <c r="BH47" s="149"/>
    </row>
    <row r="48" spans="1:60" outlineLevel="1" x14ac:dyDescent="0.2">
      <c r="A48" s="156"/>
      <c r="B48" s="157"/>
      <c r="C48" s="189" t="s">
        <v>459</v>
      </c>
      <c r="D48" s="187"/>
      <c r="E48" s="188">
        <v>1.0586800000000001</v>
      </c>
      <c r="F48" s="159"/>
      <c r="G48" s="159"/>
      <c r="H48" s="159"/>
      <c r="I48" s="159"/>
      <c r="J48" s="159"/>
      <c r="K48" s="159"/>
      <c r="L48" s="159"/>
      <c r="M48" s="159"/>
      <c r="N48" s="159"/>
      <c r="O48" s="159"/>
      <c r="P48" s="159"/>
      <c r="Q48" s="159"/>
      <c r="R48" s="159"/>
      <c r="S48" s="159"/>
      <c r="T48" s="159"/>
      <c r="U48" s="159"/>
      <c r="V48" s="159"/>
      <c r="W48" s="159"/>
      <c r="X48" s="159"/>
      <c r="Y48" s="149"/>
      <c r="Z48" s="149"/>
      <c r="AA48" s="149"/>
      <c r="AB48" s="149"/>
      <c r="AC48" s="149"/>
      <c r="AD48" s="149"/>
      <c r="AE48" s="149"/>
      <c r="AF48" s="149"/>
      <c r="AG48" s="149" t="s">
        <v>173</v>
      </c>
      <c r="AH48" s="149">
        <v>0</v>
      </c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</row>
    <row r="49" spans="1:60" outlineLevel="1" x14ac:dyDescent="0.2">
      <c r="A49" s="168">
        <v>12</v>
      </c>
      <c r="B49" s="169" t="s">
        <v>460</v>
      </c>
      <c r="C49" s="183" t="s">
        <v>461</v>
      </c>
      <c r="D49" s="170" t="s">
        <v>247</v>
      </c>
      <c r="E49" s="171">
        <v>1.54487</v>
      </c>
      <c r="F49" s="172"/>
      <c r="G49" s="173">
        <f>ROUND(E49*F49,2)</f>
        <v>0</v>
      </c>
      <c r="H49" s="160"/>
      <c r="I49" s="159">
        <f>ROUND(E49*H49,2)</f>
        <v>0</v>
      </c>
      <c r="J49" s="160"/>
      <c r="K49" s="159">
        <f>ROUND(E49*J49,2)</f>
        <v>0</v>
      </c>
      <c r="L49" s="159">
        <v>21</v>
      </c>
      <c r="M49" s="159">
        <f>G49*(1+L49/100)</f>
        <v>0</v>
      </c>
      <c r="N49" s="159">
        <v>1.6500000000000001E-2</v>
      </c>
      <c r="O49" s="159">
        <f>ROUND(E49*N49,2)</f>
        <v>0.03</v>
      </c>
      <c r="P49" s="159">
        <v>0</v>
      </c>
      <c r="Q49" s="159">
        <f>ROUND(E49*P49,2)</f>
        <v>0</v>
      </c>
      <c r="R49" s="159"/>
      <c r="S49" s="159" t="s">
        <v>154</v>
      </c>
      <c r="T49" s="159" t="s">
        <v>184</v>
      </c>
      <c r="U49" s="159">
        <v>0</v>
      </c>
      <c r="V49" s="159">
        <f>ROUND(E49*U49,2)</f>
        <v>0</v>
      </c>
      <c r="W49" s="159"/>
      <c r="X49" s="159" t="s">
        <v>177</v>
      </c>
      <c r="Y49" s="149"/>
      <c r="Z49" s="149"/>
      <c r="AA49" s="149"/>
      <c r="AB49" s="149"/>
      <c r="AC49" s="149"/>
      <c r="AD49" s="149"/>
      <c r="AE49" s="149"/>
      <c r="AF49" s="149"/>
      <c r="AG49" s="149" t="s">
        <v>178</v>
      </c>
      <c r="AH49" s="149"/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</row>
    <row r="50" spans="1:60" outlineLevel="1" x14ac:dyDescent="0.2">
      <c r="A50" s="156"/>
      <c r="B50" s="157"/>
      <c r="C50" s="189" t="s">
        <v>449</v>
      </c>
      <c r="D50" s="187"/>
      <c r="E50" s="188"/>
      <c r="F50" s="159"/>
      <c r="G50" s="159"/>
      <c r="H50" s="159"/>
      <c r="I50" s="159"/>
      <c r="J50" s="159"/>
      <c r="K50" s="159"/>
      <c r="L50" s="159"/>
      <c r="M50" s="159"/>
      <c r="N50" s="159"/>
      <c r="O50" s="159"/>
      <c r="P50" s="159"/>
      <c r="Q50" s="159"/>
      <c r="R50" s="159"/>
      <c r="S50" s="159"/>
      <c r="T50" s="159"/>
      <c r="U50" s="159"/>
      <c r="V50" s="159"/>
      <c r="W50" s="159"/>
      <c r="X50" s="159"/>
      <c r="Y50" s="149"/>
      <c r="Z50" s="149"/>
      <c r="AA50" s="149"/>
      <c r="AB50" s="149"/>
      <c r="AC50" s="149"/>
      <c r="AD50" s="149"/>
      <c r="AE50" s="149"/>
      <c r="AF50" s="149"/>
      <c r="AG50" s="149" t="s">
        <v>173</v>
      </c>
      <c r="AH50" s="149">
        <v>0</v>
      </c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  <c r="BA50" s="149"/>
      <c r="BB50" s="149"/>
      <c r="BC50" s="149"/>
      <c r="BD50" s="149"/>
      <c r="BE50" s="149"/>
      <c r="BF50" s="149"/>
      <c r="BG50" s="149"/>
      <c r="BH50" s="149"/>
    </row>
    <row r="51" spans="1:60" outlineLevel="1" x14ac:dyDescent="0.2">
      <c r="A51" s="156"/>
      <c r="B51" s="157"/>
      <c r="C51" s="189" t="s">
        <v>437</v>
      </c>
      <c r="D51" s="187"/>
      <c r="E51" s="188">
        <v>0.58701999999999999</v>
      </c>
      <c r="F51" s="159"/>
      <c r="G51" s="159"/>
      <c r="H51" s="159"/>
      <c r="I51" s="159"/>
      <c r="J51" s="159"/>
      <c r="K51" s="159"/>
      <c r="L51" s="159"/>
      <c r="M51" s="159"/>
      <c r="N51" s="159"/>
      <c r="O51" s="159"/>
      <c r="P51" s="159"/>
      <c r="Q51" s="159"/>
      <c r="R51" s="159"/>
      <c r="S51" s="159"/>
      <c r="T51" s="159"/>
      <c r="U51" s="159"/>
      <c r="V51" s="159"/>
      <c r="W51" s="159"/>
      <c r="X51" s="159"/>
      <c r="Y51" s="149"/>
      <c r="Z51" s="149"/>
      <c r="AA51" s="149"/>
      <c r="AB51" s="149"/>
      <c r="AC51" s="149"/>
      <c r="AD51" s="149"/>
      <c r="AE51" s="149"/>
      <c r="AF51" s="149"/>
      <c r="AG51" s="149" t="s">
        <v>173</v>
      </c>
      <c r="AH51" s="149">
        <v>0</v>
      </c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</row>
    <row r="52" spans="1:60" outlineLevel="1" x14ac:dyDescent="0.2">
      <c r="A52" s="156"/>
      <c r="B52" s="157"/>
      <c r="C52" s="189" t="s">
        <v>438</v>
      </c>
      <c r="D52" s="187"/>
      <c r="E52" s="188">
        <v>0.33935999999999999</v>
      </c>
      <c r="F52" s="159"/>
      <c r="G52" s="159"/>
      <c r="H52" s="159"/>
      <c r="I52" s="159"/>
      <c r="J52" s="159"/>
      <c r="K52" s="159"/>
      <c r="L52" s="159"/>
      <c r="M52" s="159"/>
      <c r="N52" s="159"/>
      <c r="O52" s="159"/>
      <c r="P52" s="159"/>
      <c r="Q52" s="159"/>
      <c r="R52" s="159"/>
      <c r="S52" s="159"/>
      <c r="T52" s="159"/>
      <c r="U52" s="159"/>
      <c r="V52" s="159"/>
      <c r="W52" s="159"/>
      <c r="X52" s="159"/>
      <c r="Y52" s="149"/>
      <c r="Z52" s="149"/>
      <c r="AA52" s="149"/>
      <c r="AB52" s="149"/>
      <c r="AC52" s="149"/>
      <c r="AD52" s="149"/>
      <c r="AE52" s="149"/>
      <c r="AF52" s="149"/>
      <c r="AG52" s="149" t="s">
        <v>173</v>
      </c>
      <c r="AH52" s="149">
        <v>0</v>
      </c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  <c r="BA52" s="149"/>
      <c r="BB52" s="149"/>
      <c r="BC52" s="149"/>
      <c r="BD52" s="149"/>
      <c r="BE52" s="149"/>
      <c r="BF52" s="149"/>
      <c r="BG52" s="149"/>
      <c r="BH52" s="149"/>
    </row>
    <row r="53" spans="1:60" outlineLevel="1" x14ac:dyDescent="0.2">
      <c r="A53" s="156"/>
      <c r="B53" s="157"/>
      <c r="C53" s="189" t="s">
        <v>439</v>
      </c>
      <c r="D53" s="187"/>
      <c r="E53" s="188">
        <v>0.19541</v>
      </c>
      <c r="F53" s="159"/>
      <c r="G53" s="159"/>
      <c r="H53" s="159"/>
      <c r="I53" s="159"/>
      <c r="J53" s="159"/>
      <c r="K53" s="159"/>
      <c r="L53" s="159"/>
      <c r="M53" s="159"/>
      <c r="N53" s="159"/>
      <c r="O53" s="159"/>
      <c r="P53" s="159"/>
      <c r="Q53" s="159"/>
      <c r="R53" s="159"/>
      <c r="S53" s="159"/>
      <c r="T53" s="159"/>
      <c r="U53" s="159"/>
      <c r="V53" s="159"/>
      <c r="W53" s="159"/>
      <c r="X53" s="159"/>
      <c r="Y53" s="149"/>
      <c r="Z53" s="149"/>
      <c r="AA53" s="149"/>
      <c r="AB53" s="149"/>
      <c r="AC53" s="149"/>
      <c r="AD53" s="149"/>
      <c r="AE53" s="149"/>
      <c r="AF53" s="149"/>
      <c r="AG53" s="149" t="s">
        <v>173</v>
      </c>
      <c r="AH53" s="149">
        <v>0</v>
      </c>
      <c r="AI53" s="149"/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  <c r="BA53" s="149"/>
      <c r="BB53" s="149"/>
      <c r="BC53" s="149"/>
      <c r="BD53" s="149"/>
      <c r="BE53" s="149"/>
      <c r="BF53" s="149"/>
      <c r="BG53" s="149"/>
      <c r="BH53" s="149"/>
    </row>
    <row r="54" spans="1:60" outlineLevel="1" x14ac:dyDescent="0.2">
      <c r="A54" s="156"/>
      <c r="B54" s="157"/>
      <c r="C54" s="189" t="s">
        <v>440</v>
      </c>
      <c r="D54" s="187"/>
      <c r="E54" s="188">
        <v>0.16911999999999999</v>
      </c>
      <c r="F54" s="159"/>
      <c r="G54" s="159"/>
      <c r="H54" s="159"/>
      <c r="I54" s="159"/>
      <c r="J54" s="159"/>
      <c r="K54" s="159"/>
      <c r="L54" s="159"/>
      <c r="M54" s="159"/>
      <c r="N54" s="159"/>
      <c r="O54" s="159"/>
      <c r="P54" s="159"/>
      <c r="Q54" s="159"/>
      <c r="R54" s="159"/>
      <c r="S54" s="159"/>
      <c r="T54" s="159"/>
      <c r="U54" s="159"/>
      <c r="V54" s="159"/>
      <c r="W54" s="159"/>
      <c r="X54" s="159"/>
      <c r="Y54" s="149"/>
      <c r="Z54" s="149"/>
      <c r="AA54" s="149"/>
      <c r="AB54" s="149"/>
      <c r="AC54" s="149"/>
      <c r="AD54" s="149"/>
      <c r="AE54" s="149"/>
      <c r="AF54" s="149"/>
      <c r="AG54" s="149" t="s">
        <v>173</v>
      </c>
      <c r="AH54" s="149">
        <v>0</v>
      </c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  <c r="BA54" s="149"/>
      <c r="BB54" s="149"/>
      <c r="BC54" s="149"/>
      <c r="BD54" s="149"/>
      <c r="BE54" s="149"/>
      <c r="BF54" s="149"/>
      <c r="BG54" s="149"/>
      <c r="BH54" s="149"/>
    </row>
    <row r="55" spans="1:60" outlineLevel="1" x14ac:dyDescent="0.2">
      <c r="A55" s="156"/>
      <c r="B55" s="157"/>
      <c r="C55" s="189" t="s">
        <v>441</v>
      </c>
      <c r="D55" s="187"/>
      <c r="E55" s="188">
        <v>0.25396000000000002</v>
      </c>
      <c r="F55" s="159"/>
      <c r="G55" s="159"/>
      <c r="H55" s="159"/>
      <c r="I55" s="159"/>
      <c r="J55" s="159"/>
      <c r="K55" s="159"/>
      <c r="L55" s="159"/>
      <c r="M55" s="159"/>
      <c r="N55" s="159"/>
      <c r="O55" s="159"/>
      <c r="P55" s="159"/>
      <c r="Q55" s="159"/>
      <c r="R55" s="159"/>
      <c r="S55" s="159"/>
      <c r="T55" s="159"/>
      <c r="U55" s="159"/>
      <c r="V55" s="159"/>
      <c r="W55" s="159"/>
      <c r="X55" s="159"/>
      <c r="Y55" s="149"/>
      <c r="Z55" s="149"/>
      <c r="AA55" s="149"/>
      <c r="AB55" s="149"/>
      <c r="AC55" s="149"/>
      <c r="AD55" s="149"/>
      <c r="AE55" s="149"/>
      <c r="AF55" s="149"/>
      <c r="AG55" s="149" t="s">
        <v>173</v>
      </c>
      <c r="AH55" s="149">
        <v>0</v>
      </c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  <c r="BA55" s="149"/>
      <c r="BB55" s="149"/>
      <c r="BC55" s="149"/>
      <c r="BD55" s="149"/>
      <c r="BE55" s="149"/>
      <c r="BF55" s="149"/>
      <c r="BG55" s="149"/>
      <c r="BH55" s="149"/>
    </row>
    <row r="56" spans="1:60" ht="22.5" outlineLevel="1" x14ac:dyDescent="0.2">
      <c r="A56" s="168">
        <v>13</v>
      </c>
      <c r="B56" s="169" t="s">
        <v>462</v>
      </c>
      <c r="C56" s="183" t="s">
        <v>463</v>
      </c>
      <c r="D56" s="170" t="s">
        <v>189</v>
      </c>
      <c r="E56" s="171">
        <v>35.289400000000001</v>
      </c>
      <c r="F56" s="172"/>
      <c r="G56" s="173">
        <f>ROUND(E56*F56,2)</f>
        <v>0</v>
      </c>
      <c r="H56" s="160"/>
      <c r="I56" s="159">
        <f>ROUND(E56*H56,2)</f>
        <v>0</v>
      </c>
      <c r="J56" s="160"/>
      <c r="K56" s="159">
        <f>ROUND(E56*J56,2)</f>
        <v>0</v>
      </c>
      <c r="L56" s="159">
        <v>21</v>
      </c>
      <c r="M56" s="159">
        <f>G56*(1+L56/100)</f>
        <v>0</v>
      </c>
      <c r="N56" s="159">
        <v>1.452E-2</v>
      </c>
      <c r="O56" s="159">
        <f>ROUND(E56*N56,2)</f>
        <v>0.51</v>
      </c>
      <c r="P56" s="159">
        <v>0</v>
      </c>
      <c r="Q56" s="159">
        <f>ROUND(E56*P56,2)</f>
        <v>0</v>
      </c>
      <c r="R56" s="159"/>
      <c r="S56" s="159" t="s">
        <v>169</v>
      </c>
      <c r="T56" s="159" t="s">
        <v>155</v>
      </c>
      <c r="U56" s="159">
        <v>0.27</v>
      </c>
      <c r="V56" s="159">
        <f>ROUND(E56*U56,2)</f>
        <v>9.5299999999999994</v>
      </c>
      <c r="W56" s="159"/>
      <c r="X56" s="159" t="s">
        <v>177</v>
      </c>
      <c r="Y56" s="149"/>
      <c r="Z56" s="149"/>
      <c r="AA56" s="149"/>
      <c r="AB56" s="149"/>
      <c r="AC56" s="149"/>
      <c r="AD56" s="149"/>
      <c r="AE56" s="149"/>
      <c r="AF56" s="149"/>
      <c r="AG56" s="149" t="s">
        <v>178</v>
      </c>
      <c r="AH56" s="149"/>
      <c r="AI56" s="149"/>
      <c r="AJ56" s="149"/>
      <c r="AK56" s="149"/>
      <c r="AL56" s="149"/>
      <c r="AM56" s="149"/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149"/>
      <c r="BA56" s="149"/>
      <c r="BB56" s="149"/>
      <c r="BC56" s="149"/>
      <c r="BD56" s="149"/>
      <c r="BE56" s="149"/>
      <c r="BF56" s="149"/>
      <c r="BG56" s="149"/>
      <c r="BH56" s="149"/>
    </row>
    <row r="57" spans="1:60" outlineLevel="1" x14ac:dyDescent="0.2">
      <c r="A57" s="156"/>
      <c r="B57" s="157"/>
      <c r="C57" s="189" t="s">
        <v>464</v>
      </c>
      <c r="D57" s="187"/>
      <c r="E57" s="188">
        <v>35.289400000000001</v>
      </c>
      <c r="F57" s="159"/>
      <c r="G57" s="159"/>
      <c r="H57" s="159"/>
      <c r="I57" s="159"/>
      <c r="J57" s="159"/>
      <c r="K57" s="159"/>
      <c r="L57" s="159"/>
      <c r="M57" s="159"/>
      <c r="N57" s="159"/>
      <c r="O57" s="159"/>
      <c r="P57" s="159"/>
      <c r="Q57" s="159"/>
      <c r="R57" s="159"/>
      <c r="S57" s="159"/>
      <c r="T57" s="159"/>
      <c r="U57" s="159"/>
      <c r="V57" s="159"/>
      <c r="W57" s="159"/>
      <c r="X57" s="159"/>
      <c r="Y57" s="149"/>
      <c r="Z57" s="149"/>
      <c r="AA57" s="149"/>
      <c r="AB57" s="149"/>
      <c r="AC57" s="149"/>
      <c r="AD57" s="149"/>
      <c r="AE57" s="149"/>
      <c r="AF57" s="149"/>
      <c r="AG57" s="149" t="s">
        <v>173</v>
      </c>
      <c r="AH57" s="149">
        <v>0</v>
      </c>
      <c r="AI57" s="149"/>
      <c r="AJ57" s="149"/>
      <c r="AK57" s="149"/>
      <c r="AL57" s="149"/>
      <c r="AM57" s="149"/>
      <c r="AN57" s="149"/>
      <c r="AO57" s="149"/>
      <c r="AP57" s="149"/>
      <c r="AQ57" s="149"/>
      <c r="AR57" s="149"/>
      <c r="AS57" s="149"/>
      <c r="AT57" s="149"/>
      <c r="AU57" s="149"/>
      <c r="AV57" s="149"/>
      <c r="AW57" s="149"/>
      <c r="AX57" s="149"/>
      <c r="AY57" s="149"/>
      <c r="AZ57" s="149"/>
      <c r="BA57" s="149"/>
      <c r="BB57" s="149"/>
      <c r="BC57" s="149"/>
      <c r="BD57" s="149"/>
      <c r="BE57" s="149"/>
      <c r="BF57" s="149"/>
      <c r="BG57" s="149"/>
      <c r="BH57" s="149"/>
    </row>
    <row r="58" spans="1:60" outlineLevel="1" x14ac:dyDescent="0.2">
      <c r="A58" s="168">
        <v>14</v>
      </c>
      <c r="B58" s="169" t="s">
        <v>465</v>
      </c>
      <c r="C58" s="183" t="s">
        <v>466</v>
      </c>
      <c r="D58" s="170" t="s">
        <v>176</v>
      </c>
      <c r="E58" s="171">
        <v>4</v>
      </c>
      <c r="F58" s="172"/>
      <c r="G58" s="173">
        <f>ROUND(E58*F58,2)</f>
        <v>0</v>
      </c>
      <c r="H58" s="160"/>
      <c r="I58" s="159">
        <f>ROUND(E58*H58,2)</f>
        <v>0</v>
      </c>
      <c r="J58" s="160"/>
      <c r="K58" s="159">
        <f>ROUND(E58*J58,2)</f>
        <v>0</v>
      </c>
      <c r="L58" s="159">
        <v>21</v>
      </c>
      <c r="M58" s="159">
        <f>G58*(1+L58/100)</f>
        <v>0</v>
      </c>
      <c r="N58" s="159">
        <v>1.99E-3</v>
      </c>
      <c r="O58" s="159">
        <f>ROUND(E58*N58,2)</f>
        <v>0.01</v>
      </c>
      <c r="P58" s="159">
        <v>0</v>
      </c>
      <c r="Q58" s="159">
        <f>ROUND(E58*P58,2)</f>
        <v>0</v>
      </c>
      <c r="R58" s="159" t="s">
        <v>233</v>
      </c>
      <c r="S58" s="159" t="s">
        <v>154</v>
      </c>
      <c r="T58" s="159" t="s">
        <v>184</v>
      </c>
      <c r="U58" s="159">
        <v>0</v>
      </c>
      <c r="V58" s="159">
        <f>ROUND(E58*U58,2)</f>
        <v>0</v>
      </c>
      <c r="W58" s="159"/>
      <c r="X58" s="159" t="s">
        <v>234</v>
      </c>
      <c r="Y58" s="149"/>
      <c r="Z58" s="149"/>
      <c r="AA58" s="149"/>
      <c r="AB58" s="149"/>
      <c r="AC58" s="149"/>
      <c r="AD58" s="149"/>
      <c r="AE58" s="149"/>
      <c r="AF58" s="149"/>
      <c r="AG58" s="149" t="s">
        <v>235</v>
      </c>
      <c r="AH58" s="149"/>
      <c r="AI58" s="149"/>
      <c r="AJ58" s="149"/>
      <c r="AK58" s="149"/>
      <c r="AL58" s="149"/>
      <c r="AM58" s="149"/>
      <c r="AN58" s="149"/>
      <c r="AO58" s="149"/>
      <c r="AP58" s="149"/>
      <c r="AQ58" s="149"/>
      <c r="AR58" s="149"/>
      <c r="AS58" s="149"/>
      <c r="AT58" s="149"/>
      <c r="AU58" s="149"/>
      <c r="AV58" s="149"/>
      <c r="AW58" s="149"/>
      <c r="AX58" s="149"/>
      <c r="AY58" s="149"/>
      <c r="AZ58" s="149"/>
      <c r="BA58" s="149"/>
      <c r="BB58" s="149"/>
      <c r="BC58" s="149"/>
      <c r="BD58" s="149"/>
      <c r="BE58" s="149"/>
      <c r="BF58" s="149"/>
      <c r="BG58" s="149"/>
      <c r="BH58" s="149"/>
    </row>
    <row r="59" spans="1:60" outlineLevel="1" x14ac:dyDescent="0.2">
      <c r="A59" s="156"/>
      <c r="B59" s="157"/>
      <c r="C59" s="189" t="s">
        <v>107</v>
      </c>
      <c r="D59" s="187"/>
      <c r="E59" s="188">
        <v>4</v>
      </c>
      <c r="F59" s="159"/>
      <c r="G59" s="159"/>
      <c r="H59" s="159"/>
      <c r="I59" s="159"/>
      <c r="J59" s="159"/>
      <c r="K59" s="159"/>
      <c r="L59" s="159"/>
      <c r="M59" s="159"/>
      <c r="N59" s="159"/>
      <c r="O59" s="159"/>
      <c r="P59" s="159"/>
      <c r="Q59" s="159"/>
      <c r="R59" s="159"/>
      <c r="S59" s="159"/>
      <c r="T59" s="159"/>
      <c r="U59" s="159"/>
      <c r="V59" s="159"/>
      <c r="W59" s="159"/>
      <c r="X59" s="159"/>
      <c r="Y59" s="149"/>
      <c r="Z59" s="149"/>
      <c r="AA59" s="149"/>
      <c r="AB59" s="149"/>
      <c r="AC59" s="149"/>
      <c r="AD59" s="149"/>
      <c r="AE59" s="149"/>
      <c r="AF59" s="149"/>
      <c r="AG59" s="149" t="s">
        <v>173</v>
      </c>
      <c r="AH59" s="149">
        <v>0</v>
      </c>
      <c r="AI59" s="149"/>
      <c r="AJ59" s="149"/>
      <c r="AK59" s="149"/>
      <c r="AL59" s="149"/>
      <c r="AM59" s="149"/>
      <c r="AN59" s="149"/>
      <c r="AO59" s="149"/>
      <c r="AP59" s="149"/>
      <c r="AQ59" s="149"/>
      <c r="AR59" s="149"/>
      <c r="AS59" s="149"/>
      <c r="AT59" s="149"/>
      <c r="AU59" s="149"/>
      <c r="AV59" s="149"/>
      <c r="AW59" s="149"/>
      <c r="AX59" s="149"/>
      <c r="AY59" s="149"/>
      <c r="AZ59" s="149"/>
      <c r="BA59" s="149"/>
      <c r="BB59" s="149"/>
      <c r="BC59" s="149"/>
      <c r="BD59" s="149"/>
      <c r="BE59" s="149"/>
      <c r="BF59" s="149"/>
      <c r="BG59" s="149"/>
      <c r="BH59" s="149"/>
    </row>
    <row r="60" spans="1:60" outlineLevel="1" x14ac:dyDescent="0.2">
      <c r="A60" s="174">
        <v>15</v>
      </c>
      <c r="B60" s="175" t="s">
        <v>467</v>
      </c>
      <c r="C60" s="182" t="s">
        <v>468</v>
      </c>
      <c r="D60" s="176" t="s">
        <v>203</v>
      </c>
      <c r="E60" s="177">
        <v>20</v>
      </c>
      <c r="F60" s="178"/>
      <c r="G60" s="179">
        <f>ROUND(E60*F60,2)</f>
        <v>0</v>
      </c>
      <c r="H60" s="160"/>
      <c r="I60" s="159">
        <f>ROUND(E60*H60,2)</f>
        <v>0</v>
      </c>
      <c r="J60" s="160"/>
      <c r="K60" s="159">
        <f>ROUND(E60*J60,2)</f>
        <v>0</v>
      </c>
      <c r="L60" s="159">
        <v>21</v>
      </c>
      <c r="M60" s="159">
        <f>G60*(1+L60/100)</f>
        <v>0</v>
      </c>
      <c r="N60" s="159">
        <v>1E-3</v>
      </c>
      <c r="O60" s="159">
        <f>ROUND(E60*N60,2)</f>
        <v>0.02</v>
      </c>
      <c r="P60" s="159">
        <v>0</v>
      </c>
      <c r="Q60" s="159">
        <f>ROUND(E60*P60,2)</f>
        <v>0</v>
      </c>
      <c r="R60" s="159" t="s">
        <v>233</v>
      </c>
      <c r="S60" s="159" t="s">
        <v>154</v>
      </c>
      <c r="T60" s="159" t="s">
        <v>184</v>
      </c>
      <c r="U60" s="159">
        <v>0</v>
      </c>
      <c r="V60" s="159">
        <f>ROUND(E60*U60,2)</f>
        <v>0</v>
      </c>
      <c r="W60" s="159"/>
      <c r="X60" s="159" t="s">
        <v>234</v>
      </c>
      <c r="Y60" s="149"/>
      <c r="Z60" s="149"/>
      <c r="AA60" s="149"/>
      <c r="AB60" s="149"/>
      <c r="AC60" s="149"/>
      <c r="AD60" s="149"/>
      <c r="AE60" s="149"/>
      <c r="AF60" s="149"/>
      <c r="AG60" s="149" t="s">
        <v>235</v>
      </c>
      <c r="AH60" s="149"/>
      <c r="AI60" s="149"/>
      <c r="AJ60" s="149"/>
      <c r="AK60" s="149"/>
      <c r="AL60" s="149"/>
      <c r="AM60" s="149"/>
      <c r="AN60" s="149"/>
      <c r="AO60" s="149"/>
      <c r="AP60" s="149"/>
      <c r="AQ60" s="149"/>
      <c r="AR60" s="149"/>
      <c r="AS60" s="149"/>
      <c r="AT60" s="149"/>
      <c r="AU60" s="149"/>
      <c r="AV60" s="149"/>
      <c r="AW60" s="149"/>
      <c r="AX60" s="149"/>
      <c r="AY60" s="149"/>
      <c r="AZ60" s="149"/>
      <c r="BA60" s="149"/>
      <c r="BB60" s="149"/>
      <c r="BC60" s="149"/>
      <c r="BD60" s="149"/>
      <c r="BE60" s="149"/>
      <c r="BF60" s="149"/>
      <c r="BG60" s="149"/>
      <c r="BH60" s="149"/>
    </row>
    <row r="61" spans="1:60" outlineLevel="1" x14ac:dyDescent="0.2">
      <c r="A61" s="168">
        <v>16</v>
      </c>
      <c r="B61" s="169" t="s">
        <v>469</v>
      </c>
      <c r="C61" s="183" t="s">
        <v>470</v>
      </c>
      <c r="D61" s="170" t="s">
        <v>247</v>
      </c>
      <c r="E61" s="171">
        <v>1.69936</v>
      </c>
      <c r="F61" s="172"/>
      <c r="G61" s="173">
        <f>ROUND(E61*F61,2)</f>
        <v>0</v>
      </c>
      <c r="H61" s="160"/>
      <c r="I61" s="159">
        <f>ROUND(E61*H61,2)</f>
        <v>0</v>
      </c>
      <c r="J61" s="160"/>
      <c r="K61" s="159">
        <f>ROUND(E61*J61,2)</f>
        <v>0</v>
      </c>
      <c r="L61" s="159">
        <v>21</v>
      </c>
      <c r="M61" s="159">
        <f>G61*(1+L61/100)</f>
        <v>0</v>
      </c>
      <c r="N61" s="159">
        <v>0.55000000000000004</v>
      </c>
      <c r="O61" s="159">
        <f>ROUND(E61*N61,2)</f>
        <v>0.93</v>
      </c>
      <c r="P61" s="159">
        <v>0</v>
      </c>
      <c r="Q61" s="159">
        <f>ROUND(E61*P61,2)</f>
        <v>0</v>
      </c>
      <c r="R61" s="159" t="s">
        <v>233</v>
      </c>
      <c r="S61" s="159" t="s">
        <v>154</v>
      </c>
      <c r="T61" s="159" t="s">
        <v>184</v>
      </c>
      <c r="U61" s="159">
        <v>0</v>
      </c>
      <c r="V61" s="159">
        <f>ROUND(E61*U61,2)</f>
        <v>0</v>
      </c>
      <c r="W61" s="159"/>
      <c r="X61" s="159" t="s">
        <v>234</v>
      </c>
      <c r="Y61" s="149"/>
      <c r="Z61" s="149"/>
      <c r="AA61" s="149"/>
      <c r="AB61" s="149"/>
      <c r="AC61" s="149"/>
      <c r="AD61" s="149"/>
      <c r="AE61" s="149"/>
      <c r="AF61" s="149"/>
      <c r="AG61" s="149" t="s">
        <v>235</v>
      </c>
      <c r="AH61" s="149"/>
      <c r="AI61" s="149"/>
      <c r="AJ61" s="149"/>
      <c r="AK61" s="149"/>
      <c r="AL61" s="149"/>
      <c r="AM61" s="149"/>
      <c r="AN61" s="149"/>
      <c r="AO61" s="149"/>
      <c r="AP61" s="149"/>
      <c r="AQ61" s="149"/>
      <c r="AR61" s="149"/>
      <c r="AS61" s="149"/>
      <c r="AT61" s="149"/>
      <c r="AU61" s="149"/>
      <c r="AV61" s="149"/>
      <c r="AW61" s="149"/>
      <c r="AX61" s="149"/>
      <c r="AY61" s="149"/>
      <c r="AZ61" s="149"/>
      <c r="BA61" s="149"/>
      <c r="BB61" s="149"/>
      <c r="BC61" s="149"/>
      <c r="BD61" s="149"/>
      <c r="BE61" s="149"/>
      <c r="BF61" s="149"/>
      <c r="BG61" s="149"/>
      <c r="BH61" s="149"/>
    </row>
    <row r="62" spans="1:60" outlineLevel="1" x14ac:dyDescent="0.2">
      <c r="A62" s="156"/>
      <c r="B62" s="157"/>
      <c r="C62" s="189" t="s">
        <v>449</v>
      </c>
      <c r="D62" s="187"/>
      <c r="E62" s="188"/>
      <c r="F62" s="159"/>
      <c r="G62" s="159"/>
      <c r="H62" s="159"/>
      <c r="I62" s="159"/>
      <c r="J62" s="159"/>
      <c r="K62" s="159"/>
      <c r="L62" s="159"/>
      <c r="M62" s="159"/>
      <c r="N62" s="159"/>
      <c r="O62" s="159"/>
      <c r="P62" s="159"/>
      <c r="Q62" s="159"/>
      <c r="R62" s="159"/>
      <c r="S62" s="159"/>
      <c r="T62" s="159"/>
      <c r="U62" s="159"/>
      <c r="V62" s="159"/>
      <c r="W62" s="159"/>
      <c r="X62" s="159"/>
      <c r="Y62" s="149"/>
      <c r="Z62" s="149"/>
      <c r="AA62" s="149"/>
      <c r="AB62" s="149"/>
      <c r="AC62" s="149"/>
      <c r="AD62" s="149"/>
      <c r="AE62" s="149"/>
      <c r="AF62" s="149"/>
      <c r="AG62" s="149" t="s">
        <v>173</v>
      </c>
      <c r="AH62" s="149">
        <v>0</v>
      </c>
      <c r="AI62" s="149"/>
      <c r="AJ62" s="149"/>
      <c r="AK62" s="149"/>
      <c r="AL62" s="149"/>
      <c r="AM62" s="149"/>
      <c r="AN62" s="149"/>
      <c r="AO62" s="149"/>
      <c r="AP62" s="149"/>
      <c r="AQ62" s="149"/>
      <c r="AR62" s="149"/>
      <c r="AS62" s="149"/>
      <c r="AT62" s="149"/>
      <c r="AU62" s="149"/>
      <c r="AV62" s="149"/>
      <c r="AW62" s="149"/>
      <c r="AX62" s="149"/>
      <c r="AY62" s="149"/>
      <c r="AZ62" s="149"/>
      <c r="BA62" s="149"/>
      <c r="BB62" s="149"/>
      <c r="BC62" s="149"/>
      <c r="BD62" s="149"/>
      <c r="BE62" s="149"/>
      <c r="BF62" s="149"/>
      <c r="BG62" s="149"/>
      <c r="BH62" s="149"/>
    </row>
    <row r="63" spans="1:60" outlineLevel="1" x14ac:dyDescent="0.2">
      <c r="A63" s="156"/>
      <c r="B63" s="157"/>
      <c r="C63" s="189" t="s">
        <v>437</v>
      </c>
      <c r="D63" s="187"/>
      <c r="E63" s="188">
        <v>0.58701999999999999</v>
      </c>
      <c r="F63" s="159"/>
      <c r="G63" s="159"/>
      <c r="H63" s="159"/>
      <c r="I63" s="159"/>
      <c r="J63" s="159"/>
      <c r="K63" s="159"/>
      <c r="L63" s="159"/>
      <c r="M63" s="159"/>
      <c r="N63" s="159"/>
      <c r="O63" s="159"/>
      <c r="P63" s="159"/>
      <c r="Q63" s="159"/>
      <c r="R63" s="159"/>
      <c r="S63" s="159"/>
      <c r="T63" s="159"/>
      <c r="U63" s="159"/>
      <c r="V63" s="159"/>
      <c r="W63" s="159"/>
      <c r="X63" s="159"/>
      <c r="Y63" s="149"/>
      <c r="Z63" s="149"/>
      <c r="AA63" s="149"/>
      <c r="AB63" s="149"/>
      <c r="AC63" s="149"/>
      <c r="AD63" s="149"/>
      <c r="AE63" s="149"/>
      <c r="AF63" s="149"/>
      <c r="AG63" s="149" t="s">
        <v>173</v>
      </c>
      <c r="AH63" s="149">
        <v>0</v>
      </c>
      <c r="AI63" s="149"/>
      <c r="AJ63" s="149"/>
      <c r="AK63" s="149"/>
      <c r="AL63" s="149"/>
      <c r="AM63" s="149"/>
      <c r="AN63" s="149"/>
      <c r="AO63" s="149"/>
      <c r="AP63" s="149"/>
      <c r="AQ63" s="149"/>
      <c r="AR63" s="149"/>
      <c r="AS63" s="149"/>
      <c r="AT63" s="149"/>
      <c r="AU63" s="149"/>
      <c r="AV63" s="149"/>
      <c r="AW63" s="149"/>
      <c r="AX63" s="149"/>
      <c r="AY63" s="149"/>
      <c r="AZ63" s="149"/>
      <c r="BA63" s="149"/>
      <c r="BB63" s="149"/>
      <c r="BC63" s="149"/>
      <c r="BD63" s="149"/>
      <c r="BE63" s="149"/>
      <c r="BF63" s="149"/>
      <c r="BG63" s="149"/>
      <c r="BH63" s="149"/>
    </row>
    <row r="64" spans="1:60" outlineLevel="1" x14ac:dyDescent="0.2">
      <c r="A64" s="156"/>
      <c r="B64" s="157"/>
      <c r="C64" s="189" t="s">
        <v>438</v>
      </c>
      <c r="D64" s="187"/>
      <c r="E64" s="188">
        <v>0.33935999999999999</v>
      </c>
      <c r="F64" s="159"/>
      <c r="G64" s="159"/>
      <c r="H64" s="159"/>
      <c r="I64" s="159"/>
      <c r="J64" s="159"/>
      <c r="K64" s="159"/>
      <c r="L64" s="159"/>
      <c r="M64" s="159"/>
      <c r="N64" s="159"/>
      <c r="O64" s="159"/>
      <c r="P64" s="159"/>
      <c r="Q64" s="159"/>
      <c r="R64" s="159"/>
      <c r="S64" s="159"/>
      <c r="T64" s="159"/>
      <c r="U64" s="159"/>
      <c r="V64" s="159"/>
      <c r="W64" s="159"/>
      <c r="X64" s="159"/>
      <c r="Y64" s="149"/>
      <c r="Z64" s="149"/>
      <c r="AA64" s="149"/>
      <c r="AB64" s="149"/>
      <c r="AC64" s="149"/>
      <c r="AD64" s="149"/>
      <c r="AE64" s="149"/>
      <c r="AF64" s="149"/>
      <c r="AG64" s="149" t="s">
        <v>173</v>
      </c>
      <c r="AH64" s="149">
        <v>0</v>
      </c>
      <c r="AI64" s="149"/>
      <c r="AJ64" s="149"/>
      <c r="AK64" s="149"/>
      <c r="AL64" s="149"/>
      <c r="AM64" s="149"/>
      <c r="AN64" s="149"/>
      <c r="AO64" s="149"/>
      <c r="AP64" s="149"/>
      <c r="AQ64" s="149"/>
      <c r="AR64" s="149"/>
      <c r="AS64" s="149"/>
      <c r="AT64" s="149"/>
      <c r="AU64" s="149"/>
      <c r="AV64" s="149"/>
      <c r="AW64" s="149"/>
      <c r="AX64" s="149"/>
      <c r="AY64" s="149"/>
      <c r="AZ64" s="149"/>
      <c r="BA64" s="149"/>
      <c r="BB64" s="149"/>
      <c r="BC64" s="149"/>
      <c r="BD64" s="149"/>
      <c r="BE64" s="149"/>
      <c r="BF64" s="149"/>
      <c r="BG64" s="149"/>
      <c r="BH64" s="149"/>
    </row>
    <row r="65" spans="1:60" outlineLevel="1" x14ac:dyDescent="0.2">
      <c r="A65" s="156"/>
      <c r="B65" s="157"/>
      <c r="C65" s="189" t="s">
        <v>439</v>
      </c>
      <c r="D65" s="187"/>
      <c r="E65" s="188">
        <v>0.19541</v>
      </c>
      <c r="F65" s="159"/>
      <c r="G65" s="159"/>
      <c r="H65" s="159"/>
      <c r="I65" s="159"/>
      <c r="J65" s="159"/>
      <c r="K65" s="159"/>
      <c r="L65" s="159"/>
      <c r="M65" s="159"/>
      <c r="N65" s="159"/>
      <c r="O65" s="159"/>
      <c r="P65" s="159"/>
      <c r="Q65" s="159"/>
      <c r="R65" s="159"/>
      <c r="S65" s="159"/>
      <c r="T65" s="159"/>
      <c r="U65" s="159"/>
      <c r="V65" s="159"/>
      <c r="W65" s="159"/>
      <c r="X65" s="159"/>
      <c r="Y65" s="149"/>
      <c r="Z65" s="149"/>
      <c r="AA65" s="149"/>
      <c r="AB65" s="149"/>
      <c r="AC65" s="149"/>
      <c r="AD65" s="149"/>
      <c r="AE65" s="149"/>
      <c r="AF65" s="149"/>
      <c r="AG65" s="149" t="s">
        <v>173</v>
      </c>
      <c r="AH65" s="149">
        <v>0</v>
      </c>
      <c r="AI65" s="149"/>
      <c r="AJ65" s="149"/>
      <c r="AK65" s="149"/>
      <c r="AL65" s="149"/>
      <c r="AM65" s="149"/>
      <c r="AN65" s="149"/>
      <c r="AO65" s="149"/>
      <c r="AP65" s="149"/>
      <c r="AQ65" s="149"/>
      <c r="AR65" s="149"/>
      <c r="AS65" s="149"/>
      <c r="AT65" s="149"/>
      <c r="AU65" s="149"/>
      <c r="AV65" s="149"/>
      <c r="AW65" s="149"/>
      <c r="AX65" s="149"/>
      <c r="AY65" s="149"/>
      <c r="AZ65" s="149"/>
      <c r="BA65" s="149"/>
      <c r="BB65" s="149"/>
      <c r="BC65" s="149"/>
      <c r="BD65" s="149"/>
      <c r="BE65" s="149"/>
      <c r="BF65" s="149"/>
      <c r="BG65" s="149"/>
      <c r="BH65" s="149"/>
    </row>
    <row r="66" spans="1:60" outlineLevel="1" x14ac:dyDescent="0.2">
      <c r="A66" s="156"/>
      <c r="B66" s="157"/>
      <c r="C66" s="189" t="s">
        <v>440</v>
      </c>
      <c r="D66" s="187"/>
      <c r="E66" s="188">
        <v>0.16911999999999999</v>
      </c>
      <c r="F66" s="159"/>
      <c r="G66" s="159"/>
      <c r="H66" s="159"/>
      <c r="I66" s="159"/>
      <c r="J66" s="159"/>
      <c r="K66" s="159"/>
      <c r="L66" s="159"/>
      <c r="M66" s="159"/>
      <c r="N66" s="159"/>
      <c r="O66" s="159"/>
      <c r="P66" s="159"/>
      <c r="Q66" s="159"/>
      <c r="R66" s="159"/>
      <c r="S66" s="159"/>
      <c r="T66" s="159"/>
      <c r="U66" s="159"/>
      <c r="V66" s="159"/>
      <c r="W66" s="159"/>
      <c r="X66" s="159"/>
      <c r="Y66" s="149"/>
      <c r="Z66" s="149"/>
      <c r="AA66" s="149"/>
      <c r="AB66" s="149"/>
      <c r="AC66" s="149"/>
      <c r="AD66" s="149"/>
      <c r="AE66" s="149"/>
      <c r="AF66" s="149"/>
      <c r="AG66" s="149" t="s">
        <v>173</v>
      </c>
      <c r="AH66" s="149">
        <v>0</v>
      </c>
      <c r="AI66" s="149"/>
      <c r="AJ66" s="149"/>
      <c r="AK66" s="149"/>
      <c r="AL66" s="149"/>
      <c r="AM66" s="149"/>
      <c r="AN66" s="149"/>
      <c r="AO66" s="149"/>
      <c r="AP66" s="149"/>
      <c r="AQ66" s="149"/>
      <c r="AR66" s="149"/>
      <c r="AS66" s="149"/>
      <c r="AT66" s="149"/>
      <c r="AU66" s="149"/>
      <c r="AV66" s="149"/>
      <c r="AW66" s="149"/>
      <c r="AX66" s="149"/>
      <c r="AY66" s="149"/>
      <c r="AZ66" s="149"/>
      <c r="BA66" s="149"/>
      <c r="BB66" s="149"/>
      <c r="BC66" s="149"/>
      <c r="BD66" s="149"/>
      <c r="BE66" s="149"/>
      <c r="BF66" s="149"/>
      <c r="BG66" s="149"/>
      <c r="BH66" s="149"/>
    </row>
    <row r="67" spans="1:60" outlineLevel="1" x14ac:dyDescent="0.2">
      <c r="A67" s="156"/>
      <c r="B67" s="157"/>
      <c r="C67" s="189" t="s">
        <v>441</v>
      </c>
      <c r="D67" s="187"/>
      <c r="E67" s="188">
        <v>0.25396000000000002</v>
      </c>
      <c r="F67" s="159"/>
      <c r="G67" s="159"/>
      <c r="H67" s="159"/>
      <c r="I67" s="159"/>
      <c r="J67" s="159"/>
      <c r="K67" s="159"/>
      <c r="L67" s="159"/>
      <c r="M67" s="159"/>
      <c r="N67" s="159"/>
      <c r="O67" s="159"/>
      <c r="P67" s="159"/>
      <c r="Q67" s="159"/>
      <c r="R67" s="159"/>
      <c r="S67" s="159"/>
      <c r="T67" s="159"/>
      <c r="U67" s="159"/>
      <c r="V67" s="159"/>
      <c r="W67" s="159"/>
      <c r="X67" s="159"/>
      <c r="Y67" s="149"/>
      <c r="Z67" s="149"/>
      <c r="AA67" s="149"/>
      <c r="AB67" s="149"/>
      <c r="AC67" s="149"/>
      <c r="AD67" s="149"/>
      <c r="AE67" s="149"/>
      <c r="AF67" s="149"/>
      <c r="AG67" s="149" t="s">
        <v>173</v>
      </c>
      <c r="AH67" s="149">
        <v>0</v>
      </c>
      <c r="AI67" s="149"/>
      <c r="AJ67" s="149"/>
      <c r="AK67" s="149"/>
      <c r="AL67" s="149"/>
      <c r="AM67" s="149"/>
      <c r="AN67" s="149"/>
      <c r="AO67" s="149"/>
      <c r="AP67" s="149"/>
      <c r="AQ67" s="149"/>
      <c r="AR67" s="149"/>
      <c r="AS67" s="149"/>
      <c r="AT67" s="149"/>
      <c r="AU67" s="149"/>
      <c r="AV67" s="149"/>
      <c r="AW67" s="149"/>
      <c r="AX67" s="149"/>
      <c r="AY67" s="149"/>
      <c r="AZ67" s="149"/>
      <c r="BA67" s="149"/>
      <c r="BB67" s="149"/>
      <c r="BC67" s="149"/>
      <c r="BD67" s="149"/>
      <c r="BE67" s="149"/>
      <c r="BF67" s="149"/>
      <c r="BG67" s="149"/>
      <c r="BH67" s="149"/>
    </row>
    <row r="68" spans="1:60" outlineLevel="1" x14ac:dyDescent="0.2">
      <c r="A68" s="156"/>
      <c r="B68" s="157"/>
      <c r="C68" s="193" t="s">
        <v>471</v>
      </c>
      <c r="D68" s="190"/>
      <c r="E68" s="191">
        <v>1.54487</v>
      </c>
      <c r="F68" s="159"/>
      <c r="G68" s="159"/>
      <c r="H68" s="159"/>
      <c r="I68" s="159"/>
      <c r="J68" s="159"/>
      <c r="K68" s="159"/>
      <c r="L68" s="159"/>
      <c r="M68" s="159"/>
      <c r="N68" s="159"/>
      <c r="O68" s="159"/>
      <c r="P68" s="159"/>
      <c r="Q68" s="159"/>
      <c r="R68" s="159"/>
      <c r="S68" s="159"/>
      <c r="T68" s="159"/>
      <c r="U68" s="159"/>
      <c r="V68" s="159"/>
      <c r="W68" s="159"/>
      <c r="X68" s="159"/>
      <c r="Y68" s="149"/>
      <c r="Z68" s="149"/>
      <c r="AA68" s="149"/>
      <c r="AB68" s="149"/>
      <c r="AC68" s="149"/>
      <c r="AD68" s="149"/>
      <c r="AE68" s="149"/>
      <c r="AF68" s="149"/>
      <c r="AG68" s="149" t="s">
        <v>173</v>
      </c>
      <c r="AH68" s="149">
        <v>1</v>
      </c>
      <c r="AI68" s="149"/>
      <c r="AJ68" s="149"/>
      <c r="AK68" s="149"/>
      <c r="AL68" s="149"/>
      <c r="AM68" s="149"/>
      <c r="AN68" s="149"/>
      <c r="AO68" s="149"/>
      <c r="AP68" s="149"/>
      <c r="AQ68" s="149"/>
      <c r="AR68" s="149"/>
      <c r="AS68" s="149"/>
      <c r="AT68" s="149"/>
      <c r="AU68" s="149"/>
      <c r="AV68" s="149"/>
      <c r="AW68" s="149"/>
      <c r="AX68" s="149"/>
      <c r="AY68" s="149"/>
      <c r="AZ68" s="149"/>
      <c r="BA68" s="149"/>
      <c r="BB68" s="149"/>
      <c r="BC68" s="149"/>
      <c r="BD68" s="149"/>
      <c r="BE68" s="149"/>
      <c r="BF68" s="149"/>
      <c r="BG68" s="149"/>
      <c r="BH68" s="149"/>
    </row>
    <row r="69" spans="1:60" outlineLevel="1" x14ac:dyDescent="0.2">
      <c r="A69" s="156"/>
      <c r="B69" s="157"/>
      <c r="C69" s="189" t="s">
        <v>472</v>
      </c>
      <c r="D69" s="187"/>
      <c r="E69" s="188">
        <v>0.15448999999999999</v>
      </c>
      <c r="F69" s="159"/>
      <c r="G69" s="159"/>
      <c r="H69" s="159"/>
      <c r="I69" s="159"/>
      <c r="J69" s="159"/>
      <c r="K69" s="159"/>
      <c r="L69" s="159"/>
      <c r="M69" s="159"/>
      <c r="N69" s="159"/>
      <c r="O69" s="159"/>
      <c r="P69" s="159"/>
      <c r="Q69" s="159"/>
      <c r="R69" s="159"/>
      <c r="S69" s="159"/>
      <c r="T69" s="159"/>
      <c r="U69" s="159"/>
      <c r="V69" s="159"/>
      <c r="W69" s="159"/>
      <c r="X69" s="159"/>
      <c r="Y69" s="149"/>
      <c r="Z69" s="149"/>
      <c r="AA69" s="149"/>
      <c r="AB69" s="149"/>
      <c r="AC69" s="149"/>
      <c r="AD69" s="149"/>
      <c r="AE69" s="149"/>
      <c r="AF69" s="149"/>
      <c r="AG69" s="149" t="s">
        <v>173</v>
      </c>
      <c r="AH69" s="149">
        <v>0</v>
      </c>
      <c r="AI69" s="149"/>
      <c r="AJ69" s="149"/>
      <c r="AK69" s="149"/>
      <c r="AL69" s="149"/>
      <c r="AM69" s="149"/>
      <c r="AN69" s="149"/>
      <c r="AO69" s="149"/>
      <c r="AP69" s="149"/>
      <c r="AQ69" s="149"/>
      <c r="AR69" s="149"/>
      <c r="AS69" s="149"/>
      <c r="AT69" s="149"/>
      <c r="AU69" s="149"/>
      <c r="AV69" s="149"/>
      <c r="AW69" s="149"/>
      <c r="AX69" s="149"/>
      <c r="AY69" s="149"/>
      <c r="AZ69" s="149"/>
      <c r="BA69" s="149"/>
      <c r="BB69" s="149"/>
      <c r="BC69" s="149"/>
      <c r="BD69" s="149"/>
      <c r="BE69" s="149"/>
      <c r="BF69" s="149"/>
      <c r="BG69" s="149"/>
      <c r="BH69" s="149"/>
    </row>
    <row r="70" spans="1:60" ht="22.5" outlineLevel="1" x14ac:dyDescent="0.2">
      <c r="A70" s="156">
        <v>17</v>
      </c>
      <c r="B70" s="157" t="s">
        <v>473</v>
      </c>
      <c r="C70" s="194" t="s">
        <v>474</v>
      </c>
      <c r="D70" s="158" t="s">
        <v>0</v>
      </c>
      <c r="E70" s="192"/>
      <c r="F70" s="160"/>
      <c r="G70" s="159">
        <f>ROUND(E70*F70,2)</f>
        <v>0</v>
      </c>
      <c r="H70" s="160"/>
      <c r="I70" s="159">
        <f>ROUND(E70*H70,2)</f>
        <v>0</v>
      </c>
      <c r="J70" s="160"/>
      <c r="K70" s="159">
        <f>ROUND(E70*J70,2)</f>
        <v>0</v>
      </c>
      <c r="L70" s="159">
        <v>21</v>
      </c>
      <c r="M70" s="159">
        <f>G70*(1+L70/100)</f>
        <v>0</v>
      </c>
      <c r="N70" s="159">
        <v>0</v>
      </c>
      <c r="O70" s="159">
        <f>ROUND(E70*N70,2)</f>
        <v>0</v>
      </c>
      <c r="P70" s="159">
        <v>0</v>
      </c>
      <c r="Q70" s="159">
        <f>ROUND(E70*P70,2)</f>
        <v>0</v>
      </c>
      <c r="R70" s="159"/>
      <c r="S70" s="159" t="s">
        <v>154</v>
      </c>
      <c r="T70" s="159" t="s">
        <v>184</v>
      </c>
      <c r="U70" s="159">
        <v>0</v>
      </c>
      <c r="V70" s="159">
        <f>ROUND(E70*U70,2)</f>
        <v>0</v>
      </c>
      <c r="W70" s="159"/>
      <c r="X70" s="159" t="s">
        <v>185</v>
      </c>
      <c r="Y70" s="149"/>
      <c r="Z70" s="149"/>
      <c r="AA70" s="149"/>
      <c r="AB70" s="149"/>
      <c r="AC70" s="149"/>
      <c r="AD70" s="149"/>
      <c r="AE70" s="149"/>
      <c r="AF70" s="149"/>
      <c r="AG70" s="149" t="s">
        <v>186</v>
      </c>
      <c r="AH70" s="149"/>
      <c r="AI70" s="149"/>
      <c r="AJ70" s="149"/>
      <c r="AK70" s="149"/>
      <c r="AL70" s="149"/>
      <c r="AM70" s="149"/>
      <c r="AN70" s="149"/>
      <c r="AO70" s="149"/>
      <c r="AP70" s="149"/>
      <c r="AQ70" s="149"/>
      <c r="AR70" s="149"/>
      <c r="AS70" s="149"/>
      <c r="AT70" s="149"/>
      <c r="AU70" s="149"/>
      <c r="AV70" s="149"/>
      <c r="AW70" s="149"/>
      <c r="AX70" s="149"/>
      <c r="AY70" s="149"/>
      <c r="AZ70" s="149"/>
      <c r="BA70" s="149"/>
      <c r="BB70" s="149"/>
      <c r="BC70" s="149"/>
      <c r="BD70" s="149"/>
      <c r="BE70" s="149"/>
      <c r="BF70" s="149"/>
      <c r="BG70" s="149"/>
      <c r="BH70" s="149"/>
    </row>
    <row r="71" spans="1:60" x14ac:dyDescent="0.2">
      <c r="A71" s="3"/>
      <c r="B71" s="4"/>
      <c r="C71" s="184"/>
      <c r="D71" s="6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AE71">
        <v>15</v>
      </c>
      <c r="AF71">
        <v>21</v>
      </c>
      <c r="AG71" t="s">
        <v>136</v>
      </c>
    </row>
    <row r="72" spans="1:60" x14ac:dyDescent="0.2">
      <c r="A72" s="152"/>
      <c r="B72" s="153" t="s">
        <v>31</v>
      </c>
      <c r="C72" s="185"/>
      <c r="D72" s="154"/>
      <c r="E72" s="155"/>
      <c r="F72" s="155"/>
      <c r="G72" s="180">
        <f>G8+G11+G16+G19+G21</f>
        <v>0</v>
      </c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AE72">
        <f>SUMIF(L7:L70,AE71,G7:G70)</f>
        <v>0</v>
      </c>
      <c r="AF72">
        <f>SUMIF(L7:L70,AF71,G7:G70)</f>
        <v>0</v>
      </c>
      <c r="AG72" t="s">
        <v>162</v>
      </c>
    </row>
    <row r="73" spans="1:60" x14ac:dyDescent="0.2">
      <c r="A73" s="3"/>
      <c r="B73" s="4"/>
      <c r="C73" s="184"/>
      <c r="D73" s="6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</row>
    <row r="74" spans="1:60" x14ac:dyDescent="0.2">
      <c r="A74" s="3"/>
      <c r="B74" s="4"/>
      <c r="C74" s="184"/>
      <c r="D74" s="6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</row>
    <row r="75" spans="1:60" x14ac:dyDescent="0.2">
      <c r="A75" s="258" t="s">
        <v>163</v>
      </c>
      <c r="B75" s="258"/>
      <c r="C75" s="259"/>
      <c r="D75" s="6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</row>
    <row r="76" spans="1:60" x14ac:dyDescent="0.2">
      <c r="A76" s="260"/>
      <c r="B76" s="261"/>
      <c r="C76" s="262"/>
      <c r="D76" s="261"/>
      <c r="E76" s="261"/>
      <c r="F76" s="261"/>
      <c r="G76" s="26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AG76" t="s">
        <v>164</v>
      </c>
    </row>
    <row r="77" spans="1:60" x14ac:dyDescent="0.2">
      <c r="A77" s="264"/>
      <c r="B77" s="265"/>
      <c r="C77" s="266"/>
      <c r="D77" s="265"/>
      <c r="E77" s="265"/>
      <c r="F77" s="265"/>
      <c r="G77" s="267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</row>
    <row r="78" spans="1:60" x14ac:dyDescent="0.2">
      <c r="A78" s="264"/>
      <c r="B78" s="265"/>
      <c r="C78" s="266"/>
      <c r="D78" s="265"/>
      <c r="E78" s="265"/>
      <c r="F78" s="265"/>
      <c r="G78" s="267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</row>
    <row r="79" spans="1:60" x14ac:dyDescent="0.2">
      <c r="A79" s="264"/>
      <c r="B79" s="265"/>
      <c r="C79" s="266"/>
      <c r="D79" s="265"/>
      <c r="E79" s="265"/>
      <c r="F79" s="265"/>
      <c r="G79" s="267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</row>
    <row r="80" spans="1:60" x14ac:dyDescent="0.2">
      <c r="A80" s="268"/>
      <c r="B80" s="269"/>
      <c r="C80" s="270"/>
      <c r="D80" s="269"/>
      <c r="E80" s="269"/>
      <c r="F80" s="269"/>
      <c r="G80" s="271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</row>
    <row r="81" spans="1:33" x14ac:dyDescent="0.2">
      <c r="A81" s="3"/>
      <c r="B81" s="4"/>
      <c r="C81" s="184"/>
      <c r="D81" s="6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</row>
    <row r="82" spans="1:33" x14ac:dyDescent="0.2">
      <c r="C82" s="186"/>
      <c r="D82" s="10"/>
      <c r="AG82" t="s">
        <v>165</v>
      </c>
    </row>
    <row r="83" spans="1:33" x14ac:dyDescent="0.2">
      <c r="D83" s="10"/>
    </row>
    <row r="84" spans="1:33" x14ac:dyDescent="0.2">
      <c r="D84" s="10"/>
    </row>
    <row r="85" spans="1:33" x14ac:dyDescent="0.2">
      <c r="D85" s="10"/>
    </row>
    <row r="86" spans="1:33" x14ac:dyDescent="0.2">
      <c r="D86" s="10"/>
    </row>
    <row r="87" spans="1:33" x14ac:dyDescent="0.2">
      <c r="D87" s="10"/>
    </row>
    <row r="88" spans="1:33" x14ac:dyDescent="0.2">
      <c r="D88" s="10"/>
    </row>
    <row r="89" spans="1:33" x14ac:dyDescent="0.2">
      <c r="D89" s="10"/>
    </row>
    <row r="90" spans="1:33" x14ac:dyDescent="0.2">
      <c r="D90" s="10"/>
    </row>
    <row r="91" spans="1:33" x14ac:dyDescent="0.2">
      <c r="D91" s="10"/>
    </row>
    <row r="92" spans="1:33" x14ac:dyDescent="0.2">
      <c r="D92" s="10"/>
    </row>
    <row r="93" spans="1:33" x14ac:dyDescent="0.2">
      <c r="D93" s="10"/>
    </row>
    <row r="94" spans="1:33" x14ac:dyDescent="0.2">
      <c r="D94" s="10"/>
    </row>
    <row r="95" spans="1:33" x14ac:dyDescent="0.2">
      <c r="D95" s="10"/>
    </row>
    <row r="96" spans="1:33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7">
    <mergeCell ref="A76:G80"/>
    <mergeCell ref="C18:G18"/>
    <mergeCell ref="A1:G1"/>
    <mergeCell ref="C2:G2"/>
    <mergeCell ref="C3:G3"/>
    <mergeCell ref="C4:G4"/>
    <mergeCell ref="A75:C75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3ACE2B-5D0A-4C6F-AE85-BACCE27C763A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7109375" style="123" customWidth="1"/>
    <col min="3" max="3" width="38.28515625" style="123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1" t="s">
        <v>7</v>
      </c>
      <c r="B1" s="251"/>
      <c r="C1" s="251"/>
      <c r="D1" s="251"/>
      <c r="E1" s="251"/>
      <c r="F1" s="251"/>
      <c r="G1" s="251"/>
      <c r="AG1" t="s">
        <v>123</v>
      </c>
    </row>
    <row r="2" spans="1:60" ht="25.15" customHeight="1" x14ac:dyDescent="0.2">
      <c r="A2" s="141" t="s">
        <v>8</v>
      </c>
      <c r="B2" s="49" t="s">
        <v>43</v>
      </c>
      <c r="C2" s="252" t="s">
        <v>44</v>
      </c>
      <c r="D2" s="253"/>
      <c r="E2" s="253"/>
      <c r="F2" s="253"/>
      <c r="G2" s="254"/>
      <c r="AG2" t="s">
        <v>124</v>
      </c>
    </row>
    <row r="3" spans="1:60" ht="25.15" customHeight="1" x14ac:dyDescent="0.2">
      <c r="A3" s="141" t="s">
        <v>9</v>
      </c>
      <c r="B3" s="49" t="s">
        <v>90</v>
      </c>
      <c r="C3" s="252" t="s">
        <v>91</v>
      </c>
      <c r="D3" s="253"/>
      <c r="E3" s="253"/>
      <c r="F3" s="253"/>
      <c r="G3" s="254"/>
      <c r="AC3" s="123" t="s">
        <v>124</v>
      </c>
      <c r="AG3" t="s">
        <v>126</v>
      </c>
    </row>
    <row r="4" spans="1:60" ht="25.15" customHeight="1" x14ac:dyDescent="0.2">
      <c r="A4" s="142" t="s">
        <v>10</v>
      </c>
      <c r="B4" s="143" t="s">
        <v>94</v>
      </c>
      <c r="C4" s="255" t="s">
        <v>95</v>
      </c>
      <c r="D4" s="256"/>
      <c r="E4" s="256"/>
      <c r="F4" s="256"/>
      <c r="G4" s="257"/>
      <c r="AG4" t="s">
        <v>127</v>
      </c>
    </row>
    <row r="5" spans="1:60" x14ac:dyDescent="0.2">
      <c r="D5" s="10"/>
    </row>
    <row r="6" spans="1:60" ht="38.25" x14ac:dyDescent="0.2">
      <c r="A6" s="145" t="s">
        <v>128</v>
      </c>
      <c r="B6" s="147" t="s">
        <v>129</v>
      </c>
      <c r="C6" s="147" t="s">
        <v>130</v>
      </c>
      <c r="D6" s="146" t="s">
        <v>131</v>
      </c>
      <c r="E6" s="145" t="s">
        <v>132</v>
      </c>
      <c r="F6" s="144" t="s">
        <v>133</v>
      </c>
      <c r="G6" s="145" t="s">
        <v>31</v>
      </c>
      <c r="H6" s="148" t="s">
        <v>32</v>
      </c>
      <c r="I6" s="148" t="s">
        <v>134</v>
      </c>
      <c r="J6" s="148" t="s">
        <v>33</v>
      </c>
      <c r="K6" s="148" t="s">
        <v>135</v>
      </c>
      <c r="L6" s="148" t="s">
        <v>136</v>
      </c>
      <c r="M6" s="148" t="s">
        <v>137</v>
      </c>
      <c r="N6" s="148" t="s">
        <v>138</v>
      </c>
      <c r="O6" s="148" t="s">
        <v>139</v>
      </c>
      <c r="P6" s="148" t="s">
        <v>140</v>
      </c>
      <c r="Q6" s="148" t="s">
        <v>141</v>
      </c>
      <c r="R6" s="148" t="s">
        <v>142</v>
      </c>
      <c r="S6" s="148" t="s">
        <v>143</v>
      </c>
      <c r="T6" s="148" t="s">
        <v>144</v>
      </c>
      <c r="U6" s="148" t="s">
        <v>145</v>
      </c>
      <c r="V6" s="148" t="s">
        <v>146</v>
      </c>
      <c r="W6" s="148" t="s">
        <v>147</v>
      </c>
      <c r="X6" s="148" t="s">
        <v>148</v>
      </c>
    </row>
    <row r="7" spans="1:60" hidden="1" x14ac:dyDescent="0.2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</row>
    <row r="8" spans="1:60" x14ac:dyDescent="0.2">
      <c r="A8" s="162" t="s">
        <v>149</v>
      </c>
      <c r="B8" s="163" t="s">
        <v>54</v>
      </c>
      <c r="C8" s="181" t="s">
        <v>102</v>
      </c>
      <c r="D8" s="164"/>
      <c r="E8" s="165"/>
      <c r="F8" s="166"/>
      <c r="G8" s="167">
        <f>SUMIF(AG9:AG20,"&lt;&gt;NOR",G9:G20)</f>
        <v>0</v>
      </c>
      <c r="H8" s="161"/>
      <c r="I8" s="161">
        <f>SUM(I9:I20)</f>
        <v>0</v>
      </c>
      <c r="J8" s="161"/>
      <c r="K8" s="161">
        <f>SUM(K9:K20)</f>
        <v>0</v>
      </c>
      <c r="L8" s="161"/>
      <c r="M8" s="161">
        <f>SUM(M9:M20)</f>
        <v>0</v>
      </c>
      <c r="N8" s="161"/>
      <c r="O8" s="161">
        <f>SUM(O9:O20)</f>
        <v>0</v>
      </c>
      <c r="P8" s="161"/>
      <c r="Q8" s="161">
        <f>SUM(Q9:Q20)</f>
        <v>0</v>
      </c>
      <c r="R8" s="161"/>
      <c r="S8" s="161"/>
      <c r="T8" s="161"/>
      <c r="U8" s="161"/>
      <c r="V8" s="161">
        <f>SUM(V9:V20)</f>
        <v>114.94999999999999</v>
      </c>
      <c r="W8" s="161"/>
      <c r="X8" s="161"/>
      <c r="AG8" t="s">
        <v>150</v>
      </c>
    </row>
    <row r="9" spans="1:60" outlineLevel="1" x14ac:dyDescent="0.2">
      <c r="A9" s="168">
        <v>1</v>
      </c>
      <c r="B9" s="169" t="s">
        <v>425</v>
      </c>
      <c r="C9" s="183" t="s">
        <v>426</v>
      </c>
      <c r="D9" s="170" t="s">
        <v>247</v>
      </c>
      <c r="E9" s="171">
        <v>21.595279999999999</v>
      </c>
      <c r="F9" s="172"/>
      <c r="G9" s="173">
        <f>ROUND(E9*F9,2)</f>
        <v>0</v>
      </c>
      <c r="H9" s="160"/>
      <c r="I9" s="159">
        <f>ROUND(E9*H9,2)</f>
        <v>0</v>
      </c>
      <c r="J9" s="160"/>
      <c r="K9" s="159">
        <f>ROUND(E9*J9,2)</f>
        <v>0</v>
      </c>
      <c r="L9" s="159">
        <v>21</v>
      </c>
      <c r="M9" s="159">
        <f>G9*(1+L9/100)</f>
        <v>0</v>
      </c>
      <c r="N9" s="159">
        <v>0</v>
      </c>
      <c r="O9" s="159">
        <f>ROUND(E9*N9,2)</f>
        <v>0</v>
      </c>
      <c r="P9" s="159">
        <v>0</v>
      </c>
      <c r="Q9" s="159">
        <f>ROUND(E9*P9,2)</f>
        <v>0</v>
      </c>
      <c r="R9" s="159"/>
      <c r="S9" s="159" t="s">
        <v>154</v>
      </c>
      <c r="T9" s="159" t="s">
        <v>184</v>
      </c>
      <c r="U9" s="159">
        <v>4.66</v>
      </c>
      <c r="V9" s="159">
        <f>ROUND(E9*U9,2)</f>
        <v>100.63</v>
      </c>
      <c r="W9" s="159"/>
      <c r="X9" s="159" t="s">
        <v>177</v>
      </c>
      <c r="Y9" s="149"/>
      <c r="Z9" s="149"/>
      <c r="AA9" s="149"/>
      <c r="AB9" s="149"/>
      <c r="AC9" s="149"/>
      <c r="AD9" s="149"/>
      <c r="AE9" s="149"/>
      <c r="AF9" s="149"/>
      <c r="AG9" s="149" t="s">
        <v>178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outlineLevel="1" x14ac:dyDescent="0.2">
      <c r="A10" s="156"/>
      <c r="B10" s="157"/>
      <c r="C10" s="189" t="s">
        <v>475</v>
      </c>
      <c r="D10" s="187"/>
      <c r="E10" s="188">
        <v>4.8297999999999996</v>
      </c>
      <c r="F10" s="159"/>
      <c r="G10" s="159"/>
      <c r="H10" s="159"/>
      <c r="I10" s="159"/>
      <c r="J10" s="159"/>
      <c r="K10" s="159"/>
      <c r="L10" s="159"/>
      <c r="M10" s="159"/>
      <c r="N10" s="159"/>
      <c r="O10" s="159"/>
      <c r="P10" s="159"/>
      <c r="Q10" s="159"/>
      <c r="R10" s="159"/>
      <c r="S10" s="159"/>
      <c r="T10" s="159"/>
      <c r="U10" s="159"/>
      <c r="V10" s="159"/>
      <c r="W10" s="159"/>
      <c r="X10" s="159"/>
      <c r="Y10" s="149"/>
      <c r="Z10" s="149"/>
      <c r="AA10" s="149"/>
      <c r="AB10" s="149"/>
      <c r="AC10" s="149"/>
      <c r="AD10" s="149"/>
      <c r="AE10" s="149"/>
      <c r="AF10" s="149"/>
      <c r="AG10" s="149" t="s">
        <v>173</v>
      </c>
      <c r="AH10" s="149">
        <v>0</v>
      </c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outlineLevel="1" x14ac:dyDescent="0.2">
      <c r="A11" s="156"/>
      <c r="B11" s="157"/>
      <c r="C11" s="189" t="s">
        <v>476</v>
      </c>
      <c r="D11" s="187"/>
      <c r="E11" s="188">
        <v>6.2640000000000002</v>
      </c>
      <c r="F11" s="159"/>
      <c r="G11" s="159"/>
      <c r="H11" s="159"/>
      <c r="I11" s="159"/>
      <c r="J11" s="159"/>
      <c r="K11" s="159"/>
      <c r="L11" s="159"/>
      <c r="M11" s="159"/>
      <c r="N11" s="159"/>
      <c r="O11" s="159"/>
      <c r="P11" s="159"/>
      <c r="Q11" s="159"/>
      <c r="R11" s="159"/>
      <c r="S11" s="159"/>
      <c r="T11" s="159"/>
      <c r="U11" s="159"/>
      <c r="V11" s="159"/>
      <c r="W11" s="159"/>
      <c r="X11" s="159"/>
      <c r="Y11" s="149"/>
      <c r="Z11" s="149"/>
      <c r="AA11" s="149"/>
      <c r="AB11" s="149"/>
      <c r="AC11" s="149"/>
      <c r="AD11" s="149"/>
      <c r="AE11" s="149"/>
      <c r="AF11" s="149"/>
      <c r="AG11" s="149" t="s">
        <v>173</v>
      </c>
      <c r="AH11" s="149">
        <v>0</v>
      </c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outlineLevel="1" x14ac:dyDescent="0.2">
      <c r="A12" s="156"/>
      <c r="B12" s="157"/>
      <c r="C12" s="189" t="s">
        <v>477</v>
      </c>
      <c r="D12" s="187"/>
      <c r="E12" s="188">
        <v>10.501480000000001</v>
      </c>
      <c r="F12" s="159"/>
      <c r="G12" s="159"/>
      <c r="H12" s="159"/>
      <c r="I12" s="159"/>
      <c r="J12" s="159"/>
      <c r="K12" s="159"/>
      <c r="L12" s="159"/>
      <c r="M12" s="159"/>
      <c r="N12" s="159"/>
      <c r="O12" s="159"/>
      <c r="P12" s="159"/>
      <c r="Q12" s="159"/>
      <c r="R12" s="159"/>
      <c r="S12" s="159"/>
      <c r="T12" s="159"/>
      <c r="U12" s="159"/>
      <c r="V12" s="159"/>
      <c r="W12" s="159"/>
      <c r="X12" s="159"/>
      <c r="Y12" s="149"/>
      <c r="Z12" s="149"/>
      <c r="AA12" s="149"/>
      <c r="AB12" s="149"/>
      <c r="AC12" s="149"/>
      <c r="AD12" s="149"/>
      <c r="AE12" s="149"/>
      <c r="AF12" s="149"/>
      <c r="AG12" s="149" t="s">
        <v>173</v>
      </c>
      <c r="AH12" s="149">
        <v>5</v>
      </c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ht="22.5" outlineLevel="1" x14ac:dyDescent="0.2">
      <c r="A13" s="168">
        <v>2</v>
      </c>
      <c r="B13" s="169" t="s">
        <v>478</v>
      </c>
      <c r="C13" s="183" t="s">
        <v>479</v>
      </c>
      <c r="D13" s="170" t="s">
        <v>247</v>
      </c>
      <c r="E13" s="171">
        <v>21.595279999999999</v>
      </c>
      <c r="F13" s="172"/>
      <c r="G13" s="173">
        <f>ROUND(E13*F13,2)</f>
        <v>0</v>
      </c>
      <c r="H13" s="160"/>
      <c r="I13" s="159">
        <f>ROUND(E13*H13,2)</f>
        <v>0</v>
      </c>
      <c r="J13" s="160"/>
      <c r="K13" s="159">
        <f>ROUND(E13*J13,2)</f>
        <v>0</v>
      </c>
      <c r="L13" s="159">
        <v>21</v>
      </c>
      <c r="M13" s="159">
        <f>G13*(1+L13/100)</f>
        <v>0</v>
      </c>
      <c r="N13" s="159">
        <v>0</v>
      </c>
      <c r="O13" s="159">
        <f>ROUND(E13*N13,2)</f>
        <v>0</v>
      </c>
      <c r="P13" s="159">
        <v>0</v>
      </c>
      <c r="Q13" s="159">
        <f>ROUND(E13*P13,2)</f>
        <v>0</v>
      </c>
      <c r="R13" s="159"/>
      <c r="S13" s="159" t="s">
        <v>154</v>
      </c>
      <c r="T13" s="159" t="s">
        <v>184</v>
      </c>
      <c r="U13" s="159">
        <v>1.0999999999999999E-2</v>
      </c>
      <c r="V13" s="159">
        <f>ROUND(E13*U13,2)</f>
        <v>0.24</v>
      </c>
      <c r="W13" s="159"/>
      <c r="X13" s="159" t="s">
        <v>177</v>
      </c>
      <c r="Y13" s="149"/>
      <c r="Z13" s="149"/>
      <c r="AA13" s="149"/>
      <c r="AB13" s="149"/>
      <c r="AC13" s="149"/>
      <c r="AD13" s="149"/>
      <c r="AE13" s="149"/>
      <c r="AF13" s="149"/>
      <c r="AG13" s="149" t="s">
        <v>178</v>
      </c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outlineLevel="1" x14ac:dyDescent="0.2">
      <c r="A14" s="156"/>
      <c r="B14" s="157"/>
      <c r="C14" s="189" t="s">
        <v>480</v>
      </c>
      <c r="D14" s="187"/>
      <c r="E14" s="188">
        <v>21.595279999999999</v>
      </c>
      <c r="F14" s="159"/>
      <c r="G14" s="159"/>
      <c r="H14" s="159"/>
      <c r="I14" s="159"/>
      <c r="J14" s="159"/>
      <c r="K14" s="159"/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59"/>
      <c r="X14" s="159"/>
      <c r="Y14" s="149"/>
      <c r="Z14" s="149"/>
      <c r="AA14" s="149"/>
      <c r="AB14" s="149"/>
      <c r="AC14" s="149"/>
      <c r="AD14" s="149"/>
      <c r="AE14" s="149"/>
      <c r="AF14" s="149"/>
      <c r="AG14" s="149" t="s">
        <v>173</v>
      </c>
      <c r="AH14" s="149">
        <v>5</v>
      </c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outlineLevel="1" x14ac:dyDescent="0.2">
      <c r="A15" s="168">
        <v>3</v>
      </c>
      <c r="B15" s="169" t="s">
        <v>481</v>
      </c>
      <c r="C15" s="183" t="s">
        <v>482</v>
      </c>
      <c r="D15" s="170" t="s">
        <v>247</v>
      </c>
      <c r="E15" s="171">
        <v>107.97641</v>
      </c>
      <c r="F15" s="172"/>
      <c r="G15" s="173">
        <f>ROUND(E15*F15,2)</f>
        <v>0</v>
      </c>
      <c r="H15" s="160"/>
      <c r="I15" s="159">
        <f>ROUND(E15*H15,2)</f>
        <v>0</v>
      </c>
      <c r="J15" s="160"/>
      <c r="K15" s="159">
        <f>ROUND(E15*J15,2)</f>
        <v>0</v>
      </c>
      <c r="L15" s="159">
        <v>21</v>
      </c>
      <c r="M15" s="159">
        <f>G15*(1+L15/100)</f>
        <v>0</v>
      </c>
      <c r="N15" s="159">
        <v>0</v>
      </c>
      <c r="O15" s="159">
        <f>ROUND(E15*N15,2)</f>
        <v>0</v>
      </c>
      <c r="P15" s="159">
        <v>0</v>
      </c>
      <c r="Q15" s="159">
        <f>ROUND(E15*P15,2)</f>
        <v>0</v>
      </c>
      <c r="R15" s="159"/>
      <c r="S15" s="159" t="s">
        <v>154</v>
      </c>
      <c r="T15" s="159" t="s">
        <v>184</v>
      </c>
      <c r="U15" s="159">
        <v>0</v>
      </c>
      <c r="V15" s="159">
        <f>ROUND(E15*U15,2)</f>
        <v>0</v>
      </c>
      <c r="W15" s="159"/>
      <c r="X15" s="159" t="s">
        <v>177</v>
      </c>
      <c r="Y15" s="149"/>
      <c r="Z15" s="149"/>
      <c r="AA15" s="149"/>
      <c r="AB15" s="149"/>
      <c r="AC15" s="149"/>
      <c r="AD15" s="149"/>
      <c r="AE15" s="149"/>
      <c r="AF15" s="149"/>
      <c r="AG15" s="149" t="s">
        <v>178</v>
      </c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outlineLevel="1" x14ac:dyDescent="0.2">
      <c r="A16" s="156"/>
      <c r="B16" s="157"/>
      <c r="C16" s="189" t="s">
        <v>483</v>
      </c>
      <c r="D16" s="187"/>
      <c r="E16" s="188">
        <v>107.97641</v>
      </c>
      <c r="F16" s="159"/>
      <c r="G16" s="159"/>
      <c r="H16" s="159"/>
      <c r="I16" s="159"/>
      <c r="J16" s="159"/>
      <c r="K16" s="159"/>
      <c r="L16" s="159"/>
      <c r="M16" s="159"/>
      <c r="N16" s="159"/>
      <c r="O16" s="159"/>
      <c r="P16" s="159"/>
      <c r="Q16" s="159"/>
      <c r="R16" s="159"/>
      <c r="S16" s="159"/>
      <c r="T16" s="159"/>
      <c r="U16" s="159"/>
      <c r="V16" s="159"/>
      <c r="W16" s="159"/>
      <c r="X16" s="159"/>
      <c r="Y16" s="149"/>
      <c r="Z16" s="149"/>
      <c r="AA16" s="149"/>
      <c r="AB16" s="149"/>
      <c r="AC16" s="149"/>
      <c r="AD16" s="149"/>
      <c r="AE16" s="149"/>
      <c r="AF16" s="149"/>
      <c r="AG16" s="149" t="s">
        <v>173</v>
      </c>
      <c r="AH16" s="149">
        <v>5</v>
      </c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outlineLevel="1" x14ac:dyDescent="0.2">
      <c r="A17" s="168">
        <v>4</v>
      </c>
      <c r="B17" s="169" t="s">
        <v>484</v>
      </c>
      <c r="C17" s="183" t="s">
        <v>485</v>
      </c>
      <c r="D17" s="170" t="s">
        <v>247</v>
      </c>
      <c r="E17" s="171">
        <v>21.595279999999999</v>
      </c>
      <c r="F17" s="172"/>
      <c r="G17" s="173">
        <f>ROUND(E17*F17,2)</f>
        <v>0</v>
      </c>
      <c r="H17" s="160"/>
      <c r="I17" s="159">
        <f>ROUND(E17*H17,2)</f>
        <v>0</v>
      </c>
      <c r="J17" s="160"/>
      <c r="K17" s="159">
        <f>ROUND(E17*J17,2)</f>
        <v>0</v>
      </c>
      <c r="L17" s="159">
        <v>21</v>
      </c>
      <c r="M17" s="159">
        <f>G17*(1+L17/100)</f>
        <v>0</v>
      </c>
      <c r="N17" s="159">
        <v>0</v>
      </c>
      <c r="O17" s="159">
        <f>ROUND(E17*N17,2)</f>
        <v>0</v>
      </c>
      <c r="P17" s="159">
        <v>0</v>
      </c>
      <c r="Q17" s="159">
        <f>ROUND(E17*P17,2)</f>
        <v>0</v>
      </c>
      <c r="R17" s="159"/>
      <c r="S17" s="159" t="s">
        <v>154</v>
      </c>
      <c r="T17" s="159" t="s">
        <v>184</v>
      </c>
      <c r="U17" s="159">
        <v>0.65200000000000002</v>
      </c>
      <c r="V17" s="159">
        <f>ROUND(E17*U17,2)</f>
        <v>14.08</v>
      </c>
      <c r="W17" s="159"/>
      <c r="X17" s="159" t="s">
        <v>177</v>
      </c>
      <c r="Y17" s="149"/>
      <c r="Z17" s="149"/>
      <c r="AA17" s="149"/>
      <c r="AB17" s="149"/>
      <c r="AC17" s="149"/>
      <c r="AD17" s="149"/>
      <c r="AE17" s="149"/>
      <c r="AF17" s="149"/>
      <c r="AG17" s="149" t="s">
        <v>178</v>
      </c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outlineLevel="1" x14ac:dyDescent="0.2">
      <c r="A18" s="156"/>
      <c r="B18" s="157"/>
      <c r="C18" s="189" t="s">
        <v>486</v>
      </c>
      <c r="D18" s="187"/>
      <c r="E18" s="188">
        <v>21.595279999999999</v>
      </c>
      <c r="F18" s="159"/>
      <c r="G18" s="159"/>
      <c r="H18" s="159"/>
      <c r="I18" s="159"/>
      <c r="J18" s="159"/>
      <c r="K18" s="159"/>
      <c r="L18" s="159"/>
      <c r="M18" s="159"/>
      <c r="N18" s="159"/>
      <c r="O18" s="159"/>
      <c r="P18" s="159"/>
      <c r="Q18" s="159"/>
      <c r="R18" s="159"/>
      <c r="S18" s="159"/>
      <c r="T18" s="159"/>
      <c r="U18" s="159"/>
      <c r="V18" s="159"/>
      <c r="W18" s="159"/>
      <c r="X18" s="159"/>
      <c r="Y18" s="149"/>
      <c r="Z18" s="149"/>
      <c r="AA18" s="149"/>
      <c r="AB18" s="149"/>
      <c r="AC18" s="149"/>
      <c r="AD18" s="149"/>
      <c r="AE18" s="149"/>
      <c r="AF18" s="149"/>
      <c r="AG18" s="149" t="s">
        <v>173</v>
      </c>
      <c r="AH18" s="149">
        <v>5</v>
      </c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outlineLevel="1" x14ac:dyDescent="0.2">
      <c r="A19" s="168">
        <v>5</v>
      </c>
      <c r="B19" s="169" t="s">
        <v>281</v>
      </c>
      <c r="C19" s="183" t="s">
        <v>282</v>
      </c>
      <c r="D19" s="170" t="s">
        <v>247</v>
      </c>
      <c r="E19" s="171">
        <v>21.595279999999999</v>
      </c>
      <c r="F19" s="172"/>
      <c r="G19" s="173">
        <f>ROUND(E19*F19,2)</f>
        <v>0</v>
      </c>
      <c r="H19" s="160"/>
      <c r="I19" s="159">
        <f>ROUND(E19*H19,2)</f>
        <v>0</v>
      </c>
      <c r="J19" s="160"/>
      <c r="K19" s="159">
        <f>ROUND(E19*J19,2)</f>
        <v>0</v>
      </c>
      <c r="L19" s="159">
        <v>21</v>
      </c>
      <c r="M19" s="159">
        <f>G19*(1+L19/100)</f>
        <v>0</v>
      </c>
      <c r="N19" s="159">
        <v>0</v>
      </c>
      <c r="O19" s="159">
        <f>ROUND(E19*N19,2)</f>
        <v>0</v>
      </c>
      <c r="P19" s="159">
        <v>0</v>
      </c>
      <c r="Q19" s="159">
        <f>ROUND(E19*P19,2)</f>
        <v>0</v>
      </c>
      <c r="R19" s="159"/>
      <c r="S19" s="159" t="s">
        <v>154</v>
      </c>
      <c r="T19" s="159" t="s">
        <v>184</v>
      </c>
      <c r="U19" s="159">
        <v>0</v>
      </c>
      <c r="V19" s="159">
        <f>ROUND(E19*U19,2)</f>
        <v>0</v>
      </c>
      <c r="W19" s="159"/>
      <c r="X19" s="159" t="s">
        <v>177</v>
      </c>
      <c r="Y19" s="149"/>
      <c r="Z19" s="149"/>
      <c r="AA19" s="149"/>
      <c r="AB19" s="149"/>
      <c r="AC19" s="149"/>
      <c r="AD19" s="149"/>
      <c r="AE19" s="149"/>
      <c r="AF19" s="149"/>
      <c r="AG19" s="149" t="s">
        <v>178</v>
      </c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outlineLevel="1" x14ac:dyDescent="0.2">
      <c r="A20" s="156"/>
      <c r="B20" s="157"/>
      <c r="C20" s="189" t="s">
        <v>486</v>
      </c>
      <c r="D20" s="187"/>
      <c r="E20" s="188">
        <v>21.595279999999999</v>
      </c>
      <c r="F20" s="159"/>
      <c r="G20" s="159"/>
      <c r="H20" s="159"/>
      <c r="I20" s="159"/>
      <c r="J20" s="159"/>
      <c r="K20" s="159"/>
      <c r="L20" s="159"/>
      <c r="M20" s="159"/>
      <c r="N20" s="159"/>
      <c r="O20" s="159"/>
      <c r="P20" s="159"/>
      <c r="Q20" s="159"/>
      <c r="R20" s="159"/>
      <c r="S20" s="159"/>
      <c r="T20" s="159"/>
      <c r="U20" s="159"/>
      <c r="V20" s="159"/>
      <c r="W20" s="159"/>
      <c r="X20" s="159"/>
      <c r="Y20" s="149"/>
      <c r="Z20" s="149"/>
      <c r="AA20" s="149"/>
      <c r="AB20" s="149"/>
      <c r="AC20" s="149"/>
      <c r="AD20" s="149"/>
      <c r="AE20" s="149"/>
      <c r="AF20" s="149"/>
      <c r="AG20" s="149" t="s">
        <v>173</v>
      </c>
      <c r="AH20" s="149">
        <v>5</v>
      </c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x14ac:dyDescent="0.2">
      <c r="A21" s="162" t="s">
        <v>149</v>
      </c>
      <c r="B21" s="163" t="s">
        <v>103</v>
      </c>
      <c r="C21" s="181" t="s">
        <v>104</v>
      </c>
      <c r="D21" s="164"/>
      <c r="E21" s="165"/>
      <c r="F21" s="166"/>
      <c r="G21" s="167">
        <f>SUMIF(AG22:AG27,"&lt;&gt;NOR",G22:G27)</f>
        <v>0</v>
      </c>
      <c r="H21" s="161"/>
      <c r="I21" s="161">
        <f>SUM(I22:I27)</f>
        <v>0</v>
      </c>
      <c r="J21" s="161"/>
      <c r="K21" s="161">
        <f>SUM(K22:K27)</f>
        <v>0</v>
      </c>
      <c r="L21" s="161"/>
      <c r="M21" s="161">
        <f>SUM(M22:M27)</f>
        <v>0</v>
      </c>
      <c r="N21" s="161"/>
      <c r="O21" s="161">
        <f>SUM(O22:O27)</f>
        <v>22.5</v>
      </c>
      <c r="P21" s="161"/>
      <c r="Q21" s="161">
        <f>SUM(Q22:Q27)</f>
        <v>0</v>
      </c>
      <c r="R21" s="161"/>
      <c r="S21" s="161"/>
      <c r="T21" s="161"/>
      <c r="U21" s="161"/>
      <c r="V21" s="161">
        <f>SUM(V22:V27)</f>
        <v>7.3000000000000007</v>
      </c>
      <c r="W21" s="161"/>
      <c r="X21" s="161"/>
      <c r="AG21" t="s">
        <v>150</v>
      </c>
    </row>
    <row r="22" spans="1:60" outlineLevel="1" x14ac:dyDescent="0.2">
      <c r="A22" s="168">
        <v>6</v>
      </c>
      <c r="B22" s="169" t="s">
        <v>428</v>
      </c>
      <c r="C22" s="183" t="s">
        <v>429</v>
      </c>
      <c r="D22" s="170" t="s">
        <v>247</v>
      </c>
      <c r="E22" s="171">
        <v>3.1320000000000001</v>
      </c>
      <c r="F22" s="172"/>
      <c r="G22" s="173">
        <f>ROUND(E22*F22,2)</f>
        <v>0</v>
      </c>
      <c r="H22" s="160"/>
      <c r="I22" s="159">
        <f>ROUND(E22*H22,2)</f>
        <v>0</v>
      </c>
      <c r="J22" s="160"/>
      <c r="K22" s="159">
        <f>ROUND(E22*J22,2)</f>
        <v>0</v>
      </c>
      <c r="L22" s="159">
        <v>21</v>
      </c>
      <c r="M22" s="159">
        <f>G22*(1+L22/100)</f>
        <v>0</v>
      </c>
      <c r="N22" s="159">
        <v>2.16</v>
      </c>
      <c r="O22" s="159">
        <f>ROUND(E22*N22,2)</f>
        <v>6.77</v>
      </c>
      <c r="P22" s="159">
        <v>0</v>
      </c>
      <c r="Q22" s="159">
        <f>ROUND(E22*P22,2)</f>
        <v>0</v>
      </c>
      <c r="R22" s="159"/>
      <c r="S22" s="159" t="s">
        <v>154</v>
      </c>
      <c r="T22" s="159" t="s">
        <v>184</v>
      </c>
      <c r="U22" s="159">
        <v>1.085</v>
      </c>
      <c r="V22" s="159">
        <f>ROUND(E22*U22,2)</f>
        <v>3.4</v>
      </c>
      <c r="W22" s="159"/>
      <c r="X22" s="159" t="s">
        <v>177</v>
      </c>
      <c r="Y22" s="149"/>
      <c r="Z22" s="149"/>
      <c r="AA22" s="149"/>
      <c r="AB22" s="149"/>
      <c r="AC22" s="149"/>
      <c r="AD22" s="149"/>
      <c r="AE22" s="149"/>
      <c r="AF22" s="149"/>
      <c r="AG22" s="149" t="s">
        <v>178</v>
      </c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outlineLevel="1" x14ac:dyDescent="0.2">
      <c r="A23" s="156"/>
      <c r="B23" s="157"/>
      <c r="C23" s="189" t="s">
        <v>487</v>
      </c>
      <c r="D23" s="187"/>
      <c r="E23" s="188">
        <v>3.1320000000000001</v>
      </c>
      <c r="F23" s="159"/>
      <c r="G23" s="159"/>
      <c r="H23" s="159"/>
      <c r="I23" s="159"/>
      <c r="J23" s="159"/>
      <c r="K23" s="159"/>
      <c r="L23" s="159"/>
      <c r="M23" s="159"/>
      <c r="N23" s="159"/>
      <c r="O23" s="159"/>
      <c r="P23" s="159"/>
      <c r="Q23" s="159"/>
      <c r="R23" s="159"/>
      <c r="S23" s="159"/>
      <c r="T23" s="159"/>
      <c r="U23" s="159"/>
      <c r="V23" s="159"/>
      <c r="W23" s="159"/>
      <c r="X23" s="159"/>
      <c r="Y23" s="149"/>
      <c r="Z23" s="149"/>
      <c r="AA23" s="149"/>
      <c r="AB23" s="149"/>
      <c r="AC23" s="149"/>
      <c r="AD23" s="149"/>
      <c r="AE23" s="149"/>
      <c r="AF23" s="149"/>
      <c r="AG23" s="149" t="s">
        <v>173</v>
      </c>
      <c r="AH23" s="149">
        <v>0</v>
      </c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outlineLevel="1" x14ac:dyDescent="0.2">
      <c r="A24" s="168">
        <v>7</v>
      </c>
      <c r="B24" s="169" t="s">
        <v>488</v>
      </c>
      <c r="C24" s="183" t="s">
        <v>489</v>
      </c>
      <c r="D24" s="170" t="s">
        <v>247</v>
      </c>
      <c r="E24" s="171">
        <v>2.4839000000000002</v>
      </c>
      <c r="F24" s="172"/>
      <c r="G24" s="173">
        <f>ROUND(E24*F24,2)</f>
        <v>0</v>
      </c>
      <c r="H24" s="160"/>
      <c r="I24" s="159">
        <f>ROUND(E24*H24,2)</f>
        <v>0</v>
      </c>
      <c r="J24" s="160"/>
      <c r="K24" s="159">
        <f>ROUND(E24*J24,2)</f>
        <v>0</v>
      </c>
      <c r="L24" s="159">
        <v>21</v>
      </c>
      <c r="M24" s="159">
        <f>G24*(1+L24/100)</f>
        <v>0</v>
      </c>
      <c r="N24" s="159">
        <v>3.1486999999999998</v>
      </c>
      <c r="O24" s="159">
        <f>ROUND(E24*N24,2)</f>
        <v>7.82</v>
      </c>
      <c r="P24" s="159">
        <v>0</v>
      </c>
      <c r="Q24" s="159">
        <f>ROUND(E24*P24,2)</f>
        <v>0</v>
      </c>
      <c r="R24" s="159"/>
      <c r="S24" s="159" t="s">
        <v>154</v>
      </c>
      <c r="T24" s="159" t="s">
        <v>184</v>
      </c>
      <c r="U24" s="159">
        <v>0.97</v>
      </c>
      <c r="V24" s="159">
        <f>ROUND(E24*U24,2)</f>
        <v>2.41</v>
      </c>
      <c r="W24" s="159"/>
      <c r="X24" s="159" t="s">
        <v>177</v>
      </c>
      <c r="Y24" s="149"/>
      <c r="Z24" s="149"/>
      <c r="AA24" s="149"/>
      <c r="AB24" s="149"/>
      <c r="AC24" s="149"/>
      <c r="AD24" s="149"/>
      <c r="AE24" s="149"/>
      <c r="AF24" s="149"/>
      <c r="AG24" s="149" t="s">
        <v>178</v>
      </c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</row>
    <row r="25" spans="1:60" outlineLevel="1" x14ac:dyDescent="0.2">
      <c r="A25" s="156"/>
      <c r="B25" s="157"/>
      <c r="C25" s="189" t="s">
        <v>490</v>
      </c>
      <c r="D25" s="187"/>
      <c r="E25" s="188">
        <v>2.4839000000000002</v>
      </c>
      <c r="F25" s="159"/>
      <c r="G25" s="159"/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  <c r="W25" s="159"/>
      <c r="X25" s="159"/>
      <c r="Y25" s="149"/>
      <c r="Z25" s="149"/>
      <c r="AA25" s="149"/>
      <c r="AB25" s="149"/>
      <c r="AC25" s="149"/>
      <c r="AD25" s="149"/>
      <c r="AE25" s="149"/>
      <c r="AF25" s="149"/>
      <c r="AG25" s="149" t="s">
        <v>173</v>
      </c>
      <c r="AH25" s="149">
        <v>0</v>
      </c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outlineLevel="1" x14ac:dyDescent="0.2">
      <c r="A26" s="168">
        <v>8</v>
      </c>
      <c r="B26" s="169" t="s">
        <v>491</v>
      </c>
      <c r="C26" s="183" t="s">
        <v>492</v>
      </c>
      <c r="D26" s="170" t="s">
        <v>247</v>
      </c>
      <c r="E26" s="171">
        <v>3.1320000000000001</v>
      </c>
      <c r="F26" s="172"/>
      <c r="G26" s="173">
        <f>ROUND(E26*F26,2)</f>
        <v>0</v>
      </c>
      <c r="H26" s="160"/>
      <c r="I26" s="159">
        <f>ROUND(E26*H26,2)</f>
        <v>0</v>
      </c>
      <c r="J26" s="160"/>
      <c r="K26" s="159">
        <f>ROUND(E26*J26,2)</f>
        <v>0</v>
      </c>
      <c r="L26" s="159">
        <v>21</v>
      </c>
      <c r="M26" s="159">
        <f>G26*(1+L26/100)</f>
        <v>0</v>
      </c>
      <c r="N26" s="159">
        <v>2.5249999999999999</v>
      </c>
      <c r="O26" s="159">
        <f>ROUND(E26*N26,2)</f>
        <v>7.91</v>
      </c>
      <c r="P26" s="159">
        <v>0</v>
      </c>
      <c r="Q26" s="159">
        <f>ROUND(E26*P26,2)</f>
        <v>0</v>
      </c>
      <c r="R26" s="159"/>
      <c r="S26" s="159" t="s">
        <v>154</v>
      </c>
      <c r="T26" s="159" t="s">
        <v>184</v>
      </c>
      <c r="U26" s="159">
        <v>0.47699999999999998</v>
      </c>
      <c r="V26" s="159">
        <f>ROUND(E26*U26,2)</f>
        <v>1.49</v>
      </c>
      <c r="W26" s="159"/>
      <c r="X26" s="159" t="s">
        <v>177</v>
      </c>
      <c r="Y26" s="149"/>
      <c r="Z26" s="149"/>
      <c r="AA26" s="149"/>
      <c r="AB26" s="149"/>
      <c r="AC26" s="149"/>
      <c r="AD26" s="149"/>
      <c r="AE26" s="149"/>
      <c r="AF26" s="149"/>
      <c r="AG26" s="149" t="s">
        <v>178</v>
      </c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</row>
    <row r="27" spans="1:60" outlineLevel="1" x14ac:dyDescent="0.2">
      <c r="A27" s="156"/>
      <c r="B27" s="157"/>
      <c r="C27" s="189" t="s">
        <v>487</v>
      </c>
      <c r="D27" s="187"/>
      <c r="E27" s="188">
        <v>3.1320000000000001</v>
      </c>
      <c r="F27" s="159"/>
      <c r="G27" s="159"/>
      <c r="H27" s="159"/>
      <c r="I27" s="159"/>
      <c r="J27" s="159"/>
      <c r="K27" s="159"/>
      <c r="L27" s="159"/>
      <c r="M27" s="159"/>
      <c r="N27" s="159"/>
      <c r="O27" s="159"/>
      <c r="P27" s="159"/>
      <c r="Q27" s="159"/>
      <c r="R27" s="159"/>
      <c r="S27" s="159"/>
      <c r="T27" s="159"/>
      <c r="U27" s="159"/>
      <c r="V27" s="159"/>
      <c r="W27" s="159"/>
      <c r="X27" s="159"/>
      <c r="Y27" s="149"/>
      <c r="Z27" s="149"/>
      <c r="AA27" s="149"/>
      <c r="AB27" s="149"/>
      <c r="AC27" s="149"/>
      <c r="AD27" s="149"/>
      <c r="AE27" s="149"/>
      <c r="AF27" s="149"/>
      <c r="AG27" s="149" t="s">
        <v>173</v>
      </c>
      <c r="AH27" s="149">
        <v>0</v>
      </c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x14ac:dyDescent="0.2">
      <c r="A28" s="162" t="s">
        <v>149</v>
      </c>
      <c r="B28" s="163" t="s">
        <v>105</v>
      </c>
      <c r="C28" s="181" t="s">
        <v>106</v>
      </c>
      <c r="D28" s="164"/>
      <c r="E28" s="165"/>
      <c r="F28" s="166"/>
      <c r="G28" s="167">
        <f>SUMIF(AG29:AG32,"&lt;&gt;NOR",G29:G32)</f>
        <v>0</v>
      </c>
      <c r="H28" s="161"/>
      <c r="I28" s="161">
        <f>SUM(I29:I32)</f>
        <v>0</v>
      </c>
      <c r="J28" s="161"/>
      <c r="K28" s="161">
        <f>SUM(K29:K32)</f>
        <v>0</v>
      </c>
      <c r="L28" s="161"/>
      <c r="M28" s="161">
        <f>SUM(M29:M32)</f>
        <v>0</v>
      </c>
      <c r="N28" s="161"/>
      <c r="O28" s="161">
        <f>SUM(O29:O32)</f>
        <v>12.83</v>
      </c>
      <c r="P28" s="161"/>
      <c r="Q28" s="161">
        <f>SUM(Q29:Q32)</f>
        <v>0</v>
      </c>
      <c r="R28" s="161"/>
      <c r="S28" s="161"/>
      <c r="T28" s="161"/>
      <c r="U28" s="161"/>
      <c r="V28" s="161">
        <f>SUM(V29:V32)</f>
        <v>43.22</v>
      </c>
      <c r="W28" s="161"/>
      <c r="X28" s="161"/>
      <c r="AG28" t="s">
        <v>150</v>
      </c>
    </row>
    <row r="29" spans="1:60" outlineLevel="1" x14ac:dyDescent="0.2">
      <c r="A29" s="168">
        <v>9</v>
      </c>
      <c r="B29" s="169" t="s">
        <v>493</v>
      </c>
      <c r="C29" s="183" t="s">
        <v>494</v>
      </c>
      <c r="D29" s="170" t="s">
        <v>247</v>
      </c>
      <c r="E29" s="171">
        <v>4.8297999999999996</v>
      </c>
      <c r="F29" s="172"/>
      <c r="G29" s="173">
        <f>ROUND(E29*F29,2)</f>
        <v>0</v>
      </c>
      <c r="H29" s="160"/>
      <c r="I29" s="159">
        <f>ROUND(E29*H29,2)</f>
        <v>0</v>
      </c>
      <c r="J29" s="160"/>
      <c r="K29" s="159">
        <f>ROUND(E29*J29,2)</f>
        <v>0</v>
      </c>
      <c r="L29" s="159">
        <v>21</v>
      </c>
      <c r="M29" s="159">
        <f>G29*(1+L29/100)</f>
        <v>0</v>
      </c>
      <c r="N29" s="159">
        <v>2.6565699999999999</v>
      </c>
      <c r="O29" s="159">
        <f>ROUND(E29*N29,2)</f>
        <v>12.83</v>
      </c>
      <c r="P29" s="159">
        <v>0</v>
      </c>
      <c r="Q29" s="159">
        <f>ROUND(E29*P29,2)</f>
        <v>0</v>
      </c>
      <c r="R29" s="159"/>
      <c r="S29" s="159" t="s">
        <v>154</v>
      </c>
      <c r="T29" s="159" t="s">
        <v>184</v>
      </c>
      <c r="U29" s="159">
        <v>4.3550000000000004</v>
      </c>
      <c r="V29" s="159">
        <f>ROUND(E29*U29,2)</f>
        <v>21.03</v>
      </c>
      <c r="W29" s="159"/>
      <c r="X29" s="159" t="s">
        <v>177</v>
      </c>
      <c r="Y29" s="149"/>
      <c r="Z29" s="149"/>
      <c r="AA29" s="149"/>
      <c r="AB29" s="149"/>
      <c r="AC29" s="149"/>
      <c r="AD29" s="149"/>
      <c r="AE29" s="149"/>
      <c r="AF29" s="149"/>
      <c r="AG29" s="149" t="s">
        <v>178</v>
      </c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</row>
    <row r="30" spans="1:60" outlineLevel="1" x14ac:dyDescent="0.2">
      <c r="A30" s="156"/>
      <c r="B30" s="157"/>
      <c r="C30" s="189" t="s">
        <v>495</v>
      </c>
      <c r="D30" s="187"/>
      <c r="E30" s="188">
        <v>4.8297999999999996</v>
      </c>
      <c r="F30" s="159"/>
      <c r="G30" s="159"/>
      <c r="H30" s="159"/>
      <c r="I30" s="159"/>
      <c r="J30" s="159"/>
      <c r="K30" s="159"/>
      <c r="L30" s="159"/>
      <c r="M30" s="159"/>
      <c r="N30" s="159"/>
      <c r="O30" s="159"/>
      <c r="P30" s="159"/>
      <c r="Q30" s="159"/>
      <c r="R30" s="159"/>
      <c r="S30" s="159"/>
      <c r="T30" s="159"/>
      <c r="U30" s="159"/>
      <c r="V30" s="159"/>
      <c r="W30" s="159"/>
      <c r="X30" s="159"/>
      <c r="Y30" s="149"/>
      <c r="Z30" s="149"/>
      <c r="AA30" s="149"/>
      <c r="AB30" s="149"/>
      <c r="AC30" s="149"/>
      <c r="AD30" s="149"/>
      <c r="AE30" s="149"/>
      <c r="AF30" s="149"/>
      <c r="AG30" s="149" t="s">
        <v>173</v>
      </c>
      <c r="AH30" s="149">
        <v>0</v>
      </c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</row>
    <row r="31" spans="1:60" outlineLevel="1" x14ac:dyDescent="0.2">
      <c r="A31" s="168">
        <v>10</v>
      </c>
      <c r="B31" s="169" t="s">
        <v>496</v>
      </c>
      <c r="C31" s="183" t="s">
        <v>497</v>
      </c>
      <c r="D31" s="170" t="s">
        <v>247</v>
      </c>
      <c r="E31" s="171">
        <v>4.8297999999999996</v>
      </c>
      <c r="F31" s="172"/>
      <c r="G31" s="173">
        <f>ROUND(E31*F31,2)</f>
        <v>0</v>
      </c>
      <c r="H31" s="160"/>
      <c r="I31" s="159">
        <f>ROUND(E31*H31,2)</f>
        <v>0</v>
      </c>
      <c r="J31" s="160"/>
      <c r="K31" s="159">
        <f>ROUND(E31*J31,2)</f>
        <v>0</v>
      </c>
      <c r="L31" s="159">
        <v>21</v>
      </c>
      <c r="M31" s="159">
        <f>G31*(1+L31/100)</f>
        <v>0</v>
      </c>
      <c r="N31" s="159">
        <v>0</v>
      </c>
      <c r="O31" s="159">
        <f>ROUND(E31*N31,2)</f>
        <v>0</v>
      </c>
      <c r="P31" s="159">
        <v>0</v>
      </c>
      <c r="Q31" s="159">
        <f>ROUND(E31*P31,2)</f>
        <v>0</v>
      </c>
      <c r="R31" s="159"/>
      <c r="S31" s="159" t="s">
        <v>154</v>
      </c>
      <c r="T31" s="159" t="s">
        <v>184</v>
      </c>
      <c r="U31" s="159">
        <v>4.5949999999999998</v>
      </c>
      <c r="V31" s="159">
        <f>ROUND(E31*U31,2)</f>
        <v>22.19</v>
      </c>
      <c r="W31" s="159"/>
      <c r="X31" s="159" t="s">
        <v>177</v>
      </c>
      <c r="Y31" s="149"/>
      <c r="Z31" s="149"/>
      <c r="AA31" s="149"/>
      <c r="AB31" s="149"/>
      <c r="AC31" s="149"/>
      <c r="AD31" s="149"/>
      <c r="AE31" s="149"/>
      <c r="AF31" s="149"/>
      <c r="AG31" s="149" t="s">
        <v>178</v>
      </c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</row>
    <row r="32" spans="1:60" outlineLevel="1" x14ac:dyDescent="0.2">
      <c r="A32" s="156"/>
      <c r="B32" s="157"/>
      <c r="C32" s="189" t="s">
        <v>498</v>
      </c>
      <c r="D32" s="187"/>
      <c r="E32" s="188">
        <v>4.8297999999999996</v>
      </c>
      <c r="F32" s="159"/>
      <c r="G32" s="159"/>
      <c r="H32" s="159"/>
      <c r="I32" s="159"/>
      <c r="J32" s="159"/>
      <c r="K32" s="159"/>
      <c r="L32" s="159"/>
      <c r="M32" s="159"/>
      <c r="N32" s="159"/>
      <c r="O32" s="159"/>
      <c r="P32" s="159"/>
      <c r="Q32" s="159"/>
      <c r="R32" s="159"/>
      <c r="S32" s="159"/>
      <c r="T32" s="159"/>
      <c r="U32" s="159"/>
      <c r="V32" s="159"/>
      <c r="W32" s="159"/>
      <c r="X32" s="159"/>
      <c r="Y32" s="149"/>
      <c r="Z32" s="149"/>
      <c r="AA32" s="149"/>
      <c r="AB32" s="149"/>
      <c r="AC32" s="149"/>
      <c r="AD32" s="149"/>
      <c r="AE32" s="149"/>
      <c r="AF32" s="149"/>
      <c r="AG32" s="149" t="s">
        <v>173</v>
      </c>
      <c r="AH32" s="149">
        <v>5</v>
      </c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</row>
    <row r="33" spans="1:60" x14ac:dyDescent="0.2">
      <c r="A33" s="162" t="s">
        <v>149</v>
      </c>
      <c r="B33" s="163" t="s">
        <v>109</v>
      </c>
      <c r="C33" s="181" t="s">
        <v>110</v>
      </c>
      <c r="D33" s="164"/>
      <c r="E33" s="165"/>
      <c r="F33" s="166"/>
      <c r="G33" s="167">
        <f>SUMIF(AG34:AG39,"&lt;&gt;NOR",G34:G39)</f>
        <v>0</v>
      </c>
      <c r="H33" s="161"/>
      <c r="I33" s="161">
        <f>SUM(I34:I39)</f>
        <v>0</v>
      </c>
      <c r="J33" s="161"/>
      <c r="K33" s="161">
        <f>SUM(K34:K39)</f>
        <v>0</v>
      </c>
      <c r="L33" s="161"/>
      <c r="M33" s="161">
        <f>SUM(M34:M39)</f>
        <v>0</v>
      </c>
      <c r="N33" s="161"/>
      <c r="O33" s="161">
        <f>SUM(O34:O39)</f>
        <v>28.979999999999997</v>
      </c>
      <c r="P33" s="161"/>
      <c r="Q33" s="161">
        <f>SUM(Q34:Q39)</f>
        <v>0</v>
      </c>
      <c r="R33" s="161"/>
      <c r="S33" s="161"/>
      <c r="T33" s="161"/>
      <c r="U33" s="161"/>
      <c r="V33" s="161">
        <f>SUM(V34:V39)</f>
        <v>24.33</v>
      </c>
      <c r="W33" s="161"/>
      <c r="X33" s="161"/>
      <c r="AG33" t="s">
        <v>150</v>
      </c>
    </row>
    <row r="34" spans="1:60" outlineLevel="1" x14ac:dyDescent="0.2">
      <c r="A34" s="168">
        <v>11</v>
      </c>
      <c r="B34" s="169" t="s">
        <v>499</v>
      </c>
      <c r="C34" s="183" t="s">
        <v>500</v>
      </c>
      <c r="D34" s="170" t="s">
        <v>189</v>
      </c>
      <c r="E34" s="171">
        <v>35.004950000000001</v>
      </c>
      <c r="F34" s="172"/>
      <c r="G34" s="173">
        <f>ROUND(E34*F34,2)</f>
        <v>0</v>
      </c>
      <c r="H34" s="160"/>
      <c r="I34" s="159">
        <f>ROUND(E34*H34,2)</f>
        <v>0</v>
      </c>
      <c r="J34" s="160"/>
      <c r="K34" s="159">
        <f>ROUND(E34*J34,2)</f>
        <v>0</v>
      </c>
      <c r="L34" s="159">
        <v>21</v>
      </c>
      <c r="M34" s="159">
        <f>G34*(1+L34/100)</f>
        <v>0</v>
      </c>
      <c r="N34" s="159">
        <v>0.28799999999999998</v>
      </c>
      <c r="O34" s="159">
        <f>ROUND(E34*N34,2)</f>
        <v>10.08</v>
      </c>
      <c r="P34" s="159">
        <v>0</v>
      </c>
      <c r="Q34" s="159">
        <f>ROUND(E34*P34,2)</f>
        <v>0</v>
      </c>
      <c r="R34" s="159"/>
      <c r="S34" s="159" t="s">
        <v>154</v>
      </c>
      <c r="T34" s="159" t="s">
        <v>184</v>
      </c>
      <c r="U34" s="159">
        <v>2.3E-2</v>
      </c>
      <c r="V34" s="159">
        <f>ROUND(E34*U34,2)</f>
        <v>0.81</v>
      </c>
      <c r="W34" s="159"/>
      <c r="X34" s="159" t="s">
        <v>177</v>
      </c>
      <c r="Y34" s="149"/>
      <c r="Z34" s="149"/>
      <c r="AA34" s="149"/>
      <c r="AB34" s="149"/>
      <c r="AC34" s="149"/>
      <c r="AD34" s="149"/>
      <c r="AE34" s="149"/>
      <c r="AF34" s="149"/>
      <c r="AG34" s="149" t="s">
        <v>178</v>
      </c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</row>
    <row r="35" spans="1:60" outlineLevel="1" x14ac:dyDescent="0.2">
      <c r="A35" s="156"/>
      <c r="B35" s="157"/>
      <c r="C35" s="189" t="s">
        <v>501</v>
      </c>
      <c r="D35" s="187"/>
      <c r="E35" s="188">
        <v>35.004950000000001</v>
      </c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S35" s="159"/>
      <c r="T35" s="159"/>
      <c r="U35" s="159"/>
      <c r="V35" s="159"/>
      <c r="W35" s="159"/>
      <c r="X35" s="159"/>
      <c r="Y35" s="149"/>
      <c r="Z35" s="149"/>
      <c r="AA35" s="149"/>
      <c r="AB35" s="149"/>
      <c r="AC35" s="149"/>
      <c r="AD35" s="149"/>
      <c r="AE35" s="149"/>
      <c r="AF35" s="149"/>
      <c r="AG35" s="149" t="s">
        <v>173</v>
      </c>
      <c r="AH35" s="149">
        <v>5</v>
      </c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</row>
    <row r="36" spans="1:60" ht="22.5" outlineLevel="1" x14ac:dyDescent="0.2">
      <c r="A36" s="168">
        <v>12</v>
      </c>
      <c r="B36" s="169" t="s">
        <v>502</v>
      </c>
      <c r="C36" s="183" t="s">
        <v>503</v>
      </c>
      <c r="D36" s="170" t="s">
        <v>189</v>
      </c>
      <c r="E36" s="171">
        <v>35.004950000000001</v>
      </c>
      <c r="F36" s="172"/>
      <c r="G36" s="173">
        <f>ROUND(E36*F36,2)</f>
        <v>0</v>
      </c>
      <c r="H36" s="160"/>
      <c r="I36" s="159">
        <f>ROUND(E36*H36,2)</f>
        <v>0</v>
      </c>
      <c r="J36" s="160"/>
      <c r="K36" s="159">
        <f>ROUND(E36*J36,2)</f>
        <v>0</v>
      </c>
      <c r="L36" s="159">
        <v>21</v>
      </c>
      <c r="M36" s="159">
        <f>G36*(1+L36/100)</f>
        <v>0</v>
      </c>
      <c r="N36" s="159">
        <v>0.54</v>
      </c>
      <c r="O36" s="159">
        <f>ROUND(E36*N36,2)</f>
        <v>18.899999999999999</v>
      </c>
      <c r="P36" s="159">
        <v>0</v>
      </c>
      <c r="Q36" s="159">
        <f>ROUND(E36*P36,2)</f>
        <v>0</v>
      </c>
      <c r="R36" s="159"/>
      <c r="S36" s="159" t="s">
        <v>154</v>
      </c>
      <c r="T36" s="159" t="s">
        <v>184</v>
      </c>
      <c r="U36" s="159">
        <v>0.67200000000000004</v>
      </c>
      <c r="V36" s="159">
        <f>ROUND(E36*U36,2)</f>
        <v>23.52</v>
      </c>
      <c r="W36" s="159"/>
      <c r="X36" s="159" t="s">
        <v>177</v>
      </c>
      <c r="Y36" s="149"/>
      <c r="Z36" s="149"/>
      <c r="AA36" s="149"/>
      <c r="AB36" s="149"/>
      <c r="AC36" s="149"/>
      <c r="AD36" s="149"/>
      <c r="AE36" s="149"/>
      <c r="AF36" s="149"/>
      <c r="AG36" s="149" t="s">
        <v>178</v>
      </c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</row>
    <row r="37" spans="1:60" outlineLevel="1" x14ac:dyDescent="0.2">
      <c r="A37" s="156"/>
      <c r="B37" s="157"/>
      <c r="C37" s="189" t="s">
        <v>504</v>
      </c>
      <c r="D37" s="187"/>
      <c r="E37" s="188">
        <v>15.25</v>
      </c>
      <c r="F37" s="159"/>
      <c r="G37" s="159"/>
      <c r="H37" s="159"/>
      <c r="I37" s="159"/>
      <c r="J37" s="159"/>
      <c r="K37" s="159"/>
      <c r="L37" s="159"/>
      <c r="M37" s="159"/>
      <c r="N37" s="159"/>
      <c r="O37" s="159"/>
      <c r="P37" s="159"/>
      <c r="Q37" s="159"/>
      <c r="R37" s="159"/>
      <c r="S37" s="159"/>
      <c r="T37" s="159"/>
      <c r="U37" s="159"/>
      <c r="V37" s="159"/>
      <c r="W37" s="159"/>
      <c r="X37" s="159"/>
      <c r="Y37" s="149"/>
      <c r="Z37" s="149"/>
      <c r="AA37" s="149"/>
      <c r="AB37" s="149"/>
      <c r="AC37" s="149"/>
      <c r="AD37" s="149"/>
      <c r="AE37" s="149"/>
      <c r="AF37" s="149"/>
      <c r="AG37" s="149" t="s">
        <v>173</v>
      </c>
      <c r="AH37" s="149">
        <v>0</v>
      </c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</row>
    <row r="38" spans="1:60" outlineLevel="1" x14ac:dyDescent="0.2">
      <c r="A38" s="156"/>
      <c r="B38" s="157"/>
      <c r="C38" s="189" t="s">
        <v>505</v>
      </c>
      <c r="D38" s="187"/>
      <c r="E38" s="188">
        <v>6.5333399999999999</v>
      </c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  <c r="Q38" s="159"/>
      <c r="R38" s="159"/>
      <c r="S38" s="159"/>
      <c r="T38" s="159"/>
      <c r="U38" s="159"/>
      <c r="V38" s="159"/>
      <c r="W38" s="159"/>
      <c r="X38" s="159"/>
      <c r="Y38" s="149"/>
      <c r="Z38" s="149"/>
      <c r="AA38" s="149"/>
      <c r="AB38" s="149"/>
      <c r="AC38" s="149"/>
      <c r="AD38" s="149"/>
      <c r="AE38" s="149"/>
      <c r="AF38" s="149"/>
      <c r="AG38" s="149" t="s">
        <v>173</v>
      </c>
      <c r="AH38" s="149">
        <v>0</v>
      </c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</row>
    <row r="39" spans="1:60" outlineLevel="1" x14ac:dyDescent="0.2">
      <c r="A39" s="156"/>
      <c r="B39" s="157"/>
      <c r="C39" s="189" t="s">
        <v>506</v>
      </c>
      <c r="D39" s="187"/>
      <c r="E39" s="188">
        <v>13.22161</v>
      </c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  <c r="Q39" s="159"/>
      <c r="R39" s="159"/>
      <c r="S39" s="159"/>
      <c r="T39" s="159"/>
      <c r="U39" s="159"/>
      <c r="V39" s="159"/>
      <c r="W39" s="159"/>
      <c r="X39" s="159"/>
      <c r="Y39" s="149"/>
      <c r="Z39" s="149"/>
      <c r="AA39" s="149"/>
      <c r="AB39" s="149"/>
      <c r="AC39" s="149"/>
      <c r="AD39" s="149"/>
      <c r="AE39" s="149"/>
      <c r="AF39" s="149"/>
      <c r="AG39" s="149" t="s">
        <v>173</v>
      </c>
      <c r="AH39" s="149">
        <v>0</v>
      </c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</row>
    <row r="40" spans="1:60" ht="25.5" x14ac:dyDescent="0.2">
      <c r="A40" s="162" t="s">
        <v>149</v>
      </c>
      <c r="B40" s="163" t="s">
        <v>111</v>
      </c>
      <c r="C40" s="181" t="s">
        <v>112</v>
      </c>
      <c r="D40" s="164"/>
      <c r="E40" s="165"/>
      <c r="F40" s="166"/>
      <c r="G40" s="167">
        <f>SUMIF(AG41:AG44,"&lt;&gt;NOR",G41:G44)</f>
        <v>0</v>
      </c>
      <c r="H40" s="161"/>
      <c r="I40" s="161">
        <f>SUM(I41:I44)</f>
        <v>0</v>
      </c>
      <c r="J40" s="161"/>
      <c r="K40" s="161">
        <f>SUM(K41:K44)</f>
        <v>0</v>
      </c>
      <c r="L40" s="161"/>
      <c r="M40" s="161">
        <f>SUM(M41:M44)</f>
        <v>0</v>
      </c>
      <c r="N40" s="161"/>
      <c r="O40" s="161">
        <f>SUM(O41:O44)</f>
        <v>0</v>
      </c>
      <c r="P40" s="161"/>
      <c r="Q40" s="161">
        <f>SUM(Q41:Q44)</f>
        <v>0</v>
      </c>
      <c r="R40" s="161"/>
      <c r="S40" s="161"/>
      <c r="T40" s="161"/>
      <c r="U40" s="161"/>
      <c r="V40" s="161">
        <f>SUM(V41:V44)</f>
        <v>0</v>
      </c>
      <c r="W40" s="161"/>
      <c r="X40" s="161"/>
      <c r="AG40" t="s">
        <v>150</v>
      </c>
    </row>
    <row r="41" spans="1:60" outlineLevel="1" x14ac:dyDescent="0.2">
      <c r="A41" s="168">
        <v>13</v>
      </c>
      <c r="B41" s="169" t="s">
        <v>507</v>
      </c>
      <c r="C41" s="183" t="s">
        <v>508</v>
      </c>
      <c r="D41" s="170" t="s">
        <v>176</v>
      </c>
      <c r="E41" s="171">
        <v>1</v>
      </c>
      <c r="F41" s="172"/>
      <c r="G41" s="173">
        <f>ROUND(E41*F41,2)</f>
        <v>0</v>
      </c>
      <c r="H41" s="160"/>
      <c r="I41" s="159">
        <f>ROUND(E41*H41,2)</f>
        <v>0</v>
      </c>
      <c r="J41" s="160"/>
      <c r="K41" s="159">
        <f>ROUND(E41*J41,2)</f>
        <v>0</v>
      </c>
      <c r="L41" s="159">
        <v>21</v>
      </c>
      <c r="M41" s="159">
        <f>G41*(1+L41/100)</f>
        <v>0</v>
      </c>
      <c r="N41" s="159">
        <v>0</v>
      </c>
      <c r="O41" s="159">
        <f>ROUND(E41*N41,2)</f>
        <v>0</v>
      </c>
      <c r="P41" s="159">
        <v>0</v>
      </c>
      <c r="Q41" s="159">
        <f>ROUND(E41*P41,2)</f>
        <v>0</v>
      </c>
      <c r="R41" s="159"/>
      <c r="S41" s="159" t="s">
        <v>169</v>
      </c>
      <c r="T41" s="159" t="s">
        <v>155</v>
      </c>
      <c r="U41" s="159">
        <v>0</v>
      </c>
      <c r="V41" s="159">
        <f>ROUND(E41*U41,2)</f>
        <v>0</v>
      </c>
      <c r="W41" s="159"/>
      <c r="X41" s="159" t="s">
        <v>177</v>
      </c>
      <c r="Y41" s="149"/>
      <c r="Z41" s="149"/>
      <c r="AA41" s="149"/>
      <c r="AB41" s="149"/>
      <c r="AC41" s="149"/>
      <c r="AD41" s="149"/>
      <c r="AE41" s="149"/>
      <c r="AF41" s="149"/>
      <c r="AG41" s="149" t="s">
        <v>178</v>
      </c>
      <c r="AH41" s="149"/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</row>
    <row r="42" spans="1:60" outlineLevel="1" x14ac:dyDescent="0.2">
      <c r="A42" s="156"/>
      <c r="B42" s="157"/>
      <c r="C42" s="272" t="s">
        <v>179</v>
      </c>
      <c r="D42" s="273"/>
      <c r="E42" s="273"/>
      <c r="F42" s="273"/>
      <c r="G42" s="273"/>
      <c r="H42" s="159"/>
      <c r="I42" s="159"/>
      <c r="J42" s="159"/>
      <c r="K42" s="159"/>
      <c r="L42" s="159"/>
      <c r="M42" s="159"/>
      <c r="N42" s="159"/>
      <c r="O42" s="159"/>
      <c r="P42" s="159"/>
      <c r="Q42" s="159"/>
      <c r="R42" s="159"/>
      <c r="S42" s="159"/>
      <c r="T42" s="159"/>
      <c r="U42" s="159"/>
      <c r="V42" s="159"/>
      <c r="W42" s="159"/>
      <c r="X42" s="159"/>
      <c r="Y42" s="149"/>
      <c r="Z42" s="149"/>
      <c r="AA42" s="149"/>
      <c r="AB42" s="149"/>
      <c r="AC42" s="149"/>
      <c r="AD42" s="149"/>
      <c r="AE42" s="149"/>
      <c r="AF42" s="149"/>
      <c r="AG42" s="149" t="s">
        <v>180</v>
      </c>
      <c r="AH42" s="149"/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</row>
    <row r="43" spans="1:60" outlineLevel="1" x14ac:dyDescent="0.2">
      <c r="A43" s="168">
        <v>14</v>
      </c>
      <c r="B43" s="169" t="s">
        <v>509</v>
      </c>
      <c r="C43" s="183" t="s">
        <v>510</v>
      </c>
      <c r="D43" s="170" t="s">
        <v>176</v>
      </c>
      <c r="E43" s="171">
        <v>1</v>
      </c>
      <c r="F43" s="172"/>
      <c r="G43" s="173">
        <f>ROUND(E43*F43,2)</f>
        <v>0</v>
      </c>
      <c r="H43" s="160"/>
      <c r="I43" s="159">
        <f>ROUND(E43*H43,2)</f>
        <v>0</v>
      </c>
      <c r="J43" s="160"/>
      <c r="K43" s="159">
        <f>ROUND(E43*J43,2)</f>
        <v>0</v>
      </c>
      <c r="L43" s="159">
        <v>21</v>
      </c>
      <c r="M43" s="159">
        <f>G43*(1+L43/100)</f>
        <v>0</v>
      </c>
      <c r="N43" s="159">
        <v>0</v>
      </c>
      <c r="O43" s="159">
        <f>ROUND(E43*N43,2)</f>
        <v>0</v>
      </c>
      <c r="P43" s="159">
        <v>0</v>
      </c>
      <c r="Q43" s="159">
        <f>ROUND(E43*P43,2)</f>
        <v>0</v>
      </c>
      <c r="R43" s="159"/>
      <c r="S43" s="159" t="s">
        <v>169</v>
      </c>
      <c r="T43" s="159" t="s">
        <v>155</v>
      </c>
      <c r="U43" s="159">
        <v>0</v>
      </c>
      <c r="V43" s="159">
        <f>ROUND(E43*U43,2)</f>
        <v>0</v>
      </c>
      <c r="W43" s="159"/>
      <c r="X43" s="159" t="s">
        <v>177</v>
      </c>
      <c r="Y43" s="149"/>
      <c r="Z43" s="149"/>
      <c r="AA43" s="149"/>
      <c r="AB43" s="149"/>
      <c r="AC43" s="149"/>
      <c r="AD43" s="149"/>
      <c r="AE43" s="149"/>
      <c r="AF43" s="149"/>
      <c r="AG43" s="149" t="s">
        <v>178</v>
      </c>
      <c r="AH43" s="149"/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</row>
    <row r="44" spans="1:60" outlineLevel="1" x14ac:dyDescent="0.2">
      <c r="A44" s="156"/>
      <c r="B44" s="157"/>
      <c r="C44" s="272" t="s">
        <v>179</v>
      </c>
      <c r="D44" s="273"/>
      <c r="E44" s="273"/>
      <c r="F44" s="273"/>
      <c r="G44" s="273"/>
      <c r="H44" s="159"/>
      <c r="I44" s="159"/>
      <c r="J44" s="159"/>
      <c r="K44" s="159"/>
      <c r="L44" s="159"/>
      <c r="M44" s="159"/>
      <c r="N44" s="159"/>
      <c r="O44" s="159"/>
      <c r="P44" s="159"/>
      <c r="Q44" s="159"/>
      <c r="R44" s="159"/>
      <c r="S44" s="159"/>
      <c r="T44" s="159"/>
      <c r="U44" s="159"/>
      <c r="V44" s="159"/>
      <c r="W44" s="159"/>
      <c r="X44" s="159"/>
      <c r="Y44" s="149"/>
      <c r="Z44" s="149"/>
      <c r="AA44" s="149"/>
      <c r="AB44" s="149"/>
      <c r="AC44" s="149"/>
      <c r="AD44" s="149"/>
      <c r="AE44" s="149"/>
      <c r="AF44" s="149"/>
      <c r="AG44" s="149" t="s">
        <v>180</v>
      </c>
      <c r="AH44" s="149"/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</row>
    <row r="45" spans="1:60" x14ac:dyDescent="0.2">
      <c r="A45" s="162" t="s">
        <v>149</v>
      </c>
      <c r="B45" s="163" t="s">
        <v>113</v>
      </c>
      <c r="C45" s="181" t="s">
        <v>114</v>
      </c>
      <c r="D45" s="164"/>
      <c r="E45" s="165"/>
      <c r="F45" s="166"/>
      <c r="G45" s="167">
        <f>SUMIF(AG46:AG46,"&lt;&gt;NOR",G46:G46)</f>
        <v>0</v>
      </c>
      <c r="H45" s="161"/>
      <c r="I45" s="161">
        <f>SUM(I46:I46)</f>
        <v>0</v>
      </c>
      <c r="J45" s="161"/>
      <c r="K45" s="161">
        <f>SUM(K46:K46)</f>
        <v>0</v>
      </c>
      <c r="L45" s="161"/>
      <c r="M45" s="161">
        <f>SUM(M46:M46)</f>
        <v>0</v>
      </c>
      <c r="N45" s="161"/>
      <c r="O45" s="161">
        <f>SUM(O46:O46)</f>
        <v>0</v>
      </c>
      <c r="P45" s="161"/>
      <c r="Q45" s="161">
        <f>SUM(Q46:Q46)</f>
        <v>0</v>
      </c>
      <c r="R45" s="161"/>
      <c r="S45" s="161"/>
      <c r="T45" s="161"/>
      <c r="U45" s="161"/>
      <c r="V45" s="161">
        <f>SUM(V46:V46)</f>
        <v>123.8</v>
      </c>
      <c r="W45" s="161"/>
      <c r="X45" s="161"/>
      <c r="AG45" t="s">
        <v>150</v>
      </c>
    </row>
    <row r="46" spans="1:60" outlineLevel="1" x14ac:dyDescent="0.2">
      <c r="A46" s="168">
        <v>15</v>
      </c>
      <c r="B46" s="169" t="s">
        <v>181</v>
      </c>
      <c r="C46" s="183" t="s">
        <v>182</v>
      </c>
      <c r="D46" s="170" t="s">
        <v>183</v>
      </c>
      <c r="E46" s="171">
        <v>64.309280000000001</v>
      </c>
      <c r="F46" s="172"/>
      <c r="G46" s="173">
        <f>ROUND(E46*F46,2)</f>
        <v>0</v>
      </c>
      <c r="H46" s="160"/>
      <c r="I46" s="159">
        <f>ROUND(E46*H46,2)</f>
        <v>0</v>
      </c>
      <c r="J46" s="160"/>
      <c r="K46" s="159">
        <f>ROUND(E46*J46,2)</f>
        <v>0</v>
      </c>
      <c r="L46" s="159">
        <v>21</v>
      </c>
      <c r="M46" s="159">
        <f>G46*(1+L46/100)</f>
        <v>0</v>
      </c>
      <c r="N46" s="159">
        <v>0</v>
      </c>
      <c r="O46" s="159">
        <f>ROUND(E46*N46,2)</f>
        <v>0</v>
      </c>
      <c r="P46" s="159">
        <v>0</v>
      </c>
      <c r="Q46" s="159">
        <f>ROUND(E46*P46,2)</f>
        <v>0</v>
      </c>
      <c r="R46" s="159"/>
      <c r="S46" s="159" t="s">
        <v>154</v>
      </c>
      <c r="T46" s="159" t="s">
        <v>184</v>
      </c>
      <c r="U46" s="159">
        <v>1.925</v>
      </c>
      <c r="V46" s="159">
        <f>ROUND(E46*U46,2)</f>
        <v>123.8</v>
      </c>
      <c r="W46" s="159"/>
      <c r="X46" s="159" t="s">
        <v>185</v>
      </c>
      <c r="Y46" s="149"/>
      <c r="Z46" s="149"/>
      <c r="AA46" s="149"/>
      <c r="AB46" s="149"/>
      <c r="AC46" s="149"/>
      <c r="AD46" s="149"/>
      <c r="AE46" s="149"/>
      <c r="AF46" s="149"/>
      <c r="AG46" s="149" t="s">
        <v>186</v>
      </c>
      <c r="AH46" s="149"/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49"/>
      <c r="BB46" s="149"/>
      <c r="BC46" s="149"/>
      <c r="BD46" s="149"/>
      <c r="BE46" s="149"/>
      <c r="BF46" s="149"/>
      <c r="BG46" s="149"/>
      <c r="BH46" s="149"/>
    </row>
    <row r="47" spans="1:60" x14ac:dyDescent="0.2">
      <c r="A47" s="3"/>
      <c r="B47" s="4"/>
      <c r="C47" s="184"/>
      <c r="D47" s="6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AE47">
        <v>15</v>
      </c>
      <c r="AF47">
        <v>21</v>
      </c>
      <c r="AG47" t="s">
        <v>136</v>
      </c>
    </row>
    <row r="48" spans="1:60" x14ac:dyDescent="0.2">
      <c r="A48" s="152"/>
      <c r="B48" s="153" t="s">
        <v>31</v>
      </c>
      <c r="C48" s="185"/>
      <c r="D48" s="154"/>
      <c r="E48" s="155"/>
      <c r="F48" s="155"/>
      <c r="G48" s="180">
        <f>G8+G21+G28+G33+G40+G45</f>
        <v>0</v>
      </c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AE48">
        <f>SUMIF(L7:L46,AE47,G7:G46)</f>
        <v>0</v>
      </c>
      <c r="AF48">
        <f>SUMIF(L7:L46,AF47,G7:G46)</f>
        <v>0</v>
      </c>
      <c r="AG48" t="s">
        <v>162</v>
      </c>
    </row>
    <row r="49" spans="1:33" x14ac:dyDescent="0.2">
      <c r="A49" s="3"/>
      <c r="B49" s="4"/>
      <c r="C49" s="184"/>
      <c r="D49" s="6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 spans="1:33" x14ac:dyDescent="0.2">
      <c r="A50" s="3"/>
      <c r="B50" s="4"/>
      <c r="C50" s="184"/>
      <c r="D50" s="6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</row>
    <row r="51" spans="1:33" x14ac:dyDescent="0.2">
      <c r="A51" s="258" t="s">
        <v>163</v>
      </c>
      <c r="B51" s="258"/>
      <c r="C51" s="259"/>
      <c r="D51" s="6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</row>
    <row r="52" spans="1:33" x14ac:dyDescent="0.2">
      <c r="A52" s="260"/>
      <c r="B52" s="261"/>
      <c r="C52" s="262"/>
      <c r="D52" s="261"/>
      <c r="E52" s="261"/>
      <c r="F52" s="261"/>
      <c r="G52" s="26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AG52" t="s">
        <v>164</v>
      </c>
    </row>
    <row r="53" spans="1:33" x14ac:dyDescent="0.2">
      <c r="A53" s="264"/>
      <c r="B53" s="265"/>
      <c r="C53" s="266"/>
      <c r="D53" s="265"/>
      <c r="E53" s="265"/>
      <c r="F53" s="265"/>
      <c r="G53" s="267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</row>
    <row r="54" spans="1:33" x14ac:dyDescent="0.2">
      <c r="A54" s="264"/>
      <c r="B54" s="265"/>
      <c r="C54" s="266"/>
      <c r="D54" s="265"/>
      <c r="E54" s="265"/>
      <c r="F54" s="265"/>
      <c r="G54" s="267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</row>
    <row r="55" spans="1:33" x14ac:dyDescent="0.2">
      <c r="A55" s="264"/>
      <c r="B55" s="265"/>
      <c r="C55" s="266"/>
      <c r="D55" s="265"/>
      <c r="E55" s="265"/>
      <c r="F55" s="265"/>
      <c r="G55" s="267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</row>
    <row r="56" spans="1:33" x14ac:dyDescent="0.2">
      <c r="A56" s="268"/>
      <c r="B56" s="269"/>
      <c r="C56" s="270"/>
      <c r="D56" s="269"/>
      <c r="E56" s="269"/>
      <c r="F56" s="269"/>
      <c r="G56" s="271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</row>
    <row r="57" spans="1:33" x14ac:dyDescent="0.2">
      <c r="A57" s="3"/>
      <c r="B57" s="4"/>
      <c r="C57" s="184"/>
      <c r="D57" s="6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</row>
    <row r="58" spans="1:33" x14ac:dyDescent="0.2">
      <c r="C58" s="186"/>
      <c r="D58" s="10"/>
      <c r="AG58" t="s">
        <v>165</v>
      </c>
    </row>
    <row r="59" spans="1:33" x14ac:dyDescent="0.2">
      <c r="D59" s="10"/>
    </row>
    <row r="60" spans="1:33" x14ac:dyDescent="0.2">
      <c r="D60" s="10"/>
    </row>
    <row r="61" spans="1:33" x14ac:dyDescent="0.2">
      <c r="D61" s="10"/>
    </row>
    <row r="62" spans="1:33" x14ac:dyDescent="0.2">
      <c r="D62" s="10"/>
    </row>
    <row r="63" spans="1:33" x14ac:dyDescent="0.2">
      <c r="D63" s="10"/>
    </row>
    <row r="64" spans="1:33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8">
    <mergeCell ref="A52:G56"/>
    <mergeCell ref="C42:G42"/>
    <mergeCell ref="C44:G44"/>
    <mergeCell ref="A1:G1"/>
    <mergeCell ref="C2:G2"/>
    <mergeCell ref="C3:G3"/>
    <mergeCell ref="C4:G4"/>
    <mergeCell ref="A51:C51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A28198-FFCD-42CF-9CD3-5306980BDA15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7109375" style="123" customWidth="1"/>
    <col min="3" max="3" width="38.28515625" style="123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1" t="s">
        <v>7</v>
      </c>
      <c r="B1" s="251"/>
      <c r="C1" s="251"/>
      <c r="D1" s="251"/>
      <c r="E1" s="251"/>
      <c r="F1" s="251"/>
      <c r="G1" s="251"/>
      <c r="AG1" t="s">
        <v>123</v>
      </c>
    </row>
    <row r="2" spans="1:60" ht="25.15" customHeight="1" x14ac:dyDescent="0.2">
      <c r="A2" s="141" t="s">
        <v>8</v>
      </c>
      <c r="B2" s="49" t="s">
        <v>43</v>
      </c>
      <c r="C2" s="252" t="s">
        <v>44</v>
      </c>
      <c r="D2" s="253"/>
      <c r="E2" s="253"/>
      <c r="F2" s="253"/>
      <c r="G2" s="254"/>
      <c r="AG2" t="s">
        <v>124</v>
      </c>
    </row>
    <row r="3" spans="1:60" ht="25.15" customHeight="1" x14ac:dyDescent="0.2">
      <c r="A3" s="141" t="s">
        <v>9</v>
      </c>
      <c r="B3" s="49" t="s">
        <v>90</v>
      </c>
      <c r="C3" s="252" t="s">
        <v>91</v>
      </c>
      <c r="D3" s="253"/>
      <c r="E3" s="253"/>
      <c r="F3" s="253"/>
      <c r="G3" s="254"/>
      <c r="AC3" s="123" t="s">
        <v>124</v>
      </c>
      <c r="AG3" t="s">
        <v>126</v>
      </c>
    </row>
    <row r="4" spans="1:60" ht="25.15" customHeight="1" x14ac:dyDescent="0.2">
      <c r="A4" s="142" t="s">
        <v>10</v>
      </c>
      <c r="B4" s="143" t="s">
        <v>96</v>
      </c>
      <c r="C4" s="255" t="s">
        <v>97</v>
      </c>
      <c r="D4" s="256"/>
      <c r="E4" s="256"/>
      <c r="F4" s="256"/>
      <c r="G4" s="257"/>
      <c r="AG4" t="s">
        <v>127</v>
      </c>
    </row>
    <row r="5" spans="1:60" x14ac:dyDescent="0.2">
      <c r="D5" s="10"/>
    </row>
    <row r="6" spans="1:60" ht="38.25" x14ac:dyDescent="0.2">
      <c r="A6" s="145" t="s">
        <v>128</v>
      </c>
      <c r="B6" s="147" t="s">
        <v>129</v>
      </c>
      <c r="C6" s="147" t="s">
        <v>130</v>
      </c>
      <c r="D6" s="146" t="s">
        <v>131</v>
      </c>
      <c r="E6" s="145" t="s">
        <v>132</v>
      </c>
      <c r="F6" s="144" t="s">
        <v>133</v>
      </c>
      <c r="G6" s="145" t="s">
        <v>31</v>
      </c>
      <c r="H6" s="148" t="s">
        <v>32</v>
      </c>
      <c r="I6" s="148" t="s">
        <v>134</v>
      </c>
      <c r="J6" s="148" t="s">
        <v>33</v>
      </c>
      <c r="K6" s="148" t="s">
        <v>135</v>
      </c>
      <c r="L6" s="148" t="s">
        <v>136</v>
      </c>
      <c r="M6" s="148" t="s">
        <v>137</v>
      </c>
      <c r="N6" s="148" t="s">
        <v>138</v>
      </c>
      <c r="O6" s="148" t="s">
        <v>139</v>
      </c>
      <c r="P6" s="148" t="s">
        <v>140</v>
      </c>
      <c r="Q6" s="148" t="s">
        <v>141</v>
      </c>
      <c r="R6" s="148" t="s">
        <v>142</v>
      </c>
      <c r="S6" s="148" t="s">
        <v>143</v>
      </c>
      <c r="T6" s="148" t="s">
        <v>144</v>
      </c>
      <c r="U6" s="148" t="s">
        <v>145</v>
      </c>
      <c r="V6" s="148" t="s">
        <v>146</v>
      </c>
      <c r="W6" s="148" t="s">
        <v>147</v>
      </c>
      <c r="X6" s="148" t="s">
        <v>148</v>
      </c>
    </row>
    <row r="7" spans="1:60" hidden="1" x14ac:dyDescent="0.2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</row>
    <row r="8" spans="1:60" x14ac:dyDescent="0.2">
      <c r="A8" s="162" t="s">
        <v>149</v>
      </c>
      <c r="B8" s="163" t="s">
        <v>103</v>
      </c>
      <c r="C8" s="181" t="s">
        <v>104</v>
      </c>
      <c r="D8" s="164"/>
      <c r="E8" s="165"/>
      <c r="F8" s="166"/>
      <c r="G8" s="167">
        <f>SUMIF(AG9:AG14,"&lt;&gt;NOR",G9:G14)</f>
        <v>0</v>
      </c>
      <c r="H8" s="161"/>
      <c r="I8" s="161">
        <f>SUM(I9:I14)</f>
        <v>0</v>
      </c>
      <c r="J8" s="161"/>
      <c r="K8" s="161">
        <f>SUM(K9:K14)</f>
        <v>0</v>
      </c>
      <c r="L8" s="161"/>
      <c r="M8" s="161">
        <f>SUM(M9:M14)</f>
        <v>0</v>
      </c>
      <c r="N8" s="161"/>
      <c r="O8" s="161">
        <f>SUM(O9:O14)</f>
        <v>2.98</v>
      </c>
      <c r="P8" s="161"/>
      <c r="Q8" s="161">
        <f>SUM(Q9:Q14)</f>
        <v>0</v>
      </c>
      <c r="R8" s="161"/>
      <c r="S8" s="161"/>
      <c r="T8" s="161"/>
      <c r="U8" s="161"/>
      <c r="V8" s="161">
        <f>SUM(V9:V14)</f>
        <v>0.89</v>
      </c>
      <c r="W8" s="161"/>
      <c r="X8" s="161"/>
      <c r="AG8" t="s">
        <v>150</v>
      </c>
    </row>
    <row r="9" spans="1:60" outlineLevel="1" x14ac:dyDescent="0.2">
      <c r="A9" s="168">
        <v>1</v>
      </c>
      <c r="B9" s="169" t="s">
        <v>354</v>
      </c>
      <c r="C9" s="183" t="s">
        <v>355</v>
      </c>
      <c r="D9" s="170" t="s">
        <v>189</v>
      </c>
      <c r="E9" s="171">
        <v>6.84</v>
      </c>
      <c r="F9" s="172"/>
      <c r="G9" s="173">
        <f>ROUND(E9*F9,2)</f>
        <v>0</v>
      </c>
      <c r="H9" s="160"/>
      <c r="I9" s="159">
        <f>ROUND(E9*H9,2)</f>
        <v>0</v>
      </c>
      <c r="J9" s="160"/>
      <c r="K9" s="159">
        <f>ROUND(E9*J9,2)</f>
        <v>0</v>
      </c>
      <c r="L9" s="159">
        <v>21</v>
      </c>
      <c r="M9" s="159">
        <f>G9*(1+L9/100)</f>
        <v>0</v>
      </c>
      <c r="N9" s="159">
        <v>0</v>
      </c>
      <c r="O9" s="159">
        <f>ROUND(E9*N9,2)</f>
        <v>0</v>
      </c>
      <c r="P9" s="159">
        <v>0</v>
      </c>
      <c r="Q9" s="159">
        <f>ROUND(E9*P9,2)</f>
        <v>0</v>
      </c>
      <c r="R9" s="159"/>
      <c r="S9" s="159" t="s">
        <v>154</v>
      </c>
      <c r="T9" s="159" t="s">
        <v>184</v>
      </c>
      <c r="U9" s="159">
        <v>0.13</v>
      </c>
      <c r="V9" s="159">
        <f>ROUND(E9*U9,2)</f>
        <v>0.89</v>
      </c>
      <c r="W9" s="159"/>
      <c r="X9" s="159" t="s">
        <v>177</v>
      </c>
      <c r="Y9" s="149"/>
      <c r="Z9" s="149"/>
      <c r="AA9" s="149"/>
      <c r="AB9" s="149"/>
      <c r="AC9" s="149"/>
      <c r="AD9" s="149"/>
      <c r="AE9" s="149"/>
      <c r="AF9" s="149"/>
      <c r="AG9" s="149" t="s">
        <v>178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outlineLevel="1" x14ac:dyDescent="0.2">
      <c r="A10" s="156"/>
      <c r="B10" s="157"/>
      <c r="C10" s="189" t="s">
        <v>511</v>
      </c>
      <c r="D10" s="187"/>
      <c r="E10" s="188">
        <v>6.84</v>
      </c>
      <c r="F10" s="159"/>
      <c r="G10" s="159"/>
      <c r="H10" s="159"/>
      <c r="I10" s="159"/>
      <c r="J10" s="159"/>
      <c r="K10" s="159"/>
      <c r="L10" s="159"/>
      <c r="M10" s="159"/>
      <c r="N10" s="159"/>
      <c r="O10" s="159"/>
      <c r="P10" s="159"/>
      <c r="Q10" s="159"/>
      <c r="R10" s="159"/>
      <c r="S10" s="159"/>
      <c r="T10" s="159"/>
      <c r="U10" s="159"/>
      <c r="V10" s="159"/>
      <c r="W10" s="159"/>
      <c r="X10" s="159"/>
      <c r="Y10" s="149"/>
      <c r="Z10" s="149"/>
      <c r="AA10" s="149"/>
      <c r="AB10" s="149"/>
      <c r="AC10" s="149"/>
      <c r="AD10" s="149"/>
      <c r="AE10" s="149"/>
      <c r="AF10" s="149"/>
      <c r="AG10" s="149" t="s">
        <v>173</v>
      </c>
      <c r="AH10" s="149">
        <v>0</v>
      </c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outlineLevel="1" x14ac:dyDescent="0.2">
      <c r="A11" s="168">
        <v>2</v>
      </c>
      <c r="B11" s="169" t="s">
        <v>381</v>
      </c>
      <c r="C11" s="183" t="s">
        <v>382</v>
      </c>
      <c r="D11" s="170" t="s">
        <v>247</v>
      </c>
      <c r="E11" s="171">
        <v>0.34200000000000003</v>
      </c>
      <c r="F11" s="172"/>
      <c r="G11" s="173">
        <f>ROUND(E11*F11,2)</f>
        <v>0</v>
      </c>
      <c r="H11" s="160"/>
      <c r="I11" s="159">
        <f>ROUND(E11*H11,2)</f>
        <v>0</v>
      </c>
      <c r="J11" s="160"/>
      <c r="K11" s="159">
        <f>ROUND(E11*J11,2)</f>
        <v>0</v>
      </c>
      <c r="L11" s="159">
        <v>21</v>
      </c>
      <c r="M11" s="159">
        <f>G11*(1+L11/100)</f>
        <v>0</v>
      </c>
      <c r="N11" s="159">
        <v>3.0664600000000002</v>
      </c>
      <c r="O11" s="159">
        <f>ROUND(E11*N11,2)</f>
        <v>1.05</v>
      </c>
      <c r="P11" s="159">
        <v>0</v>
      </c>
      <c r="Q11" s="159">
        <f>ROUND(E11*P11,2)</f>
        <v>0</v>
      </c>
      <c r="R11" s="159"/>
      <c r="S11" s="159" t="s">
        <v>154</v>
      </c>
      <c r="T11" s="159" t="s">
        <v>184</v>
      </c>
      <c r="U11" s="159">
        <v>0</v>
      </c>
      <c r="V11" s="159">
        <f>ROUND(E11*U11,2)</f>
        <v>0</v>
      </c>
      <c r="W11" s="159"/>
      <c r="X11" s="159" t="s">
        <v>170</v>
      </c>
      <c r="Y11" s="149"/>
      <c r="Z11" s="149"/>
      <c r="AA11" s="149"/>
      <c r="AB11" s="149"/>
      <c r="AC11" s="149"/>
      <c r="AD11" s="149"/>
      <c r="AE11" s="149"/>
      <c r="AF11" s="149"/>
      <c r="AG11" s="149" t="s">
        <v>171</v>
      </c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outlineLevel="1" x14ac:dyDescent="0.2">
      <c r="A12" s="156"/>
      <c r="B12" s="157"/>
      <c r="C12" s="189" t="s">
        <v>512</v>
      </c>
      <c r="D12" s="187"/>
      <c r="E12" s="188">
        <v>0.34200000000000003</v>
      </c>
      <c r="F12" s="159"/>
      <c r="G12" s="159"/>
      <c r="H12" s="159"/>
      <c r="I12" s="159"/>
      <c r="J12" s="159"/>
      <c r="K12" s="159"/>
      <c r="L12" s="159"/>
      <c r="M12" s="159"/>
      <c r="N12" s="159"/>
      <c r="O12" s="159"/>
      <c r="P12" s="159"/>
      <c r="Q12" s="159"/>
      <c r="R12" s="159"/>
      <c r="S12" s="159"/>
      <c r="T12" s="159"/>
      <c r="U12" s="159"/>
      <c r="V12" s="159"/>
      <c r="W12" s="159"/>
      <c r="X12" s="159"/>
      <c r="Y12" s="149"/>
      <c r="Z12" s="149"/>
      <c r="AA12" s="149"/>
      <c r="AB12" s="149"/>
      <c r="AC12" s="149"/>
      <c r="AD12" s="149"/>
      <c r="AE12" s="149"/>
      <c r="AF12" s="149"/>
      <c r="AG12" s="149" t="s">
        <v>173</v>
      </c>
      <c r="AH12" s="149">
        <v>0</v>
      </c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outlineLevel="1" x14ac:dyDescent="0.2">
      <c r="A13" s="168">
        <v>3</v>
      </c>
      <c r="B13" s="169" t="s">
        <v>284</v>
      </c>
      <c r="C13" s="183" t="s">
        <v>285</v>
      </c>
      <c r="D13" s="170" t="s">
        <v>168</v>
      </c>
      <c r="E13" s="171">
        <v>32</v>
      </c>
      <c r="F13" s="172"/>
      <c r="G13" s="173">
        <f>ROUND(E13*F13,2)</f>
        <v>0</v>
      </c>
      <c r="H13" s="160"/>
      <c r="I13" s="159">
        <f>ROUND(E13*H13,2)</f>
        <v>0</v>
      </c>
      <c r="J13" s="160"/>
      <c r="K13" s="159">
        <f>ROUND(E13*J13,2)</f>
        <v>0</v>
      </c>
      <c r="L13" s="159">
        <v>21</v>
      </c>
      <c r="M13" s="159">
        <f>G13*(1+L13/100)</f>
        <v>0</v>
      </c>
      <c r="N13" s="159">
        <v>6.0260000000000001E-2</v>
      </c>
      <c r="O13" s="159">
        <f>ROUND(E13*N13,2)</f>
        <v>1.93</v>
      </c>
      <c r="P13" s="159">
        <v>0</v>
      </c>
      <c r="Q13" s="159">
        <f>ROUND(E13*P13,2)</f>
        <v>0</v>
      </c>
      <c r="R13" s="159"/>
      <c r="S13" s="159" t="s">
        <v>169</v>
      </c>
      <c r="T13" s="159" t="s">
        <v>184</v>
      </c>
      <c r="U13" s="159">
        <v>0</v>
      </c>
      <c r="V13" s="159">
        <f>ROUND(E13*U13,2)</f>
        <v>0</v>
      </c>
      <c r="W13" s="159"/>
      <c r="X13" s="159" t="s">
        <v>170</v>
      </c>
      <c r="Y13" s="149"/>
      <c r="Z13" s="149"/>
      <c r="AA13" s="149"/>
      <c r="AB13" s="149"/>
      <c r="AC13" s="149"/>
      <c r="AD13" s="149"/>
      <c r="AE13" s="149"/>
      <c r="AF13" s="149"/>
      <c r="AG13" s="149" t="s">
        <v>171</v>
      </c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outlineLevel="1" x14ac:dyDescent="0.2">
      <c r="A14" s="156"/>
      <c r="B14" s="157"/>
      <c r="C14" s="189" t="s">
        <v>513</v>
      </c>
      <c r="D14" s="187"/>
      <c r="E14" s="188">
        <v>32</v>
      </c>
      <c r="F14" s="159"/>
      <c r="G14" s="159"/>
      <c r="H14" s="159"/>
      <c r="I14" s="159"/>
      <c r="J14" s="159"/>
      <c r="K14" s="159"/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59"/>
      <c r="X14" s="159"/>
      <c r="Y14" s="149"/>
      <c r="Z14" s="149"/>
      <c r="AA14" s="149"/>
      <c r="AB14" s="149"/>
      <c r="AC14" s="149"/>
      <c r="AD14" s="149"/>
      <c r="AE14" s="149"/>
      <c r="AF14" s="149"/>
      <c r="AG14" s="149" t="s">
        <v>173</v>
      </c>
      <c r="AH14" s="149">
        <v>0</v>
      </c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x14ac:dyDescent="0.2">
      <c r="A15" s="162" t="s">
        <v>149</v>
      </c>
      <c r="B15" s="163" t="s">
        <v>117</v>
      </c>
      <c r="C15" s="181" t="s">
        <v>118</v>
      </c>
      <c r="D15" s="164"/>
      <c r="E15" s="165"/>
      <c r="F15" s="166"/>
      <c r="G15" s="167">
        <f>SUMIF(AG16:AG21,"&lt;&gt;NOR",G16:G21)</f>
        <v>0</v>
      </c>
      <c r="H15" s="161"/>
      <c r="I15" s="161">
        <f>SUM(I16:I21)</f>
        <v>0</v>
      </c>
      <c r="J15" s="161"/>
      <c r="K15" s="161">
        <f>SUM(K16:K21)</f>
        <v>0</v>
      </c>
      <c r="L15" s="161"/>
      <c r="M15" s="161">
        <f>SUM(M16:M21)</f>
        <v>0</v>
      </c>
      <c r="N15" s="161"/>
      <c r="O15" s="161">
        <f>SUM(O16:O21)</f>
        <v>0.02</v>
      </c>
      <c r="P15" s="161"/>
      <c r="Q15" s="161">
        <f>SUM(Q16:Q21)</f>
        <v>0</v>
      </c>
      <c r="R15" s="161"/>
      <c r="S15" s="161"/>
      <c r="T15" s="161"/>
      <c r="U15" s="161"/>
      <c r="V15" s="161">
        <f>SUM(V16:V21)</f>
        <v>95.44</v>
      </c>
      <c r="W15" s="161"/>
      <c r="X15" s="161"/>
      <c r="AG15" t="s">
        <v>150</v>
      </c>
    </row>
    <row r="16" spans="1:60" outlineLevel="1" x14ac:dyDescent="0.2">
      <c r="A16" s="168">
        <v>4</v>
      </c>
      <c r="B16" s="169" t="s">
        <v>187</v>
      </c>
      <c r="C16" s="183" t="s">
        <v>188</v>
      </c>
      <c r="D16" s="170" t="s">
        <v>189</v>
      </c>
      <c r="E16" s="171">
        <v>31.3</v>
      </c>
      <c r="F16" s="172"/>
      <c r="G16" s="173">
        <f>ROUND(E16*F16,2)</f>
        <v>0</v>
      </c>
      <c r="H16" s="160"/>
      <c r="I16" s="159">
        <f>ROUND(E16*H16,2)</f>
        <v>0</v>
      </c>
      <c r="J16" s="160"/>
      <c r="K16" s="159">
        <f>ROUND(E16*J16,2)</f>
        <v>0</v>
      </c>
      <c r="L16" s="159">
        <v>21</v>
      </c>
      <c r="M16" s="159">
        <f>G16*(1+L16/100)</f>
        <v>0</v>
      </c>
      <c r="N16" s="159">
        <v>2.5000000000000001E-4</v>
      </c>
      <c r="O16" s="159">
        <f>ROUND(E16*N16,2)</f>
        <v>0.01</v>
      </c>
      <c r="P16" s="159">
        <v>0</v>
      </c>
      <c r="Q16" s="159">
        <f>ROUND(E16*P16,2)</f>
        <v>0</v>
      </c>
      <c r="R16" s="159"/>
      <c r="S16" s="159" t="s">
        <v>169</v>
      </c>
      <c r="T16" s="159" t="s">
        <v>155</v>
      </c>
      <c r="U16" s="159">
        <v>1.32</v>
      </c>
      <c r="V16" s="159">
        <f>ROUND(E16*U16,2)</f>
        <v>41.32</v>
      </c>
      <c r="W16" s="159"/>
      <c r="X16" s="159" t="s">
        <v>177</v>
      </c>
      <c r="Y16" s="149"/>
      <c r="Z16" s="149"/>
      <c r="AA16" s="149"/>
      <c r="AB16" s="149"/>
      <c r="AC16" s="149"/>
      <c r="AD16" s="149"/>
      <c r="AE16" s="149"/>
      <c r="AF16" s="149"/>
      <c r="AG16" s="149" t="s">
        <v>178</v>
      </c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outlineLevel="1" x14ac:dyDescent="0.2">
      <c r="A17" s="156"/>
      <c r="B17" s="157"/>
      <c r="C17" s="272" t="s">
        <v>179</v>
      </c>
      <c r="D17" s="273"/>
      <c r="E17" s="273"/>
      <c r="F17" s="273"/>
      <c r="G17" s="273"/>
      <c r="H17" s="159"/>
      <c r="I17" s="159"/>
      <c r="J17" s="159"/>
      <c r="K17" s="159"/>
      <c r="L17" s="159"/>
      <c r="M17" s="159"/>
      <c r="N17" s="159"/>
      <c r="O17" s="159"/>
      <c r="P17" s="159"/>
      <c r="Q17" s="159"/>
      <c r="R17" s="159"/>
      <c r="S17" s="159"/>
      <c r="T17" s="159"/>
      <c r="U17" s="159"/>
      <c r="V17" s="159"/>
      <c r="W17" s="159"/>
      <c r="X17" s="159"/>
      <c r="Y17" s="149"/>
      <c r="Z17" s="149"/>
      <c r="AA17" s="149"/>
      <c r="AB17" s="149"/>
      <c r="AC17" s="149"/>
      <c r="AD17" s="149"/>
      <c r="AE17" s="149"/>
      <c r="AF17" s="149"/>
      <c r="AG17" s="149" t="s">
        <v>180</v>
      </c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outlineLevel="1" x14ac:dyDescent="0.2">
      <c r="A18" s="156"/>
      <c r="B18" s="157"/>
      <c r="C18" s="189" t="s">
        <v>514</v>
      </c>
      <c r="D18" s="187"/>
      <c r="E18" s="188">
        <v>31.3</v>
      </c>
      <c r="F18" s="159"/>
      <c r="G18" s="159"/>
      <c r="H18" s="159"/>
      <c r="I18" s="159"/>
      <c r="J18" s="159"/>
      <c r="K18" s="159"/>
      <c r="L18" s="159"/>
      <c r="M18" s="159"/>
      <c r="N18" s="159"/>
      <c r="O18" s="159"/>
      <c r="P18" s="159"/>
      <c r="Q18" s="159"/>
      <c r="R18" s="159"/>
      <c r="S18" s="159"/>
      <c r="T18" s="159"/>
      <c r="U18" s="159"/>
      <c r="V18" s="159"/>
      <c r="W18" s="159"/>
      <c r="X18" s="159"/>
      <c r="Y18" s="149"/>
      <c r="Z18" s="149"/>
      <c r="AA18" s="149"/>
      <c r="AB18" s="149"/>
      <c r="AC18" s="149"/>
      <c r="AD18" s="149"/>
      <c r="AE18" s="149"/>
      <c r="AF18" s="149"/>
      <c r="AG18" s="149" t="s">
        <v>173</v>
      </c>
      <c r="AH18" s="149">
        <v>0</v>
      </c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outlineLevel="1" x14ac:dyDescent="0.2">
      <c r="A19" s="168">
        <v>5</v>
      </c>
      <c r="B19" s="169" t="s">
        <v>191</v>
      </c>
      <c r="C19" s="183" t="s">
        <v>515</v>
      </c>
      <c r="D19" s="170" t="s">
        <v>168</v>
      </c>
      <c r="E19" s="171">
        <v>41</v>
      </c>
      <c r="F19" s="172"/>
      <c r="G19" s="173">
        <f>ROUND(E19*F19,2)</f>
        <v>0</v>
      </c>
      <c r="H19" s="160"/>
      <c r="I19" s="159">
        <f>ROUND(E19*H19,2)</f>
        <v>0</v>
      </c>
      <c r="J19" s="160"/>
      <c r="K19" s="159">
        <f>ROUND(E19*J19,2)</f>
        <v>0</v>
      </c>
      <c r="L19" s="159">
        <v>21</v>
      </c>
      <c r="M19" s="159">
        <f>G19*(1+L19/100)</f>
        <v>0</v>
      </c>
      <c r="N19" s="159">
        <v>2.5000000000000001E-4</v>
      </c>
      <c r="O19" s="159">
        <f>ROUND(E19*N19,2)</f>
        <v>0.01</v>
      </c>
      <c r="P19" s="159">
        <v>0</v>
      </c>
      <c r="Q19" s="159">
        <f>ROUND(E19*P19,2)</f>
        <v>0</v>
      </c>
      <c r="R19" s="159"/>
      <c r="S19" s="159" t="s">
        <v>169</v>
      </c>
      <c r="T19" s="159" t="s">
        <v>155</v>
      </c>
      <c r="U19" s="159">
        <v>1.32</v>
      </c>
      <c r="V19" s="159">
        <f>ROUND(E19*U19,2)</f>
        <v>54.12</v>
      </c>
      <c r="W19" s="159"/>
      <c r="X19" s="159" t="s">
        <v>177</v>
      </c>
      <c r="Y19" s="149"/>
      <c r="Z19" s="149"/>
      <c r="AA19" s="149"/>
      <c r="AB19" s="149"/>
      <c r="AC19" s="149"/>
      <c r="AD19" s="149"/>
      <c r="AE19" s="149"/>
      <c r="AF19" s="149"/>
      <c r="AG19" s="149" t="s">
        <v>178</v>
      </c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outlineLevel="1" x14ac:dyDescent="0.2">
      <c r="A20" s="156"/>
      <c r="B20" s="157"/>
      <c r="C20" s="272" t="s">
        <v>179</v>
      </c>
      <c r="D20" s="273"/>
      <c r="E20" s="273"/>
      <c r="F20" s="273"/>
      <c r="G20" s="273"/>
      <c r="H20" s="159"/>
      <c r="I20" s="159"/>
      <c r="J20" s="159"/>
      <c r="K20" s="159"/>
      <c r="L20" s="159"/>
      <c r="M20" s="159"/>
      <c r="N20" s="159"/>
      <c r="O20" s="159"/>
      <c r="P20" s="159"/>
      <c r="Q20" s="159"/>
      <c r="R20" s="159"/>
      <c r="S20" s="159"/>
      <c r="T20" s="159"/>
      <c r="U20" s="159"/>
      <c r="V20" s="159"/>
      <c r="W20" s="159"/>
      <c r="X20" s="159"/>
      <c r="Y20" s="149"/>
      <c r="Z20" s="149"/>
      <c r="AA20" s="149"/>
      <c r="AB20" s="149"/>
      <c r="AC20" s="149"/>
      <c r="AD20" s="149"/>
      <c r="AE20" s="149"/>
      <c r="AF20" s="149"/>
      <c r="AG20" s="149" t="s">
        <v>180</v>
      </c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outlineLevel="1" x14ac:dyDescent="0.2">
      <c r="A21" s="156"/>
      <c r="B21" s="157"/>
      <c r="C21" s="189" t="s">
        <v>516</v>
      </c>
      <c r="D21" s="187"/>
      <c r="E21" s="188">
        <v>41</v>
      </c>
      <c r="F21" s="159"/>
      <c r="G21" s="159"/>
      <c r="H21" s="159"/>
      <c r="I21" s="159"/>
      <c r="J21" s="159"/>
      <c r="K21" s="159"/>
      <c r="L21" s="159"/>
      <c r="M21" s="159"/>
      <c r="N21" s="159"/>
      <c r="O21" s="159"/>
      <c r="P21" s="159"/>
      <c r="Q21" s="159"/>
      <c r="R21" s="159"/>
      <c r="S21" s="159"/>
      <c r="T21" s="159"/>
      <c r="U21" s="159"/>
      <c r="V21" s="159"/>
      <c r="W21" s="159"/>
      <c r="X21" s="159"/>
      <c r="Y21" s="149"/>
      <c r="Z21" s="149"/>
      <c r="AA21" s="149"/>
      <c r="AB21" s="149"/>
      <c r="AC21" s="149"/>
      <c r="AD21" s="149"/>
      <c r="AE21" s="149"/>
      <c r="AF21" s="149"/>
      <c r="AG21" s="149" t="s">
        <v>173</v>
      </c>
      <c r="AH21" s="149">
        <v>0</v>
      </c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x14ac:dyDescent="0.2">
      <c r="A22" s="162" t="s">
        <v>149</v>
      </c>
      <c r="B22" s="163" t="s">
        <v>119</v>
      </c>
      <c r="C22" s="181" t="s">
        <v>120</v>
      </c>
      <c r="D22" s="164"/>
      <c r="E22" s="165"/>
      <c r="F22" s="166"/>
      <c r="G22" s="167">
        <f>SUMIF(AG23:AG38,"&lt;&gt;NOR",G23:G38)</f>
        <v>0</v>
      </c>
      <c r="H22" s="161"/>
      <c r="I22" s="161">
        <f>SUM(I23:I38)</f>
        <v>0</v>
      </c>
      <c r="J22" s="161"/>
      <c r="K22" s="161">
        <f>SUM(K23:K38)</f>
        <v>0</v>
      </c>
      <c r="L22" s="161"/>
      <c r="M22" s="161">
        <f>SUM(M23:M38)</f>
        <v>0</v>
      </c>
      <c r="N22" s="161"/>
      <c r="O22" s="161">
        <f>SUM(O23:O38)</f>
        <v>0.35</v>
      </c>
      <c r="P22" s="161"/>
      <c r="Q22" s="161">
        <f>SUM(Q23:Q38)</f>
        <v>0</v>
      </c>
      <c r="R22" s="161"/>
      <c r="S22" s="161"/>
      <c r="T22" s="161"/>
      <c r="U22" s="161"/>
      <c r="V22" s="161">
        <f>SUM(V23:V38)</f>
        <v>0</v>
      </c>
      <c r="W22" s="161"/>
      <c r="X22" s="161"/>
      <c r="AG22" t="s">
        <v>150</v>
      </c>
    </row>
    <row r="23" spans="1:60" outlineLevel="1" x14ac:dyDescent="0.2">
      <c r="A23" s="168">
        <v>6</v>
      </c>
      <c r="B23" s="169" t="s">
        <v>264</v>
      </c>
      <c r="C23" s="183" t="s">
        <v>265</v>
      </c>
      <c r="D23" s="170" t="s">
        <v>203</v>
      </c>
      <c r="E23" s="171">
        <v>34.6</v>
      </c>
      <c r="F23" s="172"/>
      <c r="G23" s="173">
        <f>ROUND(E23*F23,2)</f>
        <v>0</v>
      </c>
      <c r="H23" s="160"/>
      <c r="I23" s="159">
        <f>ROUND(E23*H23,2)</f>
        <v>0</v>
      </c>
      <c r="J23" s="160"/>
      <c r="K23" s="159">
        <f>ROUND(E23*J23,2)</f>
        <v>0</v>
      </c>
      <c r="L23" s="159">
        <v>21</v>
      </c>
      <c r="M23" s="159">
        <f>G23*(1+L23/100)</f>
        <v>0</v>
      </c>
      <c r="N23" s="159">
        <v>1.06E-3</v>
      </c>
      <c r="O23" s="159">
        <f>ROUND(E23*N23,2)</f>
        <v>0.04</v>
      </c>
      <c r="P23" s="159">
        <v>0</v>
      </c>
      <c r="Q23" s="159">
        <f>ROUND(E23*P23,2)</f>
        <v>0</v>
      </c>
      <c r="R23" s="159"/>
      <c r="S23" s="159" t="s">
        <v>154</v>
      </c>
      <c r="T23" s="159" t="s">
        <v>184</v>
      </c>
      <c r="U23" s="159">
        <v>0</v>
      </c>
      <c r="V23" s="159">
        <f>ROUND(E23*U23,2)</f>
        <v>0</v>
      </c>
      <c r="W23" s="159"/>
      <c r="X23" s="159" t="s">
        <v>170</v>
      </c>
      <c r="Y23" s="149"/>
      <c r="Z23" s="149"/>
      <c r="AA23" s="149"/>
      <c r="AB23" s="149"/>
      <c r="AC23" s="149"/>
      <c r="AD23" s="149"/>
      <c r="AE23" s="149"/>
      <c r="AF23" s="149"/>
      <c r="AG23" s="149" t="s">
        <v>171</v>
      </c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outlineLevel="1" x14ac:dyDescent="0.2">
      <c r="A24" s="156"/>
      <c r="B24" s="157"/>
      <c r="C24" s="189" t="s">
        <v>204</v>
      </c>
      <c r="D24" s="187"/>
      <c r="E24" s="188"/>
      <c r="F24" s="159"/>
      <c r="G24" s="159"/>
      <c r="H24" s="159"/>
      <c r="I24" s="159"/>
      <c r="J24" s="159"/>
      <c r="K24" s="159"/>
      <c r="L24" s="159"/>
      <c r="M24" s="159"/>
      <c r="N24" s="159"/>
      <c r="O24" s="159"/>
      <c r="P24" s="159"/>
      <c r="Q24" s="159"/>
      <c r="R24" s="159"/>
      <c r="S24" s="159"/>
      <c r="T24" s="159"/>
      <c r="U24" s="159"/>
      <c r="V24" s="159"/>
      <c r="W24" s="159"/>
      <c r="X24" s="159"/>
      <c r="Y24" s="149"/>
      <c r="Z24" s="149"/>
      <c r="AA24" s="149"/>
      <c r="AB24" s="149"/>
      <c r="AC24" s="149"/>
      <c r="AD24" s="149"/>
      <c r="AE24" s="149"/>
      <c r="AF24" s="149"/>
      <c r="AG24" s="149" t="s">
        <v>173</v>
      </c>
      <c r="AH24" s="149">
        <v>0</v>
      </c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</row>
    <row r="25" spans="1:60" outlineLevel="1" x14ac:dyDescent="0.2">
      <c r="A25" s="156"/>
      <c r="B25" s="157"/>
      <c r="C25" s="189" t="s">
        <v>517</v>
      </c>
      <c r="D25" s="187"/>
      <c r="E25" s="188">
        <v>19.8</v>
      </c>
      <c r="F25" s="159"/>
      <c r="G25" s="159"/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  <c r="W25" s="159"/>
      <c r="X25" s="159"/>
      <c r="Y25" s="149"/>
      <c r="Z25" s="149"/>
      <c r="AA25" s="149"/>
      <c r="AB25" s="149"/>
      <c r="AC25" s="149"/>
      <c r="AD25" s="149"/>
      <c r="AE25" s="149"/>
      <c r="AF25" s="149"/>
      <c r="AG25" s="149" t="s">
        <v>173</v>
      </c>
      <c r="AH25" s="149">
        <v>0</v>
      </c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outlineLevel="1" x14ac:dyDescent="0.2">
      <c r="A26" s="156"/>
      <c r="B26" s="157"/>
      <c r="C26" s="189" t="s">
        <v>518</v>
      </c>
      <c r="D26" s="187"/>
      <c r="E26" s="188">
        <v>14.8</v>
      </c>
      <c r="F26" s="159"/>
      <c r="G26" s="159"/>
      <c r="H26" s="159"/>
      <c r="I26" s="159"/>
      <c r="J26" s="159"/>
      <c r="K26" s="159"/>
      <c r="L26" s="159"/>
      <c r="M26" s="159"/>
      <c r="N26" s="159"/>
      <c r="O26" s="159"/>
      <c r="P26" s="159"/>
      <c r="Q26" s="159"/>
      <c r="R26" s="159"/>
      <c r="S26" s="159"/>
      <c r="T26" s="159"/>
      <c r="U26" s="159"/>
      <c r="V26" s="159"/>
      <c r="W26" s="159"/>
      <c r="X26" s="159"/>
      <c r="Y26" s="149"/>
      <c r="Z26" s="149"/>
      <c r="AA26" s="149"/>
      <c r="AB26" s="149"/>
      <c r="AC26" s="149"/>
      <c r="AD26" s="149"/>
      <c r="AE26" s="149"/>
      <c r="AF26" s="149"/>
      <c r="AG26" s="149" t="s">
        <v>173</v>
      </c>
      <c r="AH26" s="149">
        <v>0</v>
      </c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</row>
    <row r="27" spans="1:60" outlineLevel="1" x14ac:dyDescent="0.2">
      <c r="A27" s="168">
        <v>7</v>
      </c>
      <c r="B27" s="169" t="s">
        <v>201</v>
      </c>
      <c r="C27" s="183" t="s">
        <v>202</v>
      </c>
      <c r="D27" s="170" t="s">
        <v>203</v>
      </c>
      <c r="E27" s="171">
        <v>226.6</v>
      </c>
      <c r="F27" s="172"/>
      <c r="G27" s="173">
        <f>ROUND(E27*F27,2)</f>
        <v>0</v>
      </c>
      <c r="H27" s="160"/>
      <c r="I27" s="159">
        <f>ROUND(E27*H27,2)</f>
        <v>0</v>
      </c>
      <c r="J27" s="160"/>
      <c r="K27" s="159">
        <f>ROUND(E27*J27,2)</f>
        <v>0</v>
      </c>
      <c r="L27" s="159">
        <v>21</v>
      </c>
      <c r="M27" s="159">
        <f>G27*(1+L27/100)</f>
        <v>0</v>
      </c>
      <c r="N27" s="159">
        <v>1.06E-3</v>
      </c>
      <c r="O27" s="159">
        <f>ROUND(E27*N27,2)</f>
        <v>0.24</v>
      </c>
      <c r="P27" s="159">
        <v>0</v>
      </c>
      <c r="Q27" s="159">
        <f>ROUND(E27*P27,2)</f>
        <v>0</v>
      </c>
      <c r="R27" s="159"/>
      <c r="S27" s="159" t="s">
        <v>154</v>
      </c>
      <c r="T27" s="159" t="s">
        <v>184</v>
      </c>
      <c r="U27" s="159">
        <v>0</v>
      </c>
      <c r="V27" s="159">
        <f>ROUND(E27*U27,2)</f>
        <v>0</v>
      </c>
      <c r="W27" s="159"/>
      <c r="X27" s="159" t="s">
        <v>170</v>
      </c>
      <c r="Y27" s="149"/>
      <c r="Z27" s="149"/>
      <c r="AA27" s="149"/>
      <c r="AB27" s="149"/>
      <c r="AC27" s="149"/>
      <c r="AD27" s="149"/>
      <c r="AE27" s="149"/>
      <c r="AF27" s="149"/>
      <c r="AG27" s="149" t="s">
        <v>171</v>
      </c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outlineLevel="1" x14ac:dyDescent="0.2">
      <c r="A28" s="156"/>
      <c r="B28" s="157"/>
      <c r="C28" s="189" t="s">
        <v>204</v>
      </c>
      <c r="D28" s="187"/>
      <c r="E28" s="188"/>
      <c r="F28" s="159"/>
      <c r="G28" s="159"/>
      <c r="H28" s="159"/>
      <c r="I28" s="159"/>
      <c r="J28" s="159"/>
      <c r="K28" s="159"/>
      <c r="L28" s="159"/>
      <c r="M28" s="159"/>
      <c r="N28" s="159"/>
      <c r="O28" s="159"/>
      <c r="P28" s="159"/>
      <c r="Q28" s="159"/>
      <c r="R28" s="159"/>
      <c r="S28" s="159"/>
      <c r="T28" s="159"/>
      <c r="U28" s="159"/>
      <c r="V28" s="159"/>
      <c r="W28" s="159"/>
      <c r="X28" s="159"/>
      <c r="Y28" s="149"/>
      <c r="Z28" s="149"/>
      <c r="AA28" s="149"/>
      <c r="AB28" s="149"/>
      <c r="AC28" s="149"/>
      <c r="AD28" s="149"/>
      <c r="AE28" s="149"/>
      <c r="AF28" s="149"/>
      <c r="AG28" s="149" t="s">
        <v>173</v>
      </c>
      <c r="AH28" s="149">
        <v>0</v>
      </c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</row>
    <row r="29" spans="1:60" outlineLevel="1" x14ac:dyDescent="0.2">
      <c r="A29" s="156"/>
      <c r="B29" s="157"/>
      <c r="C29" s="189" t="s">
        <v>519</v>
      </c>
      <c r="D29" s="187"/>
      <c r="E29" s="188">
        <v>69</v>
      </c>
      <c r="F29" s="159"/>
      <c r="G29" s="159"/>
      <c r="H29" s="159"/>
      <c r="I29" s="159"/>
      <c r="J29" s="159"/>
      <c r="K29" s="159"/>
      <c r="L29" s="159"/>
      <c r="M29" s="159"/>
      <c r="N29" s="159"/>
      <c r="O29" s="159"/>
      <c r="P29" s="159"/>
      <c r="Q29" s="159"/>
      <c r="R29" s="159"/>
      <c r="S29" s="159"/>
      <c r="T29" s="159"/>
      <c r="U29" s="159"/>
      <c r="V29" s="159"/>
      <c r="W29" s="159"/>
      <c r="X29" s="159"/>
      <c r="Y29" s="149"/>
      <c r="Z29" s="149"/>
      <c r="AA29" s="149"/>
      <c r="AB29" s="149"/>
      <c r="AC29" s="149"/>
      <c r="AD29" s="149"/>
      <c r="AE29" s="149"/>
      <c r="AF29" s="149"/>
      <c r="AG29" s="149" t="s">
        <v>173</v>
      </c>
      <c r="AH29" s="149">
        <v>0</v>
      </c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</row>
    <row r="30" spans="1:60" ht="33.75" outlineLevel="1" x14ac:dyDescent="0.2">
      <c r="A30" s="156"/>
      <c r="B30" s="157"/>
      <c r="C30" s="189" t="s">
        <v>520</v>
      </c>
      <c r="D30" s="187"/>
      <c r="E30" s="188">
        <v>114.2</v>
      </c>
      <c r="F30" s="159"/>
      <c r="G30" s="159"/>
      <c r="H30" s="159"/>
      <c r="I30" s="159"/>
      <c r="J30" s="159"/>
      <c r="K30" s="159"/>
      <c r="L30" s="159"/>
      <c r="M30" s="159"/>
      <c r="N30" s="159"/>
      <c r="O30" s="159"/>
      <c r="P30" s="159"/>
      <c r="Q30" s="159"/>
      <c r="R30" s="159"/>
      <c r="S30" s="159"/>
      <c r="T30" s="159"/>
      <c r="U30" s="159"/>
      <c r="V30" s="159"/>
      <c r="W30" s="159"/>
      <c r="X30" s="159"/>
      <c r="Y30" s="149"/>
      <c r="Z30" s="149"/>
      <c r="AA30" s="149"/>
      <c r="AB30" s="149"/>
      <c r="AC30" s="149"/>
      <c r="AD30" s="149"/>
      <c r="AE30" s="149"/>
      <c r="AF30" s="149"/>
      <c r="AG30" s="149" t="s">
        <v>173</v>
      </c>
      <c r="AH30" s="149">
        <v>0</v>
      </c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</row>
    <row r="31" spans="1:60" outlineLevel="1" x14ac:dyDescent="0.2">
      <c r="A31" s="156"/>
      <c r="B31" s="157"/>
      <c r="C31" s="189" t="s">
        <v>521</v>
      </c>
      <c r="D31" s="187"/>
      <c r="E31" s="188">
        <v>43.4</v>
      </c>
      <c r="F31" s="159"/>
      <c r="G31" s="159"/>
      <c r="H31" s="159"/>
      <c r="I31" s="159"/>
      <c r="J31" s="159"/>
      <c r="K31" s="159"/>
      <c r="L31" s="159"/>
      <c r="M31" s="159"/>
      <c r="N31" s="159"/>
      <c r="O31" s="159"/>
      <c r="P31" s="159"/>
      <c r="Q31" s="159"/>
      <c r="R31" s="159"/>
      <c r="S31" s="159"/>
      <c r="T31" s="159"/>
      <c r="U31" s="159"/>
      <c r="V31" s="159"/>
      <c r="W31" s="159"/>
      <c r="X31" s="159"/>
      <c r="Y31" s="149"/>
      <c r="Z31" s="149"/>
      <c r="AA31" s="149"/>
      <c r="AB31" s="149"/>
      <c r="AC31" s="149"/>
      <c r="AD31" s="149"/>
      <c r="AE31" s="149"/>
      <c r="AF31" s="149"/>
      <c r="AG31" s="149" t="s">
        <v>173</v>
      </c>
      <c r="AH31" s="149">
        <v>0</v>
      </c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</row>
    <row r="32" spans="1:60" outlineLevel="1" x14ac:dyDescent="0.2">
      <c r="A32" s="168">
        <v>8</v>
      </c>
      <c r="B32" s="169" t="s">
        <v>213</v>
      </c>
      <c r="C32" s="183" t="s">
        <v>214</v>
      </c>
      <c r="D32" s="170" t="s">
        <v>203</v>
      </c>
      <c r="E32" s="171">
        <v>71.400000000000006</v>
      </c>
      <c r="F32" s="172"/>
      <c r="G32" s="173">
        <f>ROUND(E32*F32,2)</f>
        <v>0</v>
      </c>
      <c r="H32" s="160"/>
      <c r="I32" s="159">
        <f>ROUND(E32*H32,2)</f>
        <v>0</v>
      </c>
      <c r="J32" s="160"/>
      <c r="K32" s="159">
        <f>ROUND(E32*J32,2)</f>
        <v>0</v>
      </c>
      <c r="L32" s="159">
        <v>21</v>
      </c>
      <c r="M32" s="159">
        <f>G32*(1+L32/100)</f>
        <v>0</v>
      </c>
      <c r="N32" s="159">
        <v>1.0499999999999999E-3</v>
      </c>
      <c r="O32" s="159">
        <f>ROUND(E32*N32,2)</f>
        <v>7.0000000000000007E-2</v>
      </c>
      <c r="P32" s="159">
        <v>0</v>
      </c>
      <c r="Q32" s="159">
        <f>ROUND(E32*P32,2)</f>
        <v>0</v>
      </c>
      <c r="R32" s="159"/>
      <c r="S32" s="159" t="s">
        <v>154</v>
      </c>
      <c r="T32" s="159" t="s">
        <v>184</v>
      </c>
      <c r="U32" s="159">
        <v>0</v>
      </c>
      <c r="V32" s="159">
        <f>ROUND(E32*U32,2)</f>
        <v>0</v>
      </c>
      <c r="W32" s="159"/>
      <c r="X32" s="159" t="s">
        <v>170</v>
      </c>
      <c r="Y32" s="149"/>
      <c r="Z32" s="149"/>
      <c r="AA32" s="149"/>
      <c r="AB32" s="149"/>
      <c r="AC32" s="149"/>
      <c r="AD32" s="149"/>
      <c r="AE32" s="149"/>
      <c r="AF32" s="149"/>
      <c r="AG32" s="149" t="s">
        <v>171</v>
      </c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</row>
    <row r="33" spans="1:60" outlineLevel="1" x14ac:dyDescent="0.2">
      <c r="A33" s="156"/>
      <c r="B33" s="157"/>
      <c r="C33" s="189" t="s">
        <v>204</v>
      </c>
      <c r="D33" s="187"/>
      <c r="E33" s="188"/>
      <c r="F33" s="159"/>
      <c r="G33" s="159"/>
      <c r="H33" s="159"/>
      <c r="I33" s="159"/>
      <c r="J33" s="159"/>
      <c r="K33" s="159"/>
      <c r="L33" s="159"/>
      <c r="M33" s="159"/>
      <c r="N33" s="159"/>
      <c r="O33" s="159"/>
      <c r="P33" s="159"/>
      <c r="Q33" s="159"/>
      <c r="R33" s="159"/>
      <c r="S33" s="159"/>
      <c r="T33" s="159"/>
      <c r="U33" s="159"/>
      <c r="V33" s="159"/>
      <c r="W33" s="159"/>
      <c r="X33" s="159"/>
      <c r="Y33" s="149"/>
      <c r="Z33" s="149"/>
      <c r="AA33" s="149"/>
      <c r="AB33" s="149"/>
      <c r="AC33" s="149"/>
      <c r="AD33" s="149"/>
      <c r="AE33" s="149"/>
      <c r="AF33" s="149"/>
      <c r="AG33" s="149" t="s">
        <v>173</v>
      </c>
      <c r="AH33" s="149">
        <v>0</v>
      </c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</row>
    <row r="34" spans="1:60" outlineLevel="1" x14ac:dyDescent="0.2">
      <c r="A34" s="156"/>
      <c r="B34" s="157"/>
      <c r="C34" s="189" t="s">
        <v>522</v>
      </c>
      <c r="D34" s="187"/>
      <c r="E34" s="188">
        <v>71.400000000000006</v>
      </c>
      <c r="F34" s="159"/>
      <c r="G34" s="159"/>
      <c r="H34" s="159"/>
      <c r="I34" s="159"/>
      <c r="J34" s="159"/>
      <c r="K34" s="159"/>
      <c r="L34" s="159"/>
      <c r="M34" s="159"/>
      <c r="N34" s="159"/>
      <c r="O34" s="159"/>
      <c r="P34" s="159"/>
      <c r="Q34" s="159"/>
      <c r="R34" s="159"/>
      <c r="S34" s="159"/>
      <c r="T34" s="159"/>
      <c r="U34" s="159"/>
      <c r="V34" s="159"/>
      <c r="W34" s="159"/>
      <c r="X34" s="159"/>
      <c r="Y34" s="149"/>
      <c r="Z34" s="149"/>
      <c r="AA34" s="149"/>
      <c r="AB34" s="149"/>
      <c r="AC34" s="149"/>
      <c r="AD34" s="149"/>
      <c r="AE34" s="149"/>
      <c r="AF34" s="149"/>
      <c r="AG34" s="149" t="s">
        <v>173</v>
      </c>
      <c r="AH34" s="149">
        <v>0</v>
      </c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</row>
    <row r="35" spans="1:60" outlineLevel="1" x14ac:dyDescent="0.2">
      <c r="A35" s="168">
        <v>9</v>
      </c>
      <c r="B35" s="169" t="s">
        <v>231</v>
      </c>
      <c r="C35" s="183" t="s">
        <v>232</v>
      </c>
      <c r="D35" s="170" t="s">
        <v>203</v>
      </c>
      <c r="E35" s="171">
        <v>332.6</v>
      </c>
      <c r="F35" s="172"/>
      <c r="G35" s="173">
        <f>ROUND(E35*F35,2)</f>
        <v>0</v>
      </c>
      <c r="H35" s="160"/>
      <c r="I35" s="159">
        <f>ROUND(E35*H35,2)</f>
        <v>0</v>
      </c>
      <c r="J35" s="160"/>
      <c r="K35" s="159">
        <f>ROUND(E35*J35,2)</f>
        <v>0</v>
      </c>
      <c r="L35" s="159">
        <v>21</v>
      </c>
      <c r="M35" s="159">
        <f>G35*(1+L35/100)</f>
        <v>0</v>
      </c>
      <c r="N35" s="159">
        <v>0</v>
      </c>
      <c r="O35" s="159">
        <f>ROUND(E35*N35,2)</f>
        <v>0</v>
      </c>
      <c r="P35" s="159">
        <v>0</v>
      </c>
      <c r="Q35" s="159">
        <f>ROUND(E35*P35,2)</f>
        <v>0</v>
      </c>
      <c r="R35" s="159" t="s">
        <v>233</v>
      </c>
      <c r="S35" s="159" t="s">
        <v>154</v>
      </c>
      <c r="T35" s="159" t="s">
        <v>184</v>
      </c>
      <c r="U35" s="159">
        <v>0</v>
      </c>
      <c r="V35" s="159">
        <f>ROUND(E35*U35,2)</f>
        <v>0</v>
      </c>
      <c r="W35" s="159"/>
      <c r="X35" s="159" t="s">
        <v>234</v>
      </c>
      <c r="Y35" s="149"/>
      <c r="Z35" s="149"/>
      <c r="AA35" s="149"/>
      <c r="AB35" s="149"/>
      <c r="AC35" s="149"/>
      <c r="AD35" s="149"/>
      <c r="AE35" s="149"/>
      <c r="AF35" s="149"/>
      <c r="AG35" s="149" t="s">
        <v>235</v>
      </c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</row>
    <row r="36" spans="1:60" outlineLevel="1" x14ac:dyDescent="0.2">
      <c r="A36" s="156"/>
      <c r="B36" s="157"/>
      <c r="C36" s="189" t="s">
        <v>523</v>
      </c>
      <c r="D36" s="187"/>
      <c r="E36" s="188">
        <v>34.6</v>
      </c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59"/>
      <c r="R36" s="159"/>
      <c r="S36" s="159"/>
      <c r="T36" s="159"/>
      <c r="U36" s="159"/>
      <c r="V36" s="159"/>
      <c r="W36" s="159"/>
      <c r="X36" s="159"/>
      <c r="Y36" s="149"/>
      <c r="Z36" s="149"/>
      <c r="AA36" s="149"/>
      <c r="AB36" s="149"/>
      <c r="AC36" s="149"/>
      <c r="AD36" s="149"/>
      <c r="AE36" s="149"/>
      <c r="AF36" s="149"/>
      <c r="AG36" s="149" t="s">
        <v>173</v>
      </c>
      <c r="AH36" s="149">
        <v>5</v>
      </c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</row>
    <row r="37" spans="1:60" outlineLevel="1" x14ac:dyDescent="0.2">
      <c r="A37" s="156"/>
      <c r="B37" s="157"/>
      <c r="C37" s="189" t="s">
        <v>524</v>
      </c>
      <c r="D37" s="187"/>
      <c r="E37" s="188">
        <v>226.6</v>
      </c>
      <c r="F37" s="159"/>
      <c r="G37" s="159"/>
      <c r="H37" s="159"/>
      <c r="I37" s="159"/>
      <c r="J37" s="159"/>
      <c r="K37" s="159"/>
      <c r="L37" s="159"/>
      <c r="M37" s="159"/>
      <c r="N37" s="159"/>
      <c r="O37" s="159"/>
      <c r="P37" s="159"/>
      <c r="Q37" s="159"/>
      <c r="R37" s="159"/>
      <c r="S37" s="159"/>
      <c r="T37" s="159"/>
      <c r="U37" s="159"/>
      <c r="V37" s="159"/>
      <c r="W37" s="159"/>
      <c r="X37" s="159"/>
      <c r="Y37" s="149"/>
      <c r="Z37" s="149"/>
      <c r="AA37" s="149"/>
      <c r="AB37" s="149"/>
      <c r="AC37" s="149"/>
      <c r="AD37" s="149"/>
      <c r="AE37" s="149"/>
      <c r="AF37" s="149"/>
      <c r="AG37" s="149" t="s">
        <v>173</v>
      </c>
      <c r="AH37" s="149">
        <v>5</v>
      </c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</row>
    <row r="38" spans="1:60" outlineLevel="1" x14ac:dyDescent="0.2">
      <c r="A38" s="156"/>
      <c r="B38" s="157"/>
      <c r="C38" s="189" t="s">
        <v>525</v>
      </c>
      <c r="D38" s="187"/>
      <c r="E38" s="188">
        <v>71.400000000000006</v>
      </c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  <c r="Q38" s="159"/>
      <c r="R38" s="159"/>
      <c r="S38" s="159"/>
      <c r="T38" s="159"/>
      <c r="U38" s="159"/>
      <c r="V38" s="159"/>
      <c r="W38" s="159"/>
      <c r="X38" s="159"/>
      <c r="Y38" s="149"/>
      <c r="Z38" s="149"/>
      <c r="AA38" s="149"/>
      <c r="AB38" s="149"/>
      <c r="AC38" s="149"/>
      <c r="AD38" s="149"/>
      <c r="AE38" s="149"/>
      <c r="AF38" s="149"/>
      <c r="AG38" s="149" t="s">
        <v>173</v>
      </c>
      <c r="AH38" s="149">
        <v>5</v>
      </c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</row>
    <row r="39" spans="1:60" x14ac:dyDescent="0.2">
      <c r="A39" s="3"/>
      <c r="B39" s="4"/>
      <c r="C39" s="184"/>
      <c r="D39" s="6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AE39">
        <v>15</v>
      </c>
      <c r="AF39">
        <v>21</v>
      </c>
      <c r="AG39" t="s">
        <v>136</v>
      </c>
    </row>
    <row r="40" spans="1:60" x14ac:dyDescent="0.2">
      <c r="A40" s="152"/>
      <c r="B40" s="153" t="s">
        <v>31</v>
      </c>
      <c r="C40" s="185"/>
      <c r="D40" s="154"/>
      <c r="E40" s="155"/>
      <c r="F40" s="155"/>
      <c r="G40" s="180">
        <f>G8+G15+G22</f>
        <v>0</v>
      </c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AE40">
        <f>SUMIF(L7:L38,AE39,G7:G38)</f>
        <v>0</v>
      </c>
      <c r="AF40">
        <f>SUMIF(L7:L38,AF39,G7:G38)</f>
        <v>0</v>
      </c>
      <c r="AG40" t="s">
        <v>162</v>
      </c>
    </row>
    <row r="41" spans="1:60" x14ac:dyDescent="0.2">
      <c r="A41" s="3"/>
      <c r="B41" s="4"/>
      <c r="C41" s="184"/>
      <c r="D41" s="6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</row>
    <row r="42" spans="1:60" x14ac:dyDescent="0.2">
      <c r="A42" s="3"/>
      <c r="B42" s="4"/>
      <c r="C42" s="184"/>
      <c r="D42" s="6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</row>
    <row r="43" spans="1:60" x14ac:dyDescent="0.2">
      <c r="A43" s="258" t="s">
        <v>163</v>
      </c>
      <c r="B43" s="258"/>
      <c r="C43" s="259"/>
      <c r="D43" s="6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</row>
    <row r="44" spans="1:60" x14ac:dyDescent="0.2">
      <c r="A44" s="260"/>
      <c r="B44" s="261"/>
      <c r="C44" s="262"/>
      <c r="D44" s="261"/>
      <c r="E44" s="261"/>
      <c r="F44" s="261"/>
      <c r="G44" s="26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AG44" t="s">
        <v>164</v>
      </c>
    </row>
    <row r="45" spans="1:60" x14ac:dyDescent="0.2">
      <c r="A45" s="264"/>
      <c r="B45" s="265"/>
      <c r="C45" s="266"/>
      <c r="D45" s="265"/>
      <c r="E45" s="265"/>
      <c r="F45" s="265"/>
      <c r="G45" s="267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</row>
    <row r="46" spans="1:60" x14ac:dyDescent="0.2">
      <c r="A46" s="264"/>
      <c r="B46" s="265"/>
      <c r="C46" s="266"/>
      <c r="D46" s="265"/>
      <c r="E46" s="265"/>
      <c r="F46" s="265"/>
      <c r="G46" s="267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</row>
    <row r="47" spans="1:60" x14ac:dyDescent="0.2">
      <c r="A47" s="264"/>
      <c r="B47" s="265"/>
      <c r="C47" s="266"/>
      <c r="D47" s="265"/>
      <c r="E47" s="265"/>
      <c r="F47" s="265"/>
      <c r="G47" s="267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</row>
    <row r="48" spans="1:60" x14ac:dyDescent="0.2">
      <c r="A48" s="268"/>
      <c r="B48" s="269"/>
      <c r="C48" s="270"/>
      <c r="D48" s="269"/>
      <c r="E48" s="269"/>
      <c r="F48" s="269"/>
      <c r="G48" s="271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</row>
    <row r="49" spans="1:33" x14ac:dyDescent="0.2">
      <c r="A49" s="3"/>
      <c r="B49" s="4"/>
      <c r="C49" s="184"/>
      <c r="D49" s="6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 spans="1:33" x14ac:dyDescent="0.2">
      <c r="C50" s="186"/>
      <c r="D50" s="10"/>
      <c r="AG50" t="s">
        <v>165</v>
      </c>
    </row>
    <row r="51" spans="1:33" x14ac:dyDescent="0.2">
      <c r="D51" s="10"/>
    </row>
    <row r="52" spans="1:33" x14ac:dyDescent="0.2">
      <c r="D52" s="10"/>
    </row>
    <row r="53" spans="1:33" x14ac:dyDescent="0.2">
      <c r="D53" s="10"/>
    </row>
    <row r="54" spans="1:33" x14ac:dyDescent="0.2">
      <c r="D54" s="10"/>
    </row>
    <row r="55" spans="1:33" x14ac:dyDescent="0.2">
      <c r="D55" s="10"/>
    </row>
    <row r="56" spans="1:33" x14ac:dyDescent="0.2">
      <c r="D56" s="10"/>
    </row>
    <row r="57" spans="1:33" x14ac:dyDescent="0.2">
      <c r="D57" s="10"/>
    </row>
    <row r="58" spans="1:33" x14ac:dyDescent="0.2">
      <c r="D58" s="10"/>
    </row>
    <row r="59" spans="1:33" x14ac:dyDescent="0.2">
      <c r="D59" s="10"/>
    </row>
    <row r="60" spans="1:33" x14ac:dyDescent="0.2">
      <c r="D60" s="10"/>
    </row>
    <row r="61" spans="1:33" x14ac:dyDescent="0.2">
      <c r="D61" s="10"/>
    </row>
    <row r="62" spans="1:33" x14ac:dyDescent="0.2">
      <c r="D62" s="10"/>
    </row>
    <row r="63" spans="1:33" x14ac:dyDescent="0.2">
      <c r="D63" s="10"/>
    </row>
    <row r="64" spans="1:33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8">
    <mergeCell ref="A44:G48"/>
    <mergeCell ref="C17:G17"/>
    <mergeCell ref="C20:G20"/>
    <mergeCell ref="A1:G1"/>
    <mergeCell ref="C2:G2"/>
    <mergeCell ref="C3:G3"/>
    <mergeCell ref="C4:G4"/>
    <mergeCell ref="A43:C43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18</vt:i4>
      </vt:variant>
      <vt:variant>
        <vt:lpstr>Pojmenované oblasti</vt:lpstr>
      </vt:variant>
      <vt:variant>
        <vt:i4>76</vt:i4>
      </vt:variant>
    </vt:vector>
  </HeadingPairs>
  <TitlesOfParts>
    <vt:vector size="94" baseType="lpstr">
      <vt:lpstr>Pokyny pro vyplnění</vt:lpstr>
      <vt:lpstr>Stavba</vt:lpstr>
      <vt:lpstr>VzorPolozky</vt:lpstr>
      <vt:lpstr>0 1 Naklady</vt:lpstr>
      <vt:lpstr>01 SO 01.1 Pol</vt:lpstr>
      <vt:lpstr>01 SO 01.2 Pol</vt:lpstr>
      <vt:lpstr>01 SO 01.3 Pol</vt:lpstr>
      <vt:lpstr>02 SO 02 Pol</vt:lpstr>
      <vt:lpstr>03 SO 03 Pol</vt:lpstr>
      <vt:lpstr>04 SO 04 Pol</vt:lpstr>
      <vt:lpstr>05 SO 05 Pol</vt:lpstr>
      <vt:lpstr>06 SO 06 Pol</vt:lpstr>
      <vt:lpstr>07 SO 07 Pol</vt:lpstr>
      <vt:lpstr>08 SO 08.1 Pol</vt:lpstr>
      <vt:lpstr>08 SO 08.2 Pol</vt:lpstr>
      <vt:lpstr>09 SO 09.1 Pol</vt:lpstr>
      <vt:lpstr>09 SO 09.2 Pol</vt:lpstr>
      <vt:lpstr>09 SO 09.3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 1 Naklady'!Názvy_tisku</vt:lpstr>
      <vt:lpstr>'01 SO 01.1 Pol'!Názvy_tisku</vt:lpstr>
      <vt:lpstr>'01 SO 01.2 Pol'!Názvy_tisku</vt:lpstr>
      <vt:lpstr>'01 SO 01.3 Pol'!Názvy_tisku</vt:lpstr>
      <vt:lpstr>'02 SO 02 Pol'!Názvy_tisku</vt:lpstr>
      <vt:lpstr>'03 SO 03 Pol'!Názvy_tisku</vt:lpstr>
      <vt:lpstr>'04 SO 04 Pol'!Názvy_tisku</vt:lpstr>
      <vt:lpstr>'05 SO 05 Pol'!Názvy_tisku</vt:lpstr>
      <vt:lpstr>'06 SO 06 Pol'!Názvy_tisku</vt:lpstr>
      <vt:lpstr>'07 SO 07 Pol'!Názvy_tisku</vt:lpstr>
      <vt:lpstr>'08 SO 08.1 Pol'!Názvy_tisku</vt:lpstr>
      <vt:lpstr>'08 SO 08.2 Pol'!Názvy_tisku</vt:lpstr>
      <vt:lpstr>'09 SO 09.1 Pol'!Názvy_tisku</vt:lpstr>
      <vt:lpstr>'09 SO 09.2 Pol'!Názvy_tisku</vt:lpstr>
      <vt:lpstr>'09 SO 09.3 Pol'!Názvy_tisku</vt:lpstr>
      <vt:lpstr>oadresa</vt:lpstr>
      <vt:lpstr>Stavba!Objednatel</vt:lpstr>
      <vt:lpstr>Stavba!Objekt</vt:lpstr>
      <vt:lpstr>'0 1 Naklady'!Oblast_tisku</vt:lpstr>
      <vt:lpstr>'01 SO 01.1 Pol'!Oblast_tisku</vt:lpstr>
      <vt:lpstr>'01 SO 01.2 Pol'!Oblast_tisku</vt:lpstr>
      <vt:lpstr>'01 SO 01.3 Pol'!Oblast_tisku</vt:lpstr>
      <vt:lpstr>'02 SO 02 Pol'!Oblast_tisku</vt:lpstr>
      <vt:lpstr>'03 SO 03 Pol'!Oblast_tisku</vt:lpstr>
      <vt:lpstr>'04 SO 04 Pol'!Oblast_tisku</vt:lpstr>
      <vt:lpstr>'05 SO 05 Pol'!Oblast_tisku</vt:lpstr>
      <vt:lpstr>'06 SO 06 Pol'!Oblast_tisku</vt:lpstr>
      <vt:lpstr>'07 SO 07 Pol'!Oblast_tisku</vt:lpstr>
      <vt:lpstr>'08 SO 08.1 Pol'!Oblast_tisku</vt:lpstr>
      <vt:lpstr>'08 SO 08.2 Pol'!Oblast_tisku</vt:lpstr>
      <vt:lpstr>'09 SO 09.1 Pol'!Oblast_tisku</vt:lpstr>
      <vt:lpstr>'09 SO 09.2 Pol'!Oblast_tisku</vt:lpstr>
      <vt:lpstr>'09 SO 09.3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Zbynek</dc:creator>
  <cp:lastModifiedBy>Mazal</cp:lastModifiedBy>
  <cp:lastPrinted>2019-03-19T12:27:02Z</cp:lastPrinted>
  <dcterms:created xsi:type="dcterms:W3CDTF">2009-04-08T07:15:50Z</dcterms:created>
  <dcterms:modified xsi:type="dcterms:W3CDTF">2020-10-11T16:28:07Z</dcterms:modified>
</cp:coreProperties>
</file>